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giggs/Library/CloudStorage/GoogleDrive-nicola.delillo@studenti.unitn.it/My Drive/finanze/spese/"/>
    </mc:Choice>
  </mc:AlternateContent>
  <xr:revisionPtr revIDLastSave="0" documentId="13_ncr:1_{C503BA0D-8EC4-9E4A-AD28-398423104CC9}" xr6:coauthVersionLast="47" xr6:coauthVersionMax="47" xr10:uidLastSave="{00000000-0000-0000-0000-000000000000}"/>
  <bookViews>
    <workbookView xWindow="480" yWindow="900" windowWidth="26960" windowHeight="16040" xr2:uid="{185283D8-FB6A-B445-864E-CAE6149418FF}"/>
  </bookViews>
  <sheets>
    <sheet name="Categorie" sheetId="7" r:id="rId1"/>
    <sheet name="istruzioni" sheetId="6" r:id="rId2"/>
    <sheet name="Spese per categoria" sheetId="8" r:id="rId3"/>
    <sheet name="spese dettaglio - pivot" sheetId="22" r:id="rId4"/>
    <sheet name="Tutti_i_mesi" sheetId="96" r:id="rId5"/>
    <sheet name="Grafici" sheetId="2" r:id="rId6"/>
    <sheet name="Risparmi" sheetId="83" r:id="rId7"/>
    <sheet name="Gen" sheetId="12" r:id="rId8"/>
    <sheet name="Feb" sheetId="13" r:id="rId9"/>
    <sheet name="Mar" sheetId="14" r:id="rId10"/>
    <sheet name="Apr" sheetId="15" r:id="rId11"/>
    <sheet name="Mag" sheetId="16" r:id="rId12"/>
    <sheet name="Giu" sheetId="17" r:id="rId13"/>
    <sheet name="Lug" sheetId="18" r:id="rId14"/>
    <sheet name="Ago" sheetId="19" r:id="rId15"/>
    <sheet name="Set" sheetId="20" r:id="rId16"/>
    <sheet name="Ott" sheetId="1" r:id="rId17"/>
    <sheet name="Nov" sheetId="11" r:id="rId18"/>
    <sheet name="Dic" sheetId="21" r:id="rId19"/>
  </sheets>
  <definedNames>
    <definedName name="Categoria">Categorie!$J:$J</definedName>
    <definedName name="CategoriaDiFianco">#REF!</definedName>
    <definedName name="col_Categoria">Categorie!$J:$J</definedName>
    <definedName name="col_Sottocategoria">Categorie!$K:$K</definedName>
    <definedName name="ExternalData_1" localSheetId="4" hidden="1">Tutti_i_mesi!$A$1:$G$26</definedName>
    <definedName name="Sottocategoria">Categorie!$K:$K</definedName>
    <definedName name="SottocategoriePerCategoria">_xlfn.ANCHORARRAY(OFFSET(INDEX(_xlfn.ANCHORARRAY(#REF!),MATCH(CategoriaDiFianco, _xlfn.ANCHORARRAY(#REF!),0)),0,1))</definedName>
  </definedNames>
  <calcPr calcId="191029"/>
  <pivotCaches>
    <pivotCache cacheId="87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83" l="1"/>
  <c r="B13" i="83"/>
  <c r="B12" i="83"/>
  <c r="B11" i="83"/>
  <c r="B10" i="83"/>
  <c r="B9" i="83"/>
  <c r="B8" i="83"/>
  <c r="B7" i="83"/>
  <c r="D3" i="83"/>
  <c r="B6" i="83"/>
  <c r="B5" i="83"/>
  <c r="B4" i="83"/>
  <c r="B3" i="83"/>
  <c r="B2" i="83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B15" i="83" l="1"/>
  <c r="H1" i="21"/>
  <c r="C13" i="83" s="1"/>
  <c r="D13" i="83" s="1"/>
  <c r="H1" i="12"/>
  <c r="C2" i="83" s="1"/>
  <c r="H1" i="13"/>
  <c r="C3" i="83" s="1"/>
  <c r="H1" i="14"/>
  <c r="C4" i="83" s="1"/>
  <c r="D4" i="83" s="1"/>
  <c r="H1" i="15"/>
  <c r="C5" i="83" s="1"/>
  <c r="D5" i="83" s="1"/>
  <c r="H1" i="16"/>
  <c r="C6" i="83" s="1"/>
  <c r="D6" i="83" s="1"/>
  <c r="H1" i="17"/>
  <c r="C7" i="83" s="1"/>
  <c r="D7" i="83" s="1"/>
  <c r="H1" i="18"/>
  <c r="C8" i="83" s="1"/>
  <c r="D8" i="83" s="1"/>
  <c r="H1" i="19"/>
  <c r="C9" i="83" s="1"/>
  <c r="D9" i="83" s="1"/>
  <c r="H1" i="20"/>
  <c r="C10" i="83" s="1"/>
  <c r="D10" i="83" s="1"/>
  <c r="C16" i="83" l="1"/>
  <c r="D2" i="83"/>
  <c r="D16" i="83" s="1"/>
  <c r="H1" i="11"/>
  <c r="C12" i="83" s="1"/>
  <c r="D12" i="83" s="1"/>
  <c r="S3" i="7" l="1" a="1"/>
  <c r="T12" i="7" s="1" a="1"/>
  <c r="T12" i="7" s="1"/>
  <c r="J3" i="7" a="1"/>
  <c r="H1" i="1"/>
  <c r="C11" i="83" s="1"/>
  <c r="K16" i="7" l="1" a="1"/>
  <c r="K16" i="7" s="1"/>
  <c r="K12" i="7" a="1"/>
  <c r="K12" i="7" s="1"/>
  <c r="D11" i="83"/>
  <c r="D15" i="83" s="1"/>
  <c r="C15" i="83"/>
  <c r="T15" i="7" a="1"/>
  <c r="T15" i="7" s="1"/>
  <c r="T16" i="7" a="1"/>
  <c r="T16" i="7" s="1"/>
  <c r="K15" i="7" a="1"/>
  <c r="K15" i="7" s="1"/>
  <c r="K7" i="7" a="1"/>
  <c r="K7" i="7" s="1"/>
  <c r="S3" i="7"/>
  <c r="T3" i="7" s="1" a="1"/>
  <c r="T3" i="7" s="1"/>
  <c r="T5" i="7" a="1"/>
  <c r="T5" i="7" s="1"/>
  <c r="T9" i="7" a="1"/>
  <c r="T9" i="7" s="1"/>
  <c r="T13" i="7" a="1"/>
  <c r="T13" i="7" s="1"/>
  <c r="T7" i="7" a="1"/>
  <c r="T7" i="7" s="1"/>
  <c r="T11" i="7" a="1"/>
  <c r="T11" i="7" s="1"/>
  <c r="T4" i="7" a="1"/>
  <c r="T4" i="7" s="1"/>
  <c r="T8" i="7" a="1"/>
  <c r="T8" i="7" s="1"/>
  <c r="T6" i="7" a="1"/>
  <c r="T6" i="7" s="1"/>
  <c r="T10" i="7" a="1"/>
  <c r="T10" i="7" s="1"/>
  <c r="T14" i="7" a="1"/>
  <c r="T14" i="7" s="1"/>
  <c r="J3" i="7"/>
  <c r="K4" i="7" a="1"/>
  <c r="K4" i="7" s="1"/>
  <c r="K8" i="7" a="1"/>
  <c r="K8" i="7" s="1"/>
  <c r="K10" i="7" a="1"/>
  <c r="K10" i="7" s="1"/>
  <c r="K5" i="7" a="1"/>
  <c r="K5" i="7" s="1"/>
  <c r="K9" i="7" a="1"/>
  <c r="K9" i="7" s="1"/>
  <c r="K13" i="7" a="1"/>
  <c r="K13" i="7" s="1"/>
  <c r="K6" i="7" a="1"/>
  <c r="K6" i="7" s="1"/>
  <c r="K14" i="7" a="1"/>
  <c r="K14" i="7" s="1"/>
  <c r="K11" i="7" a="1"/>
  <c r="K11" i="7" s="1"/>
  <c r="N70" i="8" l="1"/>
  <c r="N66" i="8"/>
  <c r="O70" i="8"/>
  <c r="O66" i="8"/>
  <c r="N69" i="8"/>
  <c r="N65" i="8"/>
  <c r="O69" i="8"/>
  <c r="O65" i="8"/>
  <c r="N68" i="8"/>
  <c r="N64" i="8"/>
  <c r="O68" i="8"/>
  <c r="O64" i="8"/>
  <c r="N67" i="8"/>
  <c r="O67" i="8" s="1"/>
  <c r="N63" i="8"/>
  <c r="O63" i="8" s="1"/>
  <c r="A3" i="8" a="1"/>
  <c r="K3" i="7" a="1"/>
  <c r="K3" i="7" s="1"/>
  <c r="M62" i="8"/>
  <c r="I61" i="8"/>
  <c r="E60" i="8"/>
  <c r="M58" i="8"/>
  <c r="I57" i="8"/>
  <c r="E56" i="8"/>
  <c r="M54" i="8"/>
  <c r="I53" i="8"/>
  <c r="E52" i="8"/>
  <c r="M50" i="8"/>
  <c r="I49" i="8"/>
  <c r="E48" i="8"/>
  <c r="M46" i="8"/>
  <c r="I45" i="8"/>
  <c r="E44" i="8"/>
  <c r="L61" i="8"/>
  <c r="H60" i="8"/>
  <c r="D59" i="8"/>
  <c r="L57" i="8"/>
  <c r="H56" i="8"/>
  <c r="D55" i="8"/>
  <c r="L53" i="8"/>
  <c r="H52" i="8"/>
  <c r="D51" i="8"/>
  <c r="L49" i="8"/>
  <c r="H48" i="8"/>
  <c r="D47" i="8"/>
  <c r="L45" i="8"/>
  <c r="H44" i="8"/>
  <c r="C62" i="8"/>
  <c r="K60" i="8"/>
  <c r="G59" i="8"/>
  <c r="C58" i="8"/>
  <c r="K56" i="8"/>
  <c r="G55" i="8"/>
  <c r="C54" i="8"/>
  <c r="K52" i="8"/>
  <c r="G51" i="8"/>
  <c r="C50" i="8"/>
  <c r="K48" i="8"/>
  <c r="G47" i="8"/>
  <c r="B62" i="8"/>
  <c r="J60" i="8"/>
  <c r="F59" i="8"/>
  <c r="B58" i="8"/>
  <c r="J56" i="8"/>
  <c r="F55" i="8"/>
  <c r="B54" i="8"/>
  <c r="J52" i="8"/>
  <c r="F51" i="8"/>
  <c r="B50" i="8"/>
  <c r="J48" i="8"/>
  <c r="F47" i="8"/>
  <c r="G45" i="8"/>
  <c r="G43" i="8"/>
  <c r="C42" i="8"/>
  <c r="K40" i="8"/>
  <c r="G39" i="8"/>
  <c r="C38" i="8"/>
  <c r="K36" i="8"/>
  <c r="G35" i="8"/>
  <c r="C34" i="8"/>
  <c r="K32" i="8"/>
  <c r="G31" i="8"/>
  <c r="C30" i="8"/>
  <c r="K28" i="8"/>
  <c r="G27" i="8"/>
  <c r="C26" i="8"/>
  <c r="K24" i="8"/>
  <c r="G23" i="8"/>
  <c r="C22" i="8"/>
  <c r="K20" i="8"/>
  <c r="G19" i="8"/>
  <c r="C18" i="8"/>
  <c r="K16" i="8"/>
  <c r="I18" i="8"/>
  <c r="B46" i="8"/>
  <c r="J43" i="8"/>
  <c r="F42" i="8"/>
  <c r="B41" i="8"/>
  <c r="J39" i="8"/>
  <c r="F38" i="8"/>
  <c r="B37" i="8"/>
  <c r="J35" i="8"/>
  <c r="F34" i="8"/>
  <c r="B33" i="8"/>
  <c r="J31" i="8"/>
  <c r="F30" i="8"/>
  <c r="B29" i="8"/>
  <c r="J27" i="8"/>
  <c r="F26" i="8"/>
  <c r="B25" i="8"/>
  <c r="J23" i="8"/>
  <c r="I62" i="8"/>
  <c r="E61" i="8"/>
  <c r="M59" i="8"/>
  <c r="I58" i="8"/>
  <c r="E57" i="8"/>
  <c r="M55" i="8"/>
  <c r="I54" i="8"/>
  <c r="E53" i="8"/>
  <c r="M51" i="8"/>
  <c r="I50" i="8"/>
  <c r="E49" i="8"/>
  <c r="M47" i="8"/>
  <c r="I46" i="8"/>
  <c r="E45" i="8"/>
  <c r="L62" i="8"/>
  <c r="H61" i="8"/>
  <c r="D60" i="8"/>
  <c r="L58" i="8"/>
  <c r="H57" i="8"/>
  <c r="D56" i="8"/>
  <c r="L54" i="8"/>
  <c r="H53" i="8"/>
  <c r="D52" i="8"/>
  <c r="L50" i="8"/>
  <c r="H49" i="8"/>
  <c r="D48" i="8"/>
  <c r="L46" i="8"/>
  <c r="H45" i="8"/>
  <c r="D44" i="8"/>
  <c r="K61" i="8"/>
  <c r="G60" i="8"/>
  <c r="C59" i="8"/>
  <c r="K57" i="8"/>
  <c r="G56" i="8"/>
  <c r="C55" i="8"/>
  <c r="K53" i="8"/>
  <c r="G52" i="8"/>
  <c r="C51" i="8"/>
  <c r="K49" i="8"/>
  <c r="G48" i="8"/>
  <c r="C47" i="8"/>
  <c r="J61" i="8"/>
  <c r="F60" i="8"/>
  <c r="B59" i="8"/>
  <c r="J57" i="8"/>
  <c r="F56" i="8"/>
  <c r="B55" i="8"/>
  <c r="J53" i="8"/>
  <c r="F52" i="8"/>
  <c r="B51" i="8"/>
  <c r="J49" i="8"/>
  <c r="F48" i="8"/>
  <c r="B47" i="8"/>
  <c r="K44" i="8"/>
  <c r="C43" i="8"/>
  <c r="K41" i="8"/>
  <c r="G40" i="8"/>
  <c r="C39" i="8"/>
  <c r="K37" i="8"/>
  <c r="G36" i="8"/>
  <c r="C35" i="8"/>
  <c r="K33" i="8"/>
  <c r="G32" i="8"/>
  <c r="C31" i="8"/>
  <c r="K29" i="8"/>
  <c r="G28" i="8"/>
  <c r="C27" i="8"/>
  <c r="K25" i="8"/>
  <c r="G24" i="8"/>
  <c r="C23" i="8"/>
  <c r="K21" i="8"/>
  <c r="G20" i="8"/>
  <c r="C19" i="8"/>
  <c r="K17" i="8"/>
  <c r="G16" i="8"/>
  <c r="I17" i="8"/>
  <c r="L17" i="8"/>
  <c r="F45" i="8"/>
  <c r="F43" i="8"/>
  <c r="B42" i="8"/>
  <c r="J40" i="8"/>
  <c r="F39" i="8"/>
  <c r="B38" i="8"/>
  <c r="J36" i="8"/>
  <c r="F35" i="8"/>
  <c r="B34" i="8"/>
  <c r="J32" i="8"/>
  <c r="F31" i="8"/>
  <c r="B30" i="8"/>
  <c r="J28" i="8"/>
  <c r="F27" i="8"/>
  <c r="B26" i="8"/>
  <c r="J24" i="8"/>
  <c r="F23" i="8"/>
  <c r="E62" i="8"/>
  <c r="M60" i="8"/>
  <c r="I59" i="8"/>
  <c r="E58" i="8"/>
  <c r="M56" i="8"/>
  <c r="I55" i="8"/>
  <c r="E54" i="8"/>
  <c r="M52" i="8"/>
  <c r="I51" i="8"/>
  <c r="E50" i="8"/>
  <c r="M48" i="8"/>
  <c r="I47" i="8"/>
  <c r="E46" i="8"/>
  <c r="M44" i="8"/>
  <c r="H62" i="8"/>
  <c r="D61" i="8"/>
  <c r="L59" i="8"/>
  <c r="H58" i="8"/>
  <c r="D57" i="8"/>
  <c r="L55" i="8"/>
  <c r="H54" i="8"/>
  <c r="D53" i="8"/>
  <c r="L51" i="8"/>
  <c r="H50" i="8"/>
  <c r="D49" i="8"/>
  <c r="L47" i="8"/>
  <c r="H46" i="8"/>
  <c r="D45" i="8"/>
  <c r="K62" i="8"/>
  <c r="G61" i="8"/>
  <c r="C60" i="8"/>
  <c r="K58" i="8"/>
  <c r="G57" i="8"/>
  <c r="C56" i="8"/>
  <c r="K54" i="8"/>
  <c r="G53" i="8"/>
  <c r="C52" i="8"/>
  <c r="K50" i="8"/>
  <c r="G49" i="8"/>
  <c r="C48" i="8"/>
  <c r="J62" i="8"/>
  <c r="F61" i="8"/>
  <c r="B60" i="8"/>
  <c r="J58" i="8"/>
  <c r="F57" i="8"/>
  <c r="B56" i="8"/>
  <c r="J54" i="8"/>
  <c r="F53" i="8"/>
  <c r="B52" i="8"/>
  <c r="J50" i="8"/>
  <c r="F49" i="8"/>
  <c r="B48" i="8"/>
  <c r="K46" i="8"/>
  <c r="C44" i="8"/>
  <c r="K42" i="8"/>
  <c r="G41" i="8"/>
  <c r="C40" i="8"/>
  <c r="K38" i="8"/>
  <c r="G37" i="8"/>
  <c r="C36" i="8"/>
  <c r="K34" i="8"/>
  <c r="G33" i="8"/>
  <c r="C32" i="8"/>
  <c r="K30" i="8"/>
  <c r="G29" i="8"/>
  <c r="C28" i="8"/>
  <c r="K26" i="8"/>
  <c r="G25" i="8"/>
  <c r="C24" i="8"/>
  <c r="K22" i="8"/>
  <c r="G21" i="8"/>
  <c r="C20" i="8"/>
  <c r="K18" i="8"/>
  <c r="G17" i="8"/>
  <c r="C16" i="8"/>
  <c r="I20" i="8"/>
  <c r="M16" i="8"/>
  <c r="J44" i="8"/>
  <c r="B43" i="8"/>
  <c r="J41" i="8"/>
  <c r="F40" i="8"/>
  <c r="B39" i="8"/>
  <c r="J37" i="8"/>
  <c r="F36" i="8"/>
  <c r="B35" i="8"/>
  <c r="J33" i="8"/>
  <c r="F32" i="8"/>
  <c r="B31" i="8"/>
  <c r="J29" i="8"/>
  <c r="F28" i="8"/>
  <c r="M61" i="8"/>
  <c r="I60" i="8"/>
  <c r="E59" i="8"/>
  <c r="M57" i="8"/>
  <c r="I56" i="8"/>
  <c r="E55" i="8"/>
  <c r="M53" i="8"/>
  <c r="I52" i="8"/>
  <c r="E51" i="8"/>
  <c r="M49" i="8"/>
  <c r="I48" i="8"/>
  <c r="E47" i="8"/>
  <c r="M45" i="8"/>
  <c r="I44" i="8"/>
  <c r="D62" i="8"/>
  <c r="L60" i="8"/>
  <c r="H59" i="8"/>
  <c r="D58" i="8"/>
  <c r="L56" i="8"/>
  <c r="H55" i="8"/>
  <c r="D54" i="8"/>
  <c r="L52" i="8"/>
  <c r="H51" i="8"/>
  <c r="D50" i="8"/>
  <c r="L48" i="8"/>
  <c r="H47" i="8"/>
  <c r="D46" i="8"/>
  <c r="L44" i="8"/>
  <c r="G62" i="8"/>
  <c r="C61" i="8"/>
  <c r="K59" i="8"/>
  <c r="G58" i="8"/>
  <c r="C57" i="8"/>
  <c r="K55" i="8"/>
  <c r="G54" i="8"/>
  <c r="C53" i="8"/>
  <c r="K51" i="8"/>
  <c r="G50" i="8"/>
  <c r="C49" i="8"/>
  <c r="K47" i="8"/>
  <c r="F62" i="8"/>
  <c r="B61" i="8"/>
  <c r="J59" i="8"/>
  <c r="F58" i="8"/>
  <c r="B57" i="8"/>
  <c r="J55" i="8"/>
  <c r="F54" i="8"/>
  <c r="B53" i="8"/>
  <c r="J51" i="8"/>
  <c r="F50" i="8"/>
  <c r="B49" i="8"/>
  <c r="J47" i="8"/>
  <c r="C46" i="8"/>
  <c r="K43" i="8"/>
  <c r="G42" i="8"/>
  <c r="C41" i="8"/>
  <c r="K39" i="8"/>
  <c r="G38" i="8"/>
  <c r="C37" i="8"/>
  <c r="K35" i="8"/>
  <c r="G34" i="8"/>
  <c r="C33" i="8"/>
  <c r="K31" i="8"/>
  <c r="G30" i="8"/>
  <c r="C29" i="8"/>
  <c r="K27" i="8"/>
  <c r="G26" i="8"/>
  <c r="C25" i="8"/>
  <c r="K23" i="8"/>
  <c r="G22" i="8"/>
  <c r="C21" i="8"/>
  <c r="K19" i="8"/>
  <c r="G18" i="8"/>
  <c r="C17" i="8"/>
  <c r="I19" i="8"/>
  <c r="E16" i="8"/>
  <c r="J46" i="8"/>
  <c r="B44" i="8"/>
  <c r="J42" i="8"/>
  <c r="F41" i="8"/>
  <c r="B40" i="8"/>
  <c r="J38" i="8"/>
  <c r="F37" i="8"/>
  <c r="B36" i="8"/>
  <c r="J34" i="8"/>
  <c r="F33" i="8"/>
  <c r="B32" i="8"/>
  <c r="J30" i="8"/>
  <c r="F29" i="8"/>
  <c r="B28" i="8"/>
  <c r="J25" i="8"/>
  <c r="B23" i="8"/>
  <c r="J21" i="8"/>
  <c r="F20" i="8"/>
  <c r="B19" i="8"/>
  <c r="J17" i="8"/>
  <c r="F16" i="8"/>
  <c r="M17" i="8"/>
  <c r="D17" i="8"/>
  <c r="C45" i="8"/>
  <c r="E43" i="8"/>
  <c r="M41" i="8"/>
  <c r="I40" i="8"/>
  <c r="E39" i="8"/>
  <c r="M37" i="8"/>
  <c r="I36" i="8"/>
  <c r="E35" i="8"/>
  <c r="M33" i="8"/>
  <c r="I32" i="8"/>
  <c r="E31" i="8"/>
  <c r="M29" i="8"/>
  <c r="I28" i="8"/>
  <c r="E27" i="8"/>
  <c r="M25" i="8"/>
  <c r="I24" i="8"/>
  <c r="E23" i="8"/>
  <c r="M21" i="8"/>
  <c r="E19" i="8"/>
  <c r="D18" i="8"/>
  <c r="J45" i="8"/>
  <c r="H43" i="8"/>
  <c r="D42" i="8"/>
  <c r="L40" i="8"/>
  <c r="H39" i="8"/>
  <c r="D38" i="8"/>
  <c r="L36" i="8"/>
  <c r="H35" i="8"/>
  <c r="D34" i="8"/>
  <c r="L32" i="8"/>
  <c r="H31" i="8"/>
  <c r="D30" i="8"/>
  <c r="L28" i="8"/>
  <c r="H27" i="8"/>
  <c r="D26" i="8"/>
  <c r="L24" i="8"/>
  <c r="H23" i="8"/>
  <c r="D22" i="8"/>
  <c r="L20" i="8"/>
  <c r="H19" i="8"/>
  <c r="H16" i="8"/>
  <c r="H18" i="8"/>
  <c r="F25" i="8"/>
  <c r="J22" i="8"/>
  <c r="F21" i="8"/>
  <c r="B20" i="8"/>
  <c r="J18" i="8"/>
  <c r="F17" i="8"/>
  <c r="B16" i="8"/>
  <c r="M20" i="8"/>
  <c r="I16" i="8"/>
  <c r="D16" i="8"/>
  <c r="G44" i="8"/>
  <c r="M42" i="8"/>
  <c r="I41" i="8"/>
  <c r="E40" i="8"/>
  <c r="M38" i="8"/>
  <c r="I37" i="8"/>
  <c r="E36" i="8"/>
  <c r="M34" i="8"/>
  <c r="I33" i="8"/>
  <c r="E32" i="8"/>
  <c r="M30" i="8"/>
  <c r="I29" i="8"/>
  <c r="E28" i="8"/>
  <c r="M26" i="8"/>
  <c r="I25" i="8"/>
  <c r="E24" i="8"/>
  <c r="M22" i="8"/>
  <c r="I21" i="8"/>
  <c r="E18" i="8"/>
  <c r="L16" i="8"/>
  <c r="B45" i="8"/>
  <c r="D43" i="8"/>
  <c r="L41" i="8"/>
  <c r="H40" i="8"/>
  <c r="D39" i="8"/>
  <c r="L37" i="8"/>
  <c r="H36" i="8"/>
  <c r="D35" i="8"/>
  <c r="L33" i="8"/>
  <c r="H32" i="8"/>
  <c r="D31" i="8"/>
  <c r="L29" i="8"/>
  <c r="H28" i="8"/>
  <c r="D27" i="8"/>
  <c r="L25" i="8"/>
  <c r="H24" i="8"/>
  <c r="D23" i="8"/>
  <c r="L21" i="8"/>
  <c r="H20" i="8"/>
  <c r="D19" i="8"/>
  <c r="B27" i="8"/>
  <c r="F24" i="8"/>
  <c r="F22" i="8"/>
  <c r="B21" i="8"/>
  <c r="J19" i="8"/>
  <c r="F18" i="8"/>
  <c r="B17" i="8"/>
  <c r="M19" i="8"/>
  <c r="G46" i="8"/>
  <c r="M43" i="8"/>
  <c r="I42" i="8"/>
  <c r="E41" i="8"/>
  <c r="M39" i="8"/>
  <c r="I38" i="8"/>
  <c r="E37" i="8"/>
  <c r="M35" i="8"/>
  <c r="I34" i="8"/>
  <c r="E33" i="8"/>
  <c r="M31" i="8"/>
  <c r="I30" i="8"/>
  <c r="E29" i="8"/>
  <c r="M27" i="8"/>
  <c r="I26" i="8"/>
  <c r="E25" i="8"/>
  <c r="M23" i="8"/>
  <c r="I22" i="8"/>
  <c r="E21" i="8"/>
  <c r="E17" i="8"/>
  <c r="F44" i="8"/>
  <c r="L42" i="8"/>
  <c r="H41" i="8"/>
  <c r="D40" i="8"/>
  <c r="L38" i="8"/>
  <c r="H37" i="8"/>
  <c r="D36" i="8"/>
  <c r="L34" i="8"/>
  <c r="H33" i="8"/>
  <c r="D32" i="8"/>
  <c r="L30" i="8"/>
  <c r="H29" i="8"/>
  <c r="D28" i="8"/>
  <c r="L26" i="8"/>
  <c r="H25" i="8"/>
  <c r="D24" i="8"/>
  <c r="L22" i="8"/>
  <c r="H21" i="8"/>
  <c r="D20" i="8"/>
  <c r="J26" i="8"/>
  <c r="B24" i="8"/>
  <c r="B22" i="8"/>
  <c r="J20" i="8"/>
  <c r="F19" i="8"/>
  <c r="B18" i="8"/>
  <c r="J16" i="8"/>
  <c r="M18" i="8"/>
  <c r="L18" i="8"/>
  <c r="K45" i="8"/>
  <c r="I43" i="8"/>
  <c r="E42" i="8"/>
  <c r="M40" i="8"/>
  <c r="I39" i="8"/>
  <c r="E38" i="8"/>
  <c r="M36" i="8"/>
  <c r="I35" i="8"/>
  <c r="E34" i="8"/>
  <c r="M32" i="8"/>
  <c r="I31" i="8"/>
  <c r="E30" i="8"/>
  <c r="M28" i="8"/>
  <c r="I27" i="8"/>
  <c r="E26" i="8"/>
  <c r="M24" i="8"/>
  <c r="I23" i="8"/>
  <c r="E22" i="8"/>
  <c r="E20" i="8"/>
  <c r="F46" i="8"/>
  <c r="L43" i="8"/>
  <c r="H42" i="8"/>
  <c r="D41" i="8"/>
  <c r="L39" i="8"/>
  <c r="H38" i="8"/>
  <c r="D37" i="8"/>
  <c r="L35" i="8"/>
  <c r="H34" i="8"/>
  <c r="D33" i="8"/>
  <c r="L31" i="8"/>
  <c r="H30" i="8"/>
  <c r="D29" i="8"/>
  <c r="L27" i="8"/>
  <c r="H26" i="8"/>
  <c r="D25" i="8"/>
  <c r="L23" i="8"/>
  <c r="H22" i="8"/>
  <c r="D21" i="8"/>
  <c r="L19" i="8"/>
  <c r="H17" i="8"/>
  <c r="C15" i="8"/>
  <c r="D15" i="8"/>
  <c r="J15" i="8"/>
  <c r="M15" i="8"/>
  <c r="J4" i="8"/>
  <c r="B6" i="8"/>
  <c r="F7" i="8"/>
  <c r="J8" i="8"/>
  <c r="B10" i="8"/>
  <c r="F11" i="8"/>
  <c r="J12" i="8"/>
  <c r="B14" i="8"/>
  <c r="G4" i="8"/>
  <c r="K5" i="8"/>
  <c r="C7" i="8"/>
  <c r="G8" i="8"/>
  <c r="K9" i="8"/>
  <c r="C11" i="8"/>
  <c r="G12" i="8"/>
  <c r="K13" i="8"/>
  <c r="D4" i="8"/>
  <c r="H5" i="8"/>
  <c r="L6" i="8"/>
  <c r="D8" i="8"/>
  <c r="H9" i="8"/>
  <c r="L10" i="8"/>
  <c r="D12" i="8"/>
  <c r="H13" i="8"/>
  <c r="L14" i="8"/>
  <c r="E5" i="8"/>
  <c r="I6" i="8"/>
  <c r="M7" i="8"/>
  <c r="E9" i="8"/>
  <c r="I10" i="8"/>
  <c r="M11" i="8"/>
  <c r="I14" i="8"/>
  <c r="G15" i="8"/>
  <c r="L15" i="8"/>
  <c r="K15" i="8"/>
  <c r="B15" i="8"/>
  <c r="B5" i="8"/>
  <c r="F6" i="8"/>
  <c r="J7" i="8"/>
  <c r="B9" i="8"/>
  <c r="F10" i="8"/>
  <c r="J11" i="8"/>
  <c r="B13" i="8"/>
  <c r="F14" i="8"/>
  <c r="K4" i="8"/>
  <c r="C6" i="8"/>
  <c r="G7" i="8"/>
  <c r="K8" i="8"/>
  <c r="C10" i="8"/>
  <c r="G11" i="8"/>
  <c r="K12" i="8"/>
  <c r="C14" i="8"/>
  <c r="H4" i="8"/>
  <c r="L5" i="8"/>
  <c r="D7" i="8"/>
  <c r="H8" i="8"/>
  <c r="L9" i="8"/>
  <c r="D11" i="8"/>
  <c r="H12" i="8"/>
  <c r="L13" i="8"/>
  <c r="E4" i="8"/>
  <c r="I5" i="8"/>
  <c r="M6" i="8"/>
  <c r="E8" i="8"/>
  <c r="I9" i="8"/>
  <c r="M10" i="8"/>
  <c r="E12" i="8"/>
  <c r="I13" i="8"/>
  <c r="M14" i="8"/>
  <c r="M13" i="8"/>
  <c r="I15" i="8"/>
  <c r="F15" i="8"/>
  <c r="B4" i="8"/>
  <c r="F5" i="8"/>
  <c r="J6" i="8"/>
  <c r="B8" i="8"/>
  <c r="F9" i="8"/>
  <c r="J10" i="8"/>
  <c r="B12" i="8"/>
  <c r="F13" i="8"/>
  <c r="J14" i="8"/>
  <c r="C5" i="8"/>
  <c r="G6" i="8"/>
  <c r="K7" i="8"/>
  <c r="C9" i="8"/>
  <c r="G10" i="8"/>
  <c r="K11" i="8"/>
  <c r="C13" i="8"/>
  <c r="G14" i="8"/>
  <c r="L4" i="8"/>
  <c r="D6" i="8"/>
  <c r="H7" i="8"/>
  <c r="L8" i="8"/>
  <c r="D10" i="8"/>
  <c r="H11" i="8"/>
  <c r="L12" i="8"/>
  <c r="D14" i="8"/>
  <c r="I4" i="8"/>
  <c r="M5" i="8"/>
  <c r="E7" i="8"/>
  <c r="I8" i="8"/>
  <c r="M9" i="8"/>
  <c r="E11" i="8"/>
  <c r="I12" i="8"/>
  <c r="E15" i="8"/>
  <c r="H15" i="8"/>
  <c r="F4" i="8"/>
  <c r="J5" i="8"/>
  <c r="B7" i="8"/>
  <c r="F8" i="8"/>
  <c r="J9" i="8"/>
  <c r="B11" i="8"/>
  <c r="F12" i="8"/>
  <c r="J13" i="8"/>
  <c r="C4" i="8"/>
  <c r="G5" i="8"/>
  <c r="K6" i="8"/>
  <c r="C8" i="8"/>
  <c r="G9" i="8"/>
  <c r="K10" i="8"/>
  <c r="C12" i="8"/>
  <c r="G13" i="8"/>
  <c r="K14" i="8"/>
  <c r="D5" i="8"/>
  <c r="H6" i="8"/>
  <c r="L7" i="8"/>
  <c r="D9" i="8"/>
  <c r="H10" i="8"/>
  <c r="L11" i="8"/>
  <c r="D13" i="8"/>
  <c r="H14" i="8"/>
  <c r="M4" i="8"/>
  <c r="E6" i="8"/>
  <c r="I7" i="8"/>
  <c r="M8" i="8"/>
  <c r="E10" i="8"/>
  <c r="I11" i="8"/>
  <c r="M12" i="8"/>
  <c r="E14" i="8"/>
  <c r="E13" i="8"/>
  <c r="N18" i="8" l="1"/>
  <c r="O18" i="8" s="1"/>
  <c r="N22" i="8"/>
  <c r="O22" i="8" s="1"/>
  <c r="N24" i="8"/>
  <c r="O24" i="8" s="1"/>
  <c r="N17" i="8"/>
  <c r="O17" i="8" s="1"/>
  <c r="N21" i="8"/>
  <c r="O21" i="8" s="1"/>
  <c r="N27" i="8"/>
  <c r="O27" i="8" s="1"/>
  <c r="N45" i="8"/>
  <c r="O45" i="8" s="1"/>
  <c r="N16" i="8"/>
  <c r="O16" i="8" s="1"/>
  <c r="N20" i="8"/>
  <c r="O20" i="8" s="1"/>
  <c r="N15" i="8"/>
  <c r="O15" i="8" s="1"/>
  <c r="N19" i="8"/>
  <c r="O19" i="8" s="1"/>
  <c r="N23" i="8"/>
  <c r="O23" i="8" s="1"/>
  <c r="N28" i="8"/>
  <c r="O28" i="8" s="1"/>
  <c r="N32" i="8"/>
  <c r="O32" i="8" s="1"/>
  <c r="N36" i="8"/>
  <c r="O36" i="8" s="1"/>
  <c r="N40" i="8"/>
  <c r="O40" i="8" s="1"/>
  <c r="N44" i="8"/>
  <c r="O44" i="8" s="1"/>
  <c r="N49" i="8"/>
  <c r="O49" i="8" s="1"/>
  <c r="N53" i="8"/>
  <c r="O53" i="8" s="1"/>
  <c r="N57" i="8"/>
  <c r="O57" i="8" s="1"/>
  <c r="N61" i="8"/>
  <c r="O61" i="8" s="1"/>
  <c r="N31" i="8"/>
  <c r="O31" i="8" s="1"/>
  <c r="N35" i="8"/>
  <c r="O35" i="8" s="1"/>
  <c r="N39" i="8"/>
  <c r="O39" i="8" s="1"/>
  <c r="N43" i="8"/>
  <c r="O43" i="8" s="1"/>
  <c r="N48" i="8"/>
  <c r="O48" i="8" s="1"/>
  <c r="N52" i="8"/>
  <c r="O52" i="8" s="1"/>
  <c r="N56" i="8"/>
  <c r="O56" i="8" s="1"/>
  <c r="N60" i="8"/>
  <c r="O60" i="8" s="1"/>
  <c r="N26" i="8"/>
  <c r="O26" i="8" s="1"/>
  <c r="N30" i="8"/>
  <c r="O30" i="8" s="1"/>
  <c r="N34" i="8"/>
  <c r="O34" i="8" s="1"/>
  <c r="N38" i="8"/>
  <c r="O38" i="8" s="1"/>
  <c r="N42" i="8"/>
  <c r="O42" i="8" s="1"/>
  <c r="N47" i="8"/>
  <c r="O47" i="8" s="1"/>
  <c r="N51" i="8"/>
  <c r="O51" i="8" s="1"/>
  <c r="N55" i="8"/>
  <c r="O55" i="8" s="1"/>
  <c r="N59" i="8"/>
  <c r="O59" i="8" s="1"/>
  <c r="N25" i="8"/>
  <c r="O25" i="8" s="1"/>
  <c r="N29" i="8"/>
  <c r="O29" i="8" s="1"/>
  <c r="N33" i="8"/>
  <c r="O33" i="8" s="1"/>
  <c r="N37" i="8"/>
  <c r="O37" i="8" s="1"/>
  <c r="N41" i="8"/>
  <c r="O41" i="8" s="1"/>
  <c r="N46" i="8"/>
  <c r="O46" i="8" s="1"/>
  <c r="N50" i="8"/>
  <c r="O50" i="8" s="1"/>
  <c r="N54" i="8"/>
  <c r="O54" i="8" s="1"/>
  <c r="N58" i="8"/>
  <c r="O58" i="8" s="1"/>
  <c r="N62" i="8"/>
  <c r="O62" i="8" s="1"/>
  <c r="N4" i="8"/>
  <c r="O4" i="8" s="1"/>
  <c r="N8" i="8"/>
  <c r="O8" i="8" s="1"/>
  <c r="N12" i="8"/>
  <c r="O12" i="8" s="1"/>
  <c r="N10" i="8"/>
  <c r="O10" i="8" s="1"/>
  <c r="N5" i="8"/>
  <c r="O5" i="8" s="1"/>
  <c r="N9" i="8"/>
  <c r="O9" i="8" s="1"/>
  <c r="N13" i="8"/>
  <c r="O13" i="8" s="1"/>
  <c r="N11" i="8"/>
  <c r="O11" i="8" s="1"/>
  <c r="N6" i="8"/>
  <c r="O6" i="8" s="1"/>
  <c r="N14" i="8"/>
  <c r="O14" i="8" s="1"/>
  <c r="N7" i="8"/>
  <c r="O7" i="8" s="1"/>
  <c r="A3" i="8"/>
  <c r="B3" i="8"/>
  <c r="K3" i="8"/>
  <c r="L3" i="8"/>
  <c r="F3" i="8"/>
  <c r="E3" i="8"/>
  <c r="J3" i="8"/>
  <c r="D3" i="8"/>
  <c r="I3" i="8"/>
  <c r="C3" i="8"/>
  <c r="G3" i="8"/>
  <c r="H3" i="8"/>
  <c r="M3" i="8"/>
  <c r="N3" i="8" l="1"/>
  <c r="O3" i="8" s="1"/>
  <c r="B1" i="8"/>
  <c r="L1" i="8"/>
  <c r="F1" i="8"/>
  <c r="J1" i="8"/>
  <c r="I1" i="8"/>
  <c r="C1" i="8"/>
  <c r="E1" i="8"/>
  <c r="H1" i="8"/>
  <c r="G1" i="8"/>
  <c r="D1" i="8"/>
  <c r="M1" i="8"/>
  <c r="K1" i="8"/>
  <c r="N1" i="8" l="1"/>
  <c r="O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E69AB-7757-4A43-BE69-E9834E6D1F65}" keepAlive="1" name="Query - Tab_Ago" description="Connection to the 'Tab_Ago' query in the workbook." type="5" refreshedVersion="8" background="1" saveData="1">
    <dbPr connection="Provider=Microsoft.Mashup.OleDb.1;Data Source=$Workbook$;Location=Tab_Ago;Extended Properties=&quot;&quot;" command="SELECT * FROM [Tab_Ago]"/>
  </connection>
  <connection id="2" xr16:uid="{612702CA-B45F-3248-955A-9B8AEB877E6D}" keepAlive="1" name="Query - Tab_Apr" description="Connection to the 'Tab_Apr' query in the workbook." type="5" refreshedVersion="8" background="1" saveData="1">
    <dbPr connection="Provider=Microsoft.Mashup.OleDb.1;Data Source=$Workbook$;Location=Tab_Apr;Extended Properties=&quot;&quot;" command="SELECT * FROM [Tab_Apr]"/>
  </connection>
  <connection id="3" xr16:uid="{148BF317-2170-2949-B99D-EE29C44B7E34}" keepAlive="1" name="Query - Tab_Dic" description="Connection to the 'Tab_Dic' query in the workbook." type="5" refreshedVersion="8" background="1" saveData="1">
    <dbPr connection="Provider=Microsoft.Mashup.OleDb.1;Data Source=$Workbook$;Location=Tab_Dic;Extended Properties=&quot;&quot;" command="SELECT * FROM [Tab_Dic]"/>
  </connection>
  <connection id="4" xr16:uid="{1EEFEB85-3F8D-2D46-9237-E2C8CFCAC448}" keepAlive="1" name="Query - Tab_Feb" description="Connection to the 'Tab_Feb' query in the workbook." type="5" refreshedVersion="8" background="1" saveData="1">
    <dbPr connection="Provider=Microsoft.Mashup.OleDb.1;Data Source=$Workbook$;Location=Tab_Feb;Extended Properties=&quot;&quot;" command="SELECT * FROM [Tab_Feb]"/>
  </connection>
  <connection id="5" xr16:uid="{1ECDB68E-F9BF-5045-9E1B-B481DA740C73}" keepAlive="1" name="Query - Tab_Gen" description="Connection to the 'Tab_Gen' query in the workbook." type="5" refreshedVersion="0" background="1">
    <dbPr connection="Provider=Microsoft.Mashup.OleDb.1;Data Source=$Workbook$;Location=Tab_Gen;Extended Properties=&quot;&quot;" command="SELECT * FROM [Tab_Gen]"/>
  </connection>
  <connection id="6" xr16:uid="{1A08C3BC-EE7D-734D-99BE-F7493CCD2E9D}" keepAlive="1" name="Query - Tab_Giu" description="Connection to the 'Tab_Giu' query in the workbook." type="5" refreshedVersion="8" background="1" saveData="1">
    <dbPr connection="Provider=Microsoft.Mashup.OleDb.1;Data Source=$Workbook$;Location=Tab_Giu;Extended Properties=&quot;&quot;" command="SELECT * FROM [Tab_Giu]"/>
  </connection>
  <connection id="7" xr16:uid="{13809B4A-56FB-5342-A282-148E75E2393B}" keepAlive="1" name="Query - Tab_Lug" description="Connection to the 'Tab_Lug' query in the workbook." type="5" refreshedVersion="8" background="1" saveData="1">
    <dbPr connection="Provider=Microsoft.Mashup.OleDb.1;Data Source=$Workbook$;Location=Tab_Lug;Extended Properties=&quot;&quot;" command="SELECT * FROM [Tab_Lug]"/>
  </connection>
  <connection id="8" xr16:uid="{845A4884-7ED3-C643-A1E6-8775F32A26E2}" keepAlive="1" name="Query - Tab_Mag" description="Connection to the 'Tab_Mag' query in the workbook." type="5" refreshedVersion="8" background="1" saveData="1">
    <dbPr connection="Provider=Microsoft.Mashup.OleDb.1;Data Source=$Workbook$;Location=Tab_Mag;Extended Properties=&quot;&quot;" command="SELECT * FROM [Tab_Mag]"/>
  </connection>
  <connection id="9" xr16:uid="{90441759-AECF-5D45-B22C-252DCBECA29E}" keepAlive="1" name="Query - Tab_Mar" description="Connection to the 'Tab_Mar' query in the workbook." type="5" refreshedVersion="8" background="1" saveData="1">
    <dbPr connection="Provider=Microsoft.Mashup.OleDb.1;Data Source=$Workbook$;Location=Tab_Mar;Extended Properties=&quot;&quot;" command="SELECT * FROM [Tab_Mar]"/>
  </connection>
  <connection id="10" xr16:uid="{73DE169D-BD20-5245-A1DE-BF5420BEC7C5}" keepAlive="1" name="Query - Tab_Nov" description="Connection to the 'Tab_Nov' query in the workbook." type="5" refreshedVersion="8" background="1" saveData="1">
    <dbPr connection="Provider=Microsoft.Mashup.OleDb.1;Data Source=$Workbook$;Location=Tab_Nov;Extended Properties=&quot;&quot;" command="SELECT * FROM [Tab_Nov]"/>
  </connection>
  <connection id="11" xr16:uid="{4C9340A3-9EE7-7849-A578-547C788A9198}" keepAlive="1" name="Query - Tab_Ott" description="Connection to the 'Tab_Ott' query in the workbook." type="5" refreshedVersion="8" background="1" saveData="1">
    <dbPr connection="Provider=Microsoft.Mashup.OleDb.1;Data Source=$Workbook$;Location=Tab_Ott;Extended Properties=&quot;&quot;" command="SELECT * FROM [Tab_Ott]"/>
  </connection>
  <connection id="12" xr16:uid="{8CE10D07-D3A1-CD48-A392-88186555D78F}" keepAlive="1" name="Query - Tab_Set" description="Connection to the 'Tab_Set' query in the workbook." type="5" refreshedVersion="8" background="1" saveData="1">
    <dbPr connection="Provider=Microsoft.Mashup.OleDb.1;Data Source=$Workbook$;Location=Tab_Set;Extended Properties=&quot;&quot;" command="SELECT * FROM [Tab_Set]"/>
  </connection>
  <connection id="13" xr16:uid="{37524D27-A8B1-1E4A-AD92-4D82DC10C731}" keepAlive="1" name="Query - Tutti_i_mesi" description="Connection to the 'Tutti_i_mesi' query in the workbook." type="5" refreshedVersion="8" background="1" saveData="1">
    <dbPr connection="Provider=Microsoft.Mashup.OleDb.1;Data Source=$Workbook$;Location=Tutti_i_mesi;Extended Properties=&quot;&quot;" command="SELECT * FROM [Tutti_i_mes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<sst xmlns="http://schemas.openxmlformats.org/spreadsheetml/2006/main" count="396" uniqueCount="106">
  <si>
    <t>Supermercato</t>
  </si>
  <si>
    <t>Sport</t>
  </si>
  <si>
    <t>Abbigliamento</t>
  </si>
  <si>
    <t>Benzina</t>
  </si>
  <si>
    <t>Gels</t>
  </si>
  <si>
    <t>Coaching</t>
  </si>
  <si>
    <t>Scarpe</t>
  </si>
  <si>
    <t>Visite</t>
  </si>
  <si>
    <t>Bici Manutenzione</t>
  </si>
  <si>
    <t>Medicine</t>
  </si>
  <si>
    <t>Fisioterapia e Analisi</t>
  </si>
  <si>
    <t>Salute</t>
  </si>
  <si>
    <t>Trasporti</t>
  </si>
  <si>
    <t>Auto</t>
  </si>
  <si>
    <t>Cibo</t>
  </si>
  <si>
    <t>Pulizie</t>
  </si>
  <si>
    <t>Assicurazione</t>
  </si>
  <si>
    <t>Manutenzione</t>
  </si>
  <si>
    <t>Casa</t>
  </si>
  <si>
    <t>Nome spesa</t>
  </si>
  <si>
    <t>Ammontare</t>
  </si>
  <si>
    <t>Note</t>
  </si>
  <si>
    <t>Giorno</t>
  </si>
  <si>
    <t>Categoria</t>
  </si>
  <si>
    <t>Sotto-categoria</t>
  </si>
  <si>
    <t>Totale:</t>
  </si>
  <si>
    <t>Tabella categorie</t>
  </si>
  <si>
    <t>Metro</t>
  </si>
  <si>
    <t>Ristorante</t>
  </si>
  <si>
    <t>Social</t>
  </si>
  <si>
    <t>Viaggi</t>
  </si>
  <si>
    <t>unipol</t>
  </si>
  <si>
    <t>Mobili</t>
  </si>
  <si>
    <t>Nic</t>
  </si>
  <si>
    <t>Regali</t>
  </si>
  <si>
    <t>Bolletta Luce</t>
  </si>
  <si>
    <t>Bolletta Gas</t>
  </si>
  <si>
    <t>Bolletta Acqua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</si>
  <si>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</si>
  <si>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</si>
  <si>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</si>
  <si>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</si>
  <si>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</si>
  <si>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</si>
  <si>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</si>
  <si>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</si>
  <si>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</si>
  <si>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</si>
  <si>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</si>
  <si>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</si>
  <si>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Totale</t>
  </si>
  <si>
    <t>Media</t>
  </si>
  <si>
    <t>Tot. Annuo</t>
  </si>
  <si>
    <t>Altro</t>
  </si>
  <si>
    <t>felpa</t>
  </si>
  <si>
    <t>Febbraio</t>
  </si>
  <si>
    <t>Marzo</t>
  </si>
  <si>
    <t>Aprile</t>
  </si>
  <si>
    <t>Maggio</t>
  </si>
  <si>
    <t>Ottobre</t>
  </si>
  <si>
    <t>Novembre</t>
  </si>
  <si>
    <t>Dicembre</t>
  </si>
  <si>
    <t>Gennaio</t>
  </si>
  <si>
    <t>Luglio</t>
  </si>
  <si>
    <t>Agosto</t>
  </si>
  <si>
    <t>Settembre</t>
  </si>
  <si>
    <t>Row Labels</t>
  </si>
  <si>
    <t>(blank)</t>
  </si>
  <si>
    <t>Grand Total</t>
  </si>
  <si>
    <t>(All)</t>
  </si>
  <si>
    <t>Mese</t>
  </si>
  <si>
    <t>Sum of Ammontare</t>
  </si>
  <si>
    <t>Giugno</t>
  </si>
  <si>
    <t>ENTRATA</t>
  </si>
  <si>
    <t>ENTRATA €</t>
  </si>
  <si>
    <t>SPESA €</t>
  </si>
  <si>
    <t>RISPARMIO €</t>
  </si>
  <si>
    <t>Stipendio</t>
  </si>
  <si>
    <t>Altre entrate</t>
  </si>
  <si>
    <t>Test</t>
  </si>
  <si>
    <t>Formazione</t>
  </si>
  <si>
    <t>Corsi</t>
  </si>
  <si>
    <t>Libri</t>
  </si>
  <si>
    <t>test</t>
  </si>
  <si>
    <t>prova</t>
  </si>
  <si>
    <t>vacanza</t>
  </si>
  <si>
    <t>Nella casella B2 trovi un menu a tendina dove puoi selezionare I mesi o il mese o tutti I mesi, per avere una panoramica o un dettaglio di tutte le sottocategorie.</t>
  </si>
  <si>
    <t>TOT. Annuo</t>
  </si>
  <si>
    <t>Media Mensile</t>
  </si>
  <si>
    <t>TABELLA DI VALIDAZIONE, NON TOCCARE</t>
  </si>
  <si>
    <t>ISTRUZIONI</t>
  </si>
  <si>
    <t>Puoi anche cancellare quelle esistenti se non ti servono,</t>
  </si>
  <si>
    <t xml:space="preserve">o non usare affatto sotto-categorie. </t>
  </si>
  <si>
    <t>inserire nuove categorie e sotto-categorie combinate nella Tabella Categorie.</t>
  </si>
  <si>
    <t>Questo foglio è stato creato usando la versione di excel 16.84 @ Nicola De Lillo</t>
  </si>
  <si>
    <t>Sono partito dal foglio excel di mr rip e ho reso dinamiche categorie e sottocatgorie, in modo da poterle personalizzare nel foglio "Categorie"</t>
  </si>
  <si>
    <t>mr rip file</t>
  </si>
  <si>
    <t>Il foglio Tutti_i_mesi e spese dettagli - pivo non sono da toccare, perche contengono delle query e delle tabelle pivot che concatenano tutti I mesi</t>
  </si>
  <si>
    <t>Per inserire una spesa bisogna andare nel mese rispettivo, inserire ammontare e selezionare Categoria e Sottocategoria (se esiste, se no selezionare 0) dal menu a tendina, cliccando sulla casella apposita.</t>
  </si>
  <si>
    <t>Nel foglio Risparmi si puo fare il calcolo dei risparmi se vengno inserite manualmente le entrate</t>
  </si>
  <si>
    <t>Sarebbe opportuno lasciarlo come template vuoto e duplicarlo per ogni anno rinominandolo spese_2024 ad esempio</t>
  </si>
  <si>
    <t>Se non si aggiorna, fai un "refresh all" o aggiorna prima la scheda Tutt_i_mesi, da cui questa tabella prende I dati.</t>
  </si>
  <si>
    <t>NON TOCCARE. Questa tabella viene prodotta da power query e usata nella sezione "spese dettagli - pivot".</t>
  </si>
  <si>
    <t>Fare solo un Refresh/Aggiornamento dal menu dei Dati o con tasto destro, dopo averinserito nuove spese</t>
  </si>
  <si>
    <t>Fare solo Refresh/Aggiorna con tasto destro sulla tabella o dal menu Dati. Quest quando si aggiungono delle spese.</t>
  </si>
  <si>
    <t>Inserire a mano le entrate. Le spese vengono calcolate automaticamente se avete compilato tutti I fogli menisili.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</si>
</sst>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.00\ [$€-1]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DCA10D"/>
      <name val="Helvetica Neue"/>
      <family val="2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7981D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41" fontId="5" fillId="0" borderId="0" xfId="0" applyNumberFormat="1" applyFont="1"/>
    <xf numFmtId="0" fontId="7" fillId="2" borderId="0" xfId="0" applyFont="1" applyFill="1"/>
    <xf numFmtId="49" fontId="7" fillId="2" borderId="0" xfId="0" applyNumberFormat="1" applyFont="1" applyFill="1"/>
    <xf numFmtId="0" fontId="6" fillId="2" borderId="0" xfId="0" applyFont="1" applyFill="1"/>
    <xf numFmtId="0" fontId="5" fillId="3" borderId="0" xfId="0" applyFont="1" applyFill="1"/>
    <xf numFmtId="41" fontId="5" fillId="3" borderId="0" xfId="0" applyNumberFormat="1" applyFont="1" applyFill="1"/>
    <xf numFmtId="0" fontId="0" fillId="3" borderId="0" xfId="0" applyFill="1"/>
    <xf numFmtId="0" fontId="7" fillId="2" borderId="1" xfId="0" applyFont="1" applyFill="1" applyBorder="1"/>
    <xf numFmtId="41" fontId="5" fillId="3" borderId="1" xfId="0" applyNumberFormat="1" applyFont="1" applyFill="1" applyBorder="1"/>
    <xf numFmtId="41" fontId="5" fillId="0" borderId="1" xfId="0" applyNumberFormat="1" applyFont="1" applyBorder="1"/>
    <xf numFmtId="0" fontId="0" fillId="0" borderId="1" xfId="0" applyBorder="1"/>
    <xf numFmtId="0" fontId="2" fillId="4" borderId="0" xfId="0" applyFont="1" applyFill="1" applyAlignment="1">
      <alignment horizontal="center"/>
    </xf>
    <xf numFmtId="164" fontId="1" fillId="4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8" fillId="0" borderId="0" xfId="0" applyFont="1"/>
    <xf numFmtId="0" fontId="0" fillId="0" borderId="0" xfId="0" applyAlignment="1">
      <alignment wrapText="1"/>
    </xf>
    <xf numFmtId="0" fontId="0" fillId="5" borderId="0" xfId="0" applyFill="1"/>
    <xf numFmtId="2" fontId="0" fillId="0" borderId="0" xfId="0" applyNumberFormat="1"/>
    <xf numFmtId="41" fontId="9" fillId="3" borderId="0" xfId="0" applyNumberFormat="1" applyFont="1" applyFill="1"/>
    <xf numFmtId="41" fontId="0" fillId="0" borderId="0" xfId="0" applyNumberFormat="1"/>
    <xf numFmtId="41" fontId="0" fillId="0" borderId="1" xfId="0" applyNumberFormat="1" applyBorder="1"/>
    <xf numFmtId="0" fontId="10" fillId="0" borderId="0" xfId="0" applyFont="1"/>
    <xf numFmtId="0" fontId="11" fillId="0" borderId="0" xfId="1"/>
  </cellXfs>
  <cellStyles count="2">
    <cellStyle name="Hyperlink" xfId="1" builtinId="8"/>
    <cellStyle name="Normal" xfId="0" builtinId="0"/>
  </cellStyles>
  <dxfs count="3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fgColor auto="1"/>
          <bgColor rgb="FFF8F95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Paragona</a:t>
            </a:r>
            <a:r>
              <a:rPr lang="en-GB" baseline="0"/>
              <a:t> mesi</a:t>
            </a:r>
          </a:p>
        </c:rich>
      </c:tx>
      <c:layout>
        <c:manualLayout>
          <c:xMode val="edge"/>
          <c:yMode val="edge"/>
          <c:x val="1.576000037697264E-2"/>
          <c:y val="1.2461059190031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'Spese per categoria'!$B$2</c:f>
              <c:strCache>
                <c:ptCount val="1"/>
                <c:pt idx="0">
                  <c:v>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categoria'!$B$3:$B$14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3-C247-914F-45696B1641D0}"/>
            </c:ext>
          </c:extLst>
        </c:ser>
        <c:ser>
          <c:idx val="1"/>
          <c:order val="1"/>
          <c:tx>
            <c:strRef>
              <c:f>'Spese per categoria'!$C$2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categoria'!$C$3:$C$14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3-C247-914F-45696B1641D0}"/>
            </c:ext>
          </c:extLst>
        </c:ser>
        <c:ser>
          <c:idx val="2"/>
          <c:order val="2"/>
          <c:tx>
            <c:strRef>
              <c:f>'Spese per categoria'!$D$2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categoria'!$D$3:$D$14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3-C247-914F-45696B1641D0}"/>
            </c:ext>
          </c:extLst>
        </c:ser>
        <c:ser>
          <c:idx val="3"/>
          <c:order val="3"/>
          <c:tx>
            <c:strRef>
              <c:f>'Spese per categoria'!$E$2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categoria'!$E$3:$E$14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3-C247-914F-45696B1641D0}"/>
            </c:ext>
          </c:extLst>
        </c:ser>
        <c:ser>
          <c:idx val="4"/>
          <c:order val="4"/>
          <c:tx>
            <c:strRef>
              <c:f>'Spese per categoria'!$F$2</c:f>
              <c:strCache>
                <c:ptCount val="1"/>
                <c:pt idx="0">
                  <c:v>Mag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categoria'!$F$3:$F$14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3-C247-914F-45696B1641D0}"/>
            </c:ext>
          </c:extLst>
        </c:ser>
        <c:ser>
          <c:idx val="5"/>
          <c:order val="5"/>
          <c:tx>
            <c:strRef>
              <c:f>'Spese per categoria'!$G$2</c:f>
              <c:strCache>
                <c:ptCount val="1"/>
                <c:pt idx="0">
                  <c:v>Giu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categoria'!$G$3:$G$14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3-C247-914F-45696B1641D0}"/>
            </c:ext>
          </c:extLst>
        </c:ser>
        <c:ser>
          <c:idx val="6"/>
          <c:order val="6"/>
          <c:tx>
            <c:strRef>
              <c:f>'Spese per categoria'!$H$2</c:f>
              <c:strCache>
                <c:ptCount val="1"/>
                <c:pt idx="0">
                  <c:v>Lug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categoria'!$H$3:$H$14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F3-C247-914F-45696B1641D0}"/>
            </c:ext>
          </c:extLst>
        </c:ser>
        <c:ser>
          <c:idx val="7"/>
          <c:order val="7"/>
          <c:tx>
            <c:strRef>
              <c:f>'Spese per categoria'!$I$2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categoria'!$I$3:$I$14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F3-C247-914F-45696B1641D0}"/>
            </c:ext>
          </c:extLst>
        </c:ser>
        <c:ser>
          <c:idx val="8"/>
          <c:order val="8"/>
          <c:tx>
            <c:strRef>
              <c:f>'Spese per categoria'!$J$2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categoria'!$J$3:$J$14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F3-C247-914F-45696B1641D0}"/>
            </c:ext>
          </c:extLst>
        </c:ser>
        <c:ser>
          <c:idx val="9"/>
          <c:order val="9"/>
          <c:tx>
            <c:strRef>
              <c:f>'Spese per categoria'!$K$2</c:f>
              <c:strCache>
                <c:ptCount val="1"/>
                <c:pt idx="0">
                  <c:v>Ott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0">
              <a:solidFill>
                <a:schemeClr val="accent1"/>
              </a:solidFill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categoria'!$K$3:$K$14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20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F3-C247-914F-45696B1641D0}"/>
            </c:ext>
          </c:extLst>
        </c:ser>
        <c:ser>
          <c:idx val="10"/>
          <c:order val="10"/>
          <c:tx>
            <c:strRef>
              <c:f>'Spese per categoria'!$L$2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categoria'!$L$3:$L$14</c:f>
              <c:numCache>
                <c:formatCode>_(* #,##0_);_(* \(#,##0\);_(* "-"_);_(@_)</c:formatCode>
                <c:ptCount val="12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210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F3-C247-914F-45696B1641D0}"/>
            </c:ext>
          </c:extLst>
        </c:ser>
        <c:ser>
          <c:idx val="11"/>
          <c:order val="11"/>
          <c:tx>
            <c:strRef>
              <c:f>'Spese per categoria'!$M$2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categoria'!$M$3:$M$14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8F3-C247-914F-45696B164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59714512"/>
        <c:axId val="959804864"/>
      </c:barChart>
      <c:catAx>
        <c:axId val="95971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04864"/>
        <c:crosses val="autoZero"/>
        <c:auto val="1"/>
        <c:lblAlgn val="ctr"/>
        <c:lblOffset val="100"/>
        <c:noMultiLvlLbl val="0"/>
      </c:catAx>
      <c:valAx>
        <c:axId val="9598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71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395175692805008"/>
          <c:y val="3.140505801260822E-2"/>
          <c:w val="0.53436093459221123"/>
          <c:h val="6.419881338362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Totale annuo</a:t>
            </a:r>
            <a:r>
              <a:rPr lang="en-GB" baseline="0"/>
              <a:t> per </a:t>
            </a:r>
            <a:r>
              <a:rPr lang="en-GB"/>
              <a:t>Mesi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Mesi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'Spese per categoria'!$B$2:$M$2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'Spese per categoria'!$B$1:$M$1</c:f>
              <c:numCache>
                <c:formatCode>_(* #,##0_);_(* \(#,##0\);_(* "-"_);_(@_)</c:formatCode>
                <c:ptCount val="12"/>
                <c:pt idx="0">
                  <c:v>100</c:v>
                </c:pt>
                <c:pt idx="1">
                  <c:v>220</c:v>
                </c:pt>
                <c:pt idx="2">
                  <c:v>35</c:v>
                </c:pt>
                <c:pt idx="3">
                  <c:v>30</c:v>
                </c:pt>
                <c:pt idx="4">
                  <c:v>23</c:v>
                </c:pt>
                <c:pt idx="5">
                  <c:v>13</c:v>
                </c:pt>
                <c:pt idx="6">
                  <c:v>73</c:v>
                </c:pt>
                <c:pt idx="7">
                  <c:v>90</c:v>
                </c:pt>
                <c:pt idx="8">
                  <c:v>75</c:v>
                </c:pt>
                <c:pt idx="9">
                  <c:v>392</c:v>
                </c:pt>
                <c:pt idx="10">
                  <c:v>280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5-C04A-B9D7-FC8DFAE38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833440"/>
        <c:axId val="990563232"/>
      </c:barChart>
      <c:catAx>
        <c:axId val="9908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63232"/>
        <c:crosses val="autoZero"/>
        <c:auto val="1"/>
        <c:lblAlgn val="ctr"/>
        <c:lblOffset val="100"/>
        <c:noMultiLvlLbl val="0"/>
      </c:catAx>
      <c:valAx>
        <c:axId val="9905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3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MESI</a:t>
            </a:r>
            <a:r>
              <a:rPr lang="en-GB" baseline="0"/>
              <a:t>  per colore</a:t>
            </a:r>
            <a:endParaRPr lang="en-GB"/>
          </a:p>
        </c:rich>
      </c:tx>
      <c:layout>
        <c:manualLayout>
          <c:xMode val="edge"/>
          <c:yMode val="edge"/>
          <c:x val="0.43029201876851775"/>
          <c:y val="0.9032639137437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44896876909418E-2"/>
          <c:y val="0.1182811381531854"/>
          <c:w val="0.91492904162967914"/>
          <c:h val="0.712981388690050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'Spese per categoria'!$B$2</c:f>
              <c:strCache>
                <c:ptCount val="1"/>
                <c:pt idx="0">
                  <c:v>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categoria'!$B$1</c:f>
              <c:numCache>
                <c:formatCode>_(* #,##0_);_(* \(#,##0\);_(* "-"_);_(@_)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6-494E-ACC4-6B3C887C50D1}"/>
            </c:ext>
          </c:extLst>
        </c:ser>
        <c:ser>
          <c:idx val="1"/>
          <c:order val="1"/>
          <c:tx>
            <c:strRef>
              <c:f>'Spese per categoria'!$C$2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categoria'!$C$1</c:f>
              <c:numCache>
                <c:formatCode>_(* #,##0_);_(* \(#,##0\);_(* "-"_);_(@_)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36-494E-ACC4-6B3C887C50D1}"/>
            </c:ext>
          </c:extLst>
        </c:ser>
        <c:ser>
          <c:idx val="4"/>
          <c:order val="2"/>
          <c:tx>
            <c:strRef>
              <c:f>'Spese per categoria'!$D$2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categoria'!$D$1</c:f>
              <c:numCache>
                <c:formatCode>_(* #,##0_);_(* \(#,##0\);_(* "-"_);_(@_)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36-494E-ACC4-6B3C887C50D1}"/>
            </c:ext>
          </c:extLst>
        </c:ser>
        <c:ser>
          <c:idx val="5"/>
          <c:order val="3"/>
          <c:tx>
            <c:strRef>
              <c:f>'Spese per categoria'!$E$2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categoria'!$E$1</c:f>
              <c:numCache>
                <c:formatCode>_(* #,##0_);_(* \(#,##0\);_(* "-"_);_(@_)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36-494E-ACC4-6B3C887C50D1}"/>
            </c:ext>
          </c:extLst>
        </c:ser>
        <c:ser>
          <c:idx val="6"/>
          <c:order val="4"/>
          <c:tx>
            <c:strRef>
              <c:f>'Spese per categoria'!$F$2</c:f>
              <c:strCache>
                <c:ptCount val="1"/>
                <c:pt idx="0">
                  <c:v>Mag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categoria'!$F$1</c:f>
              <c:numCache>
                <c:formatCode>_(* #,##0_);_(* \(#,##0\);_(* "-"_);_(@_)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36-494E-ACC4-6B3C887C50D1}"/>
            </c:ext>
          </c:extLst>
        </c:ser>
        <c:ser>
          <c:idx val="7"/>
          <c:order val="5"/>
          <c:tx>
            <c:strRef>
              <c:f>'Spese per categoria'!$G$2</c:f>
              <c:strCache>
                <c:ptCount val="1"/>
                <c:pt idx="0">
                  <c:v>Giu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categoria'!$G$1</c:f>
              <c:numCache>
                <c:formatCode>_(* #,##0_);_(* \(#,##0\);_(* "-"_);_(@_)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36-494E-ACC4-6B3C887C50D1}"/>
            </c:ext>
          </c:extLst>
        </c:ser>
        <c:ser>
          <c:idx val="8"/>
          <c:order val="6"/>
          <c:tx>
            <c:strRef>
              <c:f>'Spese per categoria'!$H$2</c:f>
              <c:strCache>
                <c:ptCount val="1"/>
                <c:pt idx="0">
                  <c:v>Lug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categoria'!$H$1</c:f>
              <c:numCache>
                <c:formatCode>_(* #,##0_);_(* \(#,##0\);_(* "-"_);_(@_)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6-494E-ACC4-6B3C887C50D1}"/>
            </c:ext>
          </c:extLst>
        </c:ser>
        <c:ser>
          <c:idx val="9"/>
          <c:order val="7"/>
          <c:tx>
            <c:strRef>
              <c:f>'Spese per categoria'!$I$2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categoria'!$I$1</c:f>
              <c:numCache>
                <c:formatCode>_(* #,##0_);_(* \(#,##0\);_(* "-"_);_(@_)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36-494E-ACC4-6B3C887C50D1}"/>
            </c:ext>
          </c:extLst>
        </c:ser>
        <c:ser>
          <c:idx val="2"/>
          <c:order val="8"/>
          <c:tx>
            <c:strRef>
              <c:f>'Spese per categoria'!$J$2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categoria'!$J$1</c:f>
              <c:numCache>
                <c:formatCode>_(* #,##0_);_(* \(#,##0\);_(* "-"_);_(@_)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36-494E-ACC4-6B3C887C50D1}"/>
            </c:ext>
          </c:extLst>
        </c:ser>
        <c:ser>
          <c:idx val="3"/>
          <c:order val="9"/>
          <c:tx>
            <c:strRef>
              <c:f>'Spese per categoria'!$K$2</c:f>
              <c:strCache>
                <c:ptCount val="1"/>
                <c:pt idx="0">
                  <c:v>Ott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categoria'!$K$1</c:f>
              <c:numCache>
                <c:formatCode>_(* #,##0_);_(* \(#,##0\);_(* "-"_);_(@_)</c:formatCode>
                <c:ptCount val="1"/>
                <c:pt idx="0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36-494E-ACC4-6B3C887C50D1}"/>
            </c:ext>
          </c:extLst>
        </c:ser>
        <c:ser>
          <c:idx val="10"/>
          <c:order val="10"/>
          <c:tx>
            <c:strRef>
              <c:f>'Spese per categoria'!$L$2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categoria'!$L$1</c:f>
              <c:numCache>
                <c:formatCode>_(* #,##0_);_(* \(#,##0\);_(* "-"_);_(@_)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36-494E-ACC4-6B3C887C50D1}"/>
            </c:ext>
          </c:extLst>
        </c:ser>
        <c:ser>
          <c:idx val="11"/>
          <c:order val="11"/>
          <c:tx>
            <c:strRef>
              <c:f>'Spese per categoria'!$M$2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'Spese per categoria'!$A$1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'Spese per categoria'!$M$1</c:f>
              <c:numCache>
                <c:formatCode>_(* #,##0_);_(* \(#,##0\);_(* "-"_);_(@_)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36-494E-ACC4-6B3C887C5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573920"/>
        <c:axId val="949513216"/>
      </c:barChart>
      <c:catAx>
        <c:axId val="60357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13216"/>
        <c:crosses val="autoZero"/>
        <c:auto val="1"/>
        <c:lblAlgn val="ctr"/>
        <c:lblOffset val="100"/>
        <c:noMultiLvlLbl val="0"/>
      </c:catAx>
      <c:valAx>
        <c:axId val="94951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7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3949804590678"/>
          <c:y val="3.813394774516822E-2"/>
          <c:w val="0.65692740457223231"/>
          <c:h val="5.8248702576950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annuo per categoria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Categorie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4E-154B-8CD5-7417C8BDEF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4E-154B-8CD5-7417C8BDEF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4E-154B-8CD5-7417C8BDEF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54E-154B-8CD5-7417C8BDEF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54E-154B-8CD5-7417C8BDEF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54E-154B-8CD5-7417C8BDEF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54E-154B-8CD5-7417C8BDEF1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54E-154B-8CD5-7417C8BDEF1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54E-154B-8CD5-7417C8BDEF1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54E-154B-8CD5-7417C8BDEF1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54E-154B-8CD5-7417C8BDEF1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54E-154B-8CD5-7417C8BDEF14}"/>
              </c:ext>
            </c:extLst>
          </c:dPt>
          <c:dLbls>
            <c:dLbl>
              <c:idx val="0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4E-154B-8CD5-7417C8BDEF14}"/>
                </c:ext>
              </c:extLst>
            </c:dLbl>
            <c:dLbl>
              <c:idx val="1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4E-154B-8CD5-7417C8BDEF14}"/>
                </c:ext>
              </c:extLst>
            </c:dLbl>
            <c:dLbl>
              <c:idx val="2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4E-154B-8CD5-7417C8BDEF14}"/>
                </c:ext>
              </c:extLst>
            </c:dLbl>
            <c:dLbl>
              <c:idx val="3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54E-154B-8CD5-7417C8BDEF14}"/>
                </c:ext>
              </c:extLst>
            </c:dLbl>
            <c:dLbl>
              <c:idx val="4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54E-154B-8CD5-7417C8BDEF14}"/>
                </c:ext>
              </c:extLst>
            </c:dLbl>
            <c:dLbl>
              <c:idx val="5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54E-154B-8CD5-7417C8BDEF14}"/>
                </c:ext>
              </c:extLst>
            </c:dLbl>
            <c:dLbl>
              <c:idx val="6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54E-154B-8CD5-7417C8BDEF14}"/>
                </c:ext>
              </c:extLst>
            </c:dLbl>
            <c:dLbl>
              <c:idx val="7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54E-154B-8CD5-7417C8BDEF14}"/>
                </c:ext>
              </c:extLst>
            </c:dLbl>
            <c:dLbl>
              <c:idx val="8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54E-154B-8CD5-7417C8BDEF14}"/>
                </c:ext>
              </c:extLst>
            </c:dLbl>
            <c:dLbl>
              <c:idx val="9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54E-154B-8CD5-7417C8BDEF14}"/>
                </c:ext>
              </c:extLst>
            </c:dLbl>
            <c:dLbl>
              <c:idx val="10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54E-154B-8CD5-7417C8BDEF14}"/>
                </c:ext>
              </c:extLst>
            </c:dLbl>
            <c:dLbl>
              <c:idx val="11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>
                        <a:noFill/>
                      </a:ln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54E-154B-8CD5-7417C8BDEF14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ln>
                      <a:noFill/>
                    </a:ln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'Spese per categoria'!$A$3:$A$50</c:f>
              <c:strCache>
                <c:ptCount val="13"/>
                <c:pt idx="0">
                  <c:v>Abbigliamento</c:v>
                </c:pt>
                <c:pt idx="1">
                  <c:v>Altro</c:v>
                </c:pt>
                <c:pt idx="2">
                  <c:v>Auto</c:v>
                </c:pt>
                <c:pt idx="3">
                  <c:v>Casa</c:v>
                </c:pt>
                <c:pt idx="4">
                  <c:v>Cibo</c:v>
                </c:pt>
                <c:pt idx="5">
                  <c:v>Formazione</c:v>
                </c:pt>
                <c:pt idx="6">
                  <c:v>Regali</c:v>
                </c:pt>
                <c:pt idx="7">
                  <c:v>Salute</c:v>
                </c:pt>
                <c:pt idx="8">
                  <c:v>Social</c:v>
                </c:pt>
                <c:pt idx="9">
                  <c:v>Sport</c:v>
                </c:pt>
                <c:pt idx="10">
                  <c:v>Supermercato</c:v>
                </c:pt>
                <c:pt idx="11">
                  <c:v>Trasporti</c:v>
                </c:pt>
                <c:pt idx="12">
                  <c:v>Viaggi</c:v>
                </c:pt>
              </c:strCache>
            </c:strRef>
          </c:cat>
          <c:val>
            <c:numRef>
              <c:f>'Spese per categoria'!$N$3:$N$14</c:f>
              <c:numCache>
                <c:formatCode>_(* #,##0_);_(* \(#,##0\);_(* "-"_);_(@_)</c:formatCode>
                <c:ptCount val="12"/>
                <c:pt idx="0">
                  <c:v>10</c:v>
                </c:pt>
                <c:pt idx="1">
                  <c:v>0</c:v>
                </c:pt>
                <c:pt idx="2">
                  <c:v>320</c:v>
                </c:pt>
                <c:pt idx="3">
                  <c:v>701</c:v>
                </c:pt>
                <c:pt idx="4">
                  <c:v>60</c:v>
                </c:pt>
                <c:pt idx="5">
                  <c:v>0</c:v>
                </c:pt>
                <c:pt idx="6">
                  <c:v>223</c:v>
                </c:pt>
                <c:pt idx="7">
                  <c:v>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54E-154B-8CD5-7417C8BDEF14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annuo per MESI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Mesi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05-8D4A-B018-AF8873C46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305-8D4A-B018-AF8873C46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305-8D4A-B018-AF8873C46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305-8D4A-B018-AF8873C46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305-8D4A-B018-AF8873C46B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305-8D4A-B018-AF8873C46BB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305-8D4A-B018-AF8873C46BB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305-8D4A-B018-AF8873C46BB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305-8D4A-B018-AF8873C46BB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305-8D4A-B018-AF8873C46BB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305-8D4A-B018-AF8873C46BB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305-8D4A-B018-AF8873C46B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305-8D4A-B018-AF8873C46B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305-8D4A-B018-AF8873C46B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305-8D4A-B018-AF8873C46B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305-8D4A-B018-AF8873C46B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D305-8D4A-B018-AF8873C46B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D305-8D4A-B018-AF8873C46BB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D305-8D4A-B018-AF8873C46BB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D305-8D4A-B018-AF8873C46BB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D305-8D4A-B018-AF8873C46BB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D305-8D4A-B018-AF8873C46BBF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D305-8D4A-B018-AF8873C46BBF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D305-8D4A-B018-AF8873C46B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'Spese per categoria'!$B$2:$M$2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'Spese per categoria'!$B$1:$M$1</c:f>
              <c:numCache>
                <c:formatCode>_(* #,##0_);_(* \(#,##0\);_(* "-"_);_(@_)</c:formatCode>
                <c:ptCount val="12"/>
                <c:pt idx="0">
                  <c:v>100</c:v>
                </c:pt>
                <c:pt idx="1">
                  <c:v>220</c:v>
                </c:pt>
                <c:pt idx="2">
                  <c:v>35</c:v>
                </c:pt>
                <c:pt idx="3">
                  <c:v>30</c:v>
                </c:pt>
                <c:pt idx="4">
                  <c:v>23</c:v>
                </c:pt>
                <c:pt idx="5">
                  <c:v>13</c:v>
                </c:pt>
                <c:pt idx="6">
                  <c:v>73</c:v>
                </c:pt>
                <c:pt idx="7">
                  <c:v>90</c:v>
                </c:pt>
                <c:pt idx="8">
                  <c:v>75</c:v>
                </c:pt>
                <c:pt idx="9">
                  <c:v>392</c:v>
                </c:pt>
                <c:pt idx="10">
                  <c:v>280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305-8D4A-B018-AF8873C46BB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800"/>
              <a:t>Risparmi per mese</a:t>
            </a:r>
          </a:p>
        </c:rich>
      </c:tx>
      <c:layout>
        <c:manualLayout>
          <c:xMode val="edge"/>
          <c:yMode val="edge"/>
          <c:x val="0.282510515299511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69335083114607E-2"/>
          <c:y val="0.11800925925925929"/>
          <c:w val="0.87754177602799655"/>
          <c:h val="0.777384076990376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Risparmi!$A$2:$A$13</c:f>
              <c:strCache>
                <c:ptCount val="12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</c:strCache>
            </c:strRef>
          </c:cat>
          <c:val>
            <c:numRef>
              <c:f>Risparmi!$D$2:$D$13</c:f>
              <c:numCache>
                <c:formatCode>General</c:formatCode>
                <c:ptCount val="12"/>
                <c:pt idx="0">
                  <c:v>910</c:v>
                </c:pt>
                <c:pt idx="1">
                  <c:v>1190</c:v>
                </c:pt>
                <c:pt idx="2">
                  <c:v>-35</c:v>
                </c:pt>
                <c:pt idx="3">
                  <c:v>1380</c:v>
                </c:pt>
                <c:pt idx="4">
                  <c:v>-23</c:v>
                </c:pt>
                <c:pt idx="5">
                  <c:v>997</c:v>
                </c:pt>
                <c:pt idx="6">
                  <c:v>957</c:v>
                </c:pt>
                <c:pt idx="7">
                  <c:v>-90</c:v>
                </c:pt>
                <c:pt idx="8">
                  <c:v>-15</c:v>
                </c:pt>
                <c:pt idx="9">
                  <c:v>-382</c:v>
                </c:pt>
                <c:pt idx="10">
                  <c:v>720</c:v>
                </c:pt>
                <c:pt idx="11">
                  <c:v>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2-2B44-ACA4-D4B7479BF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781232"/>
        <c:axId val="707777264"/>
      </c:barChart>
      <c:catAx>
        <c:axId val="70778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777264"/>
        <c:crosses val="autoZero"/>
        <c:auto val="1"/>
        <c:lblAlgn val="ctr"/>
        <c:lblOffset val="100"/>
        <c:noMultiLvlLbl val="0"/>
      </c:catAx>
      <c:valAx>
        <c:axId val="7077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78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63500</xdr:rowOff>
    </xdr:from>
    <xdr:to>
      <xdr:col>14</xdr:col>
      <xdr:colOff>330200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314975-E7A9-3343-97B3-E9960E98D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406400</xdr:colOff>
      <xdr:row>52</xdr:row>
      <xdr:rowOff>190500</xdr:rowOff>
    </xdr:from>
    <xdr:to>
      <xdr:col>16</xdr:col>
      <xdr:colOff>349250</xdr:colOff>
      <xdr:row>74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4A5E4B-E36E-1E4D-A117-C28525FF0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609600</xdr:colOff>
      <xdr:row>29</xdr:row>
      <xdr:rowOff>139700</xdr:rowOff>
    </xdr:from>
    <xdr:to>
      <xdr:col>14</xdr:col>
      <xdr:colOff>203200</xdr:colOff>
      <xdr:row>51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57D815-A738-6C4D-80D3-7088A58E0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0</xdr:row>
      <xdr:rowOff>25400</xdr:rowOff>
    </xdr:from>
    <xdr:to>
      <xdr:col>22</xdr:col>
      <xdr:colOff>444500</xdr:colOff>
      <xdr:row>26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1DB99A-85E3-FC4F-B051-CD5BDE634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368300</xdr:colOff>
      <xdr:row>52</xdr:row>
      <xdr:rowOff>139700</xdr:rowOff>
    </xdr:from>
    <xdr:to>
      <xdr:col>9</xdr:col>
      <xdr:colOff>76200</xdr:colOff>
      <xdr:row>80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FA5F0E-E79F-A94B-A760-ADBB9611E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806450</xdr:colOff>
      <xdr:row>9</xdr:row>
      <xdr:rowOff>31750</xdr:rowOff>
    </xdr:from>
    <xdr:to>
      <xdr:col>16</xdr:col>
      <xdr:colOff>800100</xdr:colOff>
      <xdr:row>28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66E758-C621-B0A9-322F-2583C283D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5.251581481483" createdVersion="8" refreshedVersion="8" minRefreshableVersion="3" recordCount="25" xr:uid="{B8D89408-5A85-4F4A-B297-D8D62AE76368}">
  <cacheSource type="worksheet">
    <worksheetSource name="Tutti_i_mesi"/>
  </cacheSource>
  <cacheFields count="7">
    <cacheField name="Nome spesa" numFmtId="0">
      <sharedItems containsBlank="1"/>
    </cacheField>
    <cacheField name="Giorno" numFmtId="0">
      <sharedItems containsString="0" containsBlank="1" containsNumber="1" containsInteger="1" minValue="1" maxValue="7"/>
    </cacheField>
    <cacheField name="Ammontare" numFmtId="0">
      <sharedItems containsSemiMixedTypes="0" containsString="0" containsNumber="1" containsInteger="1" minValue="10" maxValue="300"/>
    </cacheField>
    <cacheField name="Categoria" numFmtId="0">
      <sharedItems containsBlank="1" count="13">
        <s v="Casa"/>
        <s v="Viaggi"/>
        <s v="Auto"/>
        <s v="Regali"/>
        <s v="Cibo"/>
        <s v="Salute"/>
        <s v="Trasporti"/>
        <s v="Abbigliamento"/>
        <s v="Altro" u="1"/>
        <m u="1"/>
        <s v="Social" u="1"/>
        <s v="Sport" u="1"/>
        <s v="Supermercato" u="1"/>
      </sharedItems>
    </cacheField>
    <cacheField name="Sotto-categoria" numFmtId="0">
      <sharedItems containsBlank="1" containsMixedTypes="1" containsNumber="1" containsInteger="1" minValue="0" maxValue="0" count="14">
        <s v="Bolletta Gas"/>
        <m/>
        <s v="Pulizie"/>
        <s v="vacanza"/>
        <s v="Benzina"/>
        <s v="Bolletta Acqua"/>
        <s v="Bolletta Luce"/>
        <s v="Mobili"/>
        <n v="0"/>
        <s v="Assicurazione"/>
        <s v="Medicine"/>
        <s v="Visite"/>
        <s v="Metro"/>
        <s v="Nic"/>
      </sharedItems>
    </cacheField>
    <cacheField name="Note" numFmtId="0">
      <sharedItems containsNonDate="0" containsString="0" containsBlank="1"/>
    </cacheField>
    <cacheField name="Mese" numFmtId="0">
      <sharedItems count="13">
        <s v="Gennaio"/>
        <s v="Febbraio"/>
        <s v="Marzo"/>
        <s v="Aprile"/>
        <s v="Maggio"/>
        <s v="Giugno"/>
        <s v="Luglio"/>
        <s v="Agosto"/>
        <s v="Settembre"/>
        <s v="Ottobre"/>
        <s v="Novembre"/>
        <s v="Dicembre"/>
        <s v="Giu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test"/>
    <m/>
    <n v="100"/>
    <x v="0"/>
    <x v="0"/>
    <m/>
    <x v="0"/>
  </r>
  <r>
    <s v="test"/>
    <m/>
    <n v="50"/>
    <x v="1"/>
    <x v="1"/>
    <m/>
    <x v="0"/>
  </r>
  <r>
    <s v="test"/>
    <n v="5"/>
    <n v="200"/>
    <x v="0"/>
    <x v="2"/>
    <m/>
    <x v="1"/>
  </r>
  <r>
    <s v="test"/>
    <n v="6"/>
    <n v="100"/>
    <x v="1"/>
    <x v="3"/>
    <m/>
    <x v="1"/>
  </r>
  <r>
    <s v="prova"/>
    <n v="7"/>
    <n v="20"/>
    <x v="2"/>
    <x v="4"/>
    <m/>
    <x v="1"/>
  </r>
  <r>
    <s v="test"/>
    <n v="4"/>
    <n v="35"/>
    <x v="0"/>
    <x v="5"/>
    <m/>
    <x v="2"/>
  </r>
  <r>
    <s v="test"/>
    <n v="4"/>
    <n v="30"/>
    <x v="0"/>
    <x v="6"/>
    <m/>
    <x v="3"/>
  </r>
  <r>
    <s v="test"/>
    <n v="5"/>
    <n v="23"/>
    <x v="0"/>
    <x v="0"/>
    <m/>
    <x v="4"/>
  </r>
  <r>
    <s v="test"/>
    <m/>
    <n v="13"/>
    <x v="0"/>
    <x v="7"/>
    <m/>
    <x v="5"/>
  </r>
  <r>
    <s v="test"/>
    <m/>
    <n v="60"/>
    <x v="0"/>
    <x v="5"/>
    <m/>
    <x v="6"/>
  </r>
  <r>
    <s v="prova"/>
    <m/>
    <n v="13"/>
    <x v="3"/>
    <x v="8"/>
    <m/>
    <x v="6"/>
  </r>
  <r>
    <s v="test"/>
    <n v="3"/>
    <n v="90"/>
    <x v="0"/>
    <x v="0"/>
    <m/>
    <x v="7"/>
  </r>
  <r>
    <s v="test"/>
    <m/>
    <n v="75"/>
    <x v="0"/>
    <x v="7"/>
    <m/>
    <x v="8"/>
  </r>
  <r>
    <s v="unipol"/>
    <n v="1"/>
    <n v="300"/>
    <x v="2"/>
    <x v="9"/>
    <m/>
    <x v="9"/>
  </r>
  <r>
    <s v="prova"/>
    <m/>
    <n v="20"/>
    <x v="0"/>
    <x v="6"/>
    <m/>
    <x v="9"/>
  </r>
  <r>
    <s v="prova"/>
    <m/>
    <n v="40"/>
    <x v="4"/>
    <x v="8"/>
    <m/>
    <x v="9"/>
  </r>
  <r>
    <s v="prova"/>
    <m/>
    <n v="32"/>
    <x v="5"/>
    <x v="10"/>
    <m/>
    <x v="9"/>
  </r>
  <r>
    <m/>
    <n v="1"/>
    <n v="200"/>
    <x v="3"/>
    <x v="8"/>
    <m/>
    <x v="10"/>
  </r>
  <r>
    <m/>
    <n v="2"/>
    <n v="10"/>
    <x v="1"/>
    <x v="8"/>
    <m/>
    <x v="10"/>
  </r>
  <r>
    <m/>
    <n v="3"/>
    <n v="20"/>
    <x v="4"/>
    <x v="8"/>
    <m/>
    <x v="10"/>
  </r>
  <r>
    <m/>
    <n v="4"/>
    <n v="10"/>
    <x v="5"/>
    <x v="11"/>
    <m/>
    <x v="10"/>
  </r>
  <r>
    <m/>
    <n v="5"/>
    <n v="30"/>
    <x v="6"/>
    <x v="12"/>
    <m/>
    <x v="10"/>
  </r>
  <r>
    <m/>
    <n v="6"/>
    <n v="10"/>
    <x v="3"/>
    <x v="8"/>
    <m/>
    <x v="10"/>
  </r>
  <r>
    <s v="felpa"/>
    <n v="7"/>
    <n v="10"/>
    <x v="7"/>
    <x v="13"/>
    <m/>
    <x v="10"/>
  </r>
  <r>
    <s v="prova"/>
    <n v="2"/>
    <n v="55"/>
    <x v="0"/>
    <x v="7"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468B1-838C-4D4F-B3BA-751C2802E0AE}" name="PivotTable2" cacheId="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 rowPageCount="1" colPageCount="1"/>
  <pivotFields count="7">
    <pivotField showAll="0"/>
    <pivotField showAll="0"/>
    <pivotField dataField="1" showAll="0"/>
    <pivotField axis="axisRow" showAll="0">
      <items count="14">
        <item x="7"/>
        <item sd="0" m="1" x="8"/>
        <item x="2"/>
        <item x="0"/>
        <item x="4"/>
        <item x="3"/>
        <item x="5"/>
        <item m="1" x="10"/>
        <item m="1" x="11"/>
        <item m="1" x="12"/>
        <item x="6"/>
        <item x="1"/>
        <item m="1" x="9"/>
        <item t="default"/>
      </items>
    </pivotField>
    <pivotField axis="axisRow" showAll="0">
      <items count="15">
        <item x="8"/>
        <item x="9"/>
        <item x="10"/>
        <item x="12"/>
        <item x="7"/>
        <item x="13"/>
        <item x="2"/>
        <item x="11"/>
        <item x="1"/>
        <item x="0"/>
        <item x="5"/>
        <item x="6"/>
        <item x="3"/>
        <item x="4"/>
        <item t="default"/>
      </items>
    </pivotField>
    <pivotField showAll="0"/>
    <pivotField axis="axisPage" showAll="0">
      <items count="14">
        <item x="7"/>
        <item x="3"/>
        <item x="11"/>
        <item x="1"/>
        <item x="0"/>
        <item m="1" x="12"/>
        <item x="6"/>
        <item x="4"/>
        <item x="2"/>
        <item x="10"/>
        <item x="9"/>
        <item x="8"/>
        <item x="5"/>
        <item t="default"/>
      </items>
    </pivotField>
  </pivotFields>
  <rowFields count="2">
    <field x="3"/>
    <field x="4"/>
  </rowFields>
  <rowItems count="25">
    <i>
      <x/>
    </i>
    <i r="1">
      <x v="5"/>
    </i>
    <i>
      <x v="2"/>
    </i>
    <i r="1">
      <x v="1"/>
    </i>
    <i r="1">
      <x v="13"/>
    </i>
    <i>
      <x v="3"/>
    </i>
    <i r="1">
      <x v="4"/>
    </i>
    <i r="1">
      <x v="6"/>
    </i>
    <i r="1">
      <x v="9"/>
    </i>
    <i r="1">
      <x v="10"/>
    </i>
    <i r="1">
      <x v="11"/>
    </i>
    <i>
      <x v="4"/>
    </i>
    <i r="1">
      <x/>
    </i>
    <i>
      <x v="5"/>
    </i>
    <i r="1">
      <x/>
    </i>
    <i>
      <x v="6"/>
    </i>
    <i r="1">
      <x v="2"/>
    </i>
    <i r="1">
      <x v="7"/>
    </i>
    <i>
      <x v="10"/>
    </i>
    <i r="1">
      <x v="3"/>
    </i>
    <i>
      <x v="11"/>
    </i>
    <i r="1">
      <x/>
    </i>
    <i r="1">
      <x v="8"/>
    </i>
    <i r="1">
      <x v="12"/>
    </i>
    <i t="grand">
      <x/>
    </i>
  </rowItems>
  <colItems count="1">
    <i/>
  </colItems>
  <pageFields count="1">
    <pageField fld="6" hier="-1"/>
  </pageFields>
  <dataFields count="1">
    <dataField name="Sum of Ammonta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62DBFFD3-7504-A04D-8A0E-43C1EFDF182D}" autoFormatId="16" applyNumberFormats="0" applyBorderFormats="0" applyFontFormats="0" applyPatternFormats="0" applyAlignmentFormats="0" applyWidthHeightFormats="0">
  <queryTableRefresh nextId="8">
    <queryTableFields count="7">
      <queryTableField id="1" name="Nome spesa" tableColumnId="1"/>
      <queryTableField id="2" name="Giorno" tableColumnId="2"/>
      <queryTableField id="3" name="Ammontare" tableColumnId="3"/>
      <queryTableField id="4" name="Categoria" tableColumnId="4"/>
      <queryTableField id="5" name="Sotto-categoria" tableColumnId="5"/>
      <queryTableField id="6" name="Note" tableColumnId="6"/>
      <queryTableField id="7" name="Mes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32B53-D7CF-CF44-A823-D24E526A8168}" name="Tab_Categorie" displayName="Tab_Categorie" ref="A2:B31" totalsRowShown="0">
  <autoFilter ref="A2:B31" xr:uid="{E8F32B53-D7CF-CF44-A823-D24E526A8168}"/>
  <sortState xmlns:xlrd2="http://schemas.microsoft.com/office/spreadsheetml/2017/richdata2" ref="A3:B29">
    <sortCondition ref="A2:A29"/>
  </sortState>
  <tableColumns count="2">
    <tableColumn id="1" xr3:uid="{E287AEA9-19CD-AE48-A807-8F2962BD9394}" name="Categoria"/>
    <tableColumn id="2" xr3:uid="{F4E45189-368F-524B-9C8B-D5912AD3910F}" name="Sotto-categor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03664C-936B-D043-B692-48A5A74AE330}" name="Tutti_i_mesi" displayName="Tutti_i_mesi" ref="A1:G26" tableType="queryTable" totalsRowShown="0">
  <autoFilter ref="A1:G26" xr:uid="{E503664C-936B-D043-B692-48A5A74AE330}"/>
  <tableColumns count="7">
    <tableColumn id="1" xr3:uid="{76A9D230-B3B4-AD4E-960A-AE17069AD6A5}" uniqueName="1" name="Nome spesa" queryTableFieldId="1" dataDxfId="31"/>
    <tableColumn id="2" xr3:uid="{AEC08E0A-7975-1E45-AF20-710D631529E8}" uniqueName="2" name="Giorno" queryTableFieldId="2"/>
    <tableColumn id="3" xr3:uid="{1061739A-F29D-454D-9FA9-18E3310756BE}" uniqueName="3" name="Ammontare" queryTableFieldId="3"/>
    <tableColumn id="4" xr3:uid="{2B0FB551-AE86-AF41-A1C1-EDCFDF2B8660}" uniqueName="4" name="Categoria" queryTableFieldId="4" dataDxfId="30"/>
    <tableColumn id="5" xr3:uid="{AAB23CD4-4D28-1D44-A234-2AD9CAF1B50A}" uniqueName="5" name="Sotto-categoria" queryTableFieldId="5"/>
    <tableColumn id="6" xr3:uid="{D0A4BFF5-9289-5E44-985D-DB50173F9412}" uniqueName="6" name="Note" queryTableFieldId="6"/>
    <tableColumn id="7" xr3:uid="{EAC10E97-50EB-8C44-997F-0E59DDBD4C4F}" uniqueName="7" name="Mese" queryTableFieldId="7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6590B-7C5E-F946-B081-3CA2F45A8851}" name="Tab_entrate" displayName="Tab_entrate" ref="G2:S5" totalsRowShown="0">
  <autoFilter ref="G2:S5" xr:uid="{A436590B-7C5E-F946-B081-3CA2F45A8851}"/>
  <tableColumns count="13">
    <tableColumn id="1" xr3:uid="{315E5E62-07D5-B84C-9F47-20F113D145E2}" name="ENTRATA"/>
    <tableColumn id="2" xr3:uid="{652CAEA7-DAA4-1548-A5BE-9A2CCC2DEAB8}" name="Gennaio" dataDxfId="28"/>
    <tableColumn id="3" xr3:uid="{67003178-516A-E843-989D-69AC8CB1C61C}" name="Febbraio" dataDxfId="27"/>
    <tableColumn id="4" xr3:uid="{C379ADDA-1ABF-9147-955A-E8476A8B3BB1}" name="Marzo" dataDxfId="26"/>
    <tableColumn id="5" xr3:uid="{EF5358F1-A5E7-9F48-884A-5139A8FAF25C}" name="Aprile" dataDxfId="25"/>
    <tableColumn id="6" xr3:uid="{8459ABE1-7EE7-4842-BBE6-FA2DD072A3C6}" name="Maggio" dataDxfId="24"/>
    <tableColumn id="7" xr3:uid="{6B975F05-3EBF-7442-B6B4-0A41568F01E4}" name="Giugno" dataDxfId="23"/>
    <tableColumn id="8" xr3:uid="{845779C0-8757-1146-8663-E255E0E81141}" name="Luglio" dataDxfId="22"/>
    <tableColumn id="9" xr3:uid="{429F2DB4-0362-CE44-A06D-515399ECFD02}" name="Agosto" dataDxfId="21"/>
    <tableColumn id="10" xr3:uid="{898B4810-CE23-0746-9B59-92967FD54006}" name="Settembre" dataDxfId="20"/>
    <tableColumn id="11" xr3:uid="{ADA3B717-F368-D74C-902F-C8A49FD5E66F}" name="Ottobre" dataDxfId="19"/>
    <tableColumn id="12" xr3:uid="{382D3EF2-0311-2849-A892-C22917482313}" name="Novembre" dataDxfId="18"/>
    <tableColumn id="13" xr3:uid="{14670974-1D45-E44E-9798-3E15859CD022}" name="Dicembre" dataDxfId="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9BB6682-C457-1F4F-9BD2-EF76DA11DE2C}" name="Tab_Gen" displayName="Tab_Gen" ref="A1:F3" headerRowDxfId="16">
  <autoFilter ref="A1:F3" xr:uid="{39BB6682-C457-1F4F-9BD2-EF76DA11DE2C}"/>
  <tableColumns count="6">
    <tableColumn id="1" xr3:uid="{30162259-F5AD-5649-8736-1E9CECC35EEC}" name="Nome spesa" totalsRowLabel="Total"/>
    <tableColumn id="2" xr3:uid="{18823CBB-FB15-1243-BCE1-EE173E0D3ED7}" name="Giorno"/>
    <tableColumn id="3" xr3:uid="{88D33984-57E4-6542-AF21-CB66545A78F7}" name="Ammontare"/>
    <tableColumn id="4" xr3:uid="{CA0BE259-EC8C-B141-9A59-7FFB73D0F0FB}" name="Categoria"/>
    <tableColumn id="5" xr3:uid="{8E001573-1823-E341-8A36-952B3D7613CC}" name="Sotto-categoria"/>
    <tableColumn id="6" xr3:uid="{774EE2AA-EF56-F24F-853D-3DF5B0C1E88F}" name="Note" totalsRowFunction="cou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D58E9FE-AF02-3C4B-9ADB-AE45E1FF66B8}" name="Tab_Feb" displayName="Tab_Feb" ref="A1:F4" totalsRowShown="0" headerRowDxfId="15">
  <autoFilter ref="A1:F4" xr:uid="{ED58E9FE-AF02-3C4B-9ADB-AE45E1FF66B8}"/>
  <tableColumns count="6">
    <tableColumn id="1" xr3:uid="{2BEF1C7F-22E7-644D-B907-E8E9D814DC61}" name="Nome spesa"/>
    <tableColumn id="2" xr3:uid="{3E6D3DD3-398E-2944-AD98-0A074DA8A71A}" name="Giorno"/>
    <tableColumn id="3" xr3:uid="{8A69F926-EAAD-AF48-89C1-03DC6C3E68EF}" name="Ammontare"/>
    <tableColumn id="4" xr3:uid="{7945CB6C-0648-E64E-B602-C01C51B92EFC}" name="Categoria"/>
    <tableColumn id="5" xr3:uid="{A0B8170B-BC91-2342-A7B1-9617F1B88C9B}" name="Sotto-categoria"/>
    <tableColumn id="6" xr3:uid="{AF3F061E-9AD4-FB49-9AED-D95348722727}" name="Not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814B2F-EDEC-7242-BA9B-7010067742FF}" name="Tab_Mar" displayName="Tab_Mar" ref="A1:F8" totalsRowShown="0" headerRowDxfId="14">
  <autoFilter ref="A1:F8" xr:uid="{FC814B2F-EDEC-7242-BA9B-7010067742FF}"/>
  <tableColumns count="6">
    <tableColumn id="1" xr3:uid="{AB1BC924-56C4-6641-AFAD-8155A2CB840B}" name="Nome spesa"/>
    <tableColumn id="2" xr3:uid="{C2243141-BBE1-8745-B044-3718622767E3}" name="Giorno"/>
    <tableColumn id="3" xr3:uid="{96366FC9-8F33-F04B-AEB5-553E897786DF}" name="Ammontare"/>
    <tableColumn id="4" xr3:uid="{195F5C54-E4BF-A44E-AF98-538C03ED73F8}" name="Categoria"/>
    <tableColumn id="5" xr3:uid="{DA22203D-9501-7542-BD50-B25DC467F318}" name="Sotto-categoria"/>
    <tableColumn id="6" xr3:uid="{D38F55CF-93FC-E542-8FCE-29FED6B93A17}" name="Not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38E0E94-906F-E340-A5D7-373AAC9F4B54}" name="Tab_Apr" displayName="Tab_Apr" ref="A1:F4" totalsRowShown="0" headerRowDxfId="13">
  <autoFilter ref="A1:F4" xr:uid="{938E0E94-906F-E340-A5D7-373AAC9F4B54}"/>
  <tableColumns count="6">
    <tableColumn id="1" xr3:uid="{9893584D-3D4A-A84B-A5A1-844E2A26A52F}" name="Nome spesa"/>
    <tableColumn id="2" xr3:uid="{2DE04D33-DC8F-F042-BF23-C788C959573F}" name="Giorno"/>
    <tableColumn id="3" xr3:uid="{723C25F0-283C-824F-B3B1-8309A4EC34BB}" name="Ammontare"/>
    <tableColumn id="4" xr3:uid="{D97EE3DC-CB98-D24E-B272-B6F272E8528D}" name="Categoria"/>
    <tableColumn id="5" xr3:uid="{58C4BAC8-11B3-5543-AC09-F05036947EC9}" name="Sotto-categoria"/>
    <tableColumn id="6" xr3:uid="{1EA74834-3FB3-FB42-B331-3A387BD43CC2}" name="Note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B155B70-CAAB-A443-AC90-005F1E26956A}" name="Tab_Mag" displayName="Tab_Mag" ref="A1:F2" totalsRowShown="0" headerRowDxfId="12">
  <autoFilter ref="A1:F2" xr:uid="{3B155B70-CAAB-A443-AC90-005F1E26956A}"/>
  <tableColumns count="6">
    <tableColumn id="1" xr3:uid="{FFD700EB-A52D-F648-B75B-D6E0FD890BF0}" name="Nome spesa"/>
    <tableColumn id="2" xr3:uid="{D1BEB726-4FA0-C341-A833-92E477F69FB3}" name="Giorno"/>
    <tableColumn id="3" xr3:uid="{F871B53B-1DF6-9A47-9EA7-5A6D5BD7DEB4}" name="Ammontare"/>
    <tableColumn id="4" xr3:uid="{C86A7F01-6B50-CF45-8354-A5352E503019}" name="Categoria"/>
    <tableColumn id="5" xr3:uid="{54C6CA8B-6CED-1147-AF92-68629919F04A}" name="Sotto-categoria"/>
    <tableColumn id="6" xr3:uid="{D7BD0270-103E-D344-ABB9-631C8140A441}" name="Not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AC7CFC7-7789-4648-871F-947944A86439}" name="Tab_Giu" displayName="Tab_Giu" ref="A1:F3" totalsRowShown="0" headerRowDxfId="11">
  <autoFilter ref="A1:F3" xr:uid="{8AC7CFC7-7789-4648-871F-947944A86439}"/>
  <tableColumns count="6">
    <tableColumn id="1" xr3:uid="{E69B1534-AE58-5F4C-B8DA-DB1B79B0F83B}" name="Nome spesa"/>
    <tableColumn id="2" xr3:uid="{9477DFA1-F80D-6645-A30F-05B7C1B9A62D}" name="Giorno"/>
    <tableColumn id="3" xr3:uid="{ADDBF854-F832-6A49-873B-D29A66290DB4}" name="Ammontare"/>
    <tableColumn id="4" xr3:uid="{8F911388-A2F9-6544-A20F-1FB808D947F0}" name="Categoria"/>
    <tableColumn id="5" xr3:uid="{ADEC31C6-00EA-5740-8B8C-091A1A74DF23}" name="Sotto-categoria"/>
    <tableColumn id="6" xr3:uid="{4190A463-CA51-6F45-AB11-378BF2E11C24}" name="Not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890A046-3F69-BE42-8065-C2A1F756684C}" name="Tab_Lug" displayName="Tab_Lug" ref="A1:F3" totalsRowShown="0" headerRowDxfId="10">
  <autoFilter ref="A1:F3" xr:uid="{F890A046-3F69-BE42-8065-C2A1F756684C}"/>
  <tableColumns count="6">
    <tableColumn id="1" xr3:uid="{58E60622-085C-BB4B-A751-3707963A11B1}" name="Nome spesa"/>
    <tableColumn id="2" xr3:uid="{9820A684-9F1C-F34E-9EF1-41604F8B1D6F}" name="Giorno"/>
    <tableColumn id="3" xr3:uid="{68EF65C6-6126-684F-864C-62838CE5CD66}" name="Ammontare"/>
    <tableColumn id="4" xr3:uid="{A2BFA6BC-9DF0-0240-BF14-6C7B8A2C3D93}" name="Categoria"/>
    <tableColumn id="5" xr3:uid="{C8A620F3-7CFF-F049-8D42-79ED9A52586D}" name="Sotto-categoria"/>
    <tableColumn id="6" xr3:uid="{99949709-A4E4-0841-A951-822FA53CACD8}" name="Not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C52FDF6-A931-9C4E-8895-97C53E28D028}" name="Tab_Ago" displayName="Tab_Ago" ref="A1:F2" totalsRowShown="0" headerRowDxfId="9">
  <autoFilter ref="A1:F2" xr:uid="{FC52FDF6-A931-9C4E-8895-97C53E28D028}"/>
  <tableColumns count="6">
    <tableColumn id="1" xr3:uid="{D4B1E07C-515B-FC43-A539-4DE549B5A3C8}" name="Nome spesa"/>
    <tableColumn id="2" xr3:uid="{12A8136D-24B9-FE4A-B633-5E83904FBC16}" name="Giorno"/>
    <tableColumn id="3" xr3:uid="{8BD8BF9A-C904-004C-A54B-EB7482CF74C0}" name="Ammontare"/>
    <tableColumn id="4" xr3:uid="{E102DAE9-023F-2648-A546-DE0F2CD6D776}" name="Categoria"/>
    <tableColumn id="5" xr3:uid="{6FA35423-F929-6E40-88DF-66036C66D50F}" name="Sotto-categoria"/>
    <tableColumn id="6" xr3:uid="{560DA97B-35A9-374B-AA8C-B2441A0EDF33}" name="Note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C7E253F-DDCC-1F4C-95CD-E639B58A82B4}" name="Tab_Set" displayName="Tab_Set" ref="A1:F3" totalsRowShown="0" headerRowDxfId="8">
  <autoFilter ref="A1:F3" xr:uid="{9C7E253F-DDCC-1F4C-95CD-E639B58A82B4}"/>
  <tableColumns count="6">
    <tableColumn id="1" xr3:uid="{4977FF60-F23C-314C-BE7B-CCC37F94DF62}" name="Nome spesa"/>
    <tableColumn id="2" xr3:uid="{CBFB2A33-679D-114B-A398-0EC4512D1562}" name="Giorno"/>
    <tableColumn id="3" xr3:uid="{030E970A-50B9-D347-B0B8-F98B6E3FD80A}" name="Ammontare"/>
    <tableColumn id="4" xr3:uid="{A3464152-5CA5-684A-BE5F-426CBDEB12B6}" name="Categoria"/>
    <tableColumn id="5" xr3:uid="{3A56A3B8-AF2D-0048-A8C3-D5F0A633A96C}" name="Sotto-categoria"/>
    <tableColumn id="6" xr3:uid="{3D6E5459-2311-574D-87EB-850E84BE5193}" name="Not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EFB964-0B51-7949-8897-00477BCA5D48}" name="Tab_Ott" displayName="Tab_Ott" ref="A1:F5" totalsRowShown="0" headerRowDxfId="7">
  <autoFilter ref="A1:F5" xr:uid="{86EFB964-0B51-7949-8897-00477BCA5D48}"/>
  <tableColumns count="6">
    <tableColumn id="1" xr3:uid="{99E2EBFE-FD19-5945-846F-E5656DE96052}" name="Nome spesa"/>
    <tableColumn id="2" xr3:uid="{3AE7274F-91C0-5549-B933-4D117DC2288F}" name="Giorno"/>
    <tableColumn id="3" xr3:uid="{5D6F4FB3-3C73-7947-8016-CE73CF5A9FDA}" name="Ammontare"/>
    <tableColumn id="4" xr3:uid="{771156F7-BCA8-314B-B463-5C9EA6D28C35}" name="Categoria"/>
    <tableColumn id="5" xr3:uid="{97965D9B-E28A-8C46-ACCF-7ECC47A368E4}" name="Sotto-categoria"/>
    <tableColumn id="6" xr3:uid="{F56DAA30-E44C-E549-9E85-534CA99686B5}" name="Note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5308BA-EB9A-1446-AEAD-6B1C24877F72}" name="Tab_Nov" displayName="Tab_Nov" ref="A1:F9" totalsRowShown="0" headerRowDxfId="6">
  <autoFilter ref="A1:F9" xr:uid="{495308BA-EB9A-1446-AEAD-6B1C24877F72}"/>
  <tableColumns count="6">
    <tableColumn id="1" xr3:uid="{7909A9DE-F564-1644-902F-C44EFECF66A1}" name="Nome spesa"/>
    <tableColumn id="2" xr3:uid="{DCCE0F7E-E439-AA40-BC91-D3BFE32E00D3}" name="Giorno"/>
    <tableColumn id="3" xr3:uid="{173996E4-575E-AF4F-9225-D9ACD3F9308D}" name="Ammontare"/>
    <tableColumn id="4" xr3:uid="{7C02F022-D0C7-CF4A-B2B8-0E98F9F0E218}" name="Categoria"/>
    <tableColumn id="5" xr3:uid="{1FDE2162-B86A-F944-A4AE-C569D4104CF6}" name="Sotto-categoria"/>
    <tableColumn id="6" xr3:uid="{AD65DF1F-FDCD-D549-89E2-49324E67F49F}" name="No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EA249F-D202-174B-909D-CD3DE048DADA}" name="Tab_Dic" displayName="Tab_Dic" ref="A1:F2" totalsRowShown="0" headerRowDxfId="5">
  <autoFilter ref="A1:F2" xr:uid="{2DEA249F-D202-174B-909D-CD3DE048DADA}"/>
  <tableColumns count="6">
    <tableColumn id="1" xr3:uid="{83B6BB0D-751F-D448-BCA0-ECA3820D8528}" name="Nome spesa"/>
    <tableColumn id="2" xr3:uid="{891C779F-C607-CB4F-A098-1C150B6550C8}" name="Giorno"/>
    <tableColumn id="3" xr3:uid="{DE63FE49-25B6-D345-AF06-71C3F24423CA}" name="Ammontare"/>
    <tableColumn id="4" xr3:uid="{7C0CA390-E18B-464F-8380-A2EC48BDC895}" name="Categoria"/>
    <tableColumn id="5" xr3:uid="{D056D3F3-57C7-F246-9BE8-CFBE39660F8E}" name="Sotto-categoria"/>
    <tableColumn id="6" xr3:uid="{D6CA1B87-CB3A-2249-9140-5A10052551CB}" name="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Q3RRPVmN47X23WQh0cZrkQ179Q0uZcrXmle90KcxinI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0384-9EB7-3945-8CE7-3FC3F1E5FBE3}">
  <dimension ref="A1:Z43"/>
  <sheetViews>
    <sheetView tabSelected="1" workbookViewId="0">
      <selection activeCell="D10" sqref="D10"/>
    </sheetView>
  </sheetViews>
  <sheetFormatPr baseColWidth="10" defaultRowHeight="16" x14ac:dyDescent="0.2"/>
  <cols>
    <col min="1" max="1" width="19.33203125" customWidth="1"/>
    <col min="2" max="2" width="18.6640625" customWidth="1"/>
    <col min="9" max="9" width="14.1640625" customWidth="1"/>
  </cols>
  <sheetData>
    <row r="1" spans="1:26" ht="19" x14ac:dyDescent="0.25">
      <c r="A1" s="2" t="s">
        <v>26</v>
      </c>
      <c r="B1" s="2"/>
      <c r="D1" s="1"/>
      <c r="J1" s="1" t="s">
        <v>89</v>
      </c>
      <c r="S1" s="1" t="s">
        <v>89</v>
      </c>
    </row>
    <row r="2" spans="1:26" x14ac:dyDescent="0.2">
      <c r="A2" t="s">
        <v>23</v>
      </c>
      <c r="B2" t="s">
        <v>24</v>
      </c>
      <c r="J2" s="1"/>
      <c r="S2" s="1"/>
    </row>
    <row r="3" spans="1:26" x14ac:dyDescent="0.2">
      <c r="A3" t="s">
        <v>2</v>
      </c>
      <c r="B3" t="s">
        <v>33</v>
      </c>
      <c r="G3" s="1"/>
      <c r="H3" s="1"/>
      <c r="J3" t="str" cm="1">
        <f t="array" ref="J3:J15">_xlfn._xlws.SORT(_xlfn.UNIQUE(Tab_Categorie[Categoria]))</f>
        <v>Abbigliamento</v>
      </c>
      <c r="K3" t="str" cm="1">
        <f t="array" ref="K3">IF(J3="","",TRANSPOSE(_xlfn._xlws.SORT(_xlfn._xlws.FILTER(Tab_Categorie[Sotto-categoria],Tab_Categorie[Categoria]=J3, "Categoria non trovata"))))</f>
        <v>Nic</v>
      </c>
      <c r="S3" t="str" cm="1">
        <f t="array" ref="S3:S15">_xlfn._xlws.SORT(_xlfn.UNIQUE(Tab_Categorie[Categoria]))</f>
        <v>Abbigliamento</v>
      </c>
      <c r="T3" t="str" cm="1">
        <f t="array" ref="T3">IF(S3="","", _xlfn.TOROW(_xlfn._xlws.SORT(_xlfn._xlws.FILTER(Tab_Categorie[Sotto-categoria],Tab_Categorie[Categoria]=S3, "Categoria non trovata"))))</f>
        <v>Nic</v>
      </c>
    </row>
    <row r="4" spans="1:26" x14ac:dyDescent="0.2">
      <c r="A4" t="s">
        <v>13</v>
      </c>
      <c r="B4" t="s">
        <v>16</v>
      </c>
      <c r="J4" t="str">
        <v>Altro</v>
      </c>
      <c r="K4" cm="1">
        <f t="array" ref="K4">IF(J4="","",TRANSPOSE(_xlfn._xlws.SORT(_xlfn._xlws.FILTER(Tab_Categorie[Sotto-categoria],Tab_Categorie[Categoria]=J4, "Categoria non trovata"))))</f>
        <v>0</v>
      </c>
      <c r="S4" t="str">
        <v>Altro</v>
      </c>
      <c r="T4" cm="1">
        <f t="array" ref="T4">IF(S4="","", _xlfn.TOROW(_xlfn._xlws.SORT(_xlfn._xlws.FILTER(Tab_Categorie[Sotto-categoria],Tab_Categorie[Categoria]=S4, "Categoria non trovata"))))</f>
        <v>0</v>
      </c>
    </row>
    <row r="5" spans="1:26" x14ac:dyDescent="0.2">
      <c r="A5" t="s">
        <v>13</v>
      </c>
      <c r="B5" t="s">
        <v>3</v>
      </c>
      <c r="D5" s="25" t="s">
        <v>90</v>
      </c>
      <c r="J5" t="str">
        <v>Auto</v>
      </c>
      <c r="K5" t="str" cm="1">
        <f t="array" ref="K5:M5">IF(J5="","",TRANSPOSE(_xlfn._xlws.SORT(_xlfn._xlws.FILTER(Tab_Categorie[Sotto-categoria],Tab_Categorie[Categoria]=J5, "Categoria non trovata"))))</f>
        <v>Assicurazione</v>
      </c>
      <c r="L5" t="str">
        <v>Benzina</v>
      </c>
      <c r="M5" t="str">
        <v>Manutenzione</v>
      </c>
      <c r="S5" t="str">
        <v>Auto</v>
      </c>
      <c r="T5" t="str" cm="1">
        <f t="array" ref="T5:V5">IF(S5="","", _xlfn.TOROW(_xlfn._xlws.SORT(_xlfn._xlws.FILTER(Tab_Categorie[Sotto-categoria],Tab_Categorie[Categoria]=S5, "Categoria non trovata"))))</f>
        <v>Assicurazione</v>
      </c>
      <c r="U5" t="str">
        <v>Benzina</v>
      </c>
      <c r="V5" t="str">
        <v>Manutenzione</v>
      </c>
    </row>
    <row r="6" spans="1:26" x14ac:dyDescent="0.2">
      <c r="A6" t="s">
        <v>13</v>
      </c>
      <c r="B6" t="s">
        <v>17</v>
      </c>
      <c r="D6" s="30" t="s">
        <v>93</v>
      </c>
      <c r="J6" t="str">
        <v>Casa</v>
      </c>
      <c r="K6" t="str" cm="1">
        <f t="array" ref="K6:O6">IF(J6="","",TRANSPOSE(_xlfn._xlws.SORT(_xlfn._xlws.FILTER(Tab_Categorie[Sotto-categoria],Tab_Categorie[Categoria]=J6, "Categoria non trovata"))))</f>
        <v>Bolletta Acqua</v>
      </c>
      <c r="L6" t="str">
        <v>Bolletta Gas</v>
      </c>
      <c r="M6" t="str">
        <v>Bolletta Luce</v>
      </c>
      <c r="N6" t="str">
        <v>Mobili</v>
      </c>
      <c r="O6" t="str">
        <v>Pulizie</v>
      </c>
      <c r="S6" t="str">
        <v>Casa</v>
      </c>
      <c r="T6" t="str" cm="1">
        <f t="array" ref="T6:X6">IF(S6="","", _xlfn.TOROW(_xlfn._xlws.SORT(_xlfn._xlws.FILTER(Tab_Categorie[Sotto-categoria],Tab_Categorie[Categoria]=S6, "Categoria non trovata"))))</f>
        <v>Bolletta Acqua</v>
      </c>
      <c r="U6" t="str">
        <v>Bolletta Gas</v>
      </c>
      <c r="V6" t="str">
        <v>Bolletta Luce</v>
      </c>
      <c r="W6" t="str">
        <v>Mobili</v>
      </c>
      <c r="X6" t="str">
        <v>Pulizie</v>
      </c>
    </row>
    <row r="7" spans="1:26" x14ac:dyDescent="0.2">
      <c r="A7" t="s">
        <v>18</v>
      </c>
      <c r="B7" t="s">
        <v>32</v>
      </c>
      <c r="D7" t="s">
        <v>91</v>
      </c>
      <c r="J7" t="str">
        <v>Cibo</v>
      </c>
      <c r="K7" cm="1">
        <f t="array" ref="K7">IF(J7="","",TRANSPOSE(_xlfn._xlws.SORT(_xlfn._xlws.FILTER(Tab_Categorie[Sotto-categoria],Tab_Categorie[Categoria]=J7, "Categoria non trovata"))))</f>
        <v>0</v>
      </c>
      <c r="S7" t="str">
        <v>Cibo</v>
      </c>
      <c r="T7" cm="1">
        <f t="array" ref="T7">IF(S7="","", _xlfn.TOROW(_xlfn._xlws.SORT(_xlfn._xlws.FILTER(Tab_Categorie[Sotto-categoria],Tab_Categorie[Categoria]=S7, "Categoria non trovata"))))</f>
        <v>0</v>
      </c>
    </row>
    <row r="8" spans="1:26" x14ac:dyDescent="0.2">
      <c r="A8" t="s">
        <v>18</v>
      </c>
      <c r="B8" t="s">
        <v>15</v>
      </c>
      <c r="D8" t="s">
        <v>92</v>
      </c>
      <c r="J8" t="str">
        <v>Formazione</v>
      </c>
      <c r="K8" t="str" cm="1">
        <f t="array" ref="K8:L8">IF(J8="","",TRANSPOSE(_xlfn._xlws.SORT(_xlfn._xlws.FILTER(Tab_Categorie[Sotto-categoria],Tab_Categorie[Categoria]=J8, "Categoria non trovata"))))</f>
        <v>Corsi</v>
      </c>
      <c r="L8" t="str">
        <v>Libri</v>
      </c>
      <c r="S8" t="str">
        <v>Formazione</v>
      </c>
      <c r="T8" t="str" cm="1">
        <f t="array" ref="T8:U8">IF(S8="","", _xlfn.TOROW(_xlfn._xlws.SORT(_xlfn._xlws.FILTER(Tab_Categorie[Sotto-categoria],Tab_Categorie[Categoria]=S8, "Categoria non trovata"))))</f>
        <v>Corsi</v>
      </c>
      <c r="U8" t="str">
        <v>Libri</v>
      </c>
    </row>
    <row r="9" spans="1:26" x14ac:dyDescent="0.2">
      <c r="A9" t="s">
        <v>18</v>
      </c>
      <c r="B9" t="s">
        <v>37</v>
      </c>
      <c r="J9" t="str">
        <v>Regali</v>
      </c>
      <c r="K9" cm="1">
        <f t="array" ref="K9">IF(J9="","",TRANSPOSE(_xlfn._xlws.SORT(_xlfn._xlws.FILTER(Tab_Categorie[Sotto-categoria],Tab_Categorie[Categoria]=J9, "Categoria non trovata"))))</f>
        <v>0</v>
      </c>
      <c r="S9" t="str">
        <v>Regali</v>
      </c>
      <c r="T9" cm="1">
        <f t="array" ref="T9">IF(S9="","", _xlfn.TOROW(_xlfn._xlws.SORT(_xlfn._xlws.FILTER(Tab_Categorie[Sotto-categoria],Tab_Categorie[Categoria]=S9, "Categoria non trovata"))))</f>
        <v>0</v>
      </c>
    </row>
    <row r="10" spans="1:26" x14ac:dyDescent="0.2">
      <c r="A10" t="s">
        <v>18</v>
      </c>
      <c r="B10" t="s">
        <v>36</v>
      </c>
      <c r="J10" t="str">
        <v>Salute</v>
      </c>
      <c r="K10" t="str" cm="1">
        <f t="array" ref="K10:M10">IF(J10="","",TRANSPOSE(_xlfn._xlws.SORT(_xlfn._xlws.FILTER(Tab_Categorie[Sotto-categoria],Tab_Categorie[Categoria]=J10, "Categoria non trovata"))))</f>
        <v>Assicurazione</v>
      </c>
      <c r="L10" t="str">
        <v>Medicine</v>
      </c>
      <c r="M10" t="str">
        <v>Visite</v>
      </c>
      <c r="S10" t="str">
        <v>Salute</v>
      </c>
      <c r="T10" t="str" cm="1">
        <f t="array" ref="T10:V10">IF(S10="","", _xlfn.TOROW(_xlfn._xlws.SORT(_xlfn._xlws.FILTER(Tab_Categorie[Sotto-categoria],Tab_Categorie[Categoria]=S10, "Categoria non trovata"))))</f>
        <v>Assicurazione</v>
      </c>
      <c r="U10" t="str">
        <v>Medicine</v>
      </c>
      <c r="V10" t="str">
        <v>Visite</v>
      </c>
    </row>
    <row r="11" spans="1:26" x14ac:dyDescent="0.2">
      <c r="A11" t="s">
        <v>18</v>
      </c>
      <c r="B11" t="s">
        <v>35</v>
      </c>
      <c r="J11" t="str">
        <v>Social</v>
      </c>
      <c r="K11" t="str" cm="1">
        <f t="array" ref="K11">IF(J11="","",TRANSPOSE(_xlfn._xlws.SORT(_xlfn._xlws.FILTER(Tab_Categorie[Sotto-categoria],Tab_Categorie[Categoria]=J11, "Categoria non trovata"))))</f>
        <v>Ristorante</v>
      </c>
      <c r="S11" t="str">
        <v>Social</v>
      </c>
      <c r="T11" t="str" cm="1">
        <f t="array" ref="T11">IF(S11="","", _xlfn.TOROW(_xlfn._xlws.SORT(_xlfn._xlws.FILTER(Tab_Categorie[Sotto-categoria],Tab_Categorie[Categoria]=S11, "Categoria non trovata"))))</f>
        <v>Ristorante</v>
      </c>
    </row>
    <row r="12" spans="1:26" x14ac:dyDescent="0.2">
      <c r="A12" t="s">
        <v>14</v>
      </c>
      <c r="J12" t="str">
        <v>Sport</v>
      </c>
      <c r="K12" t="str" cm="1">
        <f t="array" ref="K12:Q12">IF(J12="","",TRANSPOSE(_xlfn._xlws.SORT(_xlfn._xlws.FILTER(Tab_Categorie[Sotto-categoria],Tab_Categorie[Categoria]=J12, "Categoria non trovata"))))</f>
        <v>Abbigliamento</v>
      </c>
      <c r="L12" t="str">
        <v>Benzina</v>
      </c>
      <c r="M12" t="str">
        <v>Bici Manutenzione</v>
      </c>
      <c r="N12" t="str">
        <v>Coaching</v>
      </c>
      <c r="O12" t="str">
        <v>Fisioterapia e Analisi</v>
      </c>
      <c r="P12" t="str">
        <v>Gels</v>
      </c>
      <c r="Q12" t="str">
        <v>Scarpe</v>
      </c>
      <c r="S12" t="str">
        <v>Sport</v>
      </c>
      <c r="T12" t="str" cm="1">
        <f t="array" ref="T12:Z12">IF(S12="","", _xlfn.TOROW(_xlfn._xlws.SORT(_xlfn._xlws.FILTER(Tab_Categorie[Sotto-categoria],Tab_Categorie[Categoria]=S12, "Categoria non trovata"))))</f>
        <v>Abbigliamento</v>
      </c>
      <c r="U12" t="str">
        <v>Benzina</v>
      </c>
      <c r="V12" t="str">
        <v>Bici Manutenzione</v>
      </c>
      <c r="W12" t="str">
        <v>Coaching</v>
      </c>
      <c r="X12" t="str">
        <v>Fisioterapia e Analisi</v>
      </c>
      <c r="Y12" t="str">
        <v>Gels</v>
      </c>
      <c r="Z12" t="str">
        <v>Scarpe</v>
      </c>
    </row>
    <row r="13" spans="1:26" x14ac:dyDescent="0.2">
      <c r="A13" t="s">
        <v>34</v>
      </c>
      <c r="J13" t="str">
        <v>Supermercato</v>
      </c>
      <c r="K13" t="str" cm="1">
        <f t="array" ref="K13:L13">IF(J13="","",TRANSPOSE(_xlfn._xlws.SORT(_xlfn._xlws.FILTER(Tab_Categorie[Sotto-categoria],Tab_Categorie[Categoria]=J13, "Categoria non trovata"))))</f>
        <v>Cibo</v>
      </c>
      <c r="L13" t="str">
        <v>Pulizie</v>
      </c>
      <c r="S13" t="str">
        <v>Supermercato</v>
      </c>
      <c r="T13" t="str" cm="1">
        <f t="array" ref="T13:U13">IF(S13="","", _xlfn.TOROW(_xlfn._xlws.SORT(_xlfn._xlws.FILTER(Tab_Categorie[Sotto-categoria],Tab_Categorie[Categoria]=S13, "Categoria non trovata"))))</f>
        <v>Cibo</v>
      </c>
      <c r="U13" t="str">
        <v>Pulizie</v>
      </c>
    </row>
    <row r="14" spans="1:26" x14ac:dyDescent="0.2">
      <c r="A14" t="s">
        <v>11</v>
      </c>
      <c r="B14" t="s">
        <v>16</v>
      </c>
      <c r="D14" s="1"/>
      <c r="J14" t="str">
        <v>Trasporti</v>
      </c>
      <c r="K14" t="str" cm="1">
        <f t="array" ref="K14">IF(J14="","",TRANSPOSE(_xlfn._xlws.SORT(_xlfn._xlws.FILTER(Tab_Categorie[Sotto-categoria],Tab_Categorie[Categoria]=J14, "Categoria non trovata"))))</f>
        <v>Metro</v>
      </c>
      <c r="S14" t="str">
        <v>Trasporti</v>
      </c>
      <c r="T14" t="str" cm="1">
        <f t="array" ref="T14">IF(S14="","", _xlfn.TOROW(_xlfn._xlws.SORT(_xlfn._xlws.FILTER(Tab_Categorie[Sotto-categoria],Tab_Categorie[Categoria]=S14, "Categoria non trovata"))))</f>
        <v>Metro</v>
      </c>
    </row>
    <row r="15" spans="1:26" x14ac:dyDescent="0.2">
      <c r="A15" t="s">
        <v>11</v>
      </c>
      <c r="B15" t="s">
        <v>9</v>
      </c>
      <c r="J15" t="str">
        <v>Viaggi</v>
      </c>
      <c r="K15" cm="1">
        <f t="array" ref="K15">IF(J15="","",TRANSPOSE(_xlfn._xlws.SORT(_xlfn._xlws.FILTER(Tab_Categorie[Sotto-categoria],Tab_Categorie[Categoria]=J15, "Categoria non trovata"))))</f>
        <v>0</v>
      </c>
      <c r="S15" t="str">
        <v>Viaggi</v>
      </c>
      <c r="T15" cm="1">
        <f t="array" ref="T15">IF(S15="","", _xlfn.TOROW(_xlfn._xlws.SORT(_xlfn._xlws.FILTER(Tab_Categorie[Sotto-categoria],Tab_Categorie[Categoria]=S15, "Categoria non trovata"))))</f>
        <v>0</v>
      </c>
    </row>
    <row r="16" spans="1:26" x14ac:dyDescent="0.2">
      <c r="A16" t="s">
        <v>11</v>
      </c>
      <c r="B16" t="s">
        <v>7</v>
      </c>
      <c r="J16" s="1"/>
      <c r="K16" t="str" cm="1">
        <f t="array" ref="K16">IF(J16="","",TRANSPOSE(_xlfn._xlws.SORT(_xlfn._xlws.FILTER(Tab_Categorie[Sotto-categoria],Tab_Categorie[Categoria]=J16, "Categoria non trovata"))))</f>
        <v/>
      </c>
      <c r="T16" t="str" cm="1">
        <f t="array" ref="T16">IF(S16="","", _xlfn.TOROW(_xlfn._xlws.SORT(_xlfn._xlws.FILTER(Tab_Categorie[Sotto-categoria],Tab_Categorie[Categoria]=S16, "Categoria non trovata"))))</f>
        <v/>
      </c>
    </row>
    <row r="17" spans="1:20" x14ac:dyDescent="0.2">
      <c r="A17" t="s">
        <v>29</v>
      </c>
      <c r="B17" t="s">
        <v>28</v>
      </c>
      <c r="G17" s="1"/>
      <c r="K17" t="str" cm="1">
        <f t="array" ref="K17">IF(J17="","",TRANSPOSE(_xlfn._xlws.SORT(_xlfn._xlws.FILTER(Tab_Categorie[Sotto-categoria],Tab_Categorie[Categoria]=J17, "Categoria non trovata"))))</f>
        <v/>
      </c>
      <c r="T17" t="str" cm="1">
        <f t="array" ref="T17">IF(S17="","", _xlfn.TOROW(_xlfn._xlws.SORT(_xlfn._xlws.FILTER(Tab_Categorie[Sotto-categoria],Tab_Categorie[Categoria]=S17, "Categoria non trovata"))))</f>
        <v/>
      </c>
    </row>
    <row r="18" spans="1:20" x14ac:dyDescent="0.2">
      <c r="A18" t="s">
        <v>1</v>
      </c>
      <c r="B18" t="s">
        <v>2</v>
      </c>
      <c r="K18" t="str" cm="1">
        <f t="array" ref="K18">IF(J18="","",TRANSPOSE(_xlfn._xlws.SORT(_xlfn._xlws.FILTER(Tab_Categorie[Sotto-categoria],Tab_Categorie[Categoria]=J18, "Categoria non trovata"))))</f>
        <v/>
      </c>
      <c r="T18" t="str" cm="1">
        <f t="array" ref="T18">IF(S18="","", _xlfn.TOROW(_xlfn._xlws.SORT(_xlfn._xlws.FILTER(Tab_Categorie[Sotto-categoria],Tab_Categorie[Categoria]=S18, "Categoria non trovata"))))</f>
        <v/>
      </c>
    </row>
    <row r="19" spans="1:20" x14ac:dyDescent="0.2">
      <c r="A19" t="s">
        <v>1</v>
      </c>
      <c r="B19" t="s">
        <v>3</v>
      </c>
      <c r="K19" t="str" cm="1">
        <f t="array" ref="K19">IF(J19="","",TRANSPOSE(_xlfn._xlws.SORT(_xlfn._xlws.FILTER(Tab_Categorie[Sotto-categoria],Tab_Categorie[Categoria]=J19, "Categoria non trovata"))))</f>
        <v/>
      </c>
      <c r="T19" t="str" cm="1">
        <f t="array" ref="T19">IF(S19="","", _xlfn.TOROW(_xlfn._xlws.SORT(_xlfn._xlws.FILTER(Tab_Categorie[Sotto-categoria],Tab_Categorie[Categoria]=S19, "Categoria non trovata"))))</f>
        <v/>
      </c>
    </row>
    <row r="20" spans="1:20" x14ac:dyDescent="0.2">
      <c r="A20" t="s">
        <v>1</v>
      </c>
      <c r="B20" t="s">
        <v>8</v>
      </c>
      <c r="K20" t="str" cm="1">
        <f t="array" ref="K20">IF(J20="","",TRANSPOSE(_xlfn._xlws.SORT(_xlfn._xlws.FILTER(Tab_Categorie[Sotto-categoria],Tab_Categorie[Categoria]=J20, "Categoria non trovata"))))</f>
        <v/>
      </c>
      <c r="T20" t="str" cm="1">
        <f t="array" ref="T20">IF(S20="","", _xlfn.TOROW(_xlfn._xlws.SORT(_xlfn._xlws.FILTER(Tab_Categorie[Sotto-categoria],Tab_Categorie[Categoria]=S20, "Categoria non trovata"))))</f>
        <v/>
      </c>
    </row>
    <row r="21" spans="1:20" x14ac:dyDescent="0.2">
      <c r="A21" t="s">
        <v>1</v>
      </c>
      <c r="B21" t="s">
        <v>5</v>
      </c>
      <c r="K21" t="str" cm="1">
        <f t="array" ref="K21">IF(J21="","",TRANSPOSE(_xlfn._xlws.SORT(_xlfn._xlws.FILTER(Tab_Categorie[Sotto-categoria],Tab_Categorie[Categoria]=J21, "Categoria non trovata"))))</f>
        <v/>
      </c>
      <c r="T21" t="str" cm="1">
        <f t="array" ref="T21">IF(S21="","", _xlfn.TOROW(_xlfn._xlws.SORT(_xlfn._xlws.FILTER(Tab_Categorie[Sotto-categoria],Tab_Categorie[Categoria]=S21, "Categoria non trovata"))))</f>
        <v/>
      </c>
    </row>
    <row r="22" spans="1:20" x14ac:dyDescent="0.2">
      <c r="A22" t="s">
        <v>1</v>
      </c>
      <c r="B22" t="s">
        <v>10</v>
      </c>
      <c r="K22" t="str" cm="1">
        <f t="array" ref="K22">IF(J22="","",TRANSPOSE(_xlfn._xlws.SORT(_xlfn._xlws.FILTER(Tab_Categorie[Sotto-categoria],Tab_Categorie[Categoria]=J22, "Categoria non trovata"))))</f>
        <v/>
      </c>
      <c r="T22" t="str" cm="1">
        <f t="array" ref="T22">IF(S22="","", _xlfn.TOROW(_xlfn._xlws.SORT(_xlfn._xlws.FILTER(Tab_Categorie[Sotto-categoria],Tab_Categorie[Categoria]=S22, "Categoria non trovata"))))</f>
        <v/>
      </c>
    </row>
    <row r="23" spans="1:20" x14ac:dyDescent="0.2">
      <c r="A23" t="s">
        <v>1</v>
      </c>
      <c r="B23" t="s">
        <v>4</v>
      </c>
      <c r="T23" t="str" cm="1">
        <f t="array" ref="T23">IF(S23="","", _xlfn.TOROW(_xlfn._xlws.SORT(_xlfn._xlws.FILTER(Tab_Categorie[Sotto-categoria],Tab_Categorie[Categoria]=S23, "Categoria non trovata"))))</f>
        <v/>
      </c>
    </row>
    <row r="24" spans="1:20" x14ac:dyDescent="0.2">
      <c r="A24" t="s">
        <v>1</v>
      </c>
      <c r="B24" t="s">
        <v>6</v>
      </c>
    </row>
    <row r="25" spans="1:20" x14ac:dyDescent="0.2">
      <c r="A25" t="s">
        <v>0</v>
      </c>
      <c r="B25" t="s">
        <v>14</v>
      </c>
    </row>
    <row r="26" spans="1:20" x14ac:dyDescent="0.2">
      <c r="A26" t="s">
        <v>80</v>
      </c>
      <c r="B26" t="s">
        <v>82</v>
      </c>
    </row>
    <row r="27" spans="1:20" x14ac:dyDescent="0.2">
      <c r="A27" t="s">
        <v>80</v>
      </c>
      <c r="B27" t="s">
        <v>81</v>
      </c>
    </row>
    <row r="28" spans="1:20" x14ac:dyDescent="0.2">
      <c r="A28" t="s">
        <v>0</v>
      </c>
      <c r="B28" t="s">
        <v>15</v>
      </c>
    </row>
    <row r="29" spans="1:20" x14ac:dyDescent="0.2">
      <c r="A29" t="s">
        <v>12</v>
      </c>
      <c r="B29" t="s">
        <v>27</v>
      </c>
    </row>
    <row r="30" spans="1:20" x14ac:dyDescent="0.2">
      <c r="A30" t="s">
        <v>30</v>
      </c>
    </row>
    <row r="31" spans="1:20" x14ac:dyDescent="0.2">
      <c r="A31" t="s">
        <v>53</v>
      </c>
    </row>
    <row r="37" spans="1:1" x14ac:dyDescent="0.2">
      <c r="A37" s="1"/>
    </row>
    <row r="43" spans="1:1" x14ac:dyDescent="0.2">
      <c r="A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8CB9-EBD8-A64D-AAC4-6DAEBADB1D22}">
  <dimension ref="A1:A49"/>
  <sheetViews>
    <sheetView workbookViewId="0">
      <selection activeCell="A17" sqref="A17"/>
    </sheetView>
  </sheetViews>
  <sheetFormatPr baseColWidth="10" defaultRowHeight="16" x14ac:dyDescent="0.2"/>
  <cols>
    <col min="1" max="1" width="56.33203125" customWidth="1"/>
  </cols>
  <sheetData>
    <row r="1" spans="1:1" x14ac:dyDescent="0.2">
      <c r="A1" t="s">
        <v>94</v>
      </c>
    </row>
    <row r="3" spans="1:1" x14ac:dyDescent="0.2">
      <c r="A3" t="s">
        <v>95</v>
      </c>
    </row>
    <row r="4" spans="1:1" x14ac:dyDescent="0.2">
      <c r="A4" s="31" t="s">
        <v>96</v>
      </c>
    </row>
    <row r="6" spans="1:1" x14ac:dyDescent="0.2">
      <c r="A6" s="3" t="s">
        <v>97</v>
      </c>
    </row>
    <row r="7" spans="1:1" x14ac:dyDescent="0.2">
      <c r="A7" s="4"/>
    </row>
    <row r="8" spans="1:1" x14ac:dyDescent="0.2">
      <c r="A8" t="s">
        <v>98</v>
      </c>
    </row>
    <row r="10" spans="1:1" x14ac:dyDescent="0.2">
      <c r="A10" t="s">
        <v>99</v>
      </c>
    </row>
    <row r="12" spans="1:1" x14ac:dyDescent="0.2">
      <c r="A12" t="s">
        <v>100</v>
      </c>
    </row>
    <row r="39" spans="1:1" x14ac:dyDescent="0.2">
      <c r="A39" s="23"/>
    </row>
    <row r="46" spans="1:1" x14ac:dyDescent="0.2">
      <c r="A46" s="24"/>
    </row>
    <row r="47" spans="1:1" x14ac:dyDescent="0.2">
      <c r="A47" s="24"/>
    </row>
    <row r="48" spans="1:1" x14ac:dyDescent="0.2">
      <c r="A48" s="24"/>
    </row>
    <row r="49" spans="1:1" x14ac:dyDescent="0.2">
      <c r="A49" s="24"/>
    </row>
  </sheetData>
  <hyperlinks>
    <hyperlink ref="A4" r:id="rId1" location="gid=2144612264" xr:uid="{4C4B3201-FD91-2245-91AC-7C6ED230AE4C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7736-48CE-FB45-82D7-0D82E0738802}">
  <dimension ref="A1:IC70"/>
  <sheetViews>
    <sheetView workbookViewId="0">
      <selection activeCell="B17" sqref="B17"/>
    </sheetView>
  </sheetViews>
  <sheetFormatPr baseColWidth="10" defaultRowHeight="16" x14ac:dyDescent="0.2"/>
  <cols>
    <col min="1" max="1" width="14.5" customWidth="1"/>
    <col min="2" max="8" width="11.1640625" bestFit="1" customWidth="1"/>
    <col min="9" max="9" width="10.83203125" customWidth="1"/>
    <col min="10" max="10" width="11.1640625" bestFit="1" customWidth="1"/>
    <col min="11" max="12" width="13.5" bestFit="1" customWidth="1"/>
    <col min="13" max="13" width="11.1640625" style="17" bestFit="1" customWidth="1"/>
    <col min="14" max="14" width="11.6640625" bestFit="1" customWidth="1"/>
    <col min="15" max="15" width="12.33203125" bestFit="1" customWidth="1"/>
  </cols>
  <sheetData>
    <row r="1" spans="1:237" s="13" customFormat="1" ht="19" x14ac:dyDescent="0.25">
      <c r="A1" s="11" t="s">
        <v>50</v>
      </c>
      <c r="B1" s="12">
        <f ca="1">SUM(B3:INDEX(B:B, ROWS(_xlfn.ANCHORARRAY(Categorie!$J$3))+1))</f>
        <v>100</v>
      </c>
      <c r="C1" s="12">
        <f ca="1">SUM(C3:INDEX(C:C, ROWS(_xlfn.ANCHORARRAY(Categorie!$J$3))+1))</f>
        <v>220</v>
      </c>
      <c r="D1" s="12">
        <f ca="1">SUM(D3:INDEX(D:D, ROWS(_xlfn.ANCHORARRAY(Categorie!$J$3))+1))</f>
        <v>35</v>
      </c>
      <c r="E1" s="12">
        <f ca="1">SUM(E3:INDEX(E:E, ROWS(_xlfn.ANCHORARRAY(Categorie!$J$3))+1))</f>
        <v>30</v>
      </c>
      <c r="F1" s="12">
        <f ca="1">SUM(F3:INDEX(F:F, ROWS(_xlfn.ANCHORARRAY(Categorie!$J$3))+1))</f>
        <v>23</v>
      </c>
      <c r="G1" s="12">
        <f ca="1">SUM(G3:INDEX(G:G, ROWS(_xlfn.ANCHORARRAY(Categorie!$J$3))+1))</f>
        <v>13</v>
      </c>
      <c r="H1" s="12">
        <f ca="1">SUM(H3:INDEX(H:H, ROWS(_xlfn.ANCHORARRAY(Categorie!$J$3))+1))</f>
        <v>73</v>
      </c>
      <c r="I1" s="12">
        <f ca="1">SUM(I3:INDEX(I:I, ROWS(_xlfn.ANCHORARRAY(Categorie!$J$3))+1))</f>
        <v>90</v>
      </c>
      <c r="J1" s="12">
        <f ca="1">SUM(J3:INDEX(J:J, ROWS(_xlfn.ANCHORARRAY(Categorie!$J$3))+1))</f>
        <v>75</v>
      </c>
      <c r="K1" s="12">
        <f ca="1">SUM(K3:INDEX(K:K, ROWS(_xlfn.ANCHORARRAY(Categorie!$J$3))+1))</f>
        <v>392</v>
      </c>
      <c r="L1" s="12">
        <f ca="1">SUM(L3:INDEX(L:L, ROWS(_xlfn.ANCHORARRAY(Categorie!$J$3))+1))</f>
        <v>280</v>
      </c>
      <c r="M1" s="15">
        <f ca="1">SUM(M3:INDEX(M:M, ROWS(_xlfn.ANCHORARRAY(Categorie!$J$3))+1))</f>
        <v>55</v>
      </c>
      <c r="N1" s="12">
        <f ca="1">SUM(N3:INDEX(N:N, ROWS(_xlfn.ANCHORARRAY(Categorie!$J$3))+1))</f>
        <v>1386</v>
      </c>
      <c r="O1" s="12">
        <f ca="1">N1/12</f>
        <v>115.5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</row>
    <row r="2" spans="1:237" ht="19" x14ac:dyDescent="0.25">
      <c r="A2" s="8" t="s">
        <v>23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45</v>
      </c>
      <c r="J2" s="8" t="s">
        <v>46</v>
      </c>
      <c r="K2" s="9" t="s">
        <v>47</v>
      </c>
      <c r="L2" s="8" t="s">
        <v>48</v>
      </c>
      <c r="M2" s="14" t="s">
        <v>49</v>
      </c>
      <c r="N2" s="10" t="s">
        <v>52</v>
      </c>
      <c r="O2" s="10" t="s">
        <v>51</v>
      </c>
    </row>
    <row r="3" spans="1:237" s="13" customFormat="1" ht="19" x14ac:dyDescent="0.25">
      <c r="A3" s="11" t="str" cm="1">
        <f t="array" ref="A3:A15">_xlfn.ANCHORARRAY(Categorie!$J$3)</f>
        <v>Abbigliamento</v>
      </c>
      <c r="B3" s="12">
        <f ca="1">IF(ISNUMBER(MATCH($A3,_xlfn.ANCHORARRAY( Categorie!$J$3), 0)), SUMIF(INDIRECT(B$2&amp;"!$D:$D"),$A3,INDIRECT(B$2&amp;"!$C:$C")), "")</f>
        <v>0</v>
      </c>
      <c r="C3" s="12">
        <f ca="1">IF(ISNUMBER(MATCH($A3,_xlfn.ANCHORARRAY( Categorie!$J$3), 0)), SUMIF(INDIRECT(C$2&amp;"!$D:$D"),$A3,INDIRECT(C$2&amp;"!$C:$C")), "")</f>
        <v>0</v>
      </c>
      <c r="D3" s="12">
        <f ca="1">IF(ISNUMBER(MATCH($A3,_xlfn.ANCHORARRAY( Categorie!$J$3), 0)), SUMIF(INDIRECT(D$2&amp;"!$D:$D"),$A3,INDIRECT(D$2&amp;"!$C:$C")), "")</f>
        <v>0</v>
      </c>
      <c r="E3" s="12">
        <f ca="1">IF(ISNUMBER(MATCH($A3,_xlfn.ANCHORARRAY( Categorie!$J$3), 0)), SUMIF(INDIRECT(E$2&amp;"!$D:$D"),$A3,INDIRECT(E$2&amp;"!$C:$C")), "")</f>
        <v>0</v>
      </c>
      <c r="F3" s="12">
        <f ca="1">IF(ISNUMBER(MATCH($A3,_xlfn.ANCHORARRAY( Categorie!$J$3), 0)), SUMIF(INDIRECT(F$2&amp;"!$D:$D"),$A3,INDIRECT(F$2&amp;"!$C:$C")), "")</f>
        <v>0</v>
      </c>
      <c r="G3" s="12">
        <f ca="1">IF(ISNUMBER(MATCH($A3,_xlfn.ANCHORARRAY( Categorie!$J$3), 0)), SUMIF(INDIRECT(G$2&amp;"!$D:$D"),$A3,INDIRECT(G$2&amp;"!$C:$C")), "")</f>
        <v>0</v>
      </c>
      <c r="H3" s="12">
        <f ca="1">IF(ISNUMBER(MATCH($A3,_xlfn.ANCHORARRAY( Categorie!$J$3), 0)), SUMIF(INDIRECT(H$2&amp;"!$D:$D"),$A3,INDIRECT(H$2&amp;"!$C:$C")), "")</f>
        <v>0</v>
      </c>
      <c r="I3" s="12">
        <f ca="1">IF(ISNUMBER(MATCH($A3,_xlfn.ANCHORARRAY( Categorie!$J$3), 0)), SUMIF(INDIRECT(I$2&amp;"!$D:$D"),$A3,INDIRECT(I$2&amp;"!$C:$C")), "")</f>
        <v>0</v>
      </c>
      <c r="J3" s="12">
        <f ca="1">IF(ISNUMBER(MATCH($A3,_xlfn.ANCHORARRAY( Categorie!$J$3), 0)), SUMIF(INDIRECT(J$2&amp;"!$D:$D"),$A3,INDIRECT(J$2&amp;"!$C:$C")), "")</f>
        <v>0</v>
      </c>
      <c r="K3" s="12">
        <f ca="1">IF(ISNUMBER(MATCH($A3,_xlfn.ANCHORARRAY( Categorie!$J$3), 0)), SUMIF(INDIRECT(K$2&amp;"!$D:$D"),$A3,INDIRECT(K$2&amp;"!$C:$C")), "")</f>
        <v>0</v>
      </c>
      <c r="L3" s="12">
        <f ca="1">IF(ISNUMBER(MATCH($A3,_xlfn.ANCHORARRAY( Categorie!$J$3), 0)), SUMIF(INDIRECT(L$2&amp;"!$D:$D"),$A3,INDIRECT(L$2&amp;"!$C:$C")), "")</f>
        <v>10</v>
      </c>
      <c r="M3" s="15">
        <f ca="1">IF(ISNUMBER(MATCH($A3,_xlfn.ANCHORARRAY( Categorie!$J$3), 0)), SUMIF(INDIRECT(M$2&amp;"!$D:$D"),$A3,INDIRECT(M$2&amp;"!$C:$C")), "")</f>
        <v>0</v>
      </c>
      <c r="N3" s="12">
        <f ca="1">IF(ISNUMBER(MATCH($A3,_xlfn.ANCHORARRAY(Categorie!$J$3),0)),SUM($B3:M3),"")</f>
        <v>10</v>
      </c>
      <c r="O3" s="12">
        <f ca="1">IF(ISNUMBER(MATCH($A3,_xlfn.ANCHORARRAY(Categorie!$J$3),0)),N3/12,"")</f>
        <v>0.83333333333333337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</row>
    <row r="4" spans="1:237" ht="19" x14ac:dyDescent="0.25">
      <c r="A4" s="6" t="str">
        <v>Altro</v>
      </c>
      <c r="B4" s="7">
        <f ca="1">IF(ISNUMBER(MATCH($A4,_xlfn.ANCHORARRAY( Categorie!$J$3), 0)), SUMIF(INDIRECT(B$2&amp;"!$D:$D"),$A4,INDIRECT(B$2&amp;"!$C:$C")), "")</f>
        <v>0</v>
      </c>
      <c r="C4" s="7">
        <f ca="1">IF(ISNUMBER(MATCH($A4,_xlfn.ANCHORARRAY( Categorie!$J$3), 0)), SUMIF(INDIRECT(C$2&amp;"!$D:$D"),$A4,INDIRECT(C$2&amp;"!$C:$C")), "")</f>
        <v>0</v>
      </c>
      <c r="D4" s="7">
        <f ca="1">IF(ISNUMBER(MATCH($A4,_xlfn.ANCHORARRAY( Categorie!$J$3), 0)), SUMIF(INDIRECT(D$2&amp;"!$D:$D"),$A4,INDIRECT(D$2&amp;"!$C:$C")), "")</f>
        <v>0</v>
      </c>
      <c r="E4" s="7">
        <f ca="1">IF(ISNUMBER(MATCH($A4,_xlfn.ANCHORARRAY( Categorie!$J$3), 0)), SUMIF(INDIRECT(E$2&amp;"!$D:$D"),$A4,INDIRECT(E$2&amp;"!$C:$C")), "")</f>
        <v>0</v>
      </c>
      <c r="F4" s="7">
        <f ca="1">IF(ISNUMBER(MATCH($A4,_xlfn.ANCHORARRAY( Categorie!$J$3), 0)), SUMIF(INDIRECT(F$2&amp;"!$D:$D"),$A4,INDIRECT(F$2&amp;"!$C:$C")), "")</f>
        <v>0</v>
      </c>
      <c r="G4" s="7">
        <f ca="1">IF(ISNUMBER(MATCH($A4,_xlfn.ANCHORARRAY( Categorie!$J$3), 0)), SUMIF(INDIRECT(G$2&amp;"!$D:$D"),$A4,INDIRECT(G$2&amp;"!$C:$C")), "")</f>
        <v>0</v>
      </c>
      <c r="H4" s="7">
        <f ca="1">IF(ISNUMBER(MATCH($A4,_xlfn.ANCHORARRAY( Categorie!$J$3), 0)), SUMIF(INDIRECT(H$2&amp;"!$D:$D"),$A4,INDIRECT(H$2&amp;"!$C:$C")), "")</f>
        <v>0</v>
      </c>
      <c r="I4" s="7">
        <f ca="1">IF(ISNUMBER(MATCH($A4,_xlfn.ANCHORARRAY( Categorie!$J$3), 0)), SUMIF(INDIRECT(I$2&amp;"!$D:$D"),$A4,INDIRECT(I$2&amp;"!$C:$C")), "")</f>
        <v>0</v>
      </c>
      <c r="J4" s="7">
        <f ca="1">IF(ISNUMBER(MATCH($A4,_xlfn.ANCHORARRAY( Categorie!$J$3), 0)), SUMIF(INDIRECT(J$2&amp;"!$D:$D"),$A4,INDIRECT(J$2&amp;"!$C:$C")), "")</f>
        <v>0</v>
      </c>
      <c r="K4" s="7">
        <f ca="1">IF(ISNUMBER(MATCH($A4,_xlfn.ANCHORARRAY( Categorie!$J$3), 0)), SUMIF(INDIRECT(K$2&amp;"!$D:$D"),$A4,INDIRECT(K$2&amp;"!$C:$C")), "")</f>
        <v>0</v>
      </c>
      <c r="L4" s="7">
        <f ca="1">IF(ISNUMBER(MATCH($A4,_xlfn.ANCHORARRAY( Categorie!$J$3), 0)), SUMIF(INDIRECT(L$2&amp;"!$D:$D"),$A4,INDIRECT(L$2&amp;"!$C:$C")), "")</f>
        <v>0</v>
      </c>
      <c r="M4" s="16">
        <f ca="1">IF(ISNUMBER(MATCH($A4,_xlfn.ANCHORARRAY( Categorie!$J$3), 0)), SUMIF(INDIRECT(M$2&amp;"!$D:$D"),$A4,INDIRECT(M$2&amp;"!$C:$C")), "")</f>
        <v>0</v>
      </c>
      <c r="N4" s="7">
        <f ca="1">IF(ISNUMBER(MATCH($A4,_xlfn.ANCHORARRAY(Categorie!$J$3),0)),SUM($B4:M4),"")</f>
        <v>0</v>
      </c>
      <c r="O4" s="7">
        <f ca="1">IF(ISNUMBER(MATCH($A4,_xlfn.ANCHORARRAY(Categorie!$J$3),0)),N4/12,"")</f>
        <v>0</v>
      </c>
    </row>
    <row r="5" spans="1:237" s="13" customFormat="1" ht="19" x14ac:dyDescent="0.25">
      <c r="A5" s="11" t="str">
        <v>Auto</v>
      </c>
      <c r="B5" s="12">
        <f ca="1">IF(ISNUMBER(MATCH($A5,_xlfn.ANCHORARRAY( Categorie!$J$3), 0)), SUMIF(INDIRECT(B$2&amp;"!$D:$D"),$A5,INDIRECT(B$2&amp;"!$C:$C")), "")</f>
        <v>0</v>
      </c>
      <c r="C5" s="12">
        <f ca="1">IF(ISNUMBER(MATCH($A5,_xlfn.ANCHORARRAY( Categorie!$J$3), 0)), SUMIF(INDIRECT(C$2&amp;"!$D:$D"),$A5,INDIRECT(C$2&amp;"!$C:$C")), "")</f>
        <v>20</v>
      </c>
      <c r="D5" s="12">
        <f ca="1">IF(ISNUMBER(MATCH($A5,_xlfn.ANCHORARRAY( Categorie!$J$3), 0)), SUMIF(INDIRECT(D$2&amp;"!$D:$D"),$A5,INDIRECT(D$2&amp;"!$C:$C")), "")</f>
        <v>0</v>
      </c>
      <c r="E5" s="12">
        <f ca="1">IF(ISNUMBER(MATCH($A5,_xlfn.ANCHORARRAY( Categorie!$J$3), 0)), SUMIF(INDIRECT(E$2&amp;"!$D:$D"),$A5,INDIRECT(E$2&amp;"!$C:$C")), "")</f>
        <v>0</v>
      </c>
      <c r="F5" s="12">
        <f ca="1">IF(ISNUMBER(MATCH($A5,_xlfn.ANCHORARRAY( Categorie!$J$3), 0)), SUMIF(INDIRECT(F$2&amp;"!$D:$D"),$A5,INDIRECT(F$2&amp;"!$C:$C")), "")</f>
        <v>0</v>
      </c>
      <c r="G5" s="12">
        <f ca="1">IF(ISNUMBER(MATCH($A5,_xlfn.ANCHORARRAY( Categorie!$J$3), 0)), SUMIF(INDIRECT(G$2&amp;"!$D:$D"),$A5,INDIRECT(G$2&amp;"!$C:$C")), "")</f>
        <v>0</v>
      </c>
      <c r="H5" s="12">
        <f ca="1">IF(ISNUMBER(MATCH($A5,_xlfn.ANCHORARRAY( Categorie!$J$3), 0)), SUMIF(INDIRECT(H$2&amp;"!$D:$D"),$A5,INDIRECT(H$2&amp;"!$C:$C")), "")</f>
        <v>0</v>
      </c>
      <c r="I5" s="12">
        <f ca="1">IF(ISNUMBER(MATCH($A5,_xlfn.ANCHORARRAY( Categorie!$J$3), 0)), SUMIF(INDIRECT(I$2&amp;"!$D:$D"),$A5,INDIRECT(I$2&amp;"!$C:$C")), "")</f>
        <v>0</v>
      </c>
      <c r="J5" s="12">
        <f ca="1">IF(ISNUMBER(MATCH($A5,_xlfn.ANCHORARRAY( Categorie!$J$3), 0)), SUMIF(INDIRECT(J$2&amp;"!$D:$D"),$A5,INDIRECT(J$2&amp;"!$C:$C")), "")</f>
        <v>0</v>
      </c>
      <c r="K5" s="12">
        <f ca="1">IF(ISNUMBER(MATCH($A5,_xlfn.ANCHORARRAY( Categorie!$J$3), 0)), SUMIF(INDIRECT(K$2&amp;"!$D:$D"),$A5,INDIRECT(K$2&amp;"!$C:$C")), "")</f>
        <v>300</v>
      </c>
      <c r="L5" s="12">
        <f ca="1">IF(ISNUMBER(MATCH($A5,_xlfn.ANCHORARRAY( Categorie!$J$3), 0)), SUMIF(INDIRECT(L$2&amp;"!$D:$D"),$A5,INDIRECT(L$2&amp;"!$C:$C")), "")</f>
        <v>0</v>
      </c>
      <c r="M5" s="15">
        <f ca="1">IF(ISNUMBER(MATCH($A5,_xlfn.ANCHORARRAY( Categorie!$J$3), 0)), SUMIF(INDIRECT(M$2&amp;"!$D:$D"),$A5,INDIRECT(M$2&amp;"!$C:$C")), "")</f>
        <v>0</v>
      </c>
      <c r="N5" s="12">
        <f ca="1">IF(ISNUMBER(MATCH($A5,_xlfn.ANCHORARRAY(Categorie!$J$3),0)),SUM($B5:M5),"")</f>
        <v>320</v>
      </c>
      <c r="O5" s="12">
        <f ca="1">IF(ISNUMBER(MATCH($A5,_xlfn.ANCHORARRAY(Categorie!$J$3),0)),N5/12,"")</f>
        <v>26.666666666666668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</row>
    <row r="6" spans="1:237" ht="19" x14ac:dyDescent="0.25">
      <c r="A6" s="6" t="str">
        <v>Casa</v>
      </c>
      <c r="B6" s="7">
        <f ca="1">IF(ISNUMBER(MATCH($A6,_xlfn.ANCHORARRAY( Categorie!$J$3), 0)), SUMIF(INDIRECT(B$2&amp;"!$D:$D"),$A6,INDIRECT(B$2&amp;"!$C:$C")), "")</f>
        <v>100</v>
      </c>
      <c r="C6" s="7">
        <f ca="1">IF(ISNUMBER(MATCH($A6,_xlfn.ANCHORARRAY( Categorie!$J$3), 0)), SUMIF(INDIRECT(C$2&amp;"!$D:$D"),$A6,INDIRECT(C$2&amp;"!$C:$C")), "")</f>
        <v>200</v>
      </c>
      <c r="D6" s="7">
        <f ca="1">IF(ISNUMBER(MATCH($A6,_xlfn.ANCHORARRAY( Categorie!$J$3), 0)), SUMIF(INDIRECT(D$2&amp;"!$D:$D"),$A6,INDIRECT(D$2&amp;"!$C:$C")), "")</f>
        <v>35</v>
      </c>
      <c r="E6" s="7">
        <f ca="1">IF(ISNUMBER(MATCH($A6,_xlfn.ANCHORARRAY( Categorie!$J$3), 0)), SUMIF(INDIRECT(E$2&amp;"!$D:$D"),$A6,INDIRECT(E$2&amp;"!$C:$C")), "")</f>
        <v>30</v>
      </c>
      <c r="F6" s="7">
        <f ca="1">IF(ISNUMBER(MATCH($A6,_xlfn.ANCHORARRAY( Categorie!$J$3), 0)), SUMIF(INDIRECT(F$2&amp;"!$D:$D"),$A6,INDIRECT(F$2&amp;"!$C:$C")), "")</f>
        <v>23</v>
      </c>
      <c r="G6" s="7">
        <f ca="1">IF(ISNUMBER(MATCH($A6,_xlfn.ANCHORARRAY( Categorie!$J$3), 0)), SUMIF(INDIRECT(G$2&amp;"!$D:$D"),$A6,INDIRECT(G$2&amp;"!$C:$C")), "")</f>
        <v>13</v>
      </c>
      <c r="H6" s="7">
        <f ca="1">IF(ISNUMBER(MATCH($A6,_xlfn.ANCHORARRAY( Categorie!$J$3), 0)), SUMIF(INDIRECT(H$2&amp;"!$D:$D"),$A6,INDIRECT(H$2&amp;"!$C:$C")), "")</f>
        <v>60</v>
      </c>
      <c r="I6" s="7">
        <f ca="1">IF(ISNUMBER(MATCH($A6,_xlfn.ANCHORARRAY( Categorie!$J$3), 0)), SUMIF(INDIRECT(I$2&amp;"!$D:$D"),$A6,INDIRECT(I$2&amp;"!$C:$C")), "")</f>
        <v>90</v>
      </c>
      <c r="J6" s="7">
        <f ca="1">IF(ISNUMBER(MATCH($A6,_xlfn.ANCHORARRAY( Categorie!$J$3), 0)), SUMIF(INDIRECT(J$2&amp;"!$D:$D"),$A6,INDIRECT(J$2&amp;"!$C:$C")), "")</f>
        <v>75</v>
      </c>
      <c r="K6" s="7">
        <f ca="1">IF(ISNUMBER(MATCH($A6,_xlfn.ANCHORARRAY( Categorie!$J$3), 0)), SUMIF(INDIRECT(K$2&amp;"!$D:$D"),$A6,INDIRECT(K$2&amp;"!$C:$C")), "")</f>
        <v>20</v>
      </c>
      <c r="L6" s="7">
        <f ca="1">IF(ISNUMBER(MATCH($A6,_xlfn.ANCHORARRAY( Categorie!$J$3), 0)), SUMIF(INDIRECT(L$2&amp;"!$D:$D"),$A6,INDIRECT(L$2&amp;"!$C:$C")), "")</f>
        <v>0</v>
      </c>
      <c r="M6" s="16">
        <f ca="1">IF(ISNUMBER(MATCH($A6,_xlfn.ANCHORARRAY( Categorie!$J$3), 0)), SUMIF(INDIRECT(M$2&amp;"!$D:$D"),$A6,INDIRECT(M$2&amp;"!$C:$C")), "")</f>
        <v>55</v>
      </c>
      <c r="N6" s="7">
        <f ca="1">IF(ISNUMBER(MATCH($A6,_xlfn.ANCHORARRAY(Categorie!$J$3),0)),SUM($B6:M6),"")</f>
        <v>701</v>
      </c>
      <c r="O6" s="7">
        <f ca="1">IF(ISNUMBER(MATCH($A6,_xlfn.ANCHORARRAY(Categorie!$J$3),0)),N6/12,"")</f>
        <v>58.416666666666664</v>
      </c>
    </row>
    <row r="7" spans="1:237" s="13" customFormat="1" ht="19" x14ac:dyDescent="0.25">
      <c r="A7" s="11" t="str">
        <v>Cibo</v>
      </c>
      <c r="B7" s="12">
        <f ca="1">IF(ISNUMBER(MATCH($A7,_xlfn.ANCHORARRAY( Categorie!$J$3), 0)), SUMIF(INDIRECT(B$2&amp;"!$D:$D"),$A7,INDIRECT(B$2&amp;"!$C:$C")), "")</f>
        <v>0</v>
      </c>
      <c r="C7" s="12">
        <f ca="1">IF(ISNUMBER(MATCH($A7,_xlfn.ANCHORARRAY( Categorie!$J$3), 0)), SUMIF(INDIRECT(C$2&amp;"!$D:$D"),$A7,INDIRECT(C$2&amp;"!$C:$C")), "")</f>
        <v>0</v>
      </c>
      <c r="D7" s="12">
        <f ca="1">IF(ISNUMBER(MATCH($A7,_xlfn.ANCHORARRAY( Categorie!$J$3), 0)), SUMIF(INDIRECT(D$2&amp;"!$D:$D"),$A7,INDIRECT(D$2&amp;"!$C:$C")), "")</f>
        <v>0</v>
      </c>
      <c r="E7" s="12">
        <f ca="1">IF(ISNUMBER(MATCH($A7,_xlfn.ANCHORARRAY( Categorie!$J$3), 0)), SUMIF(INDIRECT(E$2&amp;"!$D:$D"),$A7,INDIRECT(E$2&amp;"!$C:$C")), "")</f>
        <v>0</v>
      </c>
      <c r="F7" s="12">
        <f ca="1">IF(ISNUMBER(MATCH($A7,_xlfn.ANCHORARRAY( Categorie!$J$3), 0)), SUMIF(INDIRECT(F$2&amp;"!$D:$D"),$A7,INDIRECT(F$2&amp;"!$C:$C")), "")</f>
        <v>0</v>
      </c>
      <c r="G7" s="12">
        <f ca="1">IF(ISNUMBER(MATCH($A7,_xlfn.ANCHORARRAY( Categorie!$J$3), 0)), SUMIF(INDIRECT(G$2&amp;"!$D:$D"),$A7,INDIRECT(G$2&amp;"!$C:$C")), "")</f>
        <v>0</v>
      </c>
      <c r="H7" s="12">
        <f ca="1">IF(ISNUMBER(MATCH($A7,_xlfn.ANCHORARRAY( Categorie!$J$3), 0)), SUMIF(INDIRECT(H$2&amp;"!$D:$D"),$A7,INDIRECT(H$2&amp;"!$C:$C")), "")</f>
        <v>0</v>
      </c>
      <c r="I7" s="12">
        <f ca="1">IF(ISNUMBER(MATCH($A7,_xlfn.ANCHORARRAY( Categorie!$J$3), 0)), SUMIF(INDIRECT(I$2&amp;"!$D:$D"),$A7,INDIRECT(I$2&amp;"!$C:$C")), "")</f>
        <v>0</v>
      </c>
      <c r="J7" s="12">
        <f ca="1">IF(ISNUMBER(MATCH($A7,_xlfn.ANCHORARRAY( Categorie!$J$3), 0)), SUMIF(INDIRECT(J$2&amp;"!$D:$D"),$A7,INDIRECT(J$2&amp;"!$C:$C")), "")</f>
        <v>0</v>
      </c>
      <c r="K7" s="12">
        <f ca="1">IF(ISNUMBER(MATCH($A7,_xlfn.ANCHORARRAY( Categorie!$J$3), 0)), SUMIF(INDIRECT(K$2&amp;"!$D:$D"),$A7,INDIRECT(K$2&amp;"!$C:$C")), "")</f>
        <v>40</v>
      </c>
      <c r="L7" s="12">
        <f ca="1">IF(ISNUMBER(MATCH($A7,_xlfn.ANCHORARRAY( Categorie!$J$3), 0)), SUMIF(INDIRECT(L$2&amp;"!$D:$D"),$A7,INDIRECT(L$2&amp;"!$C:$C")), "")</f>
        <v>20</v>
      </c>
      <c r="M7" s="15">
        <f ca="1">IF(ISNUMBER(MATCH($A7,_xlfn.ANCHORARRAY( Categorie!$J$3), 0)), SUMIF(INDIRECT(M$2&amp;"!$D:$D"),$A7,INDIRECT(M$2&amp;"!$C:$C")), "")</f>
        <v>0</v>
      </c>
      <c r="N7" s="12">
        <f ca="1">IF(ISNUMBER(MATCH($A7,_xlfn.ANCHORARRAY(Categorie!$J$3),0)),SUM($B7:M7),"")</f>
        <v>60</v>
      </c>
      <c r="O7" s="12">
        <f ca="1">IF(ISNUMBER(MATCH($A7,_xlfn.ANCHORARRAY(Categorie!$J$3),0)),N7/12,"")</f>
        <v>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</row>
    <row r="8" spans="1:237" ht="19" x14ac:dyDescent="0.25">
      <c r="A8" s="6" t="str">
        <v>Formazione</v>
      </c>
      <c r="B8" s="7">
        <f ca="1">IF(ISNUMBER(MATCH($A8,_xlfn.ANCHORARRAY( Categorie!$J$3), 0)), SUMIF(INDIRECT(B$2&amp;"!$D:$D"),$A8,INDIRECT(B$2&amp;"!$C:$C")), "")</f>
        <v>0</v>
      </c>
      <c r="C8" s="7">
        <f ca="1">IF(ISNUMBER(MATCH($A8,_xlfn.ANCHORARRAY( Categorie!$J$3), 0)), SUMIF(INDIRECT(C$2&amp;"!$D:$D"),$A8,INDIRECT(C$2&amp;"!$C:$C")), "")</f>
        <v>0</v>
      </c>
      <c r="D8" s="7">
        <f ca="1">IF(ISNUMBER(MATCH($A8,_xlfn.ANCHORARRAY( Categorie!$J$3), 0)), SUMIF(INDIRECT(D$2&amp;"!$D:$D"),$A8,INDIRECT(D$2&amp;"!$C:$C")), "")</f>
        <v>0</v>
      </c>
      <c r="E8" s="7">
        <f ca="1">IF(ISNUMBER(MATCH($A8,_xlfn.ANCHORARRAY( Categorie!$J$3), 0)), SUMIF(INDIRECT(E$2&amp;"!$D:$D"),$A8,INDIRECT(E$2&amp;"!$C:$C")), "")</f>
        <v>0</v>
      </c>
      <c r="F8" s="7">
        <f ca="1">IF(ISNUMBER(MATCH($A8,_xlfn.ANCHORARRAY( Categorie!$J$3), 0)), SUMIF(INDIRECT(F$2&amp;"!$D:$D"),$A8,INDIRECT(F$2&amp;"!$C:$C")), "")</f>
        <v>0</v>
      </c>
      <c r="G8" s="7">
        <f ca="1">IF(ISNUMBER(MATCH($A8,_xlfn.ANCHORARRAY( Categorie!$J$3), 0)), SUMIF(INDIRECT(G$2&amp;"!$D:$D"),$A8,INDIRECT(G$2&amp;"!$C:$C")), "")</f>
        <v>0</v>
      </c>
      <c r="H8" s="7">
        <f ca="1">IF(ISNUMBER(MATCH($A8,_xlfn.ANCHORARRAY( Categorie!$J$3), 0)), SUMIF(INDIRECT(H$2&amp;"!$D:$D"),$A8,INDIRECT(H$2&amp;"!$C:$C")), "")</f>
        <v>0</v>
      </c>
      <c r="I8" s="7">
        <f ca="1">IF(ISNUMBER(MATCH($A8,_xlfn.ANCHORARRAY( Categorie!$J$3), 0)), SUMIF(INDIRECT(I$2&amp;"!$D:$D"),$A8,INDIRECT(I$2&amp;"!$C:$C")), "")</f>
        <v>0</v>
      </c>
      <c r="J8" s="7">
        <f ca="1">IF(ISNUMBER(MATCH($A8,_xlfn.ANCHORARRAY( Categorie!$J$3), 0)), SUMIF(INDIRECT(J$2&amp;"!$D:$D"),$A8,INDIRECT(J$2&amp;"!$C:$C")), "")</f>
        <v>0</v>
      </c>
      <c r="K8" s="7">
        <f ca="1">IF(ISNUMBER(MATCH($A8,_xlfn.ANCHORARRAY( Categorie!$J$3), 0)), SUMIF(INDIRECT(K$2&amp;"!$D:$D"),$A8,INDIRECT(K$2&amp;"!$C:$C")), "")</f>
        <v>0</v>
      </c>
      <c r="L8" s="7">
        <f ca="1">IF(ISNUMBER(MATCH($A8,_xlfn.ANCHORARRAY( Categorie!$J$3), 0)), SUMIF(INDIRECT(L$2&amp;"!$D:$D"),$A8,INDIRECT(L$2&amp;"!$C:$C")), "")</f>
        <v>0</v>
      </c>
      <c r="M8" s="16">
        <f ca="1">IF(ISNUMBER(MATCH($A8,_xlfn.ANCHORARRAY( Categorie!$J$3), 0)), SUMIF(INDIRECT(M$2&amp;"!$D:$D"),$A8,INDIRECT(M$2&amp;"!$C:$C")), "")</f>
        <v>0</v>
      </c>
      <c r="N8" s="7">
        <f ca="1">IF(ISNUMBER(MATCH($A8,_xlfn.ANCHORARRAY(Categorie!$J$3),0)),SUM($B8:M8),"")</f>
        <v>0</v>
      </c>
      <c r="O8" s="7">
        <f ca="1">IF(ISNUMBER(MATCH($A8,_xlfn.ANCHORARRAY(Categorie!$J$3),0)),N8/12,"")</f>
        <v>0</v>
      </c>
    </row>
    <row r="9" spans="1:237" s="13" customFormat="1" ht="19" x14ac:dyDescent="0.25">
      <c r="A9" s="11" t="str">
        <v>Regali</v>
      </c>
      <c r="B9" s="12">
        <f ca="1">IF(ISNUMBER(MATCH($A9,_xlfn.ANCHORARRAY( Categorie!$J$3), 0)), SUMIF(INDIRECT(B$2&amp;"!$D:$D"),$A9,INDIRECT(B$2&amp;"!$C:$C")), "")</f>
        <v>0</v>
      </c>
      <c r="C9" s="12">
        <f ca="1">IF(ISNUMBER(MATCH($A9,_xlfn.ANCHORARRAY( Categorie!$J$3), 0)), SUMIF(INDIRECT(C$2&amp;"!$D:$D"),$A9,INDIRECT(C$2&amp;"!$C:$C")), "")</f>
        <v>0</v>
      </c>
      <c r="D9" s="12">
        <f ca="1">IF(ISNUMBER(MATCH($A9,_xlfn.ANCHORARRAY( Categorie!$J$3), 0)), SUMIF(INDIRECT(D$2&amp;"!$D:$D"),$A9,INDIRECT(D$2&amp;"!$C:$C")), "")</f>
        <v>0</v>
      </c>
      <c r="E9" s="12">
        <f ca="1">IF(ISNUMBER(MATCH($A9,_xlfn.ANCHORARRAY( Categorie!$J$3), 0)), SUMIF(INDIRECT(E$2&amp;"!$D:$D"),$A9,INDIRECT(E$2&amp;"!$C:$C")), "")</f>
        <v>0</v>
      </c>
      <c r="F9" s="12">
        <f ca="1">IF(ISNUMBER(MATCH($A9,_xlfn.ANCHORARRAY( Categorie!$J$3), 0)), SUMIF(INDIRECT(F$2&amp;"!$D:$D"),$A9,INDIRECT(F$2&amp;"!$C:$C")), "")</f>
        <v>0</v>
      </c>
      <c r="G9" s="12">
        <f ca="1">IF(ISNUMBER(MATCH($A9,_xlfn.ANCHORARRAY( Categorie!$J$3), 0)), SUMIF(INDIRECT(G$2&amp;"!$D:$D"),$A9,INDIRECT(G$2&amp;"!$C:$C")), "")</f>
        <v>0</v>
      </c>
      <c r="H9" s="12">
        <f ca="1">IF(ISNUMBER(MATCH($A9,_xlfn.ANCHORARRAY( Categorie!$J$3), 0)), SUMIF(INDIRECT(H$2&amp;"!$D:$D"),$A9,INDIRECT(H$2&amp;"!$C:$C")), "")</f>
        <v>13</v>
      </c>
      <c r="I9" s="12">
        <f ca="1">IF(ISNUMBER(MATCH($A9,_xlfn.ANCHORARRAY( Categorie!$J$3), 0)), SUMIF(INDIRECT(I$2&amp;"!$D:$D"),$A9,INDIRECT(I$2&amp;"!$C:$C")), "")</f>
        <v>0</v>
      </c>
      <c r="J9" s="12">
        <f ca="1">IF(ISNUMBER(MATCH($A9,_xlfn.ANCHORARRAY( Categorie!$J$3), 0)), SUMIF(INDIRECT(J$2&amp;"!$D:$D"),$A9,INDIRECT(J$2&amp;"!$C:$C")), "")</f>
        <v>0</v>
      </c>
      <c r="K9" s="12">
        <f ca="1">IF(ISNUMBER(MATCH($A9,_xlfn.ANCHORARRAY( Categorie!$J$3), 0)), SUMIF(INDIRECT(K$2&amp;"!$D:$D"),$A9,INDIRECT(K$2&amp;"!$C:$C")), "")</f>
        <v>0</v>
      </c>
      <c r="L9" s="12">
        <f ca="1">IF(ISNUMBER(MATCH($A9,_xlfn.ANCHORARRAY( Categorie!$J$3), 0)), SUMIF(INDIRECT(L$2&amp;"!$D:$D"),$A9,INDIRECT(L$2&amp;"!$C:$C")), "")</f>
        <v>210</v>
      </c>
      <c r="M9" s="15">
        <f ca="1">IF(ISNUMBER(MATCH($A9,_xlfn.ANCHORARRAY( Categorie!$J$3), 0)), SUMIF(INDIRECT(M$2&amp;"!$D:$D"),$A9,INDIRECT(M$2&amp;"!$C:$C")), "")</f>
        <v>0</v>
      </c>
      <c r="N9" s="12">
        <f ca="1">IF(ISNUMBER(MATCH($A9,_xlfn.ANCHORARRAY(Categorie!$J$3),0)),SUM($B9:M9),"")</f>
        <v>223</v>
      </c>
      <c r="O9" s="12">
        <f ca="1">IF(ISNUMBER(MATCH($A9,_xlfn.ANCHORARRAY(Categorie!$J$3),0)),N9/12,"")</f>
        <v>18.583333333333332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</row>
    <row r="10" spans="1:237" ht="19" x14ac:dyDescent="0.25">
      <c r="A10" s="6" t="str">
        <v>Salute</v>
      </c>
      <c r="B10" s="7">
        <f ca="1">IF(ISNUMBER(MATCH($A10,_xlfn.ANCHORARRAY( Categorie!$J$3), 0)), SUMIF(INDIRECT(B$2&amp;"!$D:$D"),$A10,INDIRECT(B$2&amp;"!$C:$C")), "")</f>
        <v>0</v>
      </c>
      <c r="C10" s="7">
        <f ca="1">IF(ISNUMBER(MATCH($A10,_xlfn.ANCHORARRAY( Categorie!$J$3), 0)), SUMIF(INDIRECT(C$2&amp;"!$D:$D"),$A10,INDIRECT(C$2&amp;"!$C:$C")), "")</f>
        <v>0</v>
      </c>
      <c r="D10" s="7">
        <f ca="1">IF(ISNUMBER(MATCH($A10,_xlfn.ANCHORARRAY( Categorie!$J$3), 0)), SUMIF(INDIRECT(D$2&amp;"!$D:$D"),$A10,INDIRECT(D$2&amp;"!$C:$C")), "")</f>
        <v>0</v>
      </c>
      <c r="E10" s="7">
        <f ca="1">IF(ISNUMBER(MATCH($A10,_xlfn.ANCHORARRAY( Categorie!$J$3), 0)), SUMIF(INDIRECT(E$2&amp;"!$D:$D"),$A10,INDIRECT(E$2&amp;"!$C:$C")), "")</f>
        <v>0</v>
      </c>
      <c r="F10" s="7">
        <f ca="1">IF(ISNUMBER(MATCH($A10,_xlfn.ANCHORARRAY( Categorie!$J$3), 0)), SUMIF(INDIRECT(F$2&amp;"!$D:$D"),$A10,INDIRECT(F$2&amp;"!$C:$C")), "")</f>
        <v>0</v>
      </c>
      <c r="G10" s="7">
        <f ca="1">IF(ISNUMBER(MATCH($A10,_xlfn.ANCHORARRAY( Categorie!$J$3), 0)), SUMIF(INDIRECT(G$2&amp;"!$D:$D"),$A10,INDIRECT(G$2&amp;"!$C:$C")), "")</f>
        <v>0</v>
      </c>
      <c r="H10" s="7">
        <f ca="1">IF(ISNUMBER(MATCH($A10,_xlfn.ANCHORARRAY( Categorie!$J$3), 0)), SUMIF(INDIRECT(H$2&amp;"!$D:$D"),$A10,INDIRECT(H$2&amp;"!$C:$C")), "")</f>
        <v>0</v>
      </c>
      <c r="I10" s="7">
        <f ca="1">IF(ISNUMBER(MATCH($A10,_xlfn.ANCHORARRAY( Categorie!$J$3), 0)), SUMIF(INDIRECT(I$2&amp;"!$D:$D"),$A10,INDIRECT(I$2&amp;"!$C:$C")), "")</f>
        <v>0</v>
      </c>
      <c r="J10" s="7">
        <f ca="1">IF(ISNUMBER(MATCH($A10,_xlfn.ANCHORARRAY( Categorie!$J$3), 0)), SUMIF(INDIRECT(J$2&amp;"!$D:$D"),$A10,INDIRECT(J$2&amp;"!$C:$C")), "")</f>
        <v>0</v>
      </c>
      <c r="K10" s="7">
        <f ca="1">IF(ISNUMBER(MATCH($A10,_xlfn.ANCHORARRAY( Categorie!$J$3), 0)), SUMIF(INDIRECT(K$2&amp;"!$D:$D"),$A10,INDIRECT(K$2&amp;"!$C:$C")), "")</f>
        <v>32</v>
      </c>
      <c r="L10" s="7">
        <f ca="1">IF(ISNUMBER(MATCH($A10,_xlfn.ANCHORARRAY( Categorie!$J$3), 0)), SUMIF(INDIRECT(L$2&amp;"!$D:$D"),$A10,INDIRECT(L$2&amp;"!$C:$C")), "")</f>
        <v>10</v>
      </c>
      <c r="M10" s="16">
        <f ca="1">IF(ISNUMBER(MATCH($A10,_xlfn.ANCHORARRAY( Categorie!$J$3), 0)), SUMIF(INDIRECT(M$2&amp;"!$D:$D"),$A10,INDIRECT(M$2&amp;"!$C:$C")), "")</f>
        <v>0</v>
      </c>
      <c r="N10" s="7">
        <f ca="1">IF(ISNUMBER(MATCH($A10,_xlfn.ANCHORARRAY(Categorie!$J$3),0)),SUM($B10:M10),"")</f>
        <v>42</v>
      </c>
      <c r="O10" s="7">
        <f ca="1">IF(ISNUMBER(MATCH($A10,_xlfn.ANCHORARRAY(Categorie!$J$3),0)),N10/12,"")</f>
        <v>3.5</v>
      </c>
    </row>
    <row r="11" spans="1:237" s="13" customFormat="1" ht="19" x14ac:dyDescent="0.25">
      <c r="A11" s="11" t="str">
        <v>Social</v>
      </c>
      <c r="B11" s="12">
        <f ca="1">IF(ISNUMBER(MATCH($A11,_xlfn.ANCHORARRAY( Categorie!$J$3), 0)), SUMIF(INDIRECT(B$2&amp;"!$D:$D"),$A11,INDIRECT(B$2&amp;"!$C:$C")), "")</f>
        <v>0</v>
      </c>
      <c r="C11" s="12">
        <f ca="1">IF(ISNUMBER(MATCH($A11,_xlfn.ANCHORARRAY( Categorie!$J$3), 0)), SUMIF(INDIRECT(C$2&amp;"!$D:$D"),$A11,INDIRECT(C$2&amp;"!$C:$C")), "")</f>
        <v>0</v>
      </c>
      <c r="D11" s="12">
        <f ca="1">IF(ISNUMBER(MATCH($A11,_xlfn.ANCHORARRAY( Categorie!$J$3), 0)), SUMIF(INDIRECT(D$2&amp;"!$D:$D"),$A11,INDIRECT(D$2&amp;"!$C:$C")), "")</f>
        <v>0</v>
      </c>
      <c r="E11" s="12">
        <f ca="1">IF(ISNUMBER(MATCH($A11,_xlfn.ANCHORARRAY( Categorie!$J$3), 0)), SUMIF(INDIRECT(E$2&amp;"!$D:$D"),$A11,INDIRECT(E$2&amp;"!$C:$C")), "")</f>
        <v>0</v>
      </c>
      <c r="F11" s="12">
        <f ca="1">IF(ISNUMBER(MATCH($A11,_xlfn.ANCHORARRAY( Categorie!$J$3), 0)), SUMIF(INDIRECT(F$2&amp;"!$D:$D"),$A11,INDIRECT(F$2&amp;"!$C:$C")), "")</f>
        <v>0</v>
      </c>
      <c r="G11" s="12">
        <f ca="1">IF(ISNUMBER(MATCH($A11,_xlfn.ANCHORARRAY( Categorie!$J$3), 0)), SUMIF(INDIRECT(G$2&amp;"!$D:$D"),$A11,INDIRECT(G$2&amp;"!$C:$C")), "")</f>
        <v>0</v>
      </c>
      <c r="H11" s="12">
        <f ca="1">IF(ISNUMBER(MATCH($A11,_xlfn.ANCHORARRAY( Categorie!$J$3), 0)), SUMIF(INDIRECT(H$2&amp;"!$D:$D"),$A11,INDIRECT(H$2&amp;"!$C:$C")), "")</f>
        <v>0</v>
      </c>
      <c r="I11" s="12">
        <f ca="1">IF(ISNUMBER(MATCH($A11,_xlfn.ANCHORARRAY( Categorie!$J$3), 0)), SUMIF(INDIRECT(I$2&amp;"!$D:$D"),$A11,INDIRECT(I$2&amp;"!$C:$C")), "")</f>
        <v>0</v>
      </c>
      <c r="J11" s="12">
        <f ca="1">IF(ISNUMBER(MATCH($A11,_xlfn.ANCHORARRAY( Categorie!$J$3), 0)), SUMIF(INDIRECT(J$2&amp;"!$D:$D"),$A11,INDIRECT(J$2&amp;"!$C:$C")), "")</f>
        <v>0</v>
      </c>
      <c r="K11" s="12">
        <f ca="1">IF(ISNUMBER(MATCH($A11,_xlfn.ANCHORARRAY( Categorie!$J$3), 0)), SUMIF(INDIRECT(K$2&amp;"!$D:$D"),$A11,INDIRECT(K$2&amp;"!$C:$C")), "")</f>
        <v>0</v>
      </c>
      <c r="L11" s="12">
        <f ca="1">IF(ISNUMBER(MATCH($A11,_xlfn.ANCHORARRAY( Categorie!$J$3), 0)), SUMIF(INDIRECT(L$2&amp;"!$D:$D"),$A11,INDIRECT(L$2&amp;"!$C:$C")), "")</f>
        <v>0</v>
      </c>
      <c r="M11" s="15">
        <f ca="1">IF(ISNUMBER(MATCH($A11,_xlfn.ANCHORARRAY( Categorie!$J$3), 0)), SUMIF(INDIRECT(M$2&amp;"!$D:$D"),$A11,INDIRECT(M$2&amp;"!$C:$C")), "")</f>
        <v>0</v>
      </c>
      <c r="N11" s="12">
        <f ca="1">IF(ISNUMBER(MATCH($A11,_xlfn.ANCHORARRAY(Categorie!$J$3),0)),SUM($B11:M11),"")</f>
        <v>0</v>
      </c>
      <c r="O11" s="12">
        <f ca="1">IF(ISNUMBER(MATCH($A11,_xlfn.ANCHORARRAY(Categorie!$J$3),0)),N11/12,"")</f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</row>
    <row r="12" spans="1:237" ht="19" x14ac:dyDescent="0.25">
      <c r="A12" s="6" t="str">
        <v>Sport</v>
      </c>
      <c r="B12" s="7">
        <f ca="1">IF(ISNUMBER(MATCH($A12,_xlfn.ANCHORARRAY( Categorie!$J$3), 0)), SUMIF(INDIRECT(B$2&amp;"!$D:$D"),$A12,INDIRECT(B$2&amp;"!$C:$C")), "")</f>
        <v>0</v>
      </c>
      <c r="C12" s="7">
        <f ca="1">IF(ISNUMBER(MATCH($A12,_xlfn.ANCHORARRAY( Categorie!$J$3), 0)), SUMIF(INDIRECT(C$2&amp;"!$D:$D"),$A12,INDIRECT(C$2&amp;"!$C:$C")), "")</f>
        <v>0</v>
      </c>
      <c r="D12" s="7">
        <f ca="1">IF(ISNUMBER(MATCH($A12,_xlfn.ANCHORARRAY( Categorie!$J$3), 0)), SUMIF(INDIRECT(D$2&amp;"!$D:$D"),$A12,INDIRECT(D$2&amp;"!$C:$C")), "")</f>
        <v>0</v>
      </c>
      <c r="E12" s="7">
        <f ca="1">IF(ISNUMBER(MATCH($A12,_xlfn.ANCHORARRAY( Categorie!$J$3), 0)), SUMIF(INDIRECT(E$2&amp;"!$D:$D"),$A12,INDIRECT(E$2&amp;"!$C:$C")), "")</f>
        <v>0</v>
      </c>
      <c r="F12" s="7">
        <f ca="1">IF(ISNUMBER(MATCH($A12,_xlfn.ANCHORARRAY( Categorie!$J$3), 0)), SUMIF(INDIRECT(F$2&amp;"!$D:$D"),$A12,INDIRECT(F$2&amp;"!$C:$C")), "")</f>
        <v>0</v>
      </c>
      <c r="G12" s="7">
        <f ca="1">IF(ISNUMBER(MATCH($A12,_xlfn.ANCHORARRAY( Categorie!$J$3), 0)), SUMIF(INDIRECT(G$2&amp;"!$D:$D"),$A12,INDIRECT(G$2&amp;"!$C:$C")), "")</f>
        <v>0</v>
      </c>
      <c r="H12" s="7">
        <f ca="1">IF(ISNUMBER(MATCH($A12,_xlfn.ANCHORARRAY( Categorie!$J$3), 0)), SUMIF(INDIRECT(H$2&amp;"!$D:$D"),$A12,INDIRECT(H$2&amp;"!$C:$C")), "")</f>
        <v>0</v>
      </c>
      <c r="I12" s="7">
        <f ca="1">IF(ISNUMBER(MATCH($A12,_xlfn.ANCHORARRAY( Categorie!$J$3), 0)), SUMIF(INDIRECT(I$2&amp;"!$D:$D"),$A12,INDIRECT(I$2&amp;"!$C:$C")), "")</f>
        <v>0</v>
      </c>
      <c r="J12" s="7">
        <f ca="1">IF(ISNUMBER(MATCH($A12,_xlfn.ANCHORARRAY( Categorie!$J$3), 0)), SUMIF(INDIRECT(J$2&amp;"!$D:$D"),$A12,INDIRECT(J$2&amp;"!$C:$C")), "")</f>
        <v>0</v>
      </c>
      <c r="K12" s="7">
        <f ca="1">IF(ISNUMBER(MATCH($A12,_xlfn.ANCHORARRAY( Categorie!$J$3), 0)), SUMIF(INDIRECT(K$2&amp;"!$D:$D"),$A12,INDIRECT(K$2&amp;"!$C:$C")), "")</f>
        <v>0</v>
      </c>
      <c r="L12" s="7">
        <f ca="1">IF(ISNUMBER(MATCH($A12,_xlfn.ANCHORARRAY( Categorie!$J$3), 0)), SUMIF(INDIRECT(L$2&amp;"!$D:$D"),$A12,INDIRECT(L$2&amp;"!$C:$C")), "")</f>
        <v>0</v>
      </c>
      <c r="M12" s="16">
        <f ca="1">IF(ISNUMBER(MATCH($A12,_xlfn.ANCHORARRAY( Categorie!$J$3), 0)), SUMIF(INDIRECT(M$2&amp;"!$D:$D"),$A12,INDIRECT(M$2&amp;"!$C:$C")), "")</f>
        <v>0</v>
      </c>
      <c r="N12" s="7">
        <f ca="1">IF(ISNUMBER(MATCH($A12,_xlfn.ANCHORARRAY(Categorie!$J$3),0)),SUM($B12:M12),"")</f>
        <v>0</v>
      </c>
      <c r="O12" s="7">
        <f ca="1">IF(ISNUMBER(MATCH($A12,_xlfn.ANCHORARRAY(Categorie!$J$3),0)),N12/12,"")</f>
        <v>0</v>
      </c>
    </row>
    <row r="13" spans="1:237" s="13" customFormat="1" ht="19" x14ac:dyDescent="0.25">
      <c r="A13" s="11" t="str">
        <v>Supermercato</v>
      </c>
      <c r="B13" s="12">
        <f ca="1">IF(ISNUMBER(MATCH($A13,_xlfn.ANCHORARRAY( Categorie!$J$3), 0)), SUMIF(INDIRECT(B$2&amp;"!$D:$D"),$A13,INDIRECT(B$2&amp;"!$C:$C")), "")</f>
        <v>0</v>
      </c>
      <c r="C13" s="12">
        <f ca="1">IF(ISNUMBER(MATCH($A13,_xlfn.ANCHORARRAY( Categorie!$J$3), 0)), SUMIF(INDIRECT(C$2&amp;"!$D:$D"),$A13,INDIRECT(C$2&amp;"!$C:$C")), "")</f>
        <v>0</v>
      </c>
      <c r="D13" s="12">
        <f ca="1">IF(ISNUMBER(MATCH($A13,_xlfn.ANCHORARRAY( Categorie!$J$3), 0)), SUMIF(INDIRECT(D$2&amp;"!$D:$D"),$A13,INDIRECT(D$2&amp;"!$C:$C")), "")</f>
        <v>0</v>
      </c>
      <c r="E13" s="12">
        <f ca="1">IF(ISNUMBER(MATCH($A13,_xlfn.ANCHORARRAY( Categorie!$J$3), 0)), SUMIF(INDIRECT(E$2&amp;"!$D:$D"),$A13,INDIRECT(E$2&amp;"!$C:$C")), "")</f>
        <v>0</v>
      </c>
      <c r="F13" s="12">
        <f ca="1">IF(ISNUMBER(MATCH($A13,_xlfn.ANCHORARRAY( Categorie!$J$3), 0)), SUMIF(INDIRECT(F$2&amp;"!$D:$D"),$A13,INDIRECT(F$2&amp;"!$C:$C")), "")</f>
        <v>0</v>
      </c>
      <c r="G13" s="12">
        <f ca="1">IF(ISNUMBER(MATCH($A13,_xlfn.ANCHORARRAY( Categorie!$J$3), 0)), SUMIF(INDIRECT(G$2&amp;"!$D:$D"),$A13,INDIRECT(G$2&amp;"!$C:$C")), "")</f>
        <v>0</v>
      </c>
      <c r="H13" s="12">
        <f ca="1">IF(ISNUMBER(MATCH($A13,_xlfn.ANCHORARRAY( Categorie!$J$3), 0)), SUMIF(INDIRECT(H$2&amp;"!$D:$D"),$A13,INDIRECT(H$2&amp;"!$C:$C")), "")</f>
        <v>0</v>
      </c>
      <c r="I13" s="12">
        <f ca="1">IF(ISNUMBER(MATCH($A13,_xlfn.ANCHORARRAY( Categorie!$J$3), 0)), SUMIF(INDIRECT(I$2&amp;"!$D:$D"),$A13,INDIRECT(I$2&amp;"!$C:$C")), "")</f>
        <v>0</v>
      </c>
      <c r="J13" s="12">
        <f ca="1">IF(ISNUMBER(MATCH($A13,_xlfn.ANCHORARRAY( Categorie!$J$3), 0)), SUMIF(INDIRECT(J$2&amp;"!$D:$D"),$A13,INDIRECT(J$2&amp;"!$C:$C")), "")</f>
        <v>0</v>
      </c>
      <c r="K13" s="12">
        <f ca="1">IF(ISNUMBER(MATCH($A13,_xlfn.ANCHORARRAY( Categorie!$J$3), 0)), SUMIF(INDIRECT(K$2&amp;"!$D:$D"),$A13,INDIRECT(K$2&amp;"!$C:$C")), "")</f>
        <v>0</v>
      </c>
      <c r="L13" s="12">
        <f ca="1">IF(ISNUMBER(MATCH($A13,_xlfn.ANCHORARRAY( Categorie!$J$3), 0)), SUMIF(INDIRECT(L$2&amp;"!$D:$D"),$A13,INDIRECT(L$2&amp;"!$C:$C")), "")</f>
        <v>0</v>
      </c>
      <c r="M13" s="15">
        <f ca="1">IF(ISNUMBER(MATCH($A13,_xlfn.ANCHORARRAY( Categorie!$J$3), 0)), SUMIF(INDIRECT(M$2&amp;"!$D:$D"),$A13,INDIRECT(M$2&amp;"!$C:$C")), "")</f>
        <v>0</v>
      </c>
      <c r="N13" s="12">
        <f ca="1">IF(ISNUMBER(MATCH($A13,_xlfn.ANCHORARRAY(Categorie!$J$3),0)),SUM($B13:M13),"")</f>
        <v>0</v>
      </c>
      <c r="O13" s="12">
        <f ca="1">IF(ISNUMBER(MATCH($A13,_xlfn.ANCHORARRAY(Categorie!$J$3),0)),N13/12,"")</f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</row>
    <row r="14" spans="1:237" ht="19" x14ac:dyDescent="0.25">
      <c r="A14" s="6" t="str">
        <v>Trasporti</v>
      </c>
      <c r="B14" s="7">
        <f ca="1">IF(ISNUMBER(MATCH($A14,_xlfn.ANCHORARRAY( Categorie!$J$3), 0)), SUMIF(INDIRECT(B$2&amp;"!$D:$D"),$A14,INDIRECT(B$2&amp;"!$C:$C")), "")</f>
        <v>0</v>
      </c>
      <c r="C14" s="7">
        <f ca="1">IF(ISNUMBER(MATCH($A14,_xlfn.ANCHORARRAY( Categorie!$J$3), 0)), SUMIF(INDIRECT(C$2&amp;"!$D:$D"),$A14,INDIRECT(C$2&amp;"!$C:$C")), "")</f>
        <v>0</v>
      </c>
      <c r="D14" s="7">
        <f ca="1">IF(ISNUMBER(MATCH($A14,_xlfn.ANCHORARRAY( Categorie!$J$3), 0)), SUMIF(INDIRECT(D$2&amp;"!$D:$D"),$A14,INDIRECT(D$2&amp;"!$C:$C")), "")</f>
        <v>0</v>
      </c>
      <c r="E14" s="7">
        <f ca="1">IF(ISNUMBER(MATCH($A14,_xlfn.ANCHORARRAY( Categorie!$J$3), 0)), SUMIF(INDIRECT(E$2&amp;"!$D:$D"),$A14,INDIRECT(E$2&amp;"!$C:$C")), "")</f>
        <v>0</v>
      </c>
      <c r="F14" s="7">
        <f ca="1">IF(ISNUMBER(MATCH($A14,_xlfn.ANCHORARRAY( Categorie!$J$3), 0)), SUMIF(INDIRECT(F$2&amp;"!$D:$D"),$A14,INDIRECT(F$2&amp;"!$C:$C")), "")</f>
        <v>0</v>
      </c>
      <c r="G14" s="7">
        <f ca="1">IF(ISNUMBER(MATCH($A14,_xlfn.ANCHORARRAY( Categorie!$J$3), 0)), SUMIF(INDIRECT(G$2&amp;"!$D:$D"),$A14,INDIRECT(G$2&amp;"!$C:$C")), "")</f>
        <v>0</v>
      </c>
      <c r="H14" s="7">
        <f ca="1">IF(ISNUMBER(MATCH($A14,_xlfn.ANCHORARRAY( Categorie!$J$3), 0)), SUMIF(INDIRECT(H$2&amp;"!$D:$D"),$A14,INDIRECT(H$2&amp;"!$C:$C")), "")</f>
        <v>0</v>
      </c>
      <c r="I14" s="7">
        <f ca="1">IF(ISNUMBER(MATCH($A14,_xlfn.ANCHORARRAY( Categorie!$J$3), 0)), SUMIF(INDIRECT(I$2&amp;"!$D:$D"),$A14,INDIRECT(I$2&amp;"!$C:$C")), "")</f>
        <v>0</v>
      </c>
      <c r="J14" s="7">
        <f ca="1">IF(ISNUMBER(MATCH($A14,_xlfn.ANCHORARRAY( Categorie!$J$3), 0)), SUMIF(INDIRECT(J$2&amp;"!$D:$D"),$A14,INDIRECT(J$2&amp;"!$C:$C")), "")</f>
        <v>0</v>
      </c>
      <c r="K14" s="7">
        <f ca="1">IF(ISNUMBER(MATCH($A14,_xlfn.ANCHORARRAY( Categorie!$J$3), 0)), SUMIF(INDIRECT(K$2&amp;"!$D:$D"),$A14,INDIRECT(K$2&amp;"!$C:$C")), "")</f>
        <v>0</v>
      </c>
      <c r="L14" s="7">
        <f ca="1">IF(ISNUMBER(MATCH($A14,_xlfn.ANCHORARRAY( Categorie!$J$3), 0)), SUMIF(INDIRECT(L$2&amp;"!$D:$D"),$A14,INDIRECT(L$2&amp;"!$C:$C")), "")</f>
        <v>30</v>
      </c>
      <c r="M14" s="16">
        <f ca="1">IF(ISNUMBER(MATCH($A14,_xlfn.ANCHORARRAY( Categorie!$J$3), 0)), SUMIF(INDIRECT(M$2&amp;"!$D:$D"),$A14,INDIRECT(M$2&amp;"!$C:$C")), "")</f>
        <v>0</v>
      </c>
      <c r="N14" s="7">
        <f ca="1">IF(ISNUMBER(MATCH($A14,_xlfn.ANCHORARRAY(Categorie!$J$3),0)),SUM($B14:M14),"")</f>
        <v>30</v>
      </c>
      <c r="O14" s="7">
        <f ca="1">IF(ISNUMBER(MATCH($A14,_xlfn.ANCHORARRAY(Categorie!$J$3),0)),N14/12,"")</f>
        <v>2.5</v>
      </c>
    </row>
    <row r="15" spans="1:237" ht="19" x14ac:dyDescent="0.25">
      <c r="A15" s="11" t="str">
        <v>Viaggi</v>
      </c>
      <c r="B15" s="12">
        <f ca="1">IF(ISNUMBER(MATCH($A15,_xlfn.ANCHORARRAY( Categorie!$J$3), 0)), SUMIF(INDIRECT(B$2&amp;"!$D:$D"),$A15,INDIRECT(B$2&amp;"!$C:$C")), "")</f>
        <v>50</v>
      </c>
      <c r="C15" s="12">
        <f ca="1">IF(ISNUMBER(MATCH($A15,_xlfn.ANCHORARRAY( Categorie!$J$3), 0)), SUMIF(INDIRECT(C$2&amp;"!$D:$D"),$A15,INDIRECT(C$2&amp;"!$C:$C")), "")</f>
        <v>100</v>
      </c>
      <c r="D15" s="12">
        <f ca="1">IF(ISNUMBER(MATCH($A15,_xlfn.ANCHORARRAY( Categorie!$J$3), 0)), SUMIF(INDIRECT(D$2&amp;"!$D:$D"),$A15,INDIRECT(D$2&amp;"!$C:$C")), "")</f>
        <v>0</v>
      </c>
      <c r="E15" s="12">
        <f ca="1">IF(ISNUMBER(MATCH($A15,_xlfn.ANCHORARRAY( Categorie!$J$3), 0)), SUMIF(INDIRECT(E$2&amp;"!$D:$D"),$A15,INDIRECT(E$2&amp;"!$C:$C")), "")</f>
        <v>0</v>
      </c>
      <c r="F15" s="12">
        <f ca="1">IF(ISNUMBER(MATCH($A15,_xlfn.ANCHORARRAY( Categorie!$J$3), 0)), SUMIF(INDIRECT(F$2&amp;"!$D:$D"),$A15,INDIRECT(F$2&amp;"!$C:$C")), "")</f>
        <v>0</v>
      </c>
      <c r="G15" s="12">
        <f ca="1">IF(ISNUMBER(MATCH($A15,_xlfn.ANCHORARRAY( Categorie!$J$3), 0)), SUMIF(INDIRECT(G$2&amp;"!$D:$D"),$A15,INDIRECT(G$2&amp;"!$C:$C")), "")</f>
        <v>0</v>
      </c>
      <c r="H15" s="12">
        <f ca="1">IF(ISNUMBER(MATCH($A15,_xlfn.ANCHORARRAY( Categorie!$J$3), 0)), SUMIF(INDIRECT(H$2&amp;"!$D:$D"),$A15,INDIRECT(H$2&amp;"!$C:$C")), "")</f>
        <v>0</v>
      </c>
      <c r="I15" s="12">
        <f ca="1">IF(ISNUMBER(MATCH($A15,_xlfn.ANCHORARRAY( Categorie!$J$3), 0)), SUMIF(INDIRECT(I$2&amp;"!$D:$D"),$A15,INDIRECT(I$2&amp;"!$C:$C")), "")</f>
        <v>0</v>
      </c>
      <c r="J15" s="12">
        <f ca="1">IF(ISNUMBER(MATCH($A15,_xlfn.ANCHORARRAY( Categorie!$J$3), 0)), SUMIF(INDIRECT(J$2&amp;"!$D:$D"),$A15,INDIRECT(J$2&amp;"!$C:$C")), "")</f>
        <v>0</v>
      </c>
      <c r="K15" s="12">
        <f ca="1">IF(ISNUMBER(MATCH($A15,_xlfn.ANCHORARRAY( Categorie!$J$3), 0)), SUMIF(INDIRECT(K$2&amp;"!$D:$D"),$A15,INDIRECT(K$2&amp;"!$C:$C")), "")</f>
        <v>0</v>
      </c>
      <c r="L15" s="12">
        <f ca="1">IF(ISNUMBER(MATCH($A15,_xlfn.ANCHORARRAY( Categorie!$J$3), 0)), SUMIF(INDIRECT(L$2&amp;"!$D:$D"),$A15,INDIRECT(L$2&amp;"!$C:$C")), "")</f>
        <v>10</v>
      </c>
      <c r="M15" s="15">
        <f ca="1">IF(ISNUMBER(MATCH($A15,_xlfn.ANCHORARRAY( Categorie!$J$3), 0)), SUMIF(INDIRECT(M$2&amp;"!$D:$D"),$A15,INDIRECT(M$2&amp;"!$C:$C")), "")</f>
        <v>0</v>
      </c>
      <c r="N15" s="12">
        <f ca="1">IF(ISNUMBER(MATCH($A15,_xlfn.ANCHORARRAY(Categorie!$J$3),0)),SUM($B15:M15),"")</f>
        <v>160</v>
      </c>
      <c r="O15" s="12">
        <f ca="1">IF(ISNUMBER(MATCH($A15,_xlfn.ANCHORARRAY(Categorie!$J$3),0)),N15/12,"")</f>
        <v>13.333333333333334</v>
      </c>
    </row>
    <row r="16" spans="1:237" ht="19" x14ac:dyDescent="0.25">
      <c r="A16" s="6"/>
      <c r="B16" s="7" t="str">
        <f ca="1">IF(ISNUMBER(MATCH($A16,_xlfn.ANCHORARRAY( Categorie!$J$3), 0)), SUMIF(INDIRECT(B$2&amp;"!$D:$D"),$A16,INDIRECT(B$2&amp;"!$C:$C")), "")</f>
        <v/>
      </c>
      <c r="C16" s="7" t="str">
        <f ca="1">IF(ISNUMBER(MATCH($A16,_xlfn.ANCHORARRAY( Categorie!$J$3), 0)), SUMIF(INDIRECT(C$2&amp;"!$D:$D"),$A16,INDIRECT(C$2&amp;"!$C:$C")), "")</f>
        <v/>
      </c>
      <c r="D16" s="7" t="str">
        <f ca="1">IF(ISNUMBER(MATCH($A16,_xlfn.ANCHORARRAY( Categorie!$J$3), 0)), SUMIF(INDIRECT(D$2&amp;"!$D:$D"),$A16,INDIRECT(D$2&amp;"!$C:$C")), "")</f>
        <v/>
      </c>
      <c r="E16" s="7" t="str">
        <f ca="1">IF(ISNUMBER(MATCH($A16,_xlfn.ANCHORARRAY( Categorie!$J$3), 0)), SUMIF(INDIRECT(E$2&amp;"!$D:$D"),$A16,INDIRECT(E$2&amp;"!$C:$C")), "")</f>
        <v/>
      </c>
      <c r="F16" s="7" t="str">
        <f ca="1">IF(ISNUMBER(MATCH($A16,_xlfn.ANCHORARRAY( Categorie!$J$3), 0)), SUMIF(INDIRECT(F$2&amp;"!$D:$D"),$A16,INDIRECT(F$2&amp;"!$C:$C")), "")</f>
        <v/>
      </c>
      <c r="G16" s="7" t="str">
        <f ca="1">IF(ISNUMBER(MATCH($A16,_xlfn.ANCHORARRAY( Categorie!$J$3), 0)), SUMIF(INDIRECT(G$2&amp;"!$D:$D"),$A16,INDIRECT(G$2&amp;"!$C:$C")), "")</f>
        <v/>
      </c>
      <c r="H16" s="7" t="str">
        <f ca="1">IF(ISNUMBER(MATCH($A16,_xlfn.ANCHORARRAY( Categorie!$J$3), 0)), SUMIF(INDIRECT(H$2&amp;"!$D:$D"),$A16,INDIRECT(H$2&amp;"!$C:$C")), "")</f>
        <v/>
      </c>
      <c r="I16" s="7" t="str">
        <f ca="1">IF(ISNUMBER(MATCH($A16,_xlfn.ANCHORARRAY( Categorie!$J$3), 0)), SUMIF(INDIRECT(I$2&amp;"!$D:$D"),$A16,INDIRECT(I$2&amp;"!$C:$C")), "")</f>
        <v/>
      </c>
      <c r="J16" s="7" t="str">
        <f ca="1">IF(ISNUMBER(MATCH($A16,_xlfn.ANCHORARRAY( Categorie!$J$3), 0)), SUMIF(INDIRECT(J$2&amp;"!$D:$D"),$A16,INDIRECT(J$2&amp;"!$C:$C")), "")</f>
        <v/>
      </c>
      <c r="K16" s="7" t="str">
        <f ca="1">IF(ISNUMBER(MATCH($A16,_xlfn.ANCHORARRAY( Categorie!$J$3), 0)), SUMIF(INDIRECT(K$2&amp;"!$D:$D"),$A16,INDIRECT(K$2&amp;"!$C:$C")), "")</f>
        <v/>
      </c>
      <c r="L16" s="7" t="str">
        <f ca="1">IF(ISNUMBER(MATCH($A16,_xlfn.ANCHORARRAY( Categorie!$J$3), 0)), SUMIF(INDIRECT(L$2&amp;"!$D:$D"),$A16,INDIRECT(L$2&amp;"!$C:$C")), "")</f>
        <v/>
      </c>
      <c r="M16" s="16" t="str">
        <f ca="1">IF(ISNUMBER(MATCH($A16,_xlfn.ANCHORARRAY( Categorie!$J$3), 0)), SUMIF(INDIRECT(M$2&amp;"!$D:$D"),$A16,INDIRECT(M$2&amp;"!$C:$C")), "")</f>
        <v/>
      </c>
      <c r="N16" s="7" t="str">
        <f>IF(ISNUMBER(MATCH($A16,_xlfn.ANCHORARRAY(Categorie!$J$3),0)),SUM($B16:M16),"")</f>
        <v/>
      </c>
      <c r="O16" s="7" t="str">
        <f>IF(ISNUMBER(MATCH($A16,_xlfn.ANCHORARRAY(Categorie!$J$3),0)),N16/12,"")</f>
        <v/>
      </c>
    </row>
    <row r="17" spans="1:237" s="13" customFormat="1" ht="19" x14ac:dyDescent="0.25">
      <c r="A17" s="11"/>
      <c r="B17" s="12" t="str">
        <f ca="1">IF(ISNUMBER(MATCH($A17,_xlfn.ANCHORARRAY( Categorie!$J$3), 0)), SUMIF(INDIRECT(B$2&amp;"!$D:$D"),$A17,INDIRECT(B$2&amp;"!$C:$C")), "")</f>
        <v/>
      </c>
      <c r="C17" s="12" t="str">
        <f ca="1">IF(ISNUMBER(MATCH($A17,_xlfn.ANCHORARRAY( Categorie!$J$3), 0)), SUMIF(INDIRECT(C$2&amp;"!$D:$D"),$A17,INDIRECT(C$2&amp;"!$C:$C")), "")</f>
        <v/>
      </c>
      <c r="D17" s="12" t="str">
        <f ca="1">IF(ISNUMBER(MATCH($A17,_xlfn.ANCHORARRAY( Categorie!$J$3), 0)), SUMIF(INDIRECT(D$2&amp;"!$D:$D"),$A17,INDIRECT(D$2&amp;"!$C:$C")), "")</f>
        <v/>
      </c>
      <c r="E17" s="12" t="str">
        <f ca="1">IF(ISNUMBER(MATCH($A17,_xlfn.ANCHORARRAY( Categorie!$J$3), 0)), SUMIF(INDIRECT(E$2&amp;"!$D:$D"),$A17,INDIRECT(E$2&amp;"!$C:$C")), "")</f>
        <v/>
      </c>
      <c r="F17" s="12" t="str">
        <f ca="1">IF(ISNUMBER(MATCH($A17,_xlfn.ANCHORARRAY( Categorie!$J$3), 0)), SUMIF(INDIRECT(F$2&amp;"!$D:$D"),$A17,INDIRECT(F$2&amp;"!$C:$C")), "")</f>
        <v/>
      </c>
      <c r="G17" s="12" t="str">
        <f ca="1">IF(ISNUMBER(MATCH($A17,_xlfn.ANCHORARRAY( Categorie!$J$3), 0)), SUMIF(INDIRECT(G$2&amp;"!$D:$D"),$A17,INDIRECT(G$2&amp;"!$C:$C")), "")</f>
        <v/>
      </c>
      <c r="H17" s="12" t="str">
        <f ca="1">IF(ISNUMBER(MATCH($A17,_xlfn.ANCHORARRAY( Categorie!$J$3), 0)), SUMIF(INDIRECT(H$2&amp;"!$D:$D"),$A17,INDIRECT(H$2&amp;"!$C:$C")), "")</f>
        <v/>
      </c>
      <c r="I17" s="12" t="str">
        <f ca="1">IF(ISNUMBER(MATCH($A17,_xlfn.ANCHORARRAY( Categorie!$J$3), 0)), SUMIF(INDIRECT(I$2&amp;"!$D:$D"),$A17,INDIRECT(I$2&amp;"!$C:$C")), "")</f>
        <v/>
      </c>
      <c r="J17" s="12" t="str">
        <f ca="1">IF(ISNUMBER(MATCH($A17,_xlfn.ANCHORARRAY( Categorie!$J$3), 0)), SUMIF(INDIRECT(J$2&amp;"!$D:$D"),$A17,INDIRECT(J$2&amp;"!$C:$C")), "")</f>
        <v/>
      </c>
      <c r="K17" s="12" t="str">
        <f ca="1">IF(ISNUMBER(MATCH($A17,_xlfn.ANCHORARRAY( Categorie!$J$3), 0)), SUMIF(INDIRECT(K$2&amp;"!$D:$D"),$A17,INDIRECT(K$2&amp;"!$C:$C")), "")</f>
        <v/>
      </c>
      <c r="L17" s="12" t="str">
        <f ca="1">IF(ISNUMBER(MATCH($A17,_xlfn.ANCHORARRAY( Categorie!$J$3), 0)), SUMIF(INDIRECT(L$2&amp;"!$D:$D"),$A17,INDIRECT(L$2&amp;"!$C:$C")), "")</f>
        <v/>
      </c>
      <c r="M17" s="15" t="str">
        <f ca="1">IF(ISNUMBER(MATCH($A17,_xlfn.ANCHORARRAY( Categorie!$J$3), 0)), SUMIF(INDIRECT(M$2&amp;"!$D:$D"),$A17,INDIRECT(M$2&amp;"!$C:$C")), "")</f>
        <v/>
      </c>
      <c r="N17" s="12" t="str">
        <f>IF(ISNUMBER(MATCH($A17,_xlfn.ANCHORARRAY(Categorie!$J$3),0)),SUM($B17:M17),"")</f>
        <v/>
      </c>
      <c r="O17" s="12" t="str">
        <f>IF(ISNUMBER(MATCH($A17,_xlfn.ANCHORARRAY(Categorie!$J$3),0)),N17/12,"")</f>
        <v/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</row>
    <row r="18" spans="1:237" ht="19" x14ac:dyDescent="0.25">
      <c r="A18" s="6"/>
      <c r="B18" s="7" t="str">
        <f ca="1">IF(ISNUMBER(MATCH($A18,_xlfn.ANCHORARRAY( Categorie!$J$3), 0)), SUMIF(INDIRECT(B$2&amp;"!$D:$D"),$A18,INDIRECT(B$2&amp;"!$C:$C")), "")</f>
        <v/>
      </c>
      <c r="C18" s="7" t="str">
        <f ca="1">IF(ISNUMBER(MATCH($A18,_xlfn.ANCHORARRAY( Categorie!$J$3), 0)), SUMIF(INDIRECT(C$2&amp;"!$D:$D"),$A18,INDIRECT(C$2&amp;"!$C:$C")), "")</f>
        <v/>
      </c>
      <c r="D18" s="7" t="str">
        <f ca="1">IF(ISNUMBER(MATCH($A18,_xlfn.ANCHORARRAY( Categorie!$J$3), 0)), SUMIF(INDIRECT(D$2&amp;"!$D:$D"),$A18,INDIRECT(D$2&amp;"!$C:$C")), "")</f>
        <v/>
      </c>
      <c r="E18" s="7" t="str">
        <f ca="1">IF(ISNUMBER(MATCH($A18,_xlfn.ANCHORARRAY( Categorie!$J$3), 0)), SUMIF(INDIRECT(E$2&amp;"!$D:$D"),$A18,INDIRECT(E$2&amp;"!$C:$C")), "")</f>
        <v/>
      </c>
      <c r="F18" s="7" t="str">
        <f ca="1">IF(ISNUMBER(MATCH($A18,_xlfn.ANCHORARRAY( Categorie!$J$3), 0)), SUMIF(INDIRECT(F$2&amp;"!$D:$D"),$A18,INDIRECT(F$2&amp;"!$C:$C")), "")</f>
        <v/>
      </c>
      <c r="G18" s="7" t="str">
        <f ca="1">IF(ISNUMBER(MATCH($A18,_xlfn.ANCHORARRAY( Categorie!$J$3), 0)), SUMIF(INDIRECT(G$2&amp;"!$D:$D"),$A18,INDIRECT(G$2&amp;"!$C:$C")), "")</f>
        <v/>
      </c>
      <c r="H18" s="7" t="str">
        <f ca="1">IF(ISNUMBER(MATCH($A18,_xlfn.ANCHORARRAY( Categorie!$J$3), 0)), SUMIF(INDIRECT(H$2&amp;"!$D:$D"),$A18,INDIRECT(H$2&amp;"!$C:$C")), "")</f>
        <v/>
      </c>
      <c r="I18" s="7" t="str">
        <f ca="1">IF(ISNUMBER(MATCH($A18,_xlfn.ANCHORARRAY( Categorie!$J$3), 0)), SUMIF(INDIRECT(I$2&amp;"!$D:$D"),$A18,INDIRECT(I$2&amp;"!$C:$C")), "")</f>
        <v/>
      </c>
      <c r="J18" s="7" t="str">
        <f ca="1">IF(ISNUMBER(MATCH($A18,_xlfn.ANCHORARRAY( Categorie!$J$3), 0)), SUMIF(INDIRECT(J$2&amp;"!$D:$D"),$A18,INDIRECT(J$2&amp;"!$C:$C")), "")</f>
        <v/>
      </c>
      <c r="K18" s="7" t="str">
        <f ca="1">IF(ISNUMBER(MATCH($A18,_xlfn.ANCHORARRAY( Categorie!$J$3), 0)), SUMIF(INDIRECT(K$2&amp;"!$D:$D"),$A18,INDIRECT(K$2&amp;"!$C:$C")), "")</f>
        <v/>
      </c>
      <c r="L18" s="7" t="str">
        <f ca="1">IF(ISNUMBER(MATCH($A18,_xlfn.ANCHORARRAY( Categorie!$J$3), 0)), SUMIF(INDIRECT(L$2&amp;"!$D:$D"),$A18,INDIRECT(L$2&amp;"!$C:$C")), "")</f>
        <v/>
      </c>
      <c r="M18" s="16" t="str">
        <f ca="1">IF(ISNUMBER(MATCH($A18,_xlfn.ANCHORARRAY( Categorie!$J$3), 0)), SUMIF(INDIRECT(M$2&amp;"!$D:$D"),$A18,INDIRECT(M$2&amp;"!$C:$C")), "")</f>
        <v/>
      </c>
      <c r="N18" s="7" t="str">
        <f>IF(ISNUMBER(MATCH($A18,_xlfn.ANCHORARRAY(Categorie!$J$3),0)),SUM($B18:M18),"")</f>
        <v/>
      </c>
      <c r="O18" s="7" t="str">
        <f>IF(ISNUMBER(MATCH($A18,_xlfn.ANCHORARRAY(Categorie!$J$3),0)),N18/12,"")</f>
        <v/>
      </c>
    </row>
    <row r="19" spans="1:237" s="13" customFormat="1" ht="19" x14ac:dyDescent="0.25">
      <c r="A19" s="11"/>
      <c r="B19" s="12" t="str">
        <f ca="1">IF(ISNUMBER(MATCH($A19,_xlfn.ANCHORARRAY( Categorie!$J$3), 0)), SUMIF(INDIRECT(B$2&amp;"!$D:$D"),$A19,INDIRECT(B$2&amp;"!$C:$C")), "")</f>
        <v/>
      </c>
      <c r="C19" s="27" t="str">
        <f ca="1">IF(ISNUMBER(MATCH($A19,_xlfn.ANCHORARRAY( Categorie!$J$3), 0)), SUMIF(INDIRECT(C$2&amp;"!$D:$D"),$A19,INDIRECT(C$2&amp;"!$C:$C")), "")</f>
        <v/>
      </c>
      <c r="D19" s="12" t="str">
        <f ca="1">IF(ISNUMBER(MATCH($A19,_xlfn.ANCHORARRAY( Categorie!$J$3), 0)), SUMIF(INDIRECT(D$2&amp;"!$D:$D"),$A19,INDIRECT(D$2&amp;"!$C:$C")), "")</f>
        <v/>
      </c>
      <c r="E19" s="12" t="str">
        <f ca="1">IF(ISNUMBER(MATCH($A19,_xlfn.ANCHORARRAY( Categorie!$J$3), 0)), SUMIF(INDIRECT(E$2&amp;"!$D:$D"),$A19,INDIRECT(E$2&amp;"!$C:$C")), "")</f>
        <v/>
      </c>
      <c r="F19" s="12" t="str">
        <f ca="1">IF(ISNUMBER(MATCH($A19,_xlfn.ANCHORARRAY( Categorie!$J$3), 0)), SUMIF(INDIRECT(F$2&amp;"!$D:$D"),$A19,INDIRECT(F$2&amp;"!$C:$C")), "")</f>
        <v/>
      </c>
      <c r="G19" s="12" t="str">
        <f ca="1">IF(ISNUMBER(MATCH($A19,_xlfn.ANCHORARRAY( Categorie!$J$3), 0)), SUMIF(INDIRECT(G$2&amp;"!$D:$D"),$A19,INDIRECT(G$2&amp;"!$C:$C")), "")</f>
        <v/>
      </c>
      <c r="H19" s="12" t="str">
        <f ca="1">IF(ISNUMBER(MATCH($A19,_xlfn.ANCHORARRAY( Categorie!$J$3), 0)), SUMIF(INDIRECT(H$2&amp;"!$D:$D"),$A19,INDIRECT(H$2&amp;"!$C:$C")), "")</f>
        <v/>
      </c>
      <c r="I19" s="12" t="str">
        <f ca="1">IF(ISNUMBER(MATCH($A19,_xlfn.ANCHORARRAY( Categorie!$J$3), 0)), SUMIF(INDIRECT(I$2&amp;"!$D:$D"),$A19,INDIRECT(I$2&amp;"!$C:$C")), "")</f>
        <v/>
      </c>
      <c r="J19" s="12" t="str">
        <f ca="1">IF(ISNUMBER(MATCH($A19,_xlfn.ANCHORARRAY( Categorie!$J$3), 0)), SUMIF(INDIRECT(J$2&amp;"!$D:$D"),$A19,INDIRECT(J$2&amp;"!$C:$C")), "")</f>
        <v/>
      </c>
      <c r="K19" s="12" t="str">
        <f ca="1">IF(ISNUMBER(MATCH($A19,_xlfn.ANCHORARRAY( Categorie!$J$3), 0)), SUMIF(INDIRECT(K$2&amp;"!$D:$D"),$A19,INDIRECT(K$2&amp;"!$C:$C")), "")</f>
        <v/>
      </c>
      <c r="L19" s="12" t="str">
        <f ca="1">IF(ISNUMBER(MATCH($A19,_xlfn.ANCHORARRAY( Categorie!$J$3), 0)), SUMIF(INDIRECT(L$2&amp;"!$D:$D"),$A19,INDIRECT(L$2&amp;"!$C:$C")), "")</f>
        <v/>
      </c>
      <c r="M19" s="15" t="str">
        <f ca="1">IF(ISNUMBER(MATCH($A19,_xlfn.ANCHORARRAY( Categorie!$J$3), 0)), SUMIF(INDIRECT(M$2&amp;"!$D:$D"),$A19,INDIRECT(M$2&amp;"!$C:$C")), "")</f>
        <v/>
      </c>
      <c r="N19" s="12" t="str">
        <f>IF(ISNUMBER(MATCH($A19,_xlfn.ANCHORARRAY(Categorie!$J$3),0)),SUM($B19:M19),"")</f>
        <v/>
      </c>
      <c r="O19" s="12" t="str">
        <f>IF(ISNUMBER(MATCH($A19,_xlfn.ANCHORARRAY(Categorie!$J$3),0)),N19/12,"")</f>
        <v/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</row>
    <row r="20" spans="1:237" ht="19" x14ac:dyDescent="0.25">
      <c r="A20" s="6"/>
      <c r="B20" s="7" t="str">
        <f ca="1">IF(ISNUMBER(MATCH($A20,_xlfn.ANCHORARRAY( Categorie!$J$3), 0)), SUMIF(INDIRECT(B$2&amp;"!$D:$D"),$A20,INDIRECT(B$2&amp;"!$C:$C")), "")</f>
        <v/>
      </c>
      <c r="C20" s="7" t="str">
        <f ca="1">IF(ISNUMBER(MATCH($A20,_xlfn.ANCHORARRAY( Categorie!$J$3), 0)), SUMIF(INDIRECT(C$2&amp;"!$D:$D"),$A20,INDIRECT(C$2&amp;"!$C:$C")), "")</f>
        <v/>
      </c>
      <c r="D20" s="7" t="str">
        <f ca="1">IF(ISNUMBER(MATCH($A20,_xlfn.ANCHORARRAY( Categorie!$J$3), 0)), SUMIF(INDIRECT(D$2&amp;"!$D:$D"),$A20,INDIRECT(D$2&amp;"!$C:$C")), "")</f>
        <v/>
      </c>
      <c r="E20" s="7" t="str">
        <f ca="1">IF(ISNUMBER(MATCH($A20,_xlfn.ANCHORARRAY( Categorie!$J$3), 0)), SUMIF(INDIRECT(E$2&amp;"!$D:$D"),$A20,INDIRECT(E$2&amp;"!$C:$C")), "")</f>
        <v/>
      </c>
      <c r="F20" s="7" t="str">
        <f ca="1">IF(ISNUMBER(MATCH($A20,_xlfn.ANCHORARRAY( Categorie!$J$3), 0)), SUMIF(INDIRECT(F$2&amp;"!$D:$D"),$A20,INDIRECT(F$2&amp;"!$C:$C")), "")</f>
        <v/>
      </c>
      <c r="G20" s="7" t="str">
        <f ca="1">IF(ISNUMBER(MATCH($A20,_xlfn.ANCHORARRAY( Categorie!$J$3), 0)), SUMIF(INDIRECT(G$2&amp;"!$D:$D"),$A20,INDIRECT(G$2&amp;"!$C:$C")), "")</f>
        <v/>
      </c>
      <c r="H20" s="7" t="str">
        <f ca="1">IF(ISNUMBER(MATCH($A20,_xlfn.ANCHORARRAY( Categorie!$J$3), 0)), SUMIF(INDIRECT(H$2&amp;"!$D:$D"),$A20,INDIRECT(H$2&amp;"!$C:$C")), "")</f>
        <v/>
      </c>
      <c r="I20" s="7" t="str">
        <f ca="1">IF(ISNUMBER(MATCH($A20,_xlfn.ANCHORARRAY( Categorie!$J$3), 0)), SUMIF(INDIRECT(I$2&amp;"!$D:$D"),$A20,INDIRECT(I$2&amp;"!$C:$C")), "")</f>
        <v/>
      </c>
      <c r="J20" s="7" t="str">
        <f ca="1">IF(ISNUMBER(MATCH($A20,_xlfn.ANCHORARRAY( Categorie!$J$3), 0)), SUMIF(INDIRECT(J$2&amp;"!$D:$D"),$A20,INDIRECT(J$2&amp;"!$C:$C")), "")</f>
        <v/>
      </c>
      <c r="K20" s="7" t="str">
        <f ca="1">IF(ISNUMBER(MATCH($A20,_xlfn.ANCHORARRAY( Categorie!$J$3), 0)), SUMIF(INDIRECT(K$2&amp;"!$D:$D"),$A20,INDIRECT(K$2&amp;"!$C:$C")), "")</f>
        <v/>
      </c>
      <c r="L20" s="7" t="str">
        <f ca="1">IF(ISNUMBER(MATCH($A20,_xlfn.ANCHORARRAY( Categorie!$J$3), 0)), SUMIF(INDIRECT(L$2&amp;"!$D:$D"),$A20,INDIRECT(L$2&amp;"!$C:$C")), "")</f>
        <v/>
      </c>
      <c r="M20" s="16" t="str">
        <f ca="1">IF(ISNUMBER(MATCH($A20,_xlfn.ANCHORARRAY( Categorie!$J$3), 0)), SUMIF(INDIRECT(M$2&amp;"!$D:$D"),$A20,INDIRECT(M$2&amp;"!$C:$C")), "")</f>
        <v/>
      </c>
      <c r="N20" s="7" t="str">
        <f>IF(ISNUMBER(MATCH($A20,_xlfn.ANCHORARRAY(Categorie!$J$3),0)),SUM($B20:M20),"")</f>
        <v/>
      </c>
      <c r="O20" s="7" t="str">
        <f>IF(ISNUMBER(MATCH($A20,_xlfn.ANCHORARRAY(Categorie!$J$3),0)),N20/12,"")</f>
        <v/>
      </c>
    </row>
    <row r="21" spans="1:237" s="13" customFormat="1" ht="19" x14ac:dyDescent="0.25">
      <c r="A21" s="11"/>
      <c r="B21" s="12" t="str">
        <f ca="1">IF(ISNUMBER(MATCH($A21,_xlfn.ANCHORARRAY( Categorie!$J$3), 0)), SUMIF(INDIRECT(B$2&amp;"!$D:$D"),$A21,INDIRECT(B$2&amp;"!$C:$C")), "")</f>
        <v/>
      </c>
      <c r="C21" s="12" t="str">
        <f ca="1">IF(ISNUMBER(MATCH($A21,_xlfn.ANCHORARRAY( Categorie!$J$3), 0)), SUMIF(INDIRECT(C$2&amp;"!$D:$D"),$A21,INDIRECT(C$2&amp;"!$C:$C")), "")</f>
        <v/>
      </c>
      <c r="D21" s="12" t="str">
        <f ca="1">IF(ISNUMBER(MATCH($A21,_xlfn.ANCHORARRAY( Categorie!$J$3), 0)), SUMIF(INDIRECT(D$2&amp;"!$D:$D"),$A21,INDIRECT(D$2&amp;"!$C:$C")), "")</f>
        <v/>
      </c>
      <c r="E21" s="12" t="str">
        <f ca="1">IF(ISNUMBER(MATCH($A21,_xlfn.ANCHORARRAY( Categorie!$J$3), 0)), SUMIF(INDIRECT(E$2&amp;"!$D:$D"),$A21,INDIRECT(E$2&amp;"!$C:$C")), "")</f>
        <v/>
      </c>
      <c r="F21" s="12" t="str">
        <f ca="1">IF(ISNUMBER(MATCH($A21,_xlfn.ANCHORARRAY( Categorie!$J$3), 0)), SUMIF(INDIRECT(F$2&amp;"!$D:$D"),$A21,INDIRECT(F$2&amp;"!$C:$C")), "")</f>
        <v/>
      </c>
      <c r="G21" s="12" t="str">
        <f ca="1">IF(ISNUMBER(MATCH($A21,_xlfn.ANCHORARRAY( Categorie!$J$3), 0)), SUMIF(INDIRECT(G$2&amp;"!$D:$D"),$A21,INDIRECT(G$2&amp;"!$C:$C")), "")</f>
        <v/>
      </c>
      <c r="H21" s="12" t="str">
        <f ca="1">IF(ISNUMBER(MATCH($A21,_xlfn.ANCHORARRAY( Categorie!$J$3), 0)), SUMIF(INDIRECT(H$2&amp;"!$D:$D"),$A21,INDIRECT(H$2&amp;"!$C:$C")), "")</f>
        <v/>
      </c>
      <c r="I21" s="12" t="str">
        <f ca="1">IF(ISNUMBER(MATCH($A21,_xlfn.ANCHORARRAY( Categorie!$J$3), 0)), SUMIF(INDIRECT(I$2&amp;"!$D:$D"),$A21,INDIRECT(I$2&amp;"!$C:$C")), "")</f>
        <v/>
      </c>
      <c r="J21" s="12" t="str">
        <f ca="1">IF(ISNUMBER(MATCH($A21,_xlfn.ANCHORARRAY( Categorie!$J$3), 0)), SUMIF(INDIRECT(J$2&amp;"!$D:$D"),$A21,INDIRECT(J$2&amp;"!$C:$C")), "")</f>
        <v/>
      </c>
      <c r="K21" s="12" t="str">
        <f ca="1">IF(ISNUMBER(MATCH($A21,_xlfn.ANCHORARRAY( Categorie!$J$3), 0)), SUMIF(INDIRECT(K$2&amp;"!$D:$D"),$A21,INDIRECT(K$2&amp;"!$C:$C")), "")</f>
        <v/>
      </c>
      <c r="L21" s="12" t="str">
        <f ca="1">IF(ISNUMBER(MATCH($A21,_xlfn.ANCHORARRAY( Categorie!$J$3), 0)), SUMIF(INDIRECT(L$2&amp;"!$D:$D"),$A21,INDIRECT(L$2&amp;"!$C:$C")), "")</f>
        <v/>
      </c>
      <c r="M21" s="15" t="str">
        <f ca="1">IF(ISNUMBER(MATCH($A21,_xlfn.ANCHORARRAY( Categorie!$J$3), 0)), SUMIF(INDIRECT(M$2&amp;"!$D:$D"),$A21,INDIRECT(M$2&amp;"!$C:$C")), "")</f>
        <v/>
      </c>
      <c r="N21" s="12" t="str">
        <f>IF(ISNUMBER(MATCH($A21,_xlfn.ANCHORARRAY(Categorie!$J$3),0)),SUM($B21:M21),"")</f>
        <v/>
      </c>
      <c r="O21" s="12" t="str">
        <f>IF(ISNUMBER(MATCH($A21,_xlfn.ANCHORARRAY(Categorie!$J$3),0)),N21/12,"")</f>
        <v/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</row>
    <row r="22" spans="1:237" ht="19" x14ac:dyDescent="0.25">
      <c r="A22" s="6"/>
      <c r="B22" s="7" t="str">
        <f ca="1">IF(ISNUMBER(MATCH($A22,_xlfn.ANCHORARRAY( Categorie!$J$3), 0)), SUMIF(INDIRECT(B$2&amp;"!$D:$D"),$A22,INDIRECT(B$2&amp;"!$C:$C")), "")</f>
        <v/>
      </c>
      <c r="C22" s="7" t="str">
        <f ca="1">IF(ISNUMBER(MATCH($A22,_xlfn.ANCHORARRAY( Categorie!$J$3), 0)), SUMIF(INDIRECT(C$2&amp;"!$D:$D"),$A22,INDIRECT(C$2&amp;"!$C:$C")), "")</f>
        <v/>
      </c>
      <c r="D22" s="7" t="str">
        <f ca="1">IF(ISNUMBER(MATCH($A22,_xlfn.ANCHORARRAY( Categorie!$J$3), 0)), SUMIF(INDIRECT(D$2&amp;"!$D:$D"),$A22,INDIRECT(D$2&amp;"!$C:$C")), "")</f>
        <v/>
      </c>
      <c r="E22" s="7" t="str">
        <f ca="1">IF(ISNUMBER(MATCH($A22,_xlfn.ANCHORARRAY( Categorie!$J$3), 0)), SUMIF(INDIRECT(E$2&amp;"!$D:$D"),$A22,INDIRECT(E$2&amp;"!$C:$C")), "")</f>
        <v/>
      </c>
      <c r="F22" s="7" t="str">
        <f ca="1">IF(ISNUMBER(MATCH($A22,_xlfn.ANCHORARRAY( Categorie!$J$3), 0)), SUMIF(INDIRECT(F$2&amp;"!$D:$D"),$A22,INDIRECT(F$2&amp;"!$C:$C")), "")</f>
        <v/>
      </c>
      <c r="G22" s="7" t="str">
        <f ca="1">IF(ISNUMBER(MATCH($A22,_xlfn.ANCHORARRAY( Categorie!$J$3), 0)), SUMIF(INDIRECT(G$2&amp;"!$D:$D"),$A22,INDIRECT(G$2&amp;"!$C:$C")), "")</f>
        <v/>
      </c>
      <c r="H22" s="7" t="str">
        <f ca="1">IF(ISNUMBER(MATCH($A22,_xlfn.ANCHORARRAY( Categorie!$J$3), 0)), SUMIF(INDIRECT(H$2&amp;"!$D:$D"),$A22,INDIRECT(H$2&amp;"!$C:$C")), "")</f>
        <v/>
      </c>
      <c r="I22" s="7" t="str">
        <f ca="1">IF(ISNUMBER(MATCH($A22,_xlfn.ANCHORARRAY( Categorie!$J$3), 0)), SUMIF(INDIRECT(I$2&amp;"!$D:$D"),$A22,INDIRECT(I$2&amp;"!$C:$C")), "")</f>
        <v/>
      </c>
      <c r="J22" s="7" t="str">
        <f ca="1">IF(ISNUMBER(MATCH($A22,_xlfn.ANCHORARRAY( Categorie!$J$3), 0)), SUMIF(INDIRECT(J$2&amp;"!$D:$D"),$A22,INDIRECT(J$2&amp;"!$C:$C")), "")</f>
        <v/>
      </c>
      <c r="K22" s="7" t="str">
        <f ca="1">IF(ISNUMBER(MATCH($A22,_xlfn.ANCHORARRAY( Categorie!$J$3), 0)), SUMIF(INDIRECT(K$2&amp;"!$D:$D"),$A22,INDIRECT(K$2&amp;"!$C:$C")), "")</f>
        <v/>
      </c>
      <c r="L22" s="7" t="str">
        <f ca="1">IF(ISNUMBER(MATCH($A22,_xlfn.ANCHORARRAY( Categorie!$J$3), 0)), SUMIF(INDIRECT(L$2&amp;"!$D:$D"),$A22,INDIRECT(L$2&amp;"!$C:$C")), "")</f>
        <v/>
      </c>
      <c r="M22" s="16" t="str">
        <f ca="1">IF(ISNUMBER(MATCH($A22,_xlfn.ANCHORARRAY( Categorie!$J$3), 0)), SUMIF(INDIRECT(M$2&amp;"!$D:$D"),$A22,INDIRECT(M$2&amp;"!$C:$C")), "")</f>
        <v/>
      </c>
      <c r="N22" s="7" t="str">
        <f>IF(ISNUMBER(MATCH($A22,_xlfn.ANCHORARRAY(Categorie!$J$3),0)),SUM($B22:M22),"")</f>
        <v/>
      </c>
      <c r="O22" s="7" t="str">
        <f>IF(ISNUMBER(MATCH($A22,_xlfn.ANCHORARRAY(Categorie!$J$3),0)),N22/12,"")</f>
        <v/>
      </c>
    </row>
    <row r="23" spans="1:237" s="13" customFormat="1" ht="19" x14ac:dyDescent="0.25">
      <c r="A23" s="11"/>
      <c r="B23" s="12" t="str">
        <f ca="1">IF(ISNUMBER(MATCH($A23,_xlfn.ANCHORARRAY( Categorie!$J$3), 0)), SUMIF(INDIRECT(B$2&amp;"!$D:$D"),$A23,INDIRECT(B$2&amp;"!$C:$C")), "")</f>
        <v/>
      </c>
      <c r="C23" s="12" t="str">
        <f ca="1">IF(ISNUMBER(MATCH($A23,_xlfn.ANCHORARRAY( Categorie!$J$3), 0)), SUMIF(INDIRECT(C$2&amp;"!$D:$D"),$A23,INDIRECT(C$2&amp;"!$C:$C")), "")</f>
        <v/>
      </c>
      <c r="D23" s="12" t="str">
        <f ca="1">IF(ISNUMBER(MATCH($A23,_xlfn.ANCHORARRAY( Categorie!$J$3), 0)), SUMIF(INDIRECT(D$2&amp;"!$D:$D"),$A23,INDIRECT(D$2&amp;"!$C:$C")), "")</f>
        <v/>
      </c>
      <c r="E23" s="12" t="str">
        <f ca="1">IF(ISNUMBER(MATCH($A23,_xlfn.ANCHORARRAY( Categorie!$J$3), 0)), SUMIF(INDIRECT(E$2&amp;"!$D:$D"),$A23,INDIRECT(E$2&amp;"!$C:$C")), "")</f>
        <v/>
      </c>
      <c r="F23" s="12" t="str">
        <f ca="1">IF(ISNUMBER(MATCH($A23,_xlfn.ANCHORARRAY( Categorie!$J$3), 0)), SUMIF(INDIRECT(F$2&amp;"!$D:$D"),$A23,INDIRECT(F$2&amp;"!$C:$C")), "")</f>
        <v/>
      </c>
      <c r="G23" s="12" t="str">
        <f ca="1">IF(ISNUMBER(MATCH($A23,_xlfn.ANCHORARRAY( Categorie!$J$3), 0)), SUMIF(INDIRECT(G$2&amp;"!$D:$D"),$A23,INDIRECT(G$2&amp;"!$C:$C")), "")</f>
        <v/>
      </c>
      <c r="H23" s="12" t="str">
        <f ca="1">IF(ISNUMBER(MATCH($A23,_xlfn.ANCHORARRAY( Categorie!$J$3), 0)), SUMIF(INDIRECT(H$2&amp;"!$D:$D"),$A23,INDIRECT(H$2&amp;"!$C:$C")), "")</f>
        <v/>
      </c>
      <c r="I23" s="12" t="str">
        <f ca="1">IF(ISNUMBER(MATCH($A23,_xlfn.ANCHORARRAY( Categorie!$J$3), 0)), SUMIF(INDIRECT(I$2&amp;"!$D:$D"),$A23,INDIRECT(I$2&amp;"!$C:$C")), "")</f>
        <v/>
      </c>
      <c r="J23" s="12" t="str">
        <f ca="1">IF(ISNUMBER(MATCH($A23,_xlfn.ANCHORARRAY( Categorie!$J$3), 0)), SUMIF(INDIRECT(J$2&amp;"!$D:$D"),$A23,INDIRECT(J$2&amp;"!$C:$C")), "")</f>
        <v/>
      </c>
      <c r="K23" s="12" t="str">
        <f ca="1">IF(ISNUMBER(MATCH($A23,_xlfn.ANCHORARRAY( Categorie!$J$3), 0)), SUMIF(INDIRECT(K$2&amp;"!$D:$D"),$A23,INDIRECT(K$2&amp;"!$C:$C")), "")</f>
        <v/>
      </c>
      <c r="L23" s="12" t="str">
        <f ca="1">IF(ISNUMBER(MATCH($A23,_xlfn.ANCHORARRAY( Categorie!$J$3), 0)), SUMIF(INDIRECT(L$2&amp;"!$D:$D"),$A23,INDIRECT(L$2&amp;"!$C:$C")), "")</f>
        <v/>
      </c>
      <c r="M23" s="15" t="str">
        <f ca="1">IF(ISNUMBER(MATCH($A23,_xlfn.ANCHORARRAY( Categorie!$J$3), 0)), SUMIF(INDIRECT(M$2&amp;"!$D:$D"),$A23,INDIRECT(M$2&amp;"!$C:$C")), "")</f>
        <v/>
      </c>
      <c r="N23" s="12" t="str">
        <f>IF(ISNUMBER(MATCH($A23,_xlfn.ANCHORARRAY(Categorie!$J$3),0)),SUM($B23:M23),"")</f>
        <v/>
      </c>
      <c r="O23" s="12" t="str">
        <f>IF(ISNUMBER(MATCH($A23,_xlfn.ANCHORARRAY(Categorie!$J$3),0)),N23/12,"")</f>
        <v/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</row>
    <row r="24" spans="1:237" ht="19" x14ac:dyDescent="0.25">
      <c r="A24" s="6"/>
      <c r="B24" s="7" t="str">
        <f ca="1">IF(ISNUMBER(MATCH($A24,_xlfn.ANCHORARRAY( Categorie!$J$3), 0)), SUMIF(INDIRECT(B$2&amp;"!$D:$D"),$A24,INDIRECT(B$2&amp;"!$C:$C")), "")</f>
        <v/>
      </c>
      <c r="C24" s="7" t="str">
        <f ca="1">IF(ISNUMBER(MATCH($A24,_xlfn.ANCHORARRAY( Categorie!$J$3), 0)), SUMIF(INDIRECT(C$2&amp;"!$D:$D"),$A24,INDIRECT(C$2&amp;"!$C:$C")), "")</f>
        <v/>
      </c>
      <c r="D24" s="7" t="str">
        <f ca="1">IF(ISNUMBER(MATCH($A24,_xlfn.ANCHORARRAY( Categorie!$J$3), 0)), SUMIF(INDIRECT(D$2&amp;"!$D:$D"),$A24,INDIRECT(D$2&amp;"!$C:$C")), "")</f>
        <v/>
      </c>
      <c r="E24" s="7" t="str">
        <f ca="1">IF(ISNUMBER(MATCH($A24,_xlfn.ANCHORARRAY( Categorie!$J$3), 0)), SUMIF(INDIRECT(E$2&amp;"!$D:$D"),$A24,INDIRECT(E$2&amp;"!$C:$C")), "")</f>
        <v/>
      </c>
      <c r="F24" s="7" t="str">
        <f ca="1">IF(ISNUMBER(MATCH($A24,_xlfn.ANCHORARRAY( Categorie!$J$3), 0)), SUMIF(INDIRECT(F$2&amp;"!$D:$D"),$A24,INDIRECT(F$2&amp;"!$C:$C")), "")</f>
        <v/>
      </c>
      <c r="G24" s="7" t="str">
        <f ca="1">IF(ISNUMBER(MATCH($A24,_xlfn.ANCHORARRAY( Categorie!$J$3), 0)), SUMIF(INDIRECT(G$2&amp;"!$D:$D"),$A24,INDIRECT(G$2&amp;"!$C:$C")), "")</f>
        <v/>
      </c>
      <c r="H24" s="7" t="str">
        <f ca="1">IF(ISNUMBER(MATCH($A24,_xlfn.ANCHORARRAY( Categorie!$J$3), 0)), SUMIF(INDIRECT(H$2&amp;"!$D:$D"),$A24,INDIRECT(H$2&amp;"!$C:$C")), "")</f>
        <v/>
      </c>
      <c r="I24" s="7" t="str">
        <f ca="1">IF(ISNUMBER(MATCH($A24,_xlfn.ANCHORARRAY( Categorie!$J$3), 0)), SUMIF(INDIRECT(I$2&amp;"!$D:$D"),$A24,INDIRECT(I$2&amp;"!$C:$C")), "")</f>
        <v/>
      </c>
      <c r="J24" s="7" t="str">
        <f ca="1">IF(ISNUMBER(MATCH($A24,_xlfn.ANCHORARRAY( Categorie!$J$3), 0)), SUMIF(INDIRECT(J$2&amp;"!$D:$D"),$A24,INDIRECT(J$2&amp;"!$C:$C")), "")</f>
        <v/>
      </c>
      <c r="K24" s="7" t="str">
        <f ca="1">IF(ISNUMBER(MATCH($A24,_xlfn.ANCHORARRAY( Categorie!$J$3), 0)), SUMIF(INDIRECT(K$2&amp;"!$D:$D"),$A24,INDIRECT(K$2&amp;"!$C:$C")), "")</f>
        <v/>
      </c>
      <c r="L24" s="7" t="str">
        <f ca="1">IF(ISNUMBER(MATCH($A24,_xlfn.ANCHORARRAY( Categorie!$J$3), 0)), SUMIF(INDIRECT(L$2&amp;"!$D:$D"),$A24,INDIRECT(L$2&amp;"!$C:$C")), "")</f>
        <v/>
      </c>
      <c r="M24" s="16" t="str">
        <f ca="1">IF(ISNUMBER(MATCH($A24,_xlfn.ANCHORARRAY( Categorie!$J$3), 0)), SUMIF(INDIRECT(M$2&amp;"!$D:$D"),$A24,INDIRECT(M$2&amp;"!$C:$C")), "")</f>
        <v/>
      </c>
      <c r="N24" s="7" t="str">
        <f>IF(ISNUMBER(MATCH($A24,_xlfn.ANCHORARRAY(Categorie!$J$3),0)),SUM($B24:M24),"")</f>
        <v/>
      </c>
      <c r="O24" s="7" t="str">
        <f>IF(ISNUMBER(MATCH($A24,_xlfn.ANCHORARRAY(Categorie!$J$3),0)),N24/12,"")</f>
        <v/>
      </c>
    </row>
    <row r="25" spans="1:237" s="13" customFormat="1" ht="19" x14ac:dyDescent="0.25">
      <c r="A25" s="11"/>
      <c r="B25" s="12" t="str">
        <f ca="1">IF(ISNUMBER(MATCH($A25,_xlfn.ANCHORARRAY( Categorie!$J$3), 0)), SUMIF(INDIRECT(B$2&amp;"!$D:$D"),$A25,INDIRECT(B$2&amp;"!$C:$C")), "")</f>
        <v/>
      </c>
      <c r="C25" s="12" t="str">
        <f ca="1">IF(ISNUMBER(MATCH($A25,_xlfn.ANCHORARRAY( Categorie!$J$3), 0)), SUMIF(INDIRECT(C$2&amp;"!$D:$D"),$A25,INDIRECT(C$2&amp;"!$C:$C")), "")</f>
        <v/>
      </c>
      <c r="D25" s="12" t="str">
        <f ca="1">IF(ISNUMBER(MATCH($A25,_xlfn.ANCHORARRAY( Categorie!$J$3), 0)), SUMIF(INDIRECT(D$2&amp;"!$D:$D"),$A25,INDIRECT(D$2&amp;"!$C:$C")), "")</f>
        <v/>
      </c>
      <c r="E25" s="12" t="str">
        <f ca="1">IF(ISNUMBER(MATCH($A25,_xlfn.ANCHORARRAY( Categorie!$J$3), 0)), SUMIF(INDIRECT(E$2&amp;"!$D:$D"),$A25,INDIRECT(E$2&amp;"!$C:$C")), "")</f>
        <v/>
      </c>
      <c r="F25" s="12" t="str">
        <f ca="1">IF(ISNUMBER(MATCH($A25,_xlfn.ANCHORARRAY( Categorie!$J$3), 0)), SUMIF(INDIRECT(F$2&amp;"!$D:$D"),$A25,INDIRECT(F$2&amp;"!$C:$C")), "")</f>
        <v/>
      </c>
      <c r="G25" s="12" t="str">
        <f ca="1">IF(ISNUMBER(MATCH($A25,_xlfn.ANCHORARRAY( Categorie!$J$3), 0)), SUMIF(INDIRECT(G$2&amp;"!$D:$D"),$A25,INDIRECT(G$2&amp;"!$C:$C")), "")</f>
        <v/>
      </c>
      <c r="H25" s="12" t="str">
        <f ca="1">IF(ISNUMBER(MATCH($A25,_xlfn.ANCHORARRAY( Categorie!$J$3), 0)), SUMIF(INDIRECT(H$2&amp;"!$D:$D"),$A25,INDIRECT(H$2&amp;"!$C:$C")), "")</f>
        <v/>
      </c>
      <c r="I25" s="12" t="str">
        <f ca="1">IF(ISNUMBER(MATCH($A25,_xlfn.ANCHORARRAY( Categorie!$J$3), 0)), SUMIF(INDIRECT(I$2&amp;"!$D:$D"),$A25,INDIRECT(I$2&amp;"!$C:$C")), "")</f>
        <v/>
      </c>
      <c r="J25" s="12" t="str">
        <f ca="1">IF(ISNUMBER(MATCH($A25,_xlfn.ANCHORARRAY( Categorie!$J$3), 0)), SUMIF(INDIRECT(J$2&amp;"!$D:$D"),$A25,INDIRECT(J$2&amp;"!$C:$C")), "")</f>
        <v/>
      </c>
      <c r="K25" s="12" t="str">
        <f ca="1">IF(ISNUMBER(MATCH($A25,_xlfn.ANCHORARRAY( Categorie!$J$3), 0)), SUMIF(INDIRECT(K$2&amp;"!$D:$D"),$A25,INDIRECT(K$2&amp;"!$C:$C")), "")</f>
        <v/>
      </c>
      <c r="L25" s="12" t="str">
        <f ca="1">IF(ISNUMBER(MATCH($A25,_xlfn.ANCHORARRAY( Categorie!$J$3), 0)), SUMIF(INDIRECT(L$2&amp;"!$D:$D"),$A25,INDIRECT(L$2&amp;"!$C:$C")), "")</f>
        <v/>
      </c>
      <c r="M25" s="15" t="str">
        <f ca="1">IF(ISNUMBER(MATCH($A25,_xlfn.ANCHORARRAY( Categorie!$J$3), 0)), SUMIF(INDIRECT(M$2&amp;"!$D:$D"),$A25,INDIRECT(M$2&amp;"!$C:$C")), "")</f>
        <v/>
      </c>
      <c r="N25" s="12" t="str">
        <f>IF(ISNUMBER(MATCH($A25,_xlfn.ANCHORARRAY(Categorie!$J$3),0)),SUM($B25:M25),"")</f>
        <v/>
      </c>
      <c r="O25" s="12" t="str">
        <f>IF(ISNUMBER(MATCH($A25,_xlfn.ANCHORARRAY(Categorie!$J$3),0)),N25/12,"")</f>
        <v/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</row>
    <row r="26" spans="1:237" ht="19" x14ac:dyDescent="0.25">
      <c r="A26" s="6"/>
      <c r="B26" s="7" t="str">
        <f ca="1">IF(ISNUMBER(MATCH($A26,_xlfn.ANCHORARRAY( Categorie!$J$3), 0)), SUMIF(INDIRECT(B$2&amp;"!$D:$D"),$A26,INDIRECT(B$2&amp;"!$C:$C")), "")</f>
        <v/>
      </c>
      <c r="C26" s="7" t="str">
        <f ca="1">IF(ISNUMBER(MATCH($A26,_xlfn.ANCHORARRAY( Categorie!$J$3), 0)), SUMIF(INDIRECT(C$2&amp;"!$D:$D"),$A26,INDIRECT(C$2&amp;"!$C:$C")), "")</f>
        <v/>
      </c>
      <c r="D26" s="7" t="str">
        <f ca="1">IF(ISNUMBER(MATCH($A26,_xlfn.ANCHORARRAY( Categorie!$J$3), 0)), SUMIF(INDIRECT(D$2&amp;"!$D:$D"),$A26,INDIRECT(D$2&amp;"!$C:$C")), "")</f>
        <v/>
      </c>
      <c r="E26" s="7" t="str">
        <f ca="1">IF(ISNUMBER(MATCH($A26,_xlfn.ANCHORARRAY( Categorie!$J$3), 0)), SUMIF(INDIRECT(E$2&amp;"!$D:$D"),$A26,INDIRECT(E$2&amp;"!$C:$C")), "")</f>
        <v/>
      </c>
      <c r="F26" s="7" t="str">
        <f ca="1">IF(ISNUMBER(MATCH($A26,_xlfn.ANCHORARRAY( Categorie!$J$3), 0)), SUMIF(INDIRECT(F$2&amp;"!$D:$D"),$A26,INDIRECT(F$2&amp;"!$C:$C")), "")</f>
        <v/>
      </c>
      <c r="G26" s="7" t="str">
        <f ca="1">IF(ISNUMBER(MATCH($A26,_xlfn.ANCHORARRAY( Categorie!$J$3), 0)), SUMIF(INDIRECT(G$2&amp;"!$D:$D"),$A26,INDIRECT(G$2&amp;"!$C:$C")), "")</f>
        <v/>
      </c>
      <c r="H26" s="7" t="str">
        <f ca="1">IF(ISNUMBER(MATCH($A26,_xlfn.ANCHORARRAY( Categorie!$J$3), 0)), SUMIF(INDIRECT(H$2&amp;"!$D:$D"),$A26,INDIRECT(H$2&amp;"!$C:$C")), "")</f>
        <v/>
      </c>
      <c r="I26" s="7" t="str">
        <f ca="1">IF(ISNUMBER(MATCH($A26,_xlfn.ANCHORARRAY( Categorie!$J$3), 0)), SUMIF(INDIRECT(I$2&amp;"!$D:$D"),$A26,INDIRECT(I$2&amp;"!$C:$C")), "")</f>
        <v/>
      </c>
      <c r="J26" s="7" t="str">
        <f ca="1">IF(ISNUMBER(MATCH($A26,_xlfn.ANCHORARRAY( Categorie!$J$3), 0)), SUMIF(INDIRECT(J$2&amp;"!$D:$D"),$A26,INDIRECT(J$2&amp;"!$C:$C")), "")</f>
        <v/>
      </c>
      <c r="K26" s="7" t="str">
        <f ca="1">IF(ISNUMBER(MATCH($A26,_xlfn.ANCHORARRAY( Categorie!$J$3), 0)), SUMIF(INDIRECT(K$2&amp;"!$D:$D"),$A26,INDIRECT(K$2&amp;"!$C:$C")), "")</f>
        <v/>
      </c>
      <c r="L26" s="7" t="str">
        <f ca="1">IF(ISNUMBER(MATCH($A26,_xlfn.ANCHORARRAY( Categorie!$J$3), 0)), SUMIF(INDIRECT(L$2&amp;"!$D:$D"),$A26,INDIRECT(L$2&amp;"!$C:$C")), "")</f>
        <v/>
      </c>
      <c r="M26" s="16" t="str">
        <f ca="1">IF(ISNUMBER(MATCH($A26,_xlfn.ANCHORARRAY( Categorie!$J$3), 0)), SUMIF(INDIRECT(M$2&amp;"!$D:$D"),$A26,INDIRECT(M$2&amp;"!$C:$C")), "")</f>
        <v/>
      </c>
      <c r="N26" s="7" t="str">
        <f>IF(ISNUMBER(MATCH($A26,_xlfn.ANCHORARRAY(Categorie!$J$3),0)),SUM($B26:M26),"")</f>
        <v/>
      </c>
      <c r="O26" s="7" t="str">
        <f>IF(ISNUMBER(MATCH($A26,_xlfn.ANCHORARRAY(Categorie!$J$3),0)),N26/12,"")</f>
        <v/>
      </c>
    </row>
    <row r="27" spans="1:237" s="13" customFormat="1" ht="19" x14ac:dyDescent="0.25">
      <c r="A27" s="11"/>
      <c r="B27" s="12" t="str">
        <f ca="1">IF(ISNUMBER(MATCH($A27,_xlfn.ANCHORARRAY( Categorie!$J$3), 0)), SUMIF(INDIRECT(B$2&amp;"!$D:$D"),$A27,INDIRECT(B$2&amp;"!$C:$C")), "")</f>
        <v/>
      </c>
      <c r="C27" s="12" t="str">
        <f ca="1">IF(ISNUMBER(MATCH($A27,_xlfn.ANCHORARRAY( Categorie!$J$3), 0)), SUMIF(INDIRECT(C$2&amp;"!$D:$D"),$A27,INDIRECT(C$2&amp;"!$C:$C")), "")</f>
        <v/>
      </c>
      <c r="D27" s="12" t="str">
        <f ca="1">IF(ISNUMBER(MATCH($A27,_xlfn.ANCHORARRAY( Categorie!$J$3), 0)), SUMIF(INDIRECT(D$2&amp;"!$D:$D"),$A27,INDIRECT(D$2&amp;"!$C:$C")), "")</f>
        <v/>
      </c>
      <c r="E27" s="12" t="str">
        <f ca="1">IF(ISNUMBER(MATCH($A27,_xlfn.ANCHORARRAY( Categorie!$J$3), 0)), SUMIF(INDIRECT(E$2&amp;"!$D:$D"),$A27,INDIRECT(E$2&amp;"!$C:$C")), "")</f>
        <v/>
      </c>
      <c r="F27" s="12" t="str">
        <f ca="1">IF(ISNUMBER(MATCH($A27,_xlfn.ANCHORARRAY( Categorie!$J$3), 0)), SUMIF(INDIRECT(F$2&amp;"!$D:$D"),$A27,INDIRECT(F$2&amp;"!$C:$C")), "")</f>
        <v/>
      </c>
      <c r="G27" s="12" t="str">
        <f ca="1">IF(ISNUMBER(MATCH($A27,_xlfn.ANCHORARRAY( Categorie!$J$3), 0)), SUMIF(INDIRECT(G$2&amp;"!$D:$D"),$A27,INDIRECT(G$2&amp;"!$C:$C")), "")</f>
        <v/>
      </c>
      <c r="H27" s="12" t="str">
        <f ca="1">IF(ISNUMBER(MATCH($A27,_xlfn.ANCHORARRAY( Categorie!$J$3), 0)), SUMIF(INDIRECT(H$2&amp;"!$D:$D"),$A27,INDIRECT(H$2&amp;"!$C:$C")), "")</f>
        <v/>
      </c>
      <c r="I27" s="12" t="str">
        <f ca="1">IF(ISNUMBER(MATCH($A27,_xlfn.ANCHORARRAY( Categorie!$J$3), 0)), SUMIF(INDIRECT(I$2&amp;"!$D:$D"),$A27,INDIRECT(I$2&amp;"!$C:$C")), "")</f>
        <v/>
      </c>
      <c r="J27" s="12" t="str">
        <f ca="1">IF(ISNUMBER(MATCH($A27,_xlfn.ANCHORARRAY( Categorie!$J$3), 0)), SUMIF(INDIRECT(J$2&amp;"!$D:$D"),$A27,INDIRECT(J$2&amp;"!$C:$C")), "")</f>
        <v/>
      </c>
      <c r="K27" s="12" t="str">
        <f ca="1">IF(ISNUMBER(MATCH($A27,_xlfn.ANCHORARRAY( Categorie!$J$3), 0)), SUMIF(INDIRECT(K$2&amp;"!$D:$D"),$A27,INDIRECT(K$2&amp;"!$C:$C")), "")</f>
        <v/>
      </c>
      <c r="L27" s="12" t="str">
        <f ca="1">IF(ISNUMBER(MATCH($A27,_xlfn.ANCHORARRAY( Categorie!$J$3), 0)), SUMIF(INDIRECT(L$2&amp;"!$D:$D"),$A27,INDIRECT(L$2&amp;"!$C:$C")), "")</f>
        <v/>
      </c>
      <c r="M27" s="15" t="str">
        <f ca="1">IF(ISNUMBER(MATCH($A27,_xlfn.ANCHORARRAY( Categorie!$J$3), 0)), SUMIF(INDIRECT(M$2&amp;"!$D:$D"),$A27,INDIRECT(M$2&amp;"!$C:$C")), "")</f>
        <v/>
      </c>
      <c r="N27" s="12" t="str">
        <f>IF(ISNUMBER(MATCH($A27,_xlfn.ANCHORARRAY(Categorie!$J$3),0)),SUM($B27:M27),"")</f>
        <v/>
      </c>
      <c r="O27" s="12" t="str">
        <f>IF(ISNUMBER(MATCH($A27,_xlfn.ANCHORARRAY(Categorie!$J$3),0)),N27/12,"")</f>
        <v/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</row>
    <row r="28" spans="1:237" ht="19" x14ac:dyDescent="0.25">
      <c r="A28" s="6"/>
      <c r="B28" s="7" t="str">
        <f ca="1">IF(ISNUMBER(MATCH($A28,_xlfn.ANCHORARRAY( Categorie!$J$3), 0)), SUMIF(INDIRECT(B$2&amp;"!$D:$D"),$A28,INDIRECT(B$2&amp;"!$C:$C")), "")</f>
        <v/>
      </c>
      <c r="C28" s="7" t="str">
        <f ca="1">IF(ISNUMBER(MATCH($A28,_xlfn.ANCHORARRAY( Categorie!$J$3), 0)), SUMIF(INDIRECT(C$2&amp;"!$D:$D"),$A28,INDIRECT(C$2&amp;"!$C:$C")), "")</f>
        <v/>
      </c>
      <c r="D28" s="7" t="str">
        <f ca="1">IF(ISNUMBER(MATCH($A28,_xlfn.ANCHORARRAY( Categorie!$J$3), 0)), SUMIF(INDIRECT(D$2&amp;"!$D:$D"),$A28,INDIRECT(D$2&amp;"!$C:$C")), "")</f>
        <v/>
      </c>
      <c r="E28" s="7" t="str">
        <f ca="1">IF(ISNUMBER(MATCH($A28,_xlfn.ANCHORARRAY( Categorie!$J$3), 0)), SUMIF(INDIRECT(E$2&amp;"!$D:$D"),$A28,INDIRECT(E$2&amp;"!$C:$C")), "")</f>
        <v/>
      </c>
      <c r="F28" s="7" t="str">
        <f ca="1">IF(ISNUMBER(MATCH($A28,_xlfn.ANCHORARRAY( Categorie!$J$3), 0)), SUMIF(INDIRECT(F$2&amp;"!$D:$D"),$A28,INDIRECT(F$2&amp;"!$C:$C")), "")</f>
        <v/>
      </c>
      <c r="G28" s="7" t="str">
        <f ca="1">IF(ISNUMBER(MATCH($A28,_xlfn.ANCHORARRAY( Categorie!$J$3), 0)), SUMIF(INDIRECT(G$2&amp;"!$D:$D"),$A28,INDIRECT(G$2&amp;"!$C:$C")), "")</f>
        <v/>
      </c>
      <c r="H28" s="7" t="str">
        <f ca="1">IF(ISNUMBER(MATCH($A28,_xlfn.ANCHORARRAY( Categorie!$J$3), 0)), SUMIF(INDIRECT(H$2&amp;"!$D:$D"),$A28,INDIRECT(H$2&amp;"!$C:$C")), "")</f>
        <v/>
      </c>
      <c r="I28" s="7" t="str">
        <f ca="1">IF(ISNUMBER(MATCH($A28,_xlfn.ANCHORARRAY( Categorie!$J$3), 0)), SUMIF(INDIRECT(I$2&amp;"!$D:$D"),$A28,INDIRECT(I$2&amp;"!$C:$C")), "")</f>
        <v/>
      </c>
      <c r="J28" s="7" t="str">
        <f ca="1">IF(ISNUMBER(MATCH($A28,_xlfn.ANCHORARRAY( Categorie!$J$3), 0)), SUMIF(INDIRECT(J$2&amp;"!$D:$D"),$A28,INDIRECT(J$2&amp;"!$C:$C")), "")</f>
        <v/>
      </c>
      <c r="K28" s="7" t="str">
        <f ca="1">IF(ISNUMBER(MATCH($A28,_xlfn.ANCHORARRAY( Categorie!$J$3), 0)), SUMIF(INDIRECT(K$2&amp;"!$D:$D"),$A28,INDIRECT(K$2&amp;"!$C:$C")), "")</f>
        <v/>
      </c>
      <c r="L28" s="7" t="str">
        <f ca="1">IF(ISNUMBER(MATCH($A28,_xlfn.ANCHORARRAY( Categorie!$J$3), 0)), SUMIF(INDIRECT(L$2&amp;"!$D:$D"),$A28,INDIRECT(L$2&amp;"!$C:$C")), "")</f>
        <v/>
      </c>
      <c r="M28" s="16" t="str">
        <f ca="1">IF(ISNUMBER(MATCH($A28,_xlfn.ANCHORARRAY( Categorie!$J$3), 0)), SUMIF(INDIRECT(M$2&amp;"!$D:$D"),$A28,INDIRECT(M$2&amp;"!$C:$C")), "")</f>
        <v/>
      </c>
      <c r="N28" s="7" t="str">
        <f>IF(ISNUMBER(MATCH($A28,_xlfn.ANCHORARRAY(Categorie!$J$3),0)),SUM($B28:M28),"")</f>
        <v/>
      </c>
      <c r="O28" s="7" t="str">
        <f>IF(ISNUMBER(MATCH($A28,_xlfn.ANCHORARRAY(Categorie!$J$3),0)),N28/12,"")</f>
        <v/>
      </c>
    </row>
    <row r="29" spans="1:237" s="13" customFormat="1" ht="19" x14ac:dyDescent="0.25">
      <c r="A29" s="11"/>
      <c r="B29" s="12" t="str">
        <f ca="1">IF(ISNUMBER(MATCH($A29,_xlfn.ANCHORARRAY( Categorie!$J$3), 0)), SUMIF(INDIRECT(B$2&amp;"!$D:$D"),$A29,INDIRECT(B$2&amp;"!$C:$C")), "")</f>
        <v/>
      </c>
      <c r="C29" s="12" t="str">
        <f ca="1">IF(ISNUMBER(MATCH($A29,_xlfn.ANCHORARRAY( Categorie!$J$3), 0)), SUMIF(INDIRECT(C$2&amp;"!$D:$D"),$A29,INDIRECT(C$2&amp;"!$C:$C")), "")</f>
        <v/>
      </c>
      <c r="D29" s="12" t="str">
        <f ca="1">IF(ISNUMBER(MATCH($A29,_xlfn.ANCHORARRAY( Categorie!$J$3), 0)), SUMIF(INDIRECT(D$2&amp;"!$D:$D"),$A29,INDIRECT(D$2&amp;"!$C:$C")), "")</f>
        <v/>
      </c>
      <c r="E29" s="12" t="str">
        <f ca="1">IF(ISNUMBER(MATCH($A29,_xlfn.ANCHORARRAY( Categorie!$J$3), 0)), SUMIF(INDIRECT(E$2&amp;"!$D:$D"),$A29,INDIRECT(E$2&amp;"!$C:$C")), "")</f>
        <v/>
      </c>
      <c r="F29" s="12" t="str">
        <f ca="1">IF(ISNUMBER(MATCH($A29,_xlfn.ANCHORARRAY( Categorie!$J$3), 0)), SUMIF(INDIRECT(F$2&amp;"!$D:$D"),$A29,INDIRECT(F$2&amp;"!$C:$C")), "")</f>
        <v/>
      </c>
      <c r="G29" s="12" t="str">
        <f ca="1">IF(ISNUMBER(MATCH($A29,_xlfn.ANCHORARRAY( Categorie!$J$3), 0)), SUMIF(INDIRECT(G$2&amp;"!$D:$D"),$A29,INDIRECT(G$2&amp;"!$C:$C")), "")</f>
        <v/>
      </c>
      <c r="H29" s="12" t="str">
        <f ca="1">IF(ISNUMBER(MATCH($A29,_xlfn.ANCHORARRAY( Categorie!$J$3), 0)), SUMIF(INDIRECT(H$2&amp;"!$D:$D"),$A29,INDIRECT(H$2&amp;"!$C:$C")), "")</f>
        <v/>
      </c>
      <c r="I29" s="12" t="str">
        <f ca="1">IF(ISNUMBER(MATCH($A29,_xlfn.ANCHORARRAY( Categorie!$J$3), 0)), SUMIF(INDIRECT(I$2&amp;"!$D:$D"),$A29,INDIRECT(I$2&amp;"!$C:$C")), "")</f>
        <v/>
      </c>
      <c r="J29" s="12" t="str">
        <f ca="1">IF(ISNUMBER(MATCH($A29,_xlfn.ANCHORARRAY( Categorie!$J$3), 0)), SUMIF(INDIRECT(J$2&amp;"!$D:$D"),$A29,INDIRECT(J$2&amp;"!$C:$C")), "")</f>
        <v/>
      </c>
      <c r="K29" s="12" t="str">
        <f ca="1">IF(ISNUMBER(MATCH($A29,_xlfn.ANCHORARRAY( Categorie!$J$3), 0)), SUMIF(INDIRECT(K$2&amp;"!$D:$D"),$A29,INDIRECT(K$2&amp;"!$C:$C")), "")</f>
        <v/>
      </c>
      <c r="L29" s="12" t="str">
        <f ca="1">IF(ISNUMBER(MATCH($A29,_xlfn.ANCHORARRAY( Categorie!$J$3), 0)), SUMIF(INDIRECT(L$2&amp;"!$D:$D"),$A29,INDIRECT(L$2&amp;"!$C:$C")), "")</f>
        <v/>
      </c>
      <c r="M29" s="15" t="str">
        <f ca="1">IF(ISNUMBER(MATCH($A29,_xlfn.ANCHORARRAY( Categorie!$J$3), 0)), SUMIF(INDIRECT(M$2&amp;"!$D:$D"),$A29,INDIRECT(M$2&amp;"!$C:$C")), "")</f>
        <v/>
      </c>
      <c r="N29" s="12" t="str">
        <f>IF(ISNUMBER(MATCH($A29,_xlfn.ANCHORARRAY(Categorie!$J$3),0)),SUM($B29:M29),"")</f>
        <v/>
      </c>
      <c r="O29" s="12" t="str">
        <f>IF(ISNUMBER(MATCH($A29,_xlfn.ANCHORARRAY(Categorie!$J$3),0)),N29/12,"")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</row>
    <row r="30" spans="1:237" ht="19" x14ac:dyDescent="0.25">
      <c r="A30" s="6"/>
      <c r="B30" s="7" t="str">
        <f ca="1">IF(ISNUMBER(MATCH($A30,_xlfn.ANCHORARRAY( Categorie!$J$3), 0)), SUMIF(INDIRECT(B$2&amp;"!$D:$D"),$A30,INDIRECT(B$2&amp;"!$C:$C")), "")</f>
        <v/>
      </c>
      <c r="C30" s="7" t="str">
        <f ca="1">IF(ISNUMBER(MATCH($A30,_xlfn.ANCHORARRAY( Categorie!$J$3), 0)), SUMIF(INDIRECT(C$2&amp;"!$D:$D"),$A30,INDIRECT(C$2&amp;"!$C:$C")), "")</f>
        <v/>
      </c>
      <c r="D30" s="7" t="str">
        <f ca="1">IF(ISNUMBER(MATCH($A30,_xlfn.ANCHORARRAY( Categorie!$J$3), 0)), SUMIF(INDIRECT(D$2&amp;"!$D:$D"),$A30,INDIRECT(D$2&amp;"!$C:$C")), "")</f>
        <v/>
      </c>
      <c r="E30" s="7" t="str">
        <f ca="1">IF(ISNUMBER(MATCH($A30,_xlfn.ANCHORARRAY( Categorie!$J$3), 0)), SUMIF(INDIRECT(E$2&amp;"!$D:$D"),$A30,INDIRECT(E$2&amp;"!$C:$C")), "")</f>
        <v/>
      </c>
      <c r="F30" s="7" t="str">
        <f ca="1">IF(ISNUMBER(MATCH($A30,_xlfn.ANCHORARRAY( Categorie!$J$3), 0)), SUMIF(INDIRECT(F$2&amp;"!$D:$D"),$A30,INDIRECT(F$2&amp;"!$C:$C")), "")</f>
        <v/>
      </c>
      <c r="G30" s="7" t="str">
        <f ca="1">IF(ISNUMBER(MATCH($A30,_xlfn.ANCHORARRAY( Categorie!$J$3), 0)), SUMIF(INDIRECT(G$2&amp;"!$D:$D"),$A30,INDIRECT(G$2&amp;"!$C:$C")), "")</f>
        <v/>
      </c>
      <c r="H30" s="7" t="str">
        <f ca="1">IF(ISNUMBER(MATCH($A30,_xlfn.ANCHORARRAY( Categorie!$J$3), 0)), SUMIF(INDIRECT(H$2&amp;"!$D:$D"),$A30,INDIRECT(H$2&amp;"!$C:$C")), "")</f>
        <v/>
      </c>
      <c r="I30" s="7" t="str">
        <f ca="1">IF(ISNUMBER(MATCH($A30,_xlfn.ANCHORARRAY( Categorie!$J$3), 0)), SUMIF(INDIRECT(I$2&amp;"!$D:$D"),$A30,INDIRECT(I$2&amp;"!$C:$C")), "")</f>
        <v/>
      </c>
      <c r="J30" s="7" t="str">
        <f ca="1">IF(ISNUMBER(MATCH($A30,_xlfn.ANCHORARRAY( Categorie!$J$3), 0)), SUMIF(INDIRECT(J$2&amp;"!$D:$D"),$A30,INDIRECT(J$2&amp;"!$C:$C")), "")</f>
        <v/>
      </c>
      <c r="K30" s="7" t="str">
        <f ca="1">IF(ISNUMBER(MATCH($A30,_xlfn.ANCHORARRAY( Categorie!$J$3), 0)), SUMIF(INDIRECT(K$2&amp;"!$D:$D"),$A30,INDIRECT(K$2&amp;"!$C:$C")), "")</f>
        <v/>
      </c>
      <c r="L30" s="7" t="str">
        <f ca="1">IF(ISNUMBER(MATCH($A30,_xlfn.ANCHORARRAY( Categorie!$J$3), 0)), SUMIF(INDIRECT(L$2&amp;"!$D:$D"),$A30,INDIRECT(L$2&amp;"!$C:$C")), "")</f>
        <v/>
      </c>
      <c r="M30" s="16" t="str">
        <f ca="1">IF(ISNUMBER(MATCH($A30,_xlfn.ANCHORARRAY( Categorie!$J$3), 0)), SUMIF(INDIRECT(M$2&amp;"!$D:$D"),$A30,INDIRECT(M$2&amp;"!$C:$C")), "")</f>
        <v/>
      </c>
      <c r="N30" s="7" t="str">
        <f>IF(ISNUMBER(MATCH($A30,_xlfn.ANCHORARRAY(Categorie!$J$3),0)),SUM($B30:M30),"")</f>
        <v/>
      </c>
      <c r="O30" s="7" t="str">
        <f>IF(ISNUMBER(MATCH($A30,_xlfn.ANCHORARRAY(Categorie!$J$3),0)),N30/12,"")</f>
        <v/>
      </c>
    </row>
    <row r="31" spans="1:237" s="13" customFormat="1" ht="19" x14ac:dyDescent="0.25">
      <c r="A31" s="11"/>
      <c r="B31" s="12" t="str">
        <f ca="1">IF(ISNUMBER(MATCH($A31,_xlfn.ANCHORARRAY( Categorie!$J$3), 0)), SUMIF(INDIRECT(B$2&amp;"!$D:$D"),$A31,INDIRECT(B$2&amp;"!$C:$C")), "")</f>
        <v/>
      </c>
      <c r="C31" s="12" t="str">
        <f ca="1">IF(ISNUMBER(MATCH($A31,_xlfn.ANCHORARRAY( Categorie!$J$3), 0)), SUMIF(INDIRECT(C$2&amp;"!$D:$D"),$A31,INDIRECT(C$2&amp;"!$C:$C")), "")</f>
        <v/>
      </c>
      <c r="D31" s="12" t="str">
        <f ca="1">IF(ISNUMBER(MATCH($A31,_xlfn.ANCHORARRAY( Categorie!$J$3), 0)), SUMIF(INDIRECT(D$2&amp;"!$D:$D"),$A31,INDIRECT(D$2&amp;"!$C:$C")), "")</f>
        <v/>
      </c>
      <c r="E31" s="12" t="str">
        <f ca="1">IF(ISNUMBER(MATCH($A31,_xlfn.ANCHORARRAY( Categorie!$J$3), 0)), SUMIF(INDIRECT(E$2&amp;"!$D:$D"),$A31,INDIRECT(E$2&amp;"!$C:$C")), "")</f>
        <v/>
      </c>
      <c r="F31" s="12" t="str">
        <f ca="1">IF(ISNUMBER(MATCH($A31,_xlfn.ANCHORARRAY( Categorie!$J$3), 0)), SUMIF(INDIRECT(F$2&amp;"!$D:$D"),$A31,INDIRECT(F$2&amp;"!$C:$C")), "")</f>
        <v/>
      </c>
      <c r="G31" s="12" t="str">
        <f ca="1">IF(ISNUMBER(MATCH($A31,_xlfn.ANCHORARRAY( Categorie!$J$3), 0)), SUMIF(INDIRECT(G$2&amp;"!$D:$D"),$A31,INDIRECT(G$2&amp;"!$C:$C")), "")</f>
        <v/>
      </c>
      <c r="H31" s="12" t="str">
        <f ca="1">IF(ISNUMBER(MATCH($A31,_xlfn.ANCHORARRAY( Categorie!$J$3), 0)), SUMIF(INDIRECT(H$2&amp;"!$D:$D"),$A31,INDIRECT(H$2&amp;"!$C:$C")), "")</f>
        <v/>
      </c>
      <c r="I31" s="12" t="str">
        <f ca="1">IF(ISNUMBER(MATCH($A31,_xlfn.ANCHORARRAY( Categorie!$J$3), 0)), SUMIF(INDIRECT(I$2&amp;"!$D:$D"),$A31,INDIRECT(I$2&amp;"!$C:$C")), "")</f>
        <v/>
      </c>
      <c r="J31" s="12" t="str">
        <f ca="1">IF(ISNUMBER(MATCH($A31,_xlfn.ANCHORARRAY( Categorie!$J$3), 0)), SUMIF(INDIRECT(J$2&amp;"!$D:$D"),$A31,INDIRECT(J$2&amp;"!$C:$C")), "")</f>
        <v/>
      </c>
      <c r="K31" s="12" t="str">
        <f ca="1">IF(ISNUMBER(MATCH($A31,_xlfn.ANCHORARRAY( Categorie!$J$3), 0)), SUMIF(INDIRECT(K$2&amp;"!$D:$D"),$A31,INDIRECT(K$2&amp;"!$C:$C")), "")</f>
        <v/>
      </c>
      <c r="L31" s="12" t="str">
        <f ca="1">IF(ISNUMBER(MATCH($A31,_xlfn.ANCHORARRAY( Categorie!$J$3), 0)), SUMIF(INDIRECT(L$2&amp;"!$D:$D"),$A31,INDIRECT(L$2&amp;"!$C:$C")), "")</f>
        <v/>
      </c>
      <c r="M31" s="15" t="str">
        <f ca="1">IF(ISNUMBER(MATCH($A31,_xlfn.ANCHORARRAY( Categorie!$J$3), 0)), SUMIF(INDIRECT(M$2&amp;"!$D:$D"),$A31,INDIRECT(M$2&amp;"!$C:$C")), "")</f>
        <v/>
      </c>
      <c r="N31" s="12" t="str">
        <f>IF(ISNUMBER(MATCH($A31,_xlfn.ANCHORARRAY(Categorie!$J$3),0)),SUM($B31:M31),"")</f>
        <v/>
      </c>
      <c r="O31" s="12" t="str">
        <f>IF(ISNUMBER(MATCH($A31,_xlfn.ANCHORARRAY(Categorie!$J$3),0)),N31/12,"")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</row>
    <row r="32" spans="1:237" ht="19" x14ac:dyDescent="0.25">
      <c r="A32" s="6"/>
      <c r="B32" s="7" t="str">
        <f ca="1">IF(ISNUMBER(MATCH($A32,_xlfn.ANCHORARRAY( Categorie!$J$3), 0)), SUMIF(INDIRECT(B$2&amp;"!$D:$D"),$A32,INDIRECT(B$2&amp;"!$C:$C")), "")</f>
        <v/>
      </c>
      <c r="C32" s="7" t="str">
        <f ca="1">IF(ISNUMBER(MATCH($A32,_xlfn.ANCHORARRAY( Categorie!$J$3), 0)), SUMIF(INDIRECT(C$2&amp;"!$D:$D"),$A32,INDIRECT(C$2&amp;"!$C:$C")), "")</f>
        <v/>
      </c>
      <c r="D32" s="7" t="str">
        <f ca="1">IF(ISNUMBER(MATCH($A32,_xlfn.ANCHORARRAY( Categorie!$J$3), 0)), SUMIF(INDIRECT(D$2&amp;"!$D:$D"),$A32,INDIRECT(D$2&amp;"!$C:$C")), "")</f>
        <v/>
      </c>
      <c r="E32" s="7" t="str">
        <f ca="1">IF(ISNUMBER(MATCH($A32,_xlfn.ANCHORARRAY( Categorie!$J$3), 0)), SUMIF(INDIRECT(E$2&amp;"!$D:$D"),$A32,INDIRECT(E$2&amp;"!$C:$C")), "")</f>
        <v/>
      </c>
      <c r="F32" s="7" t="str">
        <f ca="1">IF(ISNUMBER(MATCH($A32,_xlfn.ANCHORARRAY( Categorie!$J$3), 0)), SUMIF(INDIRECT(F$2&amp;"!$D:$D"),$A32,INDIRECT(F$2&amp;"!$C:$C")), "")</f>
        <v/>
      </c>
      <c r="G32" s="7" t="str">
        <f ca="1">IF(ISNUMBER(MATCH($A32,_xlfn.ANCHORARRAY( Categorie!$J$3), 0)), SUMIF(INDIRECT(G$2&amp;"!$D:$D"),$A32,INDIRECT(G$2&amp;"!$C:$C")), "")</f>
        <v/>
      </c>
      <c r="H32" s="7" t="str">
        <f ca="1">IF(ISNUMBER(MATCH($A32,_xlfn.ANCHORARRAY( Categorie!$J$3), 0)), SUMIF(INDIRECT(H$2&amp;"!$D:$D"),$A32,INDIRECT(H$2&amp;"!$C:$C")), "")</f>
        <v/>
      </c>
      <c r="I32" s="7" t="str">
        <f ca="1">IF(ISNUMBER(MATCH($A32,_xlfn.ANCHORARRAY( Categorie!$J$3), 0)), SUMIF(INDIRECT(I$2&amp;"!$D:$D"),$A32,INDIRECT(I$2&amp;"!$C:$C")), "")</f>
        <v/>
      </c>
      <c r="J32" s="7" t="str">
        <f ca="1">IF(ISNUMBER(MATCH($A32,_xlfn.ANCHORARRAY( Categorie!$J$3), 0)), SUMIF(INDIRECT(J$2&amp;"!$D:$D"),$A32,INDIRECT(J$2&amp;"!$C:$C")), "")</f>
        <v/>
      </c>
      <c r="K32" s="7" t="str">
        <f ca="1">IF(ISNUMBER(MATCH($A32,_xlfn.ANCHORARRAY( Categorie!$J$3), 0)), SUMIF(INDIRECT(K$2&amp;"!$D:$D"),$A32,INDIRECT(K$2&amp;"!$C:$C")), "")</f>
        <v/>
      </c>
      <c r="L32" s="7" t="str">
        <f ca="1">IF(ISNUMBER(MATCH($A32,_xlfn.ANCHORARRAY( Categorie!$J$3), 0)), SUMIF(INDIRECT(L$2&amp;"!$D:$D"),$A32,INDIRECT(L$2&amp;"!$C:$C")), "")</f>
        <v/>
      </c>
      <c r="M32" s="16" t="str">
        <f ca="1">IF(ISNUMBER(MATCH($A32,_xlfn.ANCHORARRAY( Categorie!$J$3), 0)), SUMIF(INDIRECT(M$2&amp;"!$D:$D"),$A32,INDIRECT(M$2&amp;"!$C:$C")), "")</f>
        <v/>
      </c>
      <c r="N32" s="7" t="str">
        <f>IF(ISNUMBER(MATCH($A32,_xlfn.ANCHORARRAY(Categorie!$J$3),0)),SUM($B32:M32),"")</f>
        <v/>
      </c>
      <c r="O32" s="7" t="str">
        <f>IF(ISNUMBER(MATCH($A32,_xlfn.ANCHORARRAY(Categorie!$J$3),0)),N32/12,"")</f>
        <v/>
      </c>
    </row>
    <row r="33" spans="1:237" s="13" customFormat="1" ht="19" x14ac:dyDescent="0.25">
      <c r="A33" s="11"/>
      <c r="B33" s="12" t="str">
        <f ca="1">IF(ISNUMBER(MATCH($A33,_xlfn.ANCHORARRAY( Categorie!$J$3), 0)), SUMIF(INDIRECT(B$2&amp;"!$D:$D"),$A33,INDIRECT(B$2&amp;"!$C:$C")), "")</f>
        <v/>
      </c>
      <c r="C33" s="12" t="str">
        <f ca="1">IF(ISNUMBER(MATCH($A33,_xlfn.ANCHORARRAY( Categorie!$J$3), 0)), SUMIF(INDIRECT(C$2&amp;"!$D:$D"),$A33,INDIRECT(C$2&amp;"!$C:$C")), "")</f>
        <v/>
      </c>
      <c r="D33" s="12" t="str">
        <f ca="1">IF(ISNUMBER(MATCH($A33,_xlfn.ANCHORARRAY( Categorie!$J$3), 0)), SUMIF(INDIRECT(D$2&amp;"!$D:$D"),$A33,INDIRECT(D$2&amp;"!$C:$C")), "")</f>
        <v/>
      </c>
      <c r="E33" s="12" t="str">
        <f ca="1">IF(ISNUMBER(MATCH($A33,_xlfn.ANCHORARRAY( Categorie!$J$3), 0)), SUMIF(INDIRECT(E$2&amp;"!$D:$D"),$A33,INDIRECT(E$2&amp;"!$C:$C")), "")</f>
        <v/>
      </c>
      <c r="F33" s="12" t="str">
        <f ca="1">IF(ISNUMBER(MATCH($A33,_xlfn.ANCHORARRAY( Categorie!$J$3), 0)), SUMIF(INDIRECT(F$2&amp;"!$D:$D"),$A33,INDIRECT(F$2&amp;"!$C:$C")), "")</f>
        <v/>
      </c>
      <c r="G33" s="12" t="str">
        <f ca="1">IF(ISNUMBER(MATCH($A33,_xlfn.ANCHORARRAY( Categorie!$J$3), 0)), SUMIF(INDIRECT(G$2&amp;"!$D:$D"),$A33,INDIRECT(G$2&amp;"!$C:$C")), "")</f>
        <v/>
      </c>
      <c r="H33" s="12" t="str">
        <f ca="1">IF(ISNUMBER(MATCH($A33,_xlfn.ANCHORARRAY( Categorie!$J$3), 0)), SUMIF(INDIRECT(H$2&amp;"!$D:$D"),$A33,INDIRECT(H$2&amp;"!$C:$C")), "")</f>
        <v/>
      </c>
      <c r="I33" s="12" t="str">
        <f ca="1">IF(ISNUMBER(MATCH($A33,_xlfn.ANCHORARRAY( Categorie!$J$3), 0)), SUMIF(INDIRECT(I$2&amp;"!$D:$D"),$A33,INDIRECT(I$2&amp;"!$C:$C")), "")</f>
        <v/>
      </c>
      <c r="J33" s="12" t="str">
        <f ca="1">IF(ISNUMBER(MATCH($A33,_xlfn.ANCHORARRAY( Categorie!$J$3), 0)), SUMIF(INDIRECT(J$2&amp;"!$D:$D"),$A33,INDIRECT(J$2&amp;"!$C:$C")), "")</f>
        <v/>
      </c>
      <c r="K33" s="12" t="str">
        <f ca="1">IF(ISNUMBER(MATCH($A33,_xlfn.ANCHORARRAY( Categorie!$J$3), 0)), SUMIF(INDIRECT(K$2&amp;"!$D:$D"),$A33,INDIRECT(K$2&amp;"!$C:$C")), "")</f>
        <v/>
      </c>
      <c r="L33" s="12" t="str">
        <f ca="1">IF(ISNUMBER(MATCH($A33,_xlfn.ANCHORARRAY( Categorie!$J$3), 0)), SUMIF(INDIRECT(L$2&amp;"!$D:$D"),$A33,INDIRECT(L$2&amp;"!$C:$C")), "")</f>
        <v/>
      </c>
      <c r="M33" s="15" t="str">
        <f ca="1">IF(ISNUMBER(MATCH($A33,_xlfn.ANCHORARRAY( Categorie!$J$3), 0)), SUMIF(INDIRECT(M$2&amp;"!$D:$D"),$A33,INDIRECT(M$2&amp;"!$C:$C")), "")</f>
        <v/>
      </c>
      <c r="N33" s="12" t="str">
        <f>IF(ISNUMBER(MATCH($A33,_xlfn.ANCHORARRAY(Categorie!$J$3),0)),SUM($B33:M33),"")</f>
        <v/>
      </c>
      <c r="O33" s="12" t="str">
        <f>IF(ISNUMBER(MATCH($A33,_xlfn.ANCHORARRAY(Categorie!$J$3),0)),N33/12,"")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</row>
    <row r="34" spans="1:237" x14ac:dyDescent="0.2">
      <c r="B34" s="28" t="str">
        <f ca="1">IF(ISNUMBER(MATCH($A34,_xlfn.ANCHORARRAY( Categorie!$J$3), 0)), SUMIF(INDIRECT(B$2&amp;"!$D:$D"),$A34,INDIRECT(B$2&amp;"!$C:$C")), "")</f>
        <v/>
      </c>
      <c r="C34" s="28" t="str">
        <f ca="1">IF(ISNUMBER(MATCH($A34,_xlfn.ANCHORARRAY( Categorie!$J$3), 0)), SUMIF(INDIRECT(C$2&amp;"!$D:$D"),$A34,INDIRECT(C$2&amp;"!$C:$C")), "")</f>
        <v/>
      </c>
      <c r="D34" s="28" t="str">
        <f ca="1">IF(ISNUMBER(MATCH($A34,_xlfn.ANCHORARRAY( Categorie!$J$3), 0)), SUMIF(INDIRECT(D$2&amp;"!$D:$D"),$A34,INDIRECT(D$2&amp;"!$C:$C")), "")</f>
        <v/>
      </c>
      <c r="E34" s="28" t="str">
        <f ca="1">IF(ISNUMBER(MATCH($A34,_xlfn.ANCHORARRAY( Categorie!$J$3), 0)), SUMIF(INDIRECT(E$2&amp;"!$D:$D"),$A34,INDIRECT(E$2&amp;"!$C:$C")), "")</f>
        <v/>
      </c>
      <c r="F34" s="28" t="str">
        <f ca="1">IF(ISNUMBER(MATCH($A34,_xlfn.ANCHORARRAY( Categorie!$J$3), 0)), SUMIF(INDIRECT(F$2&amp;"!$D:$D"),$A34,INDIRECT(F$2&amp;"!$C:$C")), "")</f>
        <v/>
      </c>
      <c r="G34" s="28" t="str">
        <f ca="1">IF(ISNUMBER(MATCH($A34,_xlfn.ANCHORARRAY( Categorie!$J$3), 0)), SUMIF(INDIRECT(G$2&amp;"!$D:$D"),$A34,INDIRECT(G$2&amp;"!$C:$C")), "")</f>
        <v/>
      </c>
      <c r="H34" s="28" t="str">
        <f ca="1">IF(ISNUMBER(MATCH($A34,_xlfn.ANCHORARRAY( Categorie!$J$3), 0)), SUMIF(INDIRECT(H$2&amp;"!$D:$D"),$A34,INDIRECT(H$2&amp;"!$C:$C")), "")</f>
        <v/>
      </c>
      <c r="I34" s="28" t="str">
        <f ca="1">IF(ISNUMBER(MATCH($A34,_xlfn.ANCHORARRAY( Categorie!$J$3), 0)), SUMIF(INDIRECT(I$2&amp;"!$D:$D"),$A34,INDIRECT(I$2&amp;"!$C:$C")), "")</f>
        <v/>
      </c>
      <c r="J34" s="28" t="str">
        <f ca="1">IF(ISNUMBER(MATCH($A34,_xlfn.ANCHORARRAY( Categorie!$J$3), 0)), SUMIF(INDIRECT(J$2&amp;"!$D:$D"),$A34,INDIRECT(J$2&amp;"!$C:$C")), "")</f>
        <v/>
      </c>
      <c r="K34" s="28" t="str">
        <f ca="1">IF(ISNUMBER(MATCH($A34,_xlfn.ANCHORARRAY( Categorie!$J$3), 0)), SUMIF(INDIRECT(K$2&amp;"!$D:$D"),$A34,INDIRECT(K$2&amp;"!$C:$C")), "")</f>
        <v/>
      </c>
      <c r="L34" s="28" t="str">
        <f ca="1">IF(ISNUMBER(MATCH($A34,_xlfn.ANCHORARRAY( Categorie!$J$3), 0)), SUMIF(INDIRECT(L$2&amp;"!$D:$D"),$A34,INDIRECT(L$2&amp;"!$C:$C")), "")</f>
        <v/>
      </c>
      <c r="M34" s="29" t="str">
        <f ca="1">IF(ISNUMBER(MATCH($A34,_xlfn.ANCHORARRAY( Categorie!$J$3), 0)), SUMIF(INDIRECT(M$2&amp;"!$D:$D"),$A34,INDIRECT(M$2&amp;"!$C:$C")), "")</f>
        <v/>
      </c>
      <c r="N34" s="28" t="str">
        <f>IF(ISNUMBER(MATCH($A34,_xlfn.ANCHORARRAY(Categorie!$J$3),0)),SUM($B34:M34),"")</f>
        <v/>
      </c>
      <c r="O34" s="28" t="str">
        <f>IF(ISNUMBER(MATCH($A34,_xlfn.ANCHORARRAY(Categorie!$J$3),0)),N34/12,"")</f>
        <v/>
      </c>
    </row>
    <row r="35" spans="1:237" x14ac:dyDescent="0.2">
      <c r="B35" s="28" t="str">
        <f ca="1">IF(ISNUMBER(MATCH($A35,_xlfn.ANCHORARRAY( Categorie!$J$3), 0)), SUMIF(INDIRECT(B$2&amp;"!$D:$D"),$A35,INDIRECT(B$2&amp;"!$C:$C")), "")</f>
        <v/>
      </c>
      <c r="C35" s="28" t="str">
        <f ca="1">IF(ISNUMBER(MATCH($A35,_xlfn.ANCHORARRAY( Categorie!$J$3), 0)), SUMIF(INDIRECT(C$2&amp;"!$D:$D"),$A35,INDIRECT(C$2&amp;"!$C:$C")), "")</f>
        <v/>
      </c>
      <c r="D35" s="28" t="str">
        <f ca="1">IF(ISNUMBER(MATCH($A35,_xlfn.ANCHORARRAY( Categorie!$J$3), 0)), SUMIF(INDIRECT(D$2&amp;"!$D:$D"),$A35,INDIRECT(D$2&amp;"!$C:$C")), "")</f>
        <v/>
      </c>
      <c r="E35" s="28" t="str">
        <f ca="1">IF(ISNUMBER(MATCH($A35,_xlfn.ANCHORARRAY( Categorie!$J$3), 0)), SUMIF(INDIRECT(E$2&amp;"!$D:$D"),$A35,INDIRECT(E$2&amp;"!$C:$C")), "")</f>
        <v/>
      </c>
      <c r="F35" s="28" t="str">
        <f ca="1">IF(ISNUMBER(MATCH($A35,_xlfn.ANCHORARRAY( Categorie!$J$3), 0)), SUMIF(INDIRECT(F$2&amp;"!$D:$D"),$A35,INDIRECT(F$2&amp;"!$C:$C")), "")</f>
        <v/>
      </c>
      <c r="G35" s="28" t="str">
        <f ca="1">IF(ISNUMBER(MATCH($A35,_xlfn.ANCHORARRAY( Categorie!$J$3), 0)), SUMIF(INDIRECT(G$2&amp;"!$D:$D"),$A35,INDIRECT(G$2&amp;"!$C:$C")), "")</f>
        <v/>
      </c>
      <c r="H35" s="28" t="str">
        <f ca="1">IF(ISNUMBER(MATCH($A35,_xlfn.ANCHORARRAY( Categorie!$J$3), 0)), SUMIF(INDIRECT(H$2&amp;"!$D:$D"),$A35,INDIRECT(H$2&amp;"!$C:$C")), "")</f>
        <v/>
      </c>
      <c r="I35" s="28" t="str">
        <f ca="1">IF(ISNUMBER(MATCH($A35,_xlfn.ANCHORARRAY( Categorie!$J$3), 0)), SUMIF(INDIRECT(I$2&amp;"!$D:$D"),$A35,INDIRECT(I$2&amp;"!$C:$C")), "")</f>
        <v/>
      </c>
      <c r="J35" s="28" t="str">
        <f ca="1">IF(ISNUMBER(MATCH($A35,_xlfn.ANCHORARRAY( Categorie!$J$3), 0)), SUMIF(INDIRECT(J$2&amp;"!$D:$D"),$A35,INDIRECT(J$2&amp;"!$C:$C")), "")</f>
        <v/>
      </c>
      <c r="K35" s="28" t="str">
        <f ca="1">IF(ISNUMBER(MATCH($A35,_xlfn.ANCHORARRAY( Categorie!$J$3), 0)), SUMIF(INDIRECT(K$2&amp;"!$D:$D"),$A35,INDIRECT(K$2&amp;"!$C:$C")), "")</f>
        <v/>
      </c>
      <c r="L35" s="28" t="str">
        <f ca="1">IF(ISNUMBER(MATCH($A35,_xlfn.ANCHORARRAY( Categorie!$J$3), 0)), SUMIF(INDIRECT(L$2&amp;"!$D:$D"),$A35,INDIRECT(L$2&amp;"!$C:$C")), "")</f>
        <v/>
      </c>
      <c r="M35" s="29" t="str">
        <f ca="1">IF(ISNUMBER(MATCH($A35,_xlfn.ANCHORARRAY( Categorie!$J$3), 0)), SUMIF(INDIRECT(M$2&amp;"!$D:$D"),$A35,INDIRECT(M$2&amp;"!$C:$C")), "")</f>
        <v/>
      </c>
      <c r="N35" s="28" t="str">
        <f>IF(ISNUMBER(MATCH($A35,_xlfn.ANCHORARRAY(Categorie!$J$3),0)),SUM($B35:M35),"")</f>
        <v/>
      </c>
      <c r="O35" s="28" t="str">
        <f>IF(ISNUMBER(MATCH($A35,_xlfn.ANCHORARRAY(Categorie!$J$3),0)),N35/12,"")</f>
        <v/>
      </c>
    </row>
    <row r="36" spans="1:237" x14ac:dyDescent="0.2">
      <c r="B36" s="28" t="str">
        <f ca="1">IF(ISNUMBER(MATCH($A36,_xlfn.ANCHORARRAY( Categorie!$J$3), 0)), SUMIF(INDIRECT(B$2&amp;"!$D:$D"),$A36,INDIRECT(B$2&amp;"!$C:$C")), "")</f>
        <v/>
      </c>
      <c r="C36" s="28" t="str">
        <f ca="1">IF(ISNUMBER(MATCH($A36,_xlfn.ANCHORARRAY( Categorie!$J$3), 0)), SUMIF(INDIRECT(C$2&amp;"!$D:$D"),$A36,INDIRECT(C$2&amp;"!$C:$C")), "")</f>
        <v/>
      </c>
      <c r="D36" s="28" t="str">
        <f ca="1">IF(ISNUMBER(MATCH($A36,_xlfn.ANCHORARRAY( Categorie!$J$3), 0)), SUMIF(INDIRECT(D$2&amp;"!$D:$D"),$A36,INDIRECT(D$2&amp;"!$C:$C")), "")</f>
        <v/>
      </c>
      <c r="E36" s="28" t="str">
        <f ca="1">IF(ISNUMBER(MATCH($A36,_xlfn.ANCHORARRAY( Categorie!$J$3), 0)), SUMIF(INDIRECT(E$2&amp;"!$D:$D"),$A36,INDIRECT(E$2&amp;"!$C:$C")), "")</f>
        <v/>
      </c>
      <c r="F36" s="28" t="str">
        <f ca="1">IF(ISNUMBER(MATCH($A36,_xlfn.ANCHORARRAY( Categorie!$J$3), 0)), SUMIF(INDIRECT(F$2&amp;"!$D:$D"),$A36,INDIRECT(F$2&amp;"!$C:$C")), "")</f>
        <v/>
      </c>
      <c r="G36" s="28" t="str">
        <f ca="1">IF(ISNUMBER(MATCH($A36,_xlfn.ANCHORARRAY( Categorie!$J$3), 0)), SUMIF(INDIRECT(G$2&amp;"!$D:$D"),$A36,INDIRECT(G$2&amp;"!$C:$C")), "")</f>
        <v/>
      </c>
      <c r="H36" s="28" t="str">
        <f ca="1">IF(ISNUMBER(MATCH($A36,_xlfn.ANCHORARRAY( Categorie!$J$3), 0)), SUMIF(INDIRECT(H$2&amp;"!$D:$D"),$A36,INDIRECT(H$2&amp;"!$C:$C")), "")</f>
        <v/>
      </c>
      <c r="I36" s="28" t="str">
        <f ca="1">IF(ISNUMBER(MATCH($A36,_xlfn.ANCHORARRAY( Categorie!$J$3), 0)), SUMIF(INDIRECT(I$2&amp;"!$D:$D"),$A36,INDIRECT(I$2&amp;"!$C:$C")), "")</f>
        <v/>
      </c>
      <c r="J36" s="28" t="str">
        <f ca="1">IF(ISNUMBER(MATCH($A36,_xlfn.ANCHORARRAY( Categorie!$J$3), 0)), SUMIF(INDIRECT(J$2&amp;"!$D:$D"),$A36,INDIRECT(J$2&amp;"!$C:$C")), "")</f>
        <v/>
      </c>
      <c r="K36" s="28" t="str">
        <f ca="1">IF(ISNUMBER(MATCH($A36,_xlfn.ANCHORARRAY( Categorie!$J$3), 0)), SUMIF(INDIRECT(K$2&amp;"!$D:$D"),$A36,INDIRECT(K$2&amp;"!$C:$C")), "")</f>
        <v/>
      </c>
      <c r="L36" s="28" t="str">
        <f ca="1">IF(ISNUMBER(MATCH($A36,_xlfn.ANCHORARRAY( Categorie!$J$3), 0)), SUMIF(INDIRECT(L$2&amp;"!$D:$D"),$A36,INDIRECT(L$2&amp;"!$C:$C")), "")</f>
        <v/>
      </c>
      <c r="M36" s="29" t="str">
        <f ca="1">IF(ISNUMBER(MATCH($A36,_xlfn.ANCHORARRAY( Categorie!$J$3), 0)), SUMIF(INDIRECT(M$2&amp;"!$D:$D"),$A36,INDIRECT(M$2&amp;"!$C:$C")), "")</f>
        <v/>
      </c>
      <c r="N36" s="28" t="str">
        <f>IF(ISNUMBER(MATCH($A36,_xlfn.ANCHORARRAY(Categorie!$J$3),0)),SUM($B36:M36),"")</f>
        <v/>
      </c>
      <c r="O36" s="28" t="str">
        <f>IF(ISNUMBER(MATCH($A36,_xlfn.ANCHORARRAY(Categorie!$J$3),0)),N36/12,"")</f>
        <v/>
      </c>
    </row>
    <row r="37" spans="1:237" x14ac:dyDescent="0.2">
      <c r="B37" s="28" t="str">
        <f ca="1">IF(ISNUMBER(MATCH($A37,_xlfn.ANCHORARRAY( Categorie!$J$3), 0)), SUMIF(INDIRECT(B$2&amp;"!$D:$D"),$A37,INDIRECT(B$2&amp;"!$C:$C")), "")</f>
        <v/>
      </c>
      <c r="C37" s="28" t="str">
        <f ca="1">IF(ISNUMBER(MATCH($A37,_xlfn.ANCHORARRAY( Categorie!$J$3), 0)), SUMIF(INDIRECT(C$2&amp;"!$D:$D"),$A37,INDIRECT(C$2&amp;"!$C:$C")), "")</f>
        <v/>
      </c>
      <c r="D37" s="28" t="str">
        <f ca="1">IF(ISNUMBER(MATCH($A37,_xlfn.ANCHORARRAY( Categorie!$J$3), 0)), SUMIF(INDIRECT(D$2&amp;"!$D:$D"),$A37,INDIRECT(D$2&amp;"!$C:$C")), "")</f>
        <v/>
      </c>
      <c r="E37" s="28" t="str">
        <f ca="1">IF(ISNUMBER(MATCH($A37,_xlfn.ANCHORARRAY( Categorie!$J$3), 0)), SUMIF(INDIRECT(E$2&amp;"!$D:$D"),$A37,INDIRECT(E$2&amp;"!$C:$C")), "")</f>
        <v/>
      </c>
      <c r="F37" s="28" t="str">
        <f ca="1">IF(ISNUMBER(MATCH($A37,_xlfn.ANCHORARRAY( Categorie!$J$3), 0)), SUMIF(INDIRECT(F$2&amp;"!$D:$D"),$A37,INDIRECT(F$2&amp;"!$C:$C")), "")</f>
        <v/>
      </c>
      <c r="G37" s="28" t="str">
        <f ca="1">IF(ISNUMBER(MATCH($A37,_xlfn.ANCHORARRAY( Categorie!$J$3), 0)), SUMIF(INDIRECT(G$2&amp;"!$D:$D"),$A37,INDIRECT(G$2&amp;"!$C:$C")), "")</f>
        <v/>
      </c>
      <c r="H37" s="28" t="str">
        <f ca="1">IF(ISNUMBER(MATCH($A37,_xlfn.ANCHORARRAY( Categorie!$J$3), 0)), SUMIF(INDIRECT(H$2&amp;"!$D:$D"),$A37,INDIRECT(H$2&amp;"!$C:$C")), "")</f>
        <v/>
      </c>
      <c r="I37" s="28" t="str">
        <f ca="1">IF(ISNUMBER(MATCH($A37,_xlfn.ANCHORARRAY( Categorie!$J$3), 0)), SUMIF(INDIRECT(I$2&amp;"!$D:$D"),$A37,INDIRECT(I$2&amp;"!$C:$C")), "")</f>
        <v/>
      </c>
      <c r="J37" s="28" t="str">
        <f ca="1">IF(ISNUMBER(MATCH($A37,_xlfn.ANCHORARRAY( Categorie!$J$3), 0)), SUMIF(INDIRECT(J$2&amp;"!$D:$D"),$A37,INDIRECT(J$2&amp;"!$C:$C")), "")</f>
        <v/>
      </c>
      <c r="K37" s="28" t="str">
        <f ca="1">IF(ISNUMBER(MATCH($A37,_xlfn.ANCHORARRAY( Categorie!$J$3), 0)), SUMIF(INDIRECT(K$2&amp;"!$D:$D"),$A37,INDIRECT(K$2&amp;"!$C:$C")), "")</f>
        <v/>
      </c>
      <c r="L37" s="28" t="str">
        <f ca="1">IF(ISNUMBER(MATCH($A37,_xlfn.ANCHORARRAY( Categorie!$J$3), 0)), SUMIF(INDIRECT(L$2&amp;"!$D:$D"),$A37,INDIRECT(L$2&amp;"!$C:$C")), "")</f>
        <v/>
      </c>
      <c r="M37" s="29" t="str">
        <f ca="1">IF(ISNUMBER(MATCH($A37,_xlfn.ANCHORARRAY( Categorie!$J$3), 0)), SUMIF(INDIRECT(M$2&amp;"!$D:$D"),$A37,INDIRECT(M$2&amp;"!$C:$C")), "")</f>
        <v/>
      </c>
      <c r="N37" s="28" t="str">
        <f>IF(ISNUMBER(MATCH($A37,_xlfn.ANCHORARRAY(Categorie!$J$3),0)),SUM($B37:M37),"")</f>
        <v/>
      </c>
      <c r="O37" s="28" t="str">
        <f>IF(ISNUMBER(MATCH($A37,_xlfn.ANCHORARRAY(Categorie!$J$3),0)),N37/12,"")</f>
        <v/>
      </c>
    </row>
    <row r="38" spans="1:237" x14ac:dyDescent="0.2">
      <c r="B38" s="28" t="str">
        <f ca="1">IF(ISNUMBER(MATCH($A38,_xlfn.ANCHORARRAY( Categorie!$J$3), 0)), SUMIF(INDIRECT(B$2&amp;"!$D:$D"),$A38,INDIRECT(B$2&amp;"!$C:$C")), "")</f>
        <v/>
      </c>
      <c r="C38" s="28" t="str">
        <f ca="1">IF(ISNUMBER(MATCH($A38,_xlfn.ANCHORARRAY( Categorie!$J$3), 0)), SUMIF(INDIRECT(C$2&amp;"!$D:$D"),$A38,INDIRECT(C$2&amp;"!$C:$C")), "")</f>
        <v/>
      </c>
      <c r="D38" s="28" t="str">
        <f ca="1">IF(ISNUMBER(MATCH($A38,_xlfn.ANCHORARRAY( Categorie!$J$3), 0)), SUMIF(INDIRECT(D$2&amp;"!$D:$D"),$A38,INDIRECT(D$2&amp;"!$C:$C")), "")</f>
        <v/>
      </c>
      <c r="E38" s="28" t="str">
        <f ca="1">IF(ISNUMBER(MATCH($A38,_xlfn.ANCHORARRAY( Categorie!$J$3), 0)), SUMIF(INDIRECT(E$2&amp;"!$D:$D"),$A38,INDIRECT(E$2&amp;"!$C:$C")), "")</f>
        <v/>
      </c>
      <c r="F38" s="28" t="str">
        <f ca="1">IF(ISNUMBER(MATCH($A38,_xlfn.ANCHORARRAY( Categorie!$J$3), 0)), SUMIF(INDIRECT(F$2&amp;"!$D:$D"),$A38,INDIRECT(F$2&amp;"!$C:$C")), "")</f>
        <v/>
      </c>
      <c r="G38" s="28" t="str">
        <f ca="1">IF(ISNUMBER(MATCH($A38,_xlfn.ANCHORARRAY( Categorie!$J$3), 0)), SUMIF(INDIRECT(G$2&amp;"!$D:$D"),$A38,INDIRECT(G$2&amp;"!$C:$C")), "")</f>
        <v/>
      </c>
      <c r="H38" s="28" t="str">
        <f ca="1">IF(ISNUMBER(MATCH($A38,_xlfn.ANCHORARRAY( Categorie!$J$3), 0)), SUMIF(INDIRECT(H$2&amp;"!$D:$D"),$A38,INDIRECT(H$2&amp;"!$C:$C")), "")</f>
        <v/>
      </c>
      <c r="I38" s="28" t="str">
        <f ca="1">IF(ISNUMBER(MATCH($A38,_xlfn.ANCHORARRAY( Categorie!$J$3), 0)), SUMIF(INDIRECT(I$2&amp;"!$D:$D"),$A38,INDIRECT(I$2&amp;"!$C:$C")), "")</f>
        <v/>
      </c>
      <c r="J38" s="28" t="str">
        <f ca="1">IF(ISNUMBER(MATCH($A38,_xlfn.ANCHORARRAY( Categorie!$J$3), 0)), SUMIF(INDIRECT(J$2&amp;"!$D:$D"),$A38,INDIRECT(J$2&amp;"!$C:$C")), "")</f>
        <v/>
      </c>
      <c r="K38" s="28" t="str">
        <f ca="1">IF(ISNUMBER(MATCH($A38,_xlfn.ANCHORARRAY( Categorie!$J$3), 0)), SUMIF(INDIRECT(K$2&amp;"!$D:$D"),$A38,INDIRECT(K$2&amp;"!$C:$C")), "")</f>
        <v/>
      </c>
      <c r="L38" s="28" t="str">
        <f ca="1">IF(ISNUMBER(MATCH($A38,_xlfn.ANCHORARRAY( Categorie!$J$3), 0)), SUMIF(INDIRECT(L$2&amp;"!$D:$D"),$A38,INDIRECT(L$2&amp;"!$C:$C")), "")</f>
        <v/>
      </c>
      <c r="M38" s="29" t="str">
        <f ca="1">IF(ISNUMBER(MATCH($A38,_xlfn.ANCHORARRAY( Categorie!$J$3), 0)), SUMIF(INDIRECT(M$2&amp;"!$D:$D"),$A38,INDIRECT(M$2&amp;"!$C:$C")), "")</f>
        <v/>
      </c>
      <c r="N38" s="28" t="str">
        <f>IF(ISNUMBER(MATCH($A38,_xlfn.ANCHORARRAY(Categorie!$J$3),0)),SUM($B38:M38),"")</f>
        <v/>
      </c>
      <c r="O38" s="28" t="str">
        <f>IF(ISNUMBER(MATCH($A38,_xlfn.ANCHORARRAY(Categorie!$J$3),0)),N38/12,"")</f>
        <v/>
      </c>
    </row>
    <row r="39" spans="1:237" x14ac:dyDescent="0.2">
      <c r="B39" s="28" t="str">
        <f ca="1">IF(ISNUMBER(MATCH($A39,_xlfn.ANCHORARRAY( Categorie!$J$3), 0)), SUMIF(INDIRECT(B$2&amp;"!$D:$D"),$A39,INDIRECT(B$2&amp;"!$C:$C")), "")</f>
        <v/>
      </c>
      <c r="C39" s="28" t="str">
        <f ca="1">IF(ISNUMBER(MATCH($A39,_xlfn.ANCHORARRAY( Categorie!$J$3), 0)), SUMIF(INDIRECT(C$2&amp;"!$D:$D"),$A39,INDIRECT(C$2&amp;"!$C:$C")), "")</f>
        <v/>
      </c>
      <c r="D39" s="28" t="str">
        <f ca="1">IF(ISNUMBER(MATCH($A39,_xlfn.ANCHORARRAY( Categorie!$J$3), 0)), SUMIF(INDIRECT(D$2&amp;"!$D:$D"),$A39,INDIRECT(D$2&amp;"!$C:$C")), "")</f>
        <v/>
      </c>
      <c r="E39" s="28" t="str">
        <f ca="1">IF(ISNUMBER(MATCH($A39,_xlfn.ANCHORARRAY( Categorie!$J$3), 0)), SUMIF(INDIRECT(E$2&amp;"!$D:$D"),$A39,INDIRECT(E$2&amp;"!$C:$C")), "")</f>
        <v/>
      </c>
      <c r="F39" s="28" t="str">
        <f ca="1">IF(ISNUMBER(MATCH($A39,_xlfn.ANCHORARRAY( Categorie!$J$3), 0)), SUMIF(INDIRECT(F$2&amp;"!$D:$D"),$A39,INDIRECT(F$2&amp;"!$C:$C")), "")</f>
        <v/>
      </c>
      <c r="G39" s="28" t="str">
        <f ca="1">IF(ISNUMBER(MATCH($A39,_xlfn.ANCHORARRAY( Categorie!$J$3), 0)), SUMIF(INDIRECT(G$2&amp;"!$D:$D"),$A39,INDIRECT(G$2&amp;"!$C:$C")), "")</f>
        <v/>
      </c>
      <c r="H39" s="28" t="str">
        <f ca="1">IF(ISNUMBER(MATCH($A39,_xlfn.ANCHORARRAY( Categorie!$J$3), 0)), SUMIF(INDIRECT(H$2&amp;"!$D:$D"),$A39,INDIRECT(H$2&amp;"!$C:$C")), "")</f>
        <v/>
      </c>
      <c r="I39" s="28" t="str">
        <f ca="1">IF(ISNUMBER(MATCH($A39,_xlfn.ANCHORARRAY( Categorie!$J$3), 0)), SUMIF(INDIRECT(I$2&amp;"!$D:$D"),$A39,INDIRECT(I$2&amp;"!$C:$C")), "")</f>
        <v/>
      </c>
      <c r="J39" s="28" t="str">
        <f ca="1">IF(ISNUMBER(MATCH($A39,_xlfn.ANCHORARRAY( Categorie!$J$3), 0)), SUMIF(INDIRECT(J$2&amp;"!$D:$D"),$A39,INDIRECT(J$2&amp;"!$C:$C")), "")</f>
        <v/>
      </c>
      <c r="K39" s="28" t="str">
        <f ca="1">IF(ISNUMBER(MATCH($A39,_xlfn.ANCHORARRAY( Categorie!$J$3), 0)), SUMIF(INDIRECT(K$2&amp;"!$D:$D"),$A39,INDIRECT(K$2&amp;"!$C:$C")), "")</f>
        <v/>
      </c>
      <c r="L39" s="28" t="str">
        <f ca="1">IF(ISNUMBER(MATCH($A39,_xlfn.ANCHORARRAY( Categorie!$J$3), 0)), SUMIF(INDIRECT(L$2&amp;"!$D:$D"),$A39,INDIRECT(L$2&amp;"!$C:$C")), "")</f>
        <v/>
      </c>
      <c r="M39" s="29" t="str">
        <f ca="1">IF(ISNUMBER(MATCH($A39,_xlfn.ANCHORARRAY( Categorie!$J$3), 0)), SUMIF(INDIRECT(M$2&amp;"!$D:$D"),$A39,INDIRECT(M$2&amp;"!$C:$C")), "")</f>
        <v/>
      </c>
      <c r="N39" s="28" t="str">
        <f>IF(ISNUMBER(MATCH($A39,_xlfn.ANCHORARRAY(Categorie!$J$3),0)),SUM($B39:M39),"")</f>
        <v/>
      </c>
      <c r="O39" s="28" t="str">
        <f>IF(ISNUMBER(MATCH($A39,_xlfn.ANCHORARRAY(Categorie!$J$3),0)),N39/12,"")</f>
        <v/>
      </c>
    </row>
    <row r="40" spans="1:237" x14ac:dyDescent="0.2">
      <c r="B40" s="28" t="str">
        <f ca="1">IF(ISNUMBER(MATCH($A40,_xlfn.ANCHORARRAY( Categorie!$J$3), 0)), SUMIF(INDIRECT(B$2&amp;"!$D:$D"),$A40,INDIRECT(B$2&amp;"!$C:$C")), "")</f>
        <v/>
      </c>
      <c r="C40" s="28" t="str">
        <f ca="1">IF(ISNUMBER(MATCH($A40,_xlfn.ANCHORARRAY( Categorie!$J$3), 0)), SUMIF(INDIRECT(C$2&amp;"!$D:$D"),$A40,INDIRECT(C$2&amp;"!$C:$C")), "")</f>
        <v/>
      </c>
      <c r="D40" s="28" t="str">
        <f ca="1">IF(ISNUMBER(MATCH($A40,_xlfn.ANCHORARRAY( Categorie!$J$3), 0)), SUMIF(INDIRECT(D$2&amp;"!$D:$D"),$A40,INDIRECT(D$2&amp;"!$C:$C")), "")</f>
        <v/>
      </c>
      <c r="E40" s="28" t="str">
        <f ca="1">IF(ISNUMBER(MATCH($A40,_xlfn.ANCHORARRAY( Categorie!$J$3), 0)), SUMIF(INDIRECT(E$2&amp;"!$D:$D"),$A40,INDIRECT(E$2&amp;"!$C:$C")), "")</f>
        <v/>
      </c>
      <c r="F40" s="28" t="str">
        <f ca="1">IF(ISNUMBER(MATCH($A40,_xlfn.ANCHORARRAY( Categorie!$J$3), 0)), SUMIF(INDIRECT(F$2&amp;"!$D:$D"),$A40,INDIRECT(F$2&amp;"!$C:$C")), "")</f>
        <v/>
      </c>
      <c r="G40" s="28" t="str">
        <f ca="1">IF(ISNUMBER(MATCH($A40,_xlfn.ANCHORARRAY( Categorie!$J$3), 0)), SUMIF(INDIRECT(G$2&amp;"!$D:$D"),$A40,INDIRECT(G$2&amp;"!$C:$C")), "")</f>
        <v/>
      </c>
      <c r="H40" s="28" t="str">
        <f ca="1">IF(ISNUMBER(MATCH($A40,_xlfn.ANCHORARRAY( Categorie!$J$3), 0)), SUMIF(INDIRECT(H$2&amp;"!$D:$D"),$A40,INDIRECT(H$2&amp;"!$C:$C")), "")</f>
        <v/>
      </c>
      <c r="I40" s="28" t="str">
        <f ca="1">IF(ISNUMBER(MATCH($A40,_xlfn.ANCHORARRAY( Categorie!$J$3), 0)), SUMIF(INDIRECT(I$2&amp;"!$D:$D"),$A40,INDIRECT(I$2&amp;"!$C:$C")), "")</f>
        <v/>
      </c>
      <c r="J40" s="28" t="str">
        <f ca="1">IF(ISNUMBER(MATCH($A40,_xlfn.ANCHORARRAY( Categorie!$J$3), 0)), SUMIF(INDIRECT(J$2&amp;"!$D:$D"),$A40,INDIRECT(J$2&amp;"!$C:$C")), "")</f>
        <v/>
      </c>
      <c r="K40" s="28" t="str">
        <f ca="1">IF(ISNUMBER(MATCH($A40,_xlfn.ANCHORARRAY( Categorie!$J$3), 0)), SUMIF(INDIRECT(K$2&amp;"!$D:$D"),$A40,INDIRECT(K$2&amp;"!$C:$C")), "")</f>
        <v/>
      </c>
      <c r="L40" s="28" t="str">
        <f ca="1">IF(ISNUMBER(MATCH($A40,_xlfn.ANCHORARRAY( Categorie!$J$3), 0)), SUMIF(INDIRECT(L$2&amp;"!$D:$D"),$A40,INDIRECT(L$2&amp;"!$C:$C")), "")</f>
        <v/>
      </c>
      <c r="M40" s="29" t="str">
        <f ca="1">IF(ISNUMBER(MATCH($A40,_xlfn.ANCHORARRAY( Categorie!$J$3), 0)), SUMIF(INDIRECT(M$2&amp;"!$D:$D"),$A40,INDIRECT(M$2&amp;"!$C:$C")), "")</f>
        <v/>
      </c>
      <c r="N40" s="28" t="str">
        <f>IF(ISNUMBER(MATCH($A40,_xlfn.ANCHORARRAY(Categorie!$J$3),0)),SUM($B40:M40),"")</f>
        <v/>
      </c>
      <c r="O40" s="28" t="str">
        <f>IF(ISNUMBER(MATCH($A40,_xlfn.ANCHORARRAY(Categorie!$J$3),0)),N40/12,"")</f>
        <v/>
      </c>
    </row>
    <row r="41" spans="1:237" x14ac:dyDescent="0.2">
      <c r="B41" s="28" t="str">
        <f ca="1">IF(ISNUMBER(MATCH($A41,_xlfn.ANCHORARRAY( Categorie!$J$3), 0)), SUMIF(INDIRECT(B$2&amp;"!$D:$D"),$A41,INDIRECT(B$2&amp;"!$C:$C")), "")</f>
        <v/>
      </c>
      <c r="C41" s="28" t="str">
        <f ca="1">IF(ISNUMBER(MATCH($A41,_xlfn.ANCHORARRAY( Categorie!$J$3), 0)), SUMIF(INDIRECT(C$2&amp;"!$D:$D"),$A41,INDIRECT(C$2&amp;"!$C:$C")), "")</f>
        <v/>
      </c>
      <c r="D41" s="28" t="str">
        <f ca="1">IF(ISNUMBER(MATCH($A41,_xlfn.ANCHORARRAY( Categorie!$J$3), 0)), SUMIF(INDIRECT(D$2&amp;"!$D:$D"),$A41,INDIRECT(D$2&amp;"!$C:$C")), "")</f>
        <v/>
      </c>
      <c r="E41" s="28" t="str">
        <f ca="1">IF(ISNUMBER(MATCH($A41,_xlfn.ANCHORARRAY( Categorie!$J$3), 0)), SUMIF(INDIRECT(E$2&amp;"!$D:$D"),$A41,INDIRECT(E$2&amp;"!$C:$C")), "")</f>
        <v/>
      </c>
      <c r="F41" s="28" t="str">
        <f ca="1">IF(ISNUMBER(MATCH($A41,_xlfn.ANCHORARRAY( Categorie!$J$3), 0)), SUMIF(INDIRECT(F$2&amp;"!$D:$D"),$A41,INDIRECT(F$2&amp;"!$C:$C")), "")</f>
        <v/>
      </c>
      <c r="G41" s="28" t="str">
        <f ca="1">IF(ISNUMBER(MATCH($A41,_xlfn.ANCHORARRAY( Categorie!$J$3), 0)), SUMIF(INDIRECT(G$2&amp;"!$D:$D"),$A41,INDIRECT(G$2&amp;"!$C:$C")), "")</f>
        <v/>
      </c>
      <c r="H41" s="28" t="str">
        <f ca="1">IF(ISNUMBER(MATCH($A41,_xlfn.ANCHORARRAY( Categorie!$J$3), 0)), SUMIF(INDIRECT(H$2&amp;"!$D:$D"),$A41,INDIRECT(H$2&amp;"!$C:$C")), "")</f>
        <v/>
      </c>
      <c r="I41" s="28" t="str">
        <f ca="1">IF(ISNUMBER(MATCH($A41,_xlfn.ANCHORARRAY( Categorie!$J$3), 0)), SUMIF(INDIRECT(I$2&amp;"!$D:$D"),$A41,INDIRECT(I$2&amp;"!$C:$C")), "")</f>
        <v/>
      </c>
      <c r="J41" s="28" t="str">
        <f ca="1">IF(ISNUMBER(MATCH($A41,_xlfn.ANCHORARRAY( Categorie!$J$3), 0)), SUMIF(INDIRECT(J$2&amp;"!$D:$D"),$A41,INDIRECT(J$2&amp;"!$C:$C")), "")</f>
        <v/>
      </c>
      <c r="K41" s="28" t="str">
        <f ca="1">IF(ISNUMBER(MATCH($A41,_xlfn.ANCHORARRAY( Categorie!$J$3), 0)), SUMIF(INDIRECT(K$2&amp;"!$D:$D"),$A41,INDIRECT(K$2&amp;"!$C:$C")), "")</f>
        <v/>
      </c>
      <c r="L41" s="28" t="str">
        <f ca="1">IF(ISNUMBER(MATCH($A41,_xlfn.ANCHORARRAY( Categorie!$J$3), 0)), SUMIF(INDIRECT(L$2&amp;"!$D:$D"),$A41,INDIRECT(L$2&amp;"!$C:$C")), "")</f>
        <v/>
      </c>
      <c r="M41" s="29" t="str">
        <f ca="1">IF(ISNUMBER(MATCH($A41,_xlfn.ANCHORARRAY( Categorie!$J$3), 0)), SUMIF(INDIRECT(M$2&amp;"!$D:$D"),$A41,INDIRECT(M$2&amp;"!$C:$C")), "")</f>
        <v/>
      </c>
      <c r="N41" s="28" t="str">
        <f>IF(ISNUMBER(MATCH($A41,_xlfn.ANCHORARRAY(Categorie!$J$3),0)),SUM($B41:M41),"")</f>
        <v/>
      </c>
      <c r="O41" s="28" t="str">
        <f>IF(ISNUMBER(MATCH($A41,_xlfn.ANCHORARRAY(Categorie!$J$3),0)),N41/12,"")</f>
        <v/>
      </c>
    </row>
    <row r="42" spans="1:237" x14ac:dyDescent="0.2">
      <c r="B42" s="28" t="str">
        <f ca="1">IF(ISNUMBER(MATCH($A42,_xlfn.ANCHORARRAY( Categorie!$J$3), 0)), SUMIF(INDIRECT(B$2&amp;"!$D:$D"),$A42,INDIRECT(B$2&amp;"!$C:$C")), "")</f>
        <v/>
      </c>
      <c r="C42" s="28" t="str">
        <f ca="1">IF(ISNUMBER(MATCH($A42,_xlfn.ANCHORARRAY( Categorie!$J$3), 0)), SUMIF(INDIRECT(C$2&amp;"!$D:$D"),$A42,INDIRECT(C$2&amp;"!$C:$C")), "")</f>
        <v/>
      </c>
      <c r="D42" s="28" t="str">
        <f ca="1">IF(ISNUMBER(MATCH($A42,_xlfn.ANCHORARRAY( Categorie!$J$3), 0)), SUMIF(INDIRECT(D$2&amp;"!$D:$D"),$A42,INDIRECT(D$2&amp;"!$C:$C")), "")</f>
        <v/>
      </c>
      <c r="E42" s="28" t="str">
        <f ca="1">IF(ISNUMBER(MATCH($A42,_xlfn.ANCHORARRAY( Categorie!$J$3), 0)), SUMIF(INDIRECT(E$2&amp;"!$D:$D"),$A42,INDIRECT(E$2&amp;"!$C:$C")), "")</f>
        <v/>
      </c>
      <c r="F42" s="28" t="str">
        <f ca="1">IF(ISNUMBER(MATCH($A42,_xlfn.ANCHORARRAY( Categorie!$J$3), 0)), SUMIF(INDIRECT(F$2&amp;"!$D:$D"),$A42,INDIRECT(F$2&amp;"!$C:$C")), "")</f>
        <v/>
      </c>
      <c r="G42" s="28" t="str">
        <f ca="1">IF(ISNUMBER(MATCH($A42,_xlfn.ANCHORARRAY( Categorie!$J$3), 0)), SUMIF(INDIRECT(G$2&amp;"!$D:$D"),$A42,INDIRECT(G$2&amp;"!$C:$C")), "")</f>
        <v/>
      </c>
      <c r="H42" s="28" t="str">
        <f ca="1">IF(ISNUMBER(MATCH($A42,_xlfn.ANCHORARRAY( Categorie!$J$3), 0)), SUMIF(INDIRECT(H$2&amp;"!$D:$D"),$A42,INDIRECT(H$2&amp;"!$C:$C")), "")</f>
        <v/>
      </c>
      <c r="I42" s="28" t="str">
        <f ca="1">IF(ISNUMBER(MATCH($A42,_xlfn.ANCHORARRAY( Categorie!$J$3), 0)), SUMIF(INDIRECT(I$2&amp;"!$D:$D"),$A42,INDIRECT(I$2&amp;"!$C:$C")), "")</f>
        <v/>
      </c>
      <c r="J42" s="28" t="str">
        <f ca="1">IF(ISNUMBER(MATCH($A42,_xlfn.ANCHORARRAY( Categorie!$J$3), 0)), SUMIF(INDIRECT(J$2&amp;"!$D:$D"),$A42,INDIRECT(J$2&amp;"!$C:$C")), "")</f>
        <v/>
      </c>
      <c r="K42" s="28" t="str">
        <f ca="1">IF(ISNUMBER(MATCH($A42,_xlfn.ANCHORARRAY( Categorie!$J$3), 0)), SUMIF(INDIRECT(K$2&amp;"!$D:$D"),$A42,INDIRECT(K$2&amp;"!$C:$C")), "")</f>
        <v/>
      </c>
      <c r="L42" s="28" t="str">
        <f ca="1">IF(ISNUMBER(MATCH($A42,_xlfn.ANCHORARRAY( Categorie!$J$3), 0)), SUMIF(INDIRECT(L$2&amp;"!$D:$D"),$A42,INDIRECT(L$2&amp;"!$C:$C")), "")</f>
        <v/>
      </c>
      <c r="M42" s="29" t="str">
        <f ca="1">IF(ISNUMBER(MATCH($A42,_xlfn.ANCHORARRAY( Categorie!$J$3), 0)), SUMIF(INDIRECT(M$2&amp;"!$D:$D"),$A42,INDIRECT(M$2&amp;"!$C:$C")), "")</f>
        <v/>
      </c>
      <c r="N42" s="28" t="str">
        <f>IF(ISNUMBER(MATCH($A42,_xlfn.ANCHORARRAY(Categorie!$J$3),0)),SUM($B42:M42),"")</f>
        <v/>
      </c>
      <c r="O42" s="28" t="str">
        <f>IF(ISNUMBER(MATCH($A42,_xlfn.ANCHORARRAY(Categorie!$J$3),0)),N42/12,"")</f>
        <v/>
      </c>
    </row>
    <row r="43" spans="1:237" x14ac:dyDescent="0.2">
      <c r="B43" s="28" t="str">
        <f ca="1">IF(ISNUMBER(MATCH($A43,_xlfn.ANCHORARRAY( Categorie!$J$3), 0)), SUMIF(INDIRECT(B$2&amp;"!$D:$D"),$A43,INDIRECT(B$2&amp;"!$C:$C")), "")</f>
        <v/>
      </c>
      <c r="C43" s="28" t="str">
        <f ca="1">IF(ISNUMBER(MATCH($A43,_xlfn.ANCHORARRAY( Categorie!$J$3), 0)), SUMIF(INDIRECT(C$2&amp;"!$D:$D"),$A43,INDIRECT(C$2&amp;"!$C:$C")), "")</f>
        <v/>
      </c>
      <c r="D43" s="28" t="str">
        <f ca="1">IF(ISNUMBER(MATCH($A43,_xlfn.ANCHORARRAY( Categorie!$J$3), 0)), SUMIF(INDIRECT(D$2&amp;"!$D:$D"),$A43,INDIRECT(D$2&amp;"!$C:$C")), "")</f>
        <v/>
      </c>
      <c r="E43" s="28" t="str">
        <f ca="1">IF(ISNUMBER(MATCH($A43,_xlfn.ANCHORARRAY( Categorie!$J$3), 0)), SUMIF(INDIRECT(E$2&amp;"!$D:$D"),$A43,INDIRECT(E$2&amp;"!$C:$C")), "")</f>
        <v/>
      </c>
      <c r="F43" s="28" t="str">
        <f ca="1">IF(ISNUMBER(MATCH($A43,_xlfn.ANCHORARRAY( Categorie!$J$3), 0)), SUMIF(INDIRECT(F$2&amp;"!$D:$D"),$A43,INDIRECT(F$2&amp;"!$C:$C")), "")</f>
        <v/>
      </c>
      <c r="G43" s="28" t="str">
        <f ca="1">IF(ISNUMBER(MATCH($A43,_xlfn.ANCHORARRAY( Categorie!$J$3), 0)), SUMIF(INDIRECT(G$2&amp;"!$D:$D"),$A43,INDIRECT(G$2&amp;"!$C:$C")), "")</f>
        <v/>
      </c>
      <c r="H43" s="28" t="str">
        <f ca="1">IF(ISNUMBER(MATCH($A43,_xlfn.ANCHORARRAY( Categorie!$J$3), 0)), SUMIF(INDIRECT(H$2&amp;"!$D:$D"),$A43,INDIRECT(H$2&amp;"!$C:$C")), "")</f>
        <v/>
      </c>
      <c r="I43" s="28" t="str">
        <f ca="1">IF(ISNUMBER(MATCH($A43,_xlfn.ANCHORARRAY( Categorie!$J$3), 0)), SUMIF(INDIRECT(I$2&amp;"!$D:$D"),$A43,INDIRECT(I$2&amp;"!$C:$C")), "")</f>
        <v/>
      </c>
      <c r="J43" s="28" t="str">
        <f ca="1">IF(ISNUMBER(MATCH($A43,_xlfn.ANCHORARRAY( Categorie!$J$3), 0)), SUMIF(INDIRECT(J$2&amp;"!$D:$D"),$A43,INDIRECT(J$2&amp;"!$C:$C")), "")</f>
        <v/>
      </c>
      <c r="K43" s="28" t="str">
        <f ca="1">IF(ISNUMBER(MATCH($A43,_xlfn.ANCHORARRAY( Categorie!$J$3), 0)), SUMIF(INDIRECT(K$2&amp;"!$D:$D"),$A43,INDIRECT(K$2&amp;"!$C:$C")), "")</f>
        <v/>
      </c>
      <c r="L43" s="28" t="str">
        <f ca="1">IF(ISNUMBER(MATCH($A43,_xlfn.ANCHORARRAY( Categorie!$J$3), 0)), SUMIF(INDIRECT(L$2&amp;"!$D:$D"),$A43,INDIRECT(L$2&amp;"!$C:$C")), "")</f>
        <v/>
      </c>
      <c r="M43" s="29" t="str">
        <f ca="1">IF(ISNUMBER(MATCH($A43,_xlfn.ANCHORARRAY( Categorie!$J$3), 0)), SUMIF(INDIRECT(M$2&amp;"!$D:$D"),$A43,INDIRECT(M$2&amp;"!$C:$C")), "")</f>
        <v/>
      </c>
      <c r="N43" s="28" t="str">
        <f>IF(ISNUMBER(MATCH($A43,_xlfn.ANCHORARRAY(Categorie!$J$3),0)),SUM($B43:M43),"")</f>
        <v/>
      </c>
      <c r="O43" s="28" t="str">
        <f>IF(ISNUMBER(MATCH($A43,_xlfn.ANCHORARRAY(Categorie!$J$3),0)),N43/12,"")</f>
        <v/>
      </c>
    </row>
    <row r="44" spans="1:237" x14ac:dyDescent="0.2">
      <c r="B44" s="28" t="str">
        <f ca="1">IF(ISNUMBER(MATCH($A44,_xlfn.ANCHORARRAY( Categorie!$J$3), 0)), SUMIF(INDIRECT(B$2&amp;"!$D:$D"),$A44,INDIRECT(B$2&amp;"!$C:$C")), "")</f>
        <v/>
      </c>
      <c r="C44" s="28" t="str">
        <f ca="1">IF(ISNUMBER(MATCH($A44,_xlfn.ANCHORARRAY( Categorie!$J$3), 0)), SUMIF(INDIRECT(C$2&amp;"!$D:$D"),$A44,INDIRECT(C$2&amp;"!$C:$C")), "")</f>
        <v/>
      </c>
      <c r="D44" s="28" t="str">
        <f ca="1">IF(ISNUMBER(MATCH($A44,_xlfn.ANCHORARRAY( Categorie!$J$3), 0)), SUMIF(INDIRECT(D$2&amp;"!$D:$D"),$A44,INDIRECT(D$2&amp;"!$C:$C")), "")</f>
        <v/>
      </c>
      <c r="E44" s="28" t="str">
        <f ca="1">IF(ISNUMBER(MATCH($A44,_xlfn.ANCHORARRAY( Categorie!$J$3), 0)), SUMIF(INDIRECT(E$2&amp;"!$D:$D"),$A44,INDIRECT(E$2&amp;"!$C:$C")), "")</f>
        <v/>
      </c>
      <c r="F44" s="28" t="str">
        <f ca="1">IF(ISNUMBER(MATCH($A44,_xlfn.ANCHORARRAY( Categorie!$J$3), 0)), SUMIF(INDIRECT(F$2&amp;"!$D:$D"),$A44,INDIRECT(F$2&amp;"!$C:$C")), "")</f>
        <v/>
      </c>
      <c r="G44" s="28" t="str">
        <f ca="1">IF(ISNUMBER(MATCH($A44,_xlfn.ANCHORARRAY( Categorie!$J$3), 0)), SUMIF(INDIRECT(G$2&amp;"!$D:$D"),$A44,INDIRECT(G$2&amp;"!$C:$C")), "")</f>
        <v/>
      </c>
      <c r="H44" s="28" t="str">
        <f ca="1">IF(ISNUMBER(MATCH($A44,_xlfn.ANCHORARRAY( Categorie!$J$3), 0)), SUMIF(INDIRECT(H$2&amp;"!$D:$D"),$A44,INDIRECT(H$2&amp;"!$C:$C")), "")</f>
        <v/>
      </c>
      <c r="I44" s="28" t="str">
        <f ca="1">IF(ISNUMBER(MATCH($A44,_xlfn.ANCHORARRAY( Categorie!$J$3), 0)), SUMIF(INDIRECT(I$2&amp;"!$D:$D"),$A44,INDIRECT(I$2&amp;"!$C:$C")), "")</f>
        <v/>
      </c>
      <c r="J44" s="28" t="str">
        <f ca="1">IF(ISNUMBER(MATCH($A44,_xlfn.ANCHORARRAY( Categorie!$J$3), 0)), SUMIF(INDIRECT(J$2&amp;"!$D:$D"),$A44,INDIRECT(J$2&amp;"!$C:$C")), "")</f>
        <v/>
      </c>
      <c r="K44" s="28" t="str">
        <f ca="1">IF(ISNUMBER(MATCH($A44,_xlfn.ANCHORARRAY( Categorie!$J$3), 0)), SUMIF(INDIRECT(K$2&amp;"!$D:$D"),$A44,INDIRECT(K$2&amp;"!$C:$C")), "")</f>
        <v/>
      </c>
      <c r="L44" s="28" t="str">
        <f ca="1">IF(ISNUMBER(MATCH($A44,_xlfn.ANCHORARRAY( Categorie!$J$3), 0)), SUMIF(INDIRECT(L$2&amp;"!$D:$D"),$A44,INDIRECT(L$2&amp;"!$C:$C")), "")</f>
        <v/>
      </c>
      <c r="M44" s="29" t="str">
        <f ca="1">IF(ISNUMBER(MATCH($A44,_xlfn.ANCHORARRAY( Categorie!$J$3), 0)), SUMIF(INDIRECT(M$2&amp;"!$D:$D"),$A44,INDIRECT(M$2&amp;"!$C:$C")), "")</f>
        <v/>
      </c>
      <c r="N44" s="28" t="str">
        <f>IF(ISNUMBER(MATCH($A44,_xlfn.ANCHORARRAY(Categorie!$J$3),0)),SUM($B44:M44),"")</f>
        <v/>
      </c>
      <c r="O44" s="28" t="str">
        <f>IF(ISNUMBER(MATCH($A44,_xlfn.ANCHORARRAY(Categorie!$J$3),0)),N44/12,"")</f>
        <v/>
      </c>
    </row>
    <row r="45" spans="1:237" x14ac:dyDescent="0.2">
      <c r="B45" s="28" t="str">
        <f ca="1">IF(ISNUMBER(MATCH($A45,_xlfn.ANCHORARRAY( Categorie!$J$3), 0)), SUMIF(INDIRECT(B$2&amp;"!$D:$D"),$A45,INDIRECT(B$2&amp;"!$C:$C")), "")</f>
        <v/>
      </c>
      <c r="C45" s="28" t="str">
        <f ca="1">IF(ISNUMBER(MATCH($A45,_xlfn.ANCHORARRAY( Categorie!$J$3), 0)), SUMIF(INDIRECT(C$2&amp;"!$D:$D"),$A45,INDIRECT(C$2&amp;"!$C:$C")), "")</f>
        <v/>
      </c>
      <c r="D45" s="28" t="str">
        <f ca="1">IF(ISNUMBER(MATCH($A45,_xlfn.ANCHORARRAY( Categorie!$J$3), 0)), SUMIF(INDIRECT(D$2&amp;"!$D:$D"),$A45,INDIRECT(D$2&amp;"!$C:$C")), "")</f>
        <v/>
      </c>
      <c r="E45" s="28" t="str">
        <f ca="1">IF(ISNUMBER(MATCH($A45,_xlfn.ANCHORARRAY( Categorie!$J$3), 0)), SUMIF(INDIRECT(E$2&amp;"!$D:$D"),$A45,INDIRECT(E$2&amp;"!$C:$C")), "")</f>
        <v/>
      </c>
      <c r="F45" s="28" t="str">
        <f ca="1">IF(ISNUMBER(MATCH($A45,_xlfn.ANCHORARRAY( Categorie!$J$3), 0)), SUMIF(INDIRECT(F$2&amp;"!$D:$D"),$A45,INDIRECT(F$2&amp;"!$C:$C")), "")</f>
        <v/>
      </c>
      <c r="G45" s="28" t="str">
        <f ca="1">IF(ISNUMBER(MATCH($A45,_xlfn.ANCHORARRAY( Categorie!$J$3), 0)), SUMIF(INDIRECT(G$2&amp;"!$D:$D"),$A45,INDIRECT(G$2&amp;"!$C:$C")), "")</f>
        <v/>
      </c>
      <c r="H45" s="28" t="str">
        <f ca="1">IF(ISNUMBER(MATCH($A45,_xlfn.ANCHORARRAY( Categorie!$J$3), 0)), SUMIF(INDIRECT(H$2&amp;"!$D:$D"),$A45,INDIRECT(H$2&amp;"!$C:$C")), "")</f>
        <v/>
      </c>
      <c r="I45" s="28" t="str">
        <f ca="1">IF(ISNUMBER(MATCH($A45,_xlfn.ANCHORARRAY( Categorie!$J$3), 0)), SUMIF(INDIRECT(I$2&amp;"!$D:$D"),$A45,INDIRECT(I$2&amp;"!$C:$C")), "")</f>
        <v/>
      </c>
      <c r="J45" s="28" t="str">
        <f ca="1">IF(ISNUMBER(MATCH($A45,_xlfn.ANCHORARRAY( Categorie!$J$3), 0)), SUMIF(INDIRECT(J$2&amp;"!$D:$D"),$A45,INDIRECT(J$2&amp;"!$C:$C")), "")</f>
        <v/>
      </c>
      <c r="K45" s="28" t="str">
        <f ca="1">IF(ISNUMBER(MATCH($A45,_xlfn.ANCHORARRAY( Categorie!$J$3), 0)), SUMIF(INDIRECT(K$2&amp;"!$D:$D"),$A45,INDIRECT(K$2&amp;"!$C:$C")), "")</f>
        <v/>
      </c>
      <c r="L45" s="28" t="str">
        <f ca="1">IF(ISNUMBER(MATCH($A45,_xlfn.ANCHORARRAY( Categorie!$J$3), 0)), SUMIF(INDIRECT(L$2&amp;"!$D:$D"),$A45,INDIRECT(L$2&amp;"!$C:$C")), "")</f>
        <v/>
      </c>
      <c r="M45" s="29" t="str">
        <f ca="1">IF(ISNUMBER(MATCH($A45,_xlfn.ANCHORARRAY( Categorie!$J$3), 0)), SUMIF(INDIRECT(M$2&amp;"!$D:$D"),$A45,INDIRECT(M$2&amp;"!$C:$C")), "")</f>
        <v/>
      </c>
      <c r="N45" s="28" t="str">
        <f>IF(ISNUMBER(MATCH($A45,_xlfn.ANCHORARRAY(Categorie!$J$3),0)),SUM($B45:M45),"")</f>
        <v/>
      </c>
      <c r="O45" s="28" t="str">
        <f>IF(ISNUMBER(MATCH($A45,_xlfn.ANCHORARRAY(Categorie!$J$3),0)),N45/12,"")</f>
        <v/>
      </c>
    </row>
    <row r="46" spans="1:237" x14ac:dyDescent="0.2">
      <c r="B46" s="28" t="str">
        <f ca="1">IF(ISNUMBER(MATCH($A46,_xlfn.ANCHORARRAY( Categorie!$J$3), 0)), SUMIF(INDIRECT(B$2&amp;"!$D:$D"),$A46,INDIRECT(B$2&amp;"!$C:$C")), "")</f>
        <v/>
      </c>
      <c r="C46" s="28" t="str">
        <f ca="1">IF(ISNUMBER(MATCH($A46,_xlfn.ANCHORARRAY( Categorie!$J$3), 0)), SUMIF(INDIRECT(C$2&amp;"!$D:$D"),$A46,INDIRECT(C$2&amp;"!$C:$C")), "")</f>
        <v/>
      </c>
      <c r="D46" s="28" t="str">
        <f ca="1">IF(ISNUMBER(MATCH($A46,_xlfn.ANCHORARRAY( Categorie!$J$3), 0)), SUMIF(INDIRECT(D$2&amp;"!$D:$D"),$A46,INDIRECT(D$2&amp;"!$C:$C")), "")</f>
        <v/>
      </c>
      <c r="E46" s="28" t="str">
        <f ca="1">IF(ISNUMBER(MATCH($A46,_xlfn.ANCHORARRAY( Categorie!$J$3), 0)), SUMIF(INDIRECT(E$2&amp;"!$D:$D"),$A46,INDIRECT(E$2&amp;"!$C:$C")), "")</f>
        <v/>
      </c>
      <c r="F46" s="28" t="str">
        <f ca="1">IF(ISNUMBER(MATCH($A46,_xlfn.ANCHORARRAY( Categorie!$J$3), 0)), SUMIF(INDIRECT(F$2&amp;"!$D:$D"),$A46,INDIRECT(F$2&amp;"!$C:$C")), "")</f>
        <v/>
      </c>
      <c r="G46" s="28" t="str">
        <f ca="1">IF(ISNUMBER(MATCH($A46,_xlfn.ANCHORARRAY( Categorie!$J$3), 0)), SUMIF(INDIRECT(G$2&amp;"!$D:$D"),$A46,INDIRECT(G$2&amp;"!$C:$C")), "")</f>
        <v/>
      </c>
      <c r="H46" s="28" t="str">
        <f ca="1">IF(ISNUMBER(MATCH($A46,_xlfn.ANCHORARRAY( Categorie!$J$3), 0)), SUMIF(INDIRECT(H$2&amp;"!$D:$D"),$A46,INDIRECT(H$2&amp;"!$C:$C")), "")</f>
        <v/>
      </c>
      <c r="I46" s="28" t="str">
        <f ca="1">IF(ISNUMBER(MATCH($A46,_xlfn.ANCHORARRAY( Categorie!$J$3), 0)), SUMIF(INDIRECT(I$2&amp;"!$D:$D"),$A46,INDIRECT(I$2&amp;"!$C:$C")), "")</f>
        <v/>
      </c>
      <c r="J46" s="28" t="str">
        <f ca="1">IF(ISNUMBER(MATCH($A46,_xlfn.ANCHORARRAY( Categorie!$J$3), 0)), SUMIF(INDIRECT(J$2&amp;"!$D:$D"),$A46,INDIRECT(J$2&amp;"!$C:$C")), "")</f>
        <v/>
      </c>
      <c r="K46" s="28" t="str">
        <f ca="1">IF(ISNUMBER(MATCH($A46,_xlfn.ANCHORARRAY( Categorie!$J$3), 0)), SUMIF(INDIRECT(K$2&amp;"!$D:$D"),$A46,INDIRECT(K$2&amp;"!$C:$C")), "")</f>
        <v/>
      </c>
      <c r="L46" s="28" t="str">
        <f ca="1">IF(ISNUMBER(MATCH($A46,_xlfn.ANCHORARRAY( Categorie!$J$3), 0)), SUMIF(INDIRECT(L$2&amp;"!$D:$D"),$A46,INDIRECT(L$2&amp;"!$C:$C")), "")</f>
        <v/>
      </c>
      <c r="M46" s="29" t="str">
        <f ca="1">IF(ISNUMBER(MATCH($A46,_xlfn.ANCHORARRAY( Categorie!$J$3), 0)), SUMIF(INDIRECT(M$2&amp;"!$D:$D"),$A46,INDIRECT(M$2&amp;"!$C:$C")), "")</f>
        <v/>
      </c>
      <c r="N46" s="28" t="str">
        <f>IF(ISNUMBER(MATCH($A46,_xlfn.ANCHORARRAY(Categorie!$J$3),0)),SUM($B46:M46),"")</f>
        <v/>
      </c>
      <c r="O46" s="28" t="str">
        <f>IF(ISNUMBER(MATCH($A46,_xlfn.ANCHORARRAY(Categorie!$J$3),0)),N46/12,"")</f>
        <v/>
      </c>
    </row>
    <row r="47" spans="1:237" x14ac:dyDescent="0.2">
      <c r="B47" s="28" t="str">
        <f ca="1">IF(ISNUMBER(MATCH($A47,_xlfn.ANCHORARRAY( Categorie!$J$3), 0)), SUMIF(INDIRECT(B$2&amp;"!$D:$D"),$A47,INDIRECT(B$2&amp;"!$C:$C")), "")</f>
        <v/>
      </c>
      <c r="C47" s="28" t="str">
        <f ca="1">IF(ISNUMBER(MATCH($A47,_xlfn.ANCHORARRAY( Categorie!$J$3), 0)), SUMIF(INDIRECT(C$2&amp;"!$D:$D"),$A47,INDIRECT(C$2&amp;"!$C:$C")), "")</f>
        <v/>
      </c>
      <c r="D47" s="28" t="str">
        <f ca="1">IF(ISNUMBER(MATCH($A47,_xlfn.ANCHORARRAY( Categorie!$J$3), 0)), SUMIF(INDIRECT(D$2&amp;"!$D:$D"),$A47,INDIRECT(D$2&amp;"!$C:$C")), "")</f>
        <v/>
      </c>
      <c r="E47" s="28" t="str">
        <f ca="1">IF(ISNUMBER(MATCH($A47,_xlfn.ANCHORARRAY( Categorie!$J$3), 0)), SUMIF(INDIRECT(E$2&amp;"!$D:$D"),$A47,INDIRECT(E$2&amp;"!$C:$C")), "")</f>
        <v/>
      </c>
      <c r="F47" s="28" t="str">
        <f ca="1">IF(ISNUMBER(MATCH($A47,_xlfn.ANCHORARRAY( Categorie!$J$3), 0)), SUMIF(INDIRECT(F$2&amp;"!$D:$D"),$A47,INDIRECT(F$2&amp;"!$C:$C")), "")</f>
        <v/>
      </c>
      <c r="G47" s="28" t="str">
        <f ca="1">IF(ISNUMBER(MATCH($A47,_xlfn.ANCHORARRAY( Categorie!$J$3), 0)), SUMIF(INDIRECT(G$2&amp;"!$D:$D"),$A47,INDIRECT(G$2&amp;"!$C:$C")), "")</f>
        <v/>
      </c>
      <c r="H47" s="28" t="str">
        <f ca="1">IF(ISNUMBER(MATCH($A47,_xlfn.ANCHORARRAY( Categorie!$J$3), 0)), SUMIF(INDIRECT(H$2&amp;"!$D:$D"),$A47,INDIRECT(H$2&amp;"!$C:$C")), "")</f>
        <v/>
      </c>
      <c r="I47" s="28" t="str">
        <f ca="1">IF(ISNUMBER(MATCH($A47,_xlfn.ANCHORARRAY( Categorie!$J$3), 0)), SUMIF(INDIRECT(I$2&amp;"!$D:$D"),$A47,INDIRECT(I$2&amp;"!$C:$C")), "")</f>
        <v/>
      </c>
      <c r="J47" s="28" t="str">
        <f ca="1">IF(ISNUMBER(MATCH($A47,_xlfn.ANCHORARRAY( Categorie!$J$3), 0)), SUMIF(INDIRECT(J$2&amp;"!$D:$D"),$A47,INDIRECT(J$2&amp;"!$C:$C")), "")</f>
        <v/>
      </c>
      <c r="K47" s="28" t="str">
        <f ca="1">IF(ISNUMBER(MATCH($A47,_xlfn.ANCHORARRAY( Categorie!$J$3), 0)), SUMIF(INDIRECT(K$2&amp;"!$D:$D"),$A47,INDIRECT(K$2&amp;"!$C:$C")), "")</f>
        <v/>
      </c>
      <c r="L47" s="28" t="str">
        <f ca="1">IF(ISNUMBER(MATCH($A47,_xlfn.ANCHORARRAY( Categorie!$J$3), 0)), SUMIF(INDIRECT(L$2&amp;"!$D:$D"),$A47,INDIRECT(L$2&amp;"!$C:$C")), "")</f>
        <v/>
      </c>
      <c r="M47" s="29" t="str">
        <f ca="1">IF(ISNUMBER(MATCH($A47,_xlfn.ANCHORARRAY( Categorie!$J$3), 0)), SUMIF(INDIRECT(M$2&amp;"!$D:$D"),$A47,INDIRECT(M$2&amp;"!$C:$C")), "")</f>
        <v/>
      </c>
      <c r="N47" s="28" t="str">
        <f>IF(ISNUMBER(MATCH($A47,_xlfn.ANCHORARRAY(Categorie!$J$3),0)),SUM($B47:M47),"")</f>
        <v/>
      </c>
      <c r="O47" s="28" t="str">
        <f>IF(ISNUMBER(MATCH($A47,_xlfn.ANCHORARRAY(Categorie!$J$3),0)),N47/12,"")</f>
        <v/>
      </c>
    </row>
    <row r="48" spans="1:237" x14ac:dyDescent="0.2">
      <c r="B48" s="28" t="str">
        <f ca="1">IF(ISNUMBER(MATCH($A48,_xlfn.ANCHORARRAY( Categorie!$J$3), 0)), SUMIF(INDIRECT(B$2&amp;"!$D:$D"),$A48,INDIRECT(B$2&amp;"!$C:$C")), "")</f>
        <v/>
      </c>
      <c r="C48" s="28" t="str">
        <f ca="1">IF(ISNUMBER(MATCH($A48,_xlfn.ANCHORARRAY( Categorie!$J$3), 0)), SUMIF(INDIRECT(C$2&amp;"!$D:$D"),$A48,INDIRECT(C$2&amp;"!$C:$C")), "")</f>
        <v/>
      </c>
      <c r="D48" s="28" t="str">
        <f ca="1">IF(ISNUMBER(MATCH($A48,_xlfn.ANCHORARRAY( Categorie!$J$3), 0)), SUMIF(INDIRECT(D$2&amp;"!$D:$D"),$A48,INDIRECT(D$2&amp;"!$C:$C")), "")</f>
        <v/>
      </c>
      <c r="E48" s="28" t="str">
        <f ca="1">IF(ISNUMBER(MATCH($A48,_xlfn.ANCHORARRAY( Categorie!$J$3), 0)), SUMIF(INDIRECT(E$2&amp;"!$D:$D"),$A48,INDIRECT(E$2&amp;"!$C:$C")), "")</f>
        <v/>
      </c>
      <c r="F48" s="28" t="str">
        <f ca="1">IF(ISNUMBER(MATCH($A48,_xlfn.ANCHORARRAY( Categorie!$J$3), 0)), SUMIF(INDIRECT(F$2&amp;"!$D:$D"),$A48,INDIRECT(F$2&amp;"!$C:$C")), "")</f>
        <v/>
      </c>
      <c r="G48" s="28" t="str">
        <f ca="1">IF(ISNUMBER(MATCH($A48,_xlfn.ANCHORARRAY( Categorie!$J$3), 0)), SUMIF(INDIRECT(G$2&amp;"!$D:$D"),$A48,INDIRECT(G$2&amp;"!$C:$C")), "")</f>
        <v/>
      </c>
      <c r="H48" s="28" t="str">
        <f ca="1">IF(ISNUMBER(MATCH($A48,_xlfn.ANCHORARRAY( Categorie!$J$3), 0)), SUMIF(INDIRECT(H$2&amp;"!$D:$D"),$A48,INDIRECT(H$2&amp;"!$C:$C")), "")</f>
        <v/>
      </c>
      <c r="I48" s="28" t="str">
        <f ca="1">IF(ISNUMBER(MATCH($A48,_xlfn.ANCHORARRAY( Categorie!$J$3), 0)), SUMIF(INDIRECT(I$2&amp;"!$D:$D"),$A48,INDIRECT(I$2&amp;"!$C:$C")), "")</f>
        <v/>
      </c>
      <c r="J48" s="28" t="str">
        <f ca="1">IF(ISNUMBER(MATCH($A48,_xlfn.ANCHORARRAY( Categorie!$J$3), 0)), SUMIF(INDIRECT(J$2&amp;"!$D:$D"),$A48,INDIRECT(J$2&amp;"!$C:$C")), "")</f>
        <v/>
      </c>
      <c r="K48" s="28" t="str">
        <f ca="1">IF(ISNUMBER(MATCH($A48,_xlfn.ANCHORARRAY( Categorie!$J$3), 0)), SUMIF(INDIRECT(K$2&amp;"!$D:$D"),$A48,INDIRECT(K$2&amp;"!$C:$C")), "")</f>
        <v/>
      </c>
      <c r="L48" s="28" t="str">
        <f ca="1">IF(ISNUMBER(MATCH($A48,_xlfn.ANCHORARRAY( Categorie!$J$3), 0)), SUMIF(INDIRECT(L$2&amp;"!$D:$D"),$A48,INDIRECT(L$2&amp;"!$C:$C")), "")</f>
        <v/>
      </c>
      <c r="M48" s="29" t="str">
        <f ca="1">IF(ISNUMBER(MATCH($A48,_xlfn.ANCHORARRAY( Categorie!$J$3), 0)), SUMIF(INDIRECT(M$2&amp;"!$D:$D"),$A48,INDIRECT(M$2&amp;"!$C:$C")), "")</f>
        <v/>
      </c>
      <c r="N48" s="28" t="str">
        <f>IF(ISNUMBER(MATCH($A48,_xlfn.ANCHORARRAY(Categorie!$J$3),0)),SUM($B48:M48),"")</f>
        <v/>
      </c>
      <c r="O48" s="28" t="str">
        <f>IF(ISNUMBER(MATCH($A48,_xlfn.ANCHORARRAY(Categorie!$J$3),0)),N48/12,"")</f>
        <v/>
      </c>
    </row>
    <row r="49" spans="2:15" x14ac:dyDescent="0.2">
      <c r="B49" s="28" t="str">
        <f ca="1">IF(ISNUMBER(MATCH($A49,_xlfn.ANCHORARRAY( Categorie!$J$3), 0)), SUMIF(INDIRECT(B$2&amp;"!$D:$D"),$A49,INDIRECT(B$2&amp;"!$C:$C")), "")</f>
        <v/>
      </c>
      <c r="C49" s="28" t="str">
        <f ca="1">IF(ISNUMBER(MATCH($A49,_xlfn.ANCHORARRAY( Categorie!$J$3), 0)), SUMIF(INDIRECT(C$2&amp;"!$D:$D"),$A49,INDIRECT(C$2&amp;"!$C:$C")), "")</f>
        <v/>
      </c>
      <c r="D49" s="28" t="str">
        <f ca="1">IF(ISNUMBER(MATCH($A49,_xlfn.ANCHORARRAY( Categorie!$J$3), 0)), SUMIF(INDIRECT(D$2&amp;"!$D:$D"),$A49,INDIRECT(D$2&amp;"!$C:$C")), "")</f>
        <v/>
      </c>
      <c r="E49" s="28" t="str">
        <f ca="1">IF(ISNUMBER(MATCH($A49,_xlfn.ANCHORARRAY( Categorie!$J$3), 0)), SUMIF(INDIRECT(E$2&amp;"!$D:$D"),$A49,INDIRECT(E$2&amp;"!$C:$C")), "")</f>
        <v/>
      </c>
      <c r="F49" s="28" t="str">
        <f ca="1">IF(ISNUMBER(MATCH($A49,_xlfn.ANCHORARRAY( Categorie!$J$3), 0)), SUMIF(INDIRECT(F$2&amp;"!$D:$D"),$A49,INDIRECT(F$2&amp;"!$C:$C")), "")</f>
        <v/>
      </c>
      <c r="G49" s="28" t="str">
        <f ca="1">IF(ISNUMBER(MATCH($A49,_xlfn.ANCHORARRAY( Categorie!$J$3), 0)), SUMIF(INDIRECT(G$2&amp;"!$D:$D"),$A49,INDIRECT(G$2&amp;"!$C:$C")), "")</f>
        <v/>
      </c>
      <c r="H49" s="28" t="str">
        <f ca="1">IF(ISNUMBER(MATCH($A49,_xlfn.ANCHORARRAY( Categorie!$J$3), 0)), SUMIF(INDIRECT(H$2&amp;"!$D:$D"),$A49,INDIRECT(H$2&amp;"!$C:$C")), "")</f>
        <v/>
      </c>
      <c r="I49" s="28" t="str">
        <f ca="1">IF(ISNUMBER(MATCH($A49,_xlfn.ANCHORARRAY( Categorie!$J$3), 0)), SUMIF(INDIRECT(I$2&amp;"!$D:$D"),$A49,INDIRECT(I$2&amp;"!$C:$C")), "")</f>
        <v/>
      </c>
      <c r="J49" s="28" t="str">
        <f ca="1">IF(ISNUMBER(MATCH($A49,_xlfn.ANCHORARRAY( Categorie!$J$3), 0)), SUMIF(INDIRECT(J$2&amp;"!$D:$D"),$A49,INDIRECT(J$2&amp;"!$C:$C")), "")</f>
        <v/>
      </c>
      <c r="K49" s="28" t="str">
        <f ca="1">IF(ISNUMBER(MATCH($A49,_xlfn.ANCHORARRAY( Categorie!$J$3), 0)), SUMIF(INDIRECT(K$2&amp;"!$D:$D"),$A49,INDIRECT(K$2&amp;"!$C:$C")), "")</f>
        <v/>
      </c>
      <c r="L49" s="28" t="str">
        <f ca="1">IF(ISNUMBER(MATCH($A49,_xlfn.ANCHORARRAY( Categorie!$J$3), 0)), SUMIF(INDIRECT(L$2&amp;"!$D:$D"),$A49,INDIRECT(L$2&amp;"!$C:$C")), "")</f>
        <v/>
      </c>
      <c r="M49" s="29" t="str">
        <f ca="1">IF(ISNUMBER(MATCH($A49,_xlfn.ANCHORARRAY( Categorie!$J$3), 0)), SUMIF(INDIRECT(M$2&amp;"!$D:$D"),$A49,INDIRECT(M$2&amp;"!$C:$C")), "")</f>
        <v/>
      </c>
      <c r="N49" s="28" t="str">
        <f>IF(ISNUMBER(MATCH($A49,_xlfn.ANCHORARRAY(Categorie!$J$3),0)),SUM($B49:M49),"")</f>
        <v/>
      </c>
      <c r="O49" s="28" t="str">
        <f>IF(ISNUMBER(MATCH($A49,_xlfn.ANCHORARRAY(Categorie!$J$3),0)),N49/12,"")</f>
        <v/>
      </c>
    </row>
    <row r="50" spans="2:15" x14ac:dyDescent="0.2">
      <c r="B50" s="28" t="str">
        <f ca="1">IF(ISNUMBER(MATCH($A50,_xlfn.ANCHORARRAY( Categorie!$J$3), 0)), SUMIF(INDIRECT(B$2&amp;"!$D:$D"),$A50,INDIRECT(B$2&amp;"!$C:$C")), "")</f>
        <v/>
      </c>
      <c r="C50" s="28" t="str">
        <f ca="1">IF(ISNUMBER(MATCH($A50,_xlfn.ANCHORARRAY( Categorie!$J$3), 0)), SUMIF(INDIRECT(C$2&amp;"!$D:$D"),$A50,INDIRECT(C$2&amp;"!$C:$C")), "")</f>
        <v/>
      </c>
      <c r="D50" s="28" t="str">
        <f ca="1">IF(ISNUMBER(MATCH($A50,_xlfn.ANCHORARRAY( Categorie!$J$3), 0)), SUMIF(INDIRECT(D$2&amp;"!$D:$D"),$A50,INDIRECT(D$2&amp;"!$C:$C")), "")</f>
        <v/>
      </c>
      <c r="E50" s="28" t="str">
        <f ca="1">IF(ISNUMBER(MATCH($A50,_xlfn.ANCHORARRAY( Categorie!$J$3), 0)), SUMIF(INDIRECT(E$2&amp;"!$D:$D"),$A50,INDIRECT(E$2&amp;"!$C:$C")), "")</f>
        <v/>
      </c>
      <c r="F50" s="28" t="str">
        <f ca="1">IF(ISNUMBER(MATCH($A50,_xlfn.ANCHORARRAY( Categorie!$J$3), 0)), SUMIF(INDIRECT(F$2&amp;"!$D:$D"),$A50,INDIRECT(F$2&amp;"!$C:$C")), "")</f>
        <v/>
      </c>
      <c r="G50" s="28" t="str">
        <f ca="1">IF(ISNUMBER(MATCH($A50,_xlfn.ANCHORARRAY( Categorie!$J$3), 0)), SUMIF(INDIRECT(G$2&amp;"!$D:$D"),$A50,INDIRECT(G$2&amp;"!$C:$C")), "")</f>
        <v/>
      </c>
      <c r="H50" s="28" t="str">
        <f ca="1">IF(ISNUMBER(MATCH($A50,_xlfn.ANCHORARRAY( Categorie!$J$3), 0)), SUMIF(INDIRECT(H$2&amp;"!$D:$D"),$A50,INDIRECT(H$2&amp;"!$C:$C")), "")</f>
        <v/>
      </c>
      <c r="I50" s="28" t="str">
        <f ca="1">IF(ISNUMBER(MATCH($A50,_xlfn.ANCHORARRAY( Categorie!$J$3), 0)), SUMIF(INDIRECT(I$2&amp;"!$D:$D"),$A50,INDIRECT(I$2&amp;"!$C:$C")), "")</f>
        <v/>
      </c>
      <c r="J50" s="28" t="str">
        <f ca="1">IF(ISNUMBER(MATCH($A50,_xlfn.ANCHORARRAY( Categorie!$J$3), 0)), SUMIF(INDIRECT(J$2&amp;"!$D:$D"),$A50,INDIRECT(J$2&amp;"!$C:$C")), "")</f>
        <v/>
      </c>
      <c r="K50" s="28" t="str">
        <f ca="1">IF(ISNUMBER(MATCH($A50,_xlfn.ANCHORARRAY( Categorie!$J$3), 0)), SUMIF(INDIRECT(K$2&amp;"!$D:$D"),$A50,INDIRECT(K$2&amp;"!$C:$C")), "")</f>
        <v/>
      </c>
      <c r="L50" s="28" t="str">
        <f ca="1">IF(ISNUMBER(MATCH($A50,_xlfn.ANCHORARRAY( Categorie!$J$3), 0)), SUMIF(INDIRECT(L$2&amp;"!$D:$D"),$A50,INDIRECT(L$2&amp;"!$C:$C")), "")</f>
        <v/>
      </c>
      <c r="M50" s="29" t="str">
        <f ca="1">IF(ISNUMBER(MATCH($A50,_xlfn.ANCHORARRAY( Categorie!$J$3), 0)), SUMIF(INDIRECT(M$2&amp;"!$D:$D"),$A50,INDIRECT(M$2&amp;"!$C:$C")), "")</f>
        <v/>
      </c>
      <c r="N50" s="28" t="str">
        <f>IF(ISNUMBER(MATCH($A50,_xlfn.ANCHORARRAY(Categorie!$J$3),0)),SUM($B50:M50),"")</f>
        <v/>
      </c>
      <c r="O50" s="28" t="str">
        <f>IF(ISNUMBER(MATCH($A50,_xlfn.ANCHORARRAY(Categorie!$J$3),0)),N50/12,"")</f>
        <v/>
      </c>
    </row>
    <row r="51" spans="2:15" x14ac:dyDescent="0.2">
      <c r="B51" s="28" t="str">
        <f ca="1">IF(ISNUMBER(MATCH($A51,_xlfn.ANCHORARRAY( Categorie!$J$3), 0)), SUMIF(INDIRECT(B$2&amp;"!$D:$D"),$A51,INDIRECT(B$2&amp;"!$C:$C")), "")</f>
        <v/>
      </c>
      <c r="C51" s="28" t="str">
        <f ca="1">IF(ISNUMBER(MATCH($A51,_xlfn.ANCHORARRAY( Categorie!$J$3), 0)), SUMIF(INDIRECT(C$2&amp;"!$D:$D"),$A51,INDIRECT(C$2&amp;"!$C:$C")), "")</f>
        <v/>
      </c>
      <c r="D51" s="28" t="str">
        <f ca="1">IF(ISNUMBER(MATCH($A51,_xlfn.ANCHORARRAY( Categorie!$J$3), 0)), SUMIF(INDIRECT(D$2&amp;"!$D:$D"),$A51,INDIRECT(D$2&amp;"!$C:$C")), "")</f>
        <v/>
      </c>
      <c r="E51" s="28" t="str">
        <f ca="1">IF(ISNUMBER(MATCH($A51,_xlfn.ANCHORARRAY( Categorie!$J$3), 0)), SUMIF(INDIRECT(E$2&amp;"!$D:$D"),$A51,INDIRECT(E$2&amp;"!$C:$C")), "")</f>
        <v/>
      </c>
      <c r="F51" s="28" t="str">
        <f ca="1">IF(ISNUMBER(MATCH($A51,_xlfn.ANCHORARRAY( Categorie!$J$3), 0)), SUMIF(INDIRECT(F$2&amp;"!$D:$D"),$A51,INDIRECT(F$2&amp;"!$C:$C")), "")</f>
        <v/>
      </c>
      <c r="G51" s="28" t="str">
        <f ca="1">IF(ISNUMBER(MATCH($A51,_xlfn.ANCHORARRAY( Categorie!$J$3), 0)), SUMIF(INDIRECT(G$2&amp;"!$D:$D"),$A51,INDIRECT(G$2&amp;"!$C:$C")), "")</f>
        <v/>
      </c>
      <c r="H51" s="28" t="str">
        <f ca="1">IF(ISNUMBER(MATCH($A51,_xlfn.ANCHORARRAY( Categorie!$J$3), 0)), SUMIF(INDIRECT(H$2&amp;"!$D:$D"),$A51,INDIRECT(H$2&amp;"!$C:$C")), "")</f>
        <v/>
      </c>
      <c r="I51" s="28" t="str">
        <f ca="1">IF(ISNUMBER(MATCH($A51,_xlfn.ANCHORARRAY( Categorie!$J$3), 0)), SUMIF(INDIRECT(I$2&amp;"!$D:$D"),$A51,INDIRECT(I$2&amp;"!$C:$C")), "")</f>
        <v/>
      </c>
      <c r="J51" s="28" t="str">
        <f ca="1">IF(ISNUMBER(MATCH($A51,_xlfn.ANCHORARRAY( Categorie!$J$3), 0)), SUMIF(INDIRECT(J$2&amp;"!$D:$D"),$A51,INDIRECT(J$2&amp;"!$C:$C")), "")</f>
        <v/>
      </c>
      <c r="K51" s="28" t="str">
        <f ca="1">IF(ISNUMBER(MATCH($A51,_xlfn.ANCHORARRAY( Categorie!$J$3), 0)), SUMIF(INDIRECT(K$2&amp;"!$D:$D"),$A51,INDIRECT(K$2&amp;"!$C:$C")), "")</f>
        <v/>
      </c>
      <c r="L51" s="28" t="str">
        <f ca="1">IF(ISNUMBER(MATCH($A51,_xlfn.ANCHORARRAY( Categorie!$J$3), 0)), SUMIF(INDIRECT(L$2&amp;"!$D:$D"),$A51,INDIRECT(L$2&amp;"!$C:$C")), "")</f>
        <v/>
      </c>
      <c r="M51" s="29" t="str">
        <f ca="1">IF(ISNUMBER(MATCH($A51,_xlfn.ANCHORARRAY( Categorie!$J$3), 0)), SUMIF(INDIRECT(M$2&amp;"!$D:$D"),$A51,INDIRECT(M$2&amp;"!$C:$C")), "")</f>
        <v/>
      </c>
      <c r="N51" s="28" t="str">
        <f>IF(ISNUMBER(MATCH($A51,_xlfn.ANCHORARRAY(Categorie!$J$3),0)),SUM($B51:M51),"")</f>
        <v/>
      </c>
      <c r="O51" s="28" t="str">
        <f>IF(ISNUMBER(MATCH($A51,_xlfn.ANCHORARRAY(Categorie!$J$3),0)),N51/12,"")</f>
        <v/>
      </c>
    </row>
    <row r="52" spans="2:15" x14ac:dyDescent="0.2">
      <c r="B52" s="28" t="str">
        <f ca="1">IF(ISNUMBER(MATCH($A52,_xlfn.ANCHORARRAY( Categorie!$J$3), 0)), SUMIF(INDIRECT(B$2&amp;"!$D:$D"),$A52,INDIRECT(B$2&amp;"!$C:$C")), "")</f>
        <v/>
      </c>
      <c r="C52" s="28" t="str">
        <f ca="1">IF(ISNUMBER(MATCH($A52,_xlfn.ANCHORARRAY( Categorie!$J$3), 0)), SUMIF(INDIRECT(C$2&amp;"!$D:$D"),$A52,INDIRECT(C$2&amp;"!$C:$C")), "")</f>
        <v/>
      </c>
      <c r="D52" s="28" t="str">
        <f ca="1">IF(ISNUMBER(MATCH($A52,_xlfn.ANCHORARRAY( Categorie!$J$3), 0)), SUMIF(INDIRECT(D$2&amp;"!$D:$D"),$A52,INDIRECT(D$2&amp;"!$C:$C")), "")</f>
        <v/>
      </c>
      <c r="E52" s="28" t="str">
        <f ca="1">IF(ISNUMBER(MATCH($A52,_xlfn.ANCHORARRAY( Categorie!$J$3), 0)), SUMIF(INDIRECT(E$2&amp;"!$D:$D"),$A52,INDIRECT(E$2&amp;"!$C:$C")), "")</f>
        <v/>
      </c>
      <c r="F52" s="28" t="str">
        <f ca="1">IF(ISNUMBER(MATCH($A52,_xlfn.ANCHORARRAY( Categorie!$J$3), 0)), SUMIF(INDIRECT(F$2&amp;"!$D:$D"),$A52,INDIRECT(F$2&amp;"!$C:$C")), "")</f>
        <v/>
      </c>
      <c r="G52" s="28" t="str">
        <f ca="1">IF(ISNUMBER(MATCH($A52,_xlfn.ANCHORARRAY( Categorie!$J$3), 0)), SUMIF(INDIRECT(G$2&amp;"!$D:$D"),$A52,INDIRECT(G$2&amp;"!$C:$C")), "")</f>
        <v/>
      </c>
      <c r="H52" s="28" t="str">
        <f ca="1">IF(ISNUMBER(MATCH($A52,_xlfn.ANCHORARRAY( Categorie!$J$3), 0)), SUMIF(INDIRECT(H$2&amp;"!$D:$D"),$A52,INDIRECT(H$2&amp;"!$C:$C")), "")</f>
        <v/>
      </c>
      <c r="I52" s="28" t="str">
        <f ca="1">IF(ISNUMBER(MATCH($A52,_xlfn.ANCHORARRAY( Categorie!$J$3), 0)), SUMIF(INDIRECT(I$2&amp;"!$D:$D"),$A52,INDIRECT(I$2&amp;"!$C:$C")), "")</f>
        <v/>
      </c>
      <c r="J52" s="28" t="str">
        <f ca="1">IF(ISNUMBER(MATCH($A52,_xlfn.ANCHORARRAY( Categorie!$J$3), 0)), SUMIF(INDIRECT(J$2&amp;"!$D:$D"),$A52,INDIRECT(J$2&amp;"!$C:$C")), "")</f>
        <v/>
      </c>
      <c r="K52" s="28" t="str">
        <f ca="1">IF(ISNUMBER(MATCH($A52,_xlfn.ANCHORARRAY( Categorie!$J$3), 0)), SUMIF(INDIRECT(K$2&amp;"!$D:$D"),$A52,INDIRECT(K$2&amp;"!$C:$C")), "")</f>
        <v/>
      </c>
      <c r="L52" s="28" t="str">
        <f ca="1">IF(ISNUMBER(MATCH($A52,_xlfn.ANCHORARRAY( Categorie!$J$3), 0)), SUMIF(INDIRECT(L$2&amp;"!$D:$D"),$A52,INDIRECT(L$2&amp;"!$C:$C")), "")</f>
        <v/>
      </c>
      <c r="M52" s="29" t="str">
        <f ca="1">IF(ISNUMBER(MATCH($A52,_xlfn.ANCHORARRAY( Categorie!$J$3), 0)), SUMIF(INDIRECT(M$2&amp;"!$D:$D"),$A52,INDIRECT(M$2&amp;"!$C:$C")), "")</f>
        <v/>
      </c>
      <c r="N52" s="28" t="str">
        <f>IF(ISNUMBER(MATCH($A52,_xlfn.ANCHORARRAY(Categorie!$J$3),0)),SUM($B52:M52),"")</f>
        <v/>
      </c>
      <c r="O52" s="28" t="str">
        <f>IF(ISNUMBER(MATCH($A52,_xlfn.ANCHORARRAY(Categorie!$J$3),0)),N52/12,"")</f>
        <v/>
      </c>
    </row>
    <row r="53" spans="2:15" x14ac:dyDescent="0.2">
      <c r="B53" s="28" t="str">
        <f ca="1">IF(ISNUMBER(MATCH($A53,_xlfn.ANCHORARRAY( Categorie!$J$3), 0)), SUMIF(INDIRECT(B$2&amp;"!$D:$D"),$A53,INDIRECT(B$2&amp;"!$C:$C")), "")</f>
        <v/>
      </c>
      <c r="C53" s="28" t="str">
        <f ca="1">IF(ISNUMBER(MATCH($A53,_xlfn.ANCHORARRAY( Categorie!$J$3), 0)), SUMIF(INDIRECT(C$2&amp;"!$D:$D"),$A53,INDIRECT(C$2&amp;"!$C:$C")), "")</f>
        <v/>
      </c>
      <c r="D53" s="28" t="str">
        <f ca="1">IF(ISNUMBER(MATCH($A53,_xlfn.ANCHORARRAY( Categorie!$J$3), 0)), SUMIF(INDIRECT(D$2&amp;"!$D:$D"),$A53,INDIRECT(D$2&amp;"!$C:$C")), "")</f>
        <v/>
      </c>
      <c r="E53" s="28" t="str">
        <f ca="1">IF(ISNUMBER(MATCH($A53,_xlfn.ANCHORARRAY( Categorie!$J$3), 0)), SUMIF(INDIRECT(E$2&amp;"!$D:$D"),$A53,INDIRECT(E$2&amp;"!$C:$C")), "")</f>
        <v/>
      </c>
      <c r="F53" s="28" t="str">
        <f ca="1">IF(ISNUMBER(MATCH($A53,_xlfn.ANCHORARRAY( Categorie!$J$3), 0)), SUMIF(INDIRECT(F$2&amp;"!$D:$D"),$A53,INDIRECT(F$2&amp;"!$C:$C")), "")</f>
        <v/>
      </c>
      <c r="G53" s="28" t="str">
        <f ca="1">IF(ISNUMBER(MATCH($A53,_xlfn.ANCHORARRAY( Categorie!$J$3), 0)), SUMIF(INDIRECT(G$2&amp;"!$D:$D"),$A53,INDIRECT(G$2&amp;"!$C:$C")), "")</f>
        <v/>
      </c>
      <c r="H53" s="28" t="str">
        <f ca="1">IF(ISNUMBER(MATCH($A53,_xlfn.ANCHORARRAY( Categorie!$J$3), 0)), SUMIF(INDIRECT(H$2&amp;"!$D:$D"),$A53,INDIRECT(H$2&amp;"!$C:$C")), "")</f>
        <v/>
      </c>
      <c r="I53" s="28" t="str">
        <f ca="1">IF(ISNUMBER(MATCH($A53,_xlfn.ANCHORARRAY( Categorie!$J$3), 0)), SUMIF(INDIRECT(I$2&amp;"!$D:$D"),$A53,INDIRECT(I$2&amp;"!$C:$C")), "")</f>
        <v/>
      </c>
      <c r="J53" s="28" t="str">
        <f ca="1">IF(ISNUMBER(MATCH($A53,_xlfn.ANCHORARRAY( Categorie!$J$3), 0)), SUMIF(INDIRECT(J$2&amp;"!$D:$D"),$A53,INDIRECT(J$2&amp;"!$C:$C")), "")</f>
        <v/>
      </c>
      <c r="K53" s="28" t="str">
        <f ca="1">IF(ISNUMBER(MATCH($A53,_xlfn.ANCHORARRAY( Categorie!$J$3), 0)), SUMIF(INDIRECT(K$2&amp;"!$D:$D"),$A53,INDIRECT(K$2&amp;"!$C:$C")), "")</f>
        <v/>
      </c>
      <c r="L53" s="28" t="str">
        <f ca="1">IF(ISNUMBER(MATCH($A53,_xlfn.ANCHORARRAY( Categorie!$J$3), 0)), SUMIF(INDIRECT(L$2&amp;"!$D:$D"),$A53,INDIRECT(L$2&amp;"!$C:$C")), "")</f>
        <v/>
      </c>
      <c r="M53" s="29" t="str">
        <f ca="1">IF(ISNUMBER(MATCH($A53,_xlfn.ANCHORARRAY( Categorie!$J$3), 0)), SUMIF(INDIRECT(M$2&amp;"!$D:$D"),$A53,INDIRECT(M$2&amp;"!$C:$C")), "")</f>
        <v/>
      </c>
      <c r="N53" s="28" t="str">
        <f>IF(ISNUMBER(MATCH($A53,_xlfn.ANCHORARRAY(Categorie!$J$3),0)),SUM($B53:M53),"")</f>
        <v/>
      </c>
      <c r="O53" s="28" t="str">
        <f>IF(ISNUMBER(MATCH($A53,_xlfn.ANCHORARRAY(Categorie!$J$3),0)),N53/12,"")</f>
        <v/>
      </c>
    </row>
    <row r="54" spans="2:15" x14ac:dyDescent="0.2">
      <c r="B54" s="28" t="str">
        <f ca="1">IF(ISNUMBER(MATCH($A54,_xlfn.ANCHORARRAY( Categorie!$J$3), 0)), SUMIF(INDIRECT(B$2&amp;"!$D:$D"),$A54,INDIRECT(B$2&amp;"!$C:$C")), "")</f>
        <v/>
      </c>
      <c r="C54" s="28" t="str">
        <f ca="1">IF(ISNUMBER(MATCH($A54,_xlfn.ANCHORARRAY( Categorie!$J$3), 0)), SUMIF(INDIRECT(C$2&amp;"!$D:$D"),$A54,INDIRECT(C$2&amp;"!$C:$C")), "")</f>
        <v/>
      </c>
      <c r="D54" s="28" t="str">
        <f ca="1">IF(ISNUMBER(MATCH($A54,_xlfn.ANCHORARRAY( Categorie!$J$3), 0)), SUMIF(INDIRECT(D$2&amp;"!$D:$D"),$A54,INDIRECT(D$2&amp;"!$C:$C")), "")</f>
        <v/>
      </c>
      <c r="E54" s="28" t="str">
        <f ca="1">IF(ISNUMBER(MATCH($A54,_xlfn.ANCHORARRAY( Categorie!$J$3), 0)), SUMIF(INDIRECT(E$2&amp;"!$D:$D"),$A54,INDIRECT(E$2&amp;"!$C:$C")), "")</f>
        <v/>
      </c>
      <c r="F54" s="28" t="str">
        <f ca="1">IF(ISNUMBER(MATCH($A54,_xlfn.ANCHORARRAY( Categorie!$J$3), 0)), SUMIF(INDIRECT(F$2&amp;"!$D:$D"),$A54,INDIRECT(F$2&amp;"!$C:$C")), "")</f>
        <v/>
      </c>
      <c r="G54" s="28" t="str">
        <f ca="1">IF(ISNUMBER(MATCH($A54,_xlfn.ANCHORARRAY( Categorie!$J$3), 0)), SUMIF(INDIRECT(G$2&amp;"!$D:$D"),$A54,INDIRECT(G$2&amp;"!$C:$C")), "")</f>
        <v/>
      </c>
      <c r="H54" s="28" t="str">
        <f ca="1">IF(ISNUMBER(MATCH($A54,_xlfn.ANCHORARRAY( Categorie!$J$3), 0)), SUMIF(INDIRECT(H$2&amp;"!$D:$D"),$A54,INDIRECT(H$2&amp;"!$C:$C")), "")</f>
        <v/>
      </c>
      <c r="I54" s="28" t="str">
        <f ca="1">IF(ISNUMBER(MATCH($A54,_xlfn.ANCHORARRAY( Categorie!$J$3), 0)), SUMIF(INDIRECT(I$2&amp;"!$D:$D"),$A54,INDIRECT(I$2&amp;"!$C:$C")), "")</f>
        <v/>
      </c>
      <c r="J54" s="28" t="str">
        <f ca="1">IF(ISNUMBER(MATCH($A54,_xlfn.ANCHORARRAY( Categorie!$J$3), 0)), SUMIF(INDIRECT(J$2&amp;"!$D:$D"),$A54,INDIRECT(J$2&amp;"!$C:$C")), "")</f>
        <v/>
      </c>
      <c r="K54" s="28" t="str">
        <f ca="1">IF(ISNUMBER(MATCH($A54,_xlfn.ANCHORARRAY( Categorie!$J$3), 0)), SUMIF(INDIRECT(K$2&amp;"!$D:$D"),$A54,INDIRECT(K$2&amp;"!$C:$C")), "")</f>
        <v/>
      </c>
      <c r="L54" s="28" t="str">
        <f ca="1">IF(ISNUMBER(MATCH($A54,_xlfn.ANCHORARRAY( Categorie!$J$3), 0)), SUMIF(INDIRECT(L$2&amp;"!$D:$D"),$A54,INDIRECT(L$2&amp;"!$C:$C")), "")</f>
        <v/>
      </c>
      <c r="M54" s="29" t="str">
        <f ca="1">IF(ISNUMBER(MATCH($A54,_xlfn.ANCHORARRAY( Categorie!$J$3), 0)), SUMIF(INDIRECT(M$2&amp;"!$D:$D"),$A54,INDIRECT(M$2&amp;"!$C:$C")), "")</f>
        <v/>
      </c>
      <c r="N54" s="28" t="str">
        <f>IF(ISNUMBER(MATCH($A54,_xlfn.ANCHORARRAY(Categorie!$J$3),0)),SUM($B54:M54),"")</f>
        <v/>
      </c>
      <c r="O54" s="28" t="str">
        <f>IF(ISNUMBER(MATCH($A54,_xlfn.ANCHORARRAY(Categorie!$J$3),0)),N54/12,"")</f>
        <v/>
      </c>
    </row>
    <row r="55" spans="2:15" x14ac:dyDescent="0.2">
      <c r="B55" s="28" t="str">
        <f ca="1">IF(ISNUMBER(MATCH($A55,_xlfn.ANCHORARRAY( Categorie!$J$3), 0)), SUMIF(INDIRECT(B$2&amp;"!$D:$D"),$A55,INDIRECT(B$2&amp;"!$C:$C")), "")</f>
        <v/>
      </c>
      <c r="C55" s="28" t="str">
        <f ca="1">IF(ISNUMBER(MATCH($A55,_xlfn.ANCHORARRAY( Categorie!$J$3), 0)), SUMIF(INDIRECT(C$2&amp;"!$D:$D"),$A55,INDIRECT(C$2&amp;"!$C:$C")), "")</f>
        <v/>
      </c>
      <c r="D55" s="28" t="str">
        <f ca="1">IF(ISNUMBER(MATCH($A55,_xlfn.ANCHORARRAY( Categorie!$J$3), 0)), SUMIF(INDIRECT(D$2&amp;"!$D:$D"),$A55,INDIRECT(D$2&amp;"!$C:$C")), "")</f>
        <v/>
      </c>
      <c r="E55" s="28" t="str">
        <f ca="1">IF(ISNUMBER(MATCH($A55,_xlfn.ANCHORARRAY( Categorie!$J$3), 0)), SUMIF(INDIRECT(E$2&amp;"!$D:$D"),$A55,INDIRECT(E$2&amp;"!$C:$C")), "")</f>
        <v/>
      </c>
      <c r="F55" s="28" t="str">
        <f ca="1">IF(ISNUMBER(MATCH($A55,_xlfn.ANCHORARRAY( Categorie!$J$3), 0)), SUMIF(INDIRECT(F$2&amp;"!$D:$D"),$A55,INDIRECT(F$2&amp;"!$C:$C")), "")</f>
        <v/>
      </c>
      <c r="G55" s="28" t="str">
        <f ca="1">IF(ISNUMBER(MATCH($A55,_xlfn.ANCHORARRAY( Categorie!$J$3), 0)), SUMIF(INDIRECT(G$2&amp;"!$D:$D"),$A55,INDIRECT(G$2&amp;"!$C:$C")), "")</f>
        <v/>
      </c>
      <c r="H55" s="28" t="str">
        <f ca="1">IF(ISNUMBER(MATCH($A55,_xlfn.ANCHORARRAY( Categorie!$J$3), 0)), SUMIF(INDIRECT(H$2&amp;"!$D:$D"),$A55,INDIRECT(H$2&amp;"!$C:$C")), "")</f>
        <v/>
      </c>
      <c r="I55" s="28" t="str">
        <f ca="1">IF(ISNUMBER(MATCH($A55,_xlfn.ANCHORARRAY( Categorie!$J$3), 0)), SUMIF(INDIRECT(I$2&amp;"!$D:$D"),$A55,INDIRECT(I$2&amp;"!$C:$C")), "")</f>
        <v/>
      </c>
      <c r="J55" s="28" t="str">
        <f ca="1">IF(ISNUMBER(MATCH($A55,_xlfn.ANCHORARRAY( Categorie!$J$3), 0)), SUMIF(INDIRECT(J$2&amp;"!$D:$D"),$A55,INDIRECT(J$2&amp;"!$C:$C")), "")</f>
        <v/>
      </c>
      <c r="K55" s="28" t="str">
        <f ca="1">IF(ISNUMBER(MATCH($A55,_xlfn.ANCHORARRAY( Categorie!$J$3), 0)), SUMIF(INDIRECT(K$2&amp;"!$D:$D"),$A55,INDIRECT(K$2&amp;"!$C:$C")), "")</f>
        <v/>
      </c>
      <c r="L55" s="28" t="str">
        <f ca="1">IF(ISNUMBER(MATCH($A55,_xlfn.ANCHORARRAY( Categorie!$J$3), 0)), SUMIF(INDIRECT(L$2&amp;"!$D:$D"),$A55,INDIRECT(L$2&amp;"!$C:$C")), "")</f>
        <v/>
      </c>
      <c r="M55" s="29" t="str">
        <f ca="1">IF(ISNUMBER(MATCH($A55,_xlfn.ANCHORARRAY( Categorie!$J$3), 0)), SUMIF(INDIRECT(M$2&amp;"!$D:$D"),$A55,INDIRECT(M$2&amp;"!$C:$C")), "")</f>
        <v/>
      </c>
      <c r="N55" s="28" t="str">
        <f>IF(ISNUMBER(MATCH($A55,_xlfn.ANCHORARRAY(Categorie!$J$3),0)),SUM($B55:M55),"")</f>
        <v/>
      </c>
      <c r="O55" s="28" t="str">
        <f>IF(ISNUMBER(MATCH($A55,_xlfn.ANCHORARRAY(Categorie!$J$3),0)),N55/12,"")</f>
        <v/>
      </c>
    </row>
    <row r="56" spans="2:15" x14ac:dyDescent="0.2">
      <c r="B56" s="28" t="str">
        <f ca="1">IF(ISNUMBER(MATCH($A56,_xlfn.ANCHORARRAY( Categorie!$J$3), 0)), SUMIF(INDIRECT(B$2&amp;"!$D:$D"),$A56,INDIRECT(B$2&amp;"!$C:$C")), "")</f>
        <v/>
      </c>
      <c r="C56" s="28" t="str">
        <f ca="1">IF(ISNUMBER(MATCH($A56,_xlfn.ANCHORARRAY( Categorie!$J$3), 0)), SUMIF(INDIRECT(C$2&amp;"!$D:$D"),$A56,INDIRECT(C$2&amp;"!$C:$C")), "")</f>
        <v/>
      </c>
      <c r="D56" s="28" t="str">
        <f ca="1">IF(ISNUMBER(MATCH($A56,_xlfn.ANCHORARRAY( Categorie!$J$3), 0)), SUMIF(INDIRECT(D$2&amp;"!$D:$D"),$A56,INDIRECT(D$2&amp;"!$C:$C")), "")</f>
        <v/>
      </c>
      <c r="E56" s="28" t="str">
        <f ca="1">IF(ISNUMBER(MATCH($A56,_xlfn.ANCHORARRAY( Categorie!$J$3), 0)), SUMIF(INDIRECT(E$2&amp;"!$D:$D"),$A56,INDIRECT(E$2&amp;"!$C:$C")), "")</f>
        <v/>
      </c>
      <c r="F56" s="28" t="str">
        <f ca="1">IF(ISNUMBER(MATCH($A56,_xlfn.ANCHORARRAY( Categorie!$J$3), 0)), SUMIF(INDIRECT(F$2&amp;"!$D:$D"),$A56,INDIRECT(F$2&amp;"!$C:$C")), "")</f>
        <v/>
      </c>
      <c r="G56" s="28" t="str">
        <f ca="1">IF(ISNUMBER(MATCH($A56,_xlfn.ANCHORARRAY( Categorie!$J$3), 0)), SUMIF(INDIRECT(G$2&amp;"!$D:$D"),$A56,INDIRECT(G$2&amp;"!$C:$C")), "")</f>
        <v/>
      </c>
      <c r="H56" s="28" t="str">
        <f ca="1">IF(ISNUMBER(MATCH($A56,_xlfn.ANCHORARRAY( Categorie!$J$3), 0)), SUMIF(INDIRECT(H$2&amp;"!$D:$D"),$A56,INDIRECT(H$2&amp;"!$C:$C")), "")</f>
        <v/>
      </c>
      <c r="I56" s="28" t="str">
        <f ca="1">IF(ISNUMBER(MATCH($A56,_xlfn.ANCHORARRAY( Categorie!$J$3), 0)), SUMIF(INDIRECT(I$2&amp;"!$D:$D"),$A56,INDIRECT(I$2&amp;"!$C:$C")), "")</f>
        <v/>
      </c>
      <c r="J56" s="28" t="str">
        <f ca="1">IF(ISNUMBER(MATCH($A56,_xlfn.ANCHORARRAY( Categorie!$J$3), 0)), SUMIF(INDIRECT(J$2&amp;"!$D:$D"),$A56,INDIRECT(J$2&amp;"!$C:$C")), "")</f>
        <v/>
      </c>
      <c r="K56" s="28" t="str">
        <f ca="1">IF(ISNUMBER(MATCH($A56,_xlfn.ANCHORARRAY( Categorie!$J$3), 0)), SUMIF(INDIRECT(K$2&amp;"!$D:$D"),$A56,INDIRECT(K$2&amp;"!$C:$C")), "")</f>
        <v/>
      </c>
      <c r="L56" s="28" t="str">
        <f ca="1">IF(ISNUMBER(MATCH($A56,_xlfn.ANCHORARRAY( Categorie!$J$3), 0)), SUMIF(INDIRECT(L$2&amp;"!$D:$D"),$A56,INDIRECT(L$2&amp;"!$C:$C")), "")</f>
        <v/>
      </c>
      <c r="M56" s="29" t="str">
        <f ca="1">IF(ISNUMBER(MATCH($A56,_xlfn.ANCHORARRAY( Categorie!$J$3), 0)), SUMIF(INDIRECT(M$2&amp;"!$D:$D"),$A56,INDIRECT(M$2&amp;"!$C:$C")), "")</f>
        <v/>
      </c>
      <c r="N56" s="28" t="str">
        <f>IF(ISNUMBER(MATCH($A56,_xlfn.ANCHORARRAY(Categorie!$J$3),0)),SUM($B56:M56),"")</f>
        <v/>
      </c>
      <c r="O56" s="28" t="str">
        <f>IF(ISNUMBER(MATCH($A56,_xlfn.ANCHORARRAY(Categorie!$J$3),0)),N56/12,"")</f>
        <v/>
      </c>
    </row>
    <row r="57" spans="2:15" x14ac:dyDescent="0.2">
      <c r="B57" s="28" t="str">
        <f ca="1">IF(ISNUMBER(MATCH($A57,_xlfn.ANCHORARRAY( Categorie!$J$3), 0)), SUMIF(INDIRECT(B$2&amp;"!$D:$D"),$A57,INDIRECT(B$2&amp;"!$C:$C")), "")</f>
        <v/>
      </c>
      <c r="C57" s="28" t="str">
        <f ca="1">IF(ISNUMBER(MATCH($A57,_xlfn.ANCHORARRAY( Categorie!$J$3), 0)), SUMIF(INDIRECT(C$2&amp;"!$D:$D"),$A57,INDIRECT(C$2&amp;"!$C:$C")), "")</f>
        <v/>
      </c>
      <c r="D57" s="28" t="str">
        <f ca="1">IF(ISNUMBER(MATCH($A57,_xlfn.ANCHORARRAY( Categorie!$J$3), 0)), SUMIF(INDIRECT(D$2&amp;"!$D:$D"),$A57,INDIRECT(D$2&amp;"!$C:$C")), "")</f>
        <v/>
      </c>
      <c r="E57" s="28" t="str">
        <f ca="1">IF(ISNUMBER(MATCH($A57,_xlfn.ANCHORARRAY( Categorie!$J$3), 0)), SUMIF(INDIRECT(E$2&amp;"!$D:$D"),$A57,INDIRECT(E$2&amp;"!$C:$C")), "")</f>
        <v/>
      </c>
      <c r="F57" s="28" t="str">
        <f ca="1">IF(ISNUMBER(MATCH($A57,_xlfn.ANCHORARRAY( Categorie!$J$3), 0)), SUMIF(INDIRECT(F$2&amp;"!$D:$D"),$A57,INDIRECT(F$2&amp;"!$C:$C")), "")</f>
        <v/>
      </c>
      <c r="G57" s="28" t="str">
        <f ca="1">IF(ISNUMBER(MATCH($A57,_xlfn.ANCHORARRAY( Categorie!$J$3), 0)), SUMIF(INDIRECT(G$2&amp;"!$D:$D"),$A57,INDIRECT(G$2&amp;"!$C:$C")), "")</f>
        <v/>
      </c>
      <c r="H57" s="28" t="str">
        <f ca="1">IF(ISNUMBER(MATCH($A57,_xlfn.ANCHORARRAY( Categorie!$J$3), 0)), SUMIF(INDIRECT(H$2&amp;"!$D:$D"),$A57,INDIRECT(H$2&amp;"!$C:$C")), "")</f>
        <v/>
      </c>
      <c r="I57" s="28" t="str">
        <f ca="1">IF(ISNUMBER(MATCH($A57,_xlfn.ANCHORARRAY( Categorie!$J$3), 0)), SUMIF(INDIRECT(I$2&amp;"!$D:$D"),$A57,INDIRECT(I$2&amp;"!$C:$C")), "")</f>
        <v/>
      </c>
      <c r="J57" s="28" t="str">
        <f ca="1">IF(ISNUMBER(MATCH($A57,_xlfn.ANCHORARRAY( Categorie!$J$3), 0)), SUMIF(INDIRECT(J$2&amp;"!$D:$D"),$A57,INDIRECT(J$2&amp;"!$C:$C")), "")</f>
        <v/>
      </c>
      <c r="K57" s="28" t="str">
        <f ca="1">IF(ISNUMBER(MATCH($A57,_xlfn.ANCHORARRAY( Categorie!$J$3), 0)), SUMIF(INDIRECT(K$2&amp;"!$D:$D"),$A57,INDIRECT(K$2&amp;"!$C:$C")), "")</f>
        <v/>
      </c>
      <c r="L57" s="28" t="str">
        <f ca="1">IF(ISNUMBER(MATCH($A57,_xlfn.ANCHORARRAY( Categorie!$J$3), 0)), SUMIF(INDIRECT(L$2&amp;"!$D:$D"),$A57,INDIRECT(L$2&amp;"!$C:$C")), "")</f>
        <v/>
      </c>
      <c r="M57" s="29" t="str">
        <f ca="1">IF(ISNUMBER(MATCH($A57,_xlfn.ANCHORARRAY( Categorie!$J$3), 0)), SUMIF(INDIRECT(M$2&amp;"!$D:$D"),$A57,INDIRECT(M$2&amp;"!$C:$C")), "")</f>
        <v/>
      </c>
      <c r="N57" s="28" t="str">
        <f>IF(ISNUMBER(MATCH($A57,_xlfn.ANCHORARRAY(Categorie!$J$3),0)),SUM($B57:M57),"")</f>
        <v/>
      </c>
      <c r="O57" s="28" t="str">
        <f>IF(ISNUMBER(MATCH($A57,_xlfn.ANCHORARRAY(Categorie!$J$3),0)),N57/12,"")</f>
        <v/>
      </c>
    </row>
    <row r="58" spans="2:15" x14ac:dyDescent="0.2">
      <c r="B58" s="28" t="str">
        <f ca="1">IF(ISNUMBER(MATCH($A58,_xlfn.ANCHORARRAY( Categorie!$J$3), 0)), SUMIF(INDIRECT(B$2&amp;"!$D:$D"),$A58,INDIRECT(B$2&amp;"!$C:$C")), "")</f>
        <v/>
      </c>
      <c r="C58" s="28" t="str">
        <f ca="1">IF(ISNUMBER(MATCH($A58,_xlfn.ANCHORARRAY( Categorie!$J$3), 0)), SUMIF(INDIRECT(C$2&amp;"!$D:$D"),$A58,INDIRECT(C$2&amp;"!$C:$C")), "")</f>
        <v/>
      </c>
      <c r="D58" s="28" t="str">
        <f ca="1">IF(ISNUMBER(MATCH($A58,_xlfn.ANCHORARRAY( Categorie!$J$3), 0)), SUMIF(INDIRECT(D$2&amp;"!$D:$D"),$A58,INDIRECT(D$2&amp;"!$C:$C")), "")</f>
        <v/>
      </c>
      <c r="E58" s="28" t="str">
        <f ca="1">IF(ISNUMBER(MATCH($A58,_xlfn.ANCHORARRAY( Categorie!$J$3), 0)), SUMIF(INDIRECT(E$2&amp;"!$D:$D"),$A58,INDIRECT(E$2&amp;"!$C:$C")), "")</f>
        <v/>
      </c>
      <c r="F58" s="28" t="str">
        <f ca="1">IF(ISNUMBER(MATCH($A58,_xlfn.ANCHORARRAY( Categorie!$J$3), 0)), SUMIF(INDIRECT(F$2&amp;"!$D:$D"),$A58,INDIRECT(F$2&amp;"!$C:$C")), "")</f>
        <v/>
      </c>
      <c r="G58" s="28" t="str">
        <f ca="1">IF(ISNUMBER(MATCH($A58,_xlfn.ANCHORARRAY( Categorie!$J$3), 0)), SUMIF(INDIRECT(G$2&amp;"!$D:$D"),$A58,INDIRECT(G$2&amp;"!$C:$C")), "")</f>
        <v/>
      </c>
      <c r="H58" s="28" t="str">
        <f ca="1">IF(ISNUMBER(MATCH($A58,_xlfn.ANCHORARRAY( Categorie!$J$3), 0)), SUMIF(INDIRECT(H$2&amp;"!$D:$D"),$A58,INDIRECT(H$2&amp;"!$C:$C")), "")</f>
        <v/>
      </c>
      <c r="I58" s="28" t="str">
        <f ca="1">IF(ISNUMBER(MATCH($A58,_xlfn.ANCHORARRAY( Categorie!$J$3), 0)), SUMIF(INDIRECT(I$2&amp;"!$D:$D"),$A58,INDIRECT(I$2&amp;"!$C:$C")), "")</f>
        <v/>
      </c>
      <c r="J58" s="28" t="str">
        <f ca="1">IF(ISNUMBER(MATCH($A58,_xlfn.ANCHORARRAY( Categorie!$J$3), 0)), SUMIF(INDIRECT(J$2&amp;"!$D:$D"),$A58,INDIRECT(J$2&amp;"!$C:$C")), "")</f>
        <v/>
      </c>
      <c r="K58" s="28" t="str">
        <f ca="1">IF(ISNUMBER(MATCH($A58,_xlfn.ANCHORARRAY( Categorie!$J$3), 0)), SUMIF(INDIRECT(K$2&amp;"!$D:$D"),$A58,INDIRECT(K$2&amp;"!$C:$C")), "")</f>
        <v/>
      </c>
      <c r="L58" s="28" t="str">
        <f ca="1">IF(ISNUMBER(MATCH($A58,_xlfn.ANCHORARRAY( Categorie!$J$3), 0)), SUMIF(INDIRECT(L$2&amp;"!$D:$D"),$A58,INDIRECT(L$2&amp;"!$C:$C")), "")</f>
        <v/>
      </c>
      <c r="M58" s="29" t="str">
        <f ca="1">IF(ISNUMBER(MATCH($A58,_xlfn.ANCHORARRAY( Categorie!$J$3), 0)), SUMIF(INDIRECT(M$2&amp;"!$D:$D"),$A58,INDIRECT(M$2&amp;"!$C:$C")), "")</f>
        <v/>
      </c>
      <c r="N58" s="28" t="str">
        <f>IF(ISNUMBER(MATCH($A58,_xlfn.ANCHORARRAY(Categorie!$J$3),0)),SUM($B58:M58),"")</f>
        <v/>
      </c>
      <c r="O58" s="28" t="str">
        <f>IF(ISNUMBER(MATCH($A58,_xlfn.ANCHORARRAY(Categorie!$J$3),0)),N58/12,"")</f>
        <v/>
      </c>
    </row>
    <row r="59" spans="2:15" x14ac:dyDescent="0.2">
      <c r="B59" s="28" t="str">
        <f ca="1">IF(ISNUMBER(MATCH($A59,_xlfn.ANCHORARRAY( Categorie!$J$3), 0)), SUMIF(INDIRECT(B$2&amp;"!$D:$D"),$A59,INDIRECT(B$2&amp;"!$C:$C")), "")</f>
        <v/>
      </c>
      <c r="C59" s="28" t="str">
        <f ca="1">IF(ISNUMBER(MATCH($A59,_xlfn.ANCHORARRAY( Categorie!$J$3), 0)), SUMIF(INDIRECT(C$2&amp;"!$D:$D"),$A59,INDIRECT(C$2&amp;"!$C:$C")), "")</f>
        <v/>
      </c>
      <c r="D59" s="28" t="str">
        <f ca="1">IF(ISNUMBER(MATCH($A59,_xlfn.ANCHORARRAY( Categorie!$J$3), 0)), SUMIF(INDIRECT(D$2&amp;"!$D:$D"),$A59,INDIRECT(D$2&amp;"!$C:$C")), "")</f>
        <v/>
      </c>
      <c r="E59" s="28" t="str">
        <f ca="1">IF(ISNUMBER(MATCH($A59,_xlfn.ANCHORARRAY( Categorie!$J$3), 0)), SUMIF(INDIRECT(E$2&amp;"!$D:$D"),$A59,INDIRECT(E$2&amp;"!$C:$C")), "")</f>
        <v/>
      </c>
      <c r="F59" s="28" t="str">
        <f ca="1">IF(ISNUMBER(MATCH($A59,_xlfn.ANCHORARRAY( Categorie!$J$3), 0)), SUMIF(INDIRECT(F$2&amp;"!$D:$D"),$A59,INDIRECT(F$2&amp;"!$C:$C")), "")</f>
        <v/>
      </c>
      <c r="G59" s="28" t="str">
        <f ca="1">IF(ISNUMBER(MATCH($A59,_xlfn.ANCHORARRAY( Categorie!$J$3), 0)), SUMIF(INDIRECT(G$2&amp;"!$D:$D"),$A59,INDIRECT(G$2&amp;"!$C:$C")), "")</f>
        <v/>
      </c>
      <c r="H59" s="28" t="str">
        <f ca="1">IF(ISNUMBER(MATCH($A59,_xlfn.ANCHORARRAY( Categorie!$J$3), 0)), SUMIF(INDIRECT(H$2&amp;"!$D:$D"),$A59,INDIRECT(H$2&amp;"!$C:$C")), "")</f>
        <v/>
      </c>
      <c r="I59" s="28" t="str">
        <f ca="1">IF(ISNUMBER(MATCH($A59,_xlfn.ANCHORARRAY( Categorie!$J$3), 0)), SUMIF(INDIRECT(I$2&amp;"!$D:$D"),$A59,INDIRECT(I$2&amp;"!$C:$C")), "")</f>
        <v/>
      </c>
      <c r="J59" s="28" t="str">
        <f ca="1">IF(ISNUMBER(MATCH($A59,_xlfn.ANCHORARRAY( Categorie!$J$3), 0)), SUMIF(INDIRECT(J$2&amp;"!$D:$D"),$A59,INDIRECT(J$2&amp;"!$C:$C")), "")</f>
        <v/>
      </c>
      <c r="K59" s="28" t="str">
        <f ca="1">IF(ISNUMBER(MATCH($A59,_xlfn.ANCHORARRAY( Categorie!$J$3), 0)), SUMIF(INDIRECT(K$2&amp;"!$D:$D"),$A59,INDIRECT(K$2&amp;"!$C:$C")), "")</f>
        <v/>
      </c>
      <c r="L59" s="28" t="str">
        <f ca="1">IF(ISNUMBER(MATCH($A59,_xlfn.ANCHORARRAY( Categorie!$J$3), 0)), SUMIF(INDIRECT(L$2&amp;"!$D:$D"),$A59,INDIRECT(L$2&amp;"!$C:$C")), "")</f>
        <v/>
      </c>
      <c r="M59" s="29" t="str">
        <f ca="1">IF(ISNUMBER(MATCH($A59,_xlfn.ANCHORARRAY( Categorie!$J$3), 0)), SUMIF(INDIRECT(M$2&amp;"!$D:$D"),$A59,INDIRECT(M$2&amp;"!$C:$C")), "")</f>
        <v/>
      </c>
      <c r="N59" s="28" t="str">
        <f>IF(ISNUMBER(MATCH($A59,_xlfn.ANCHORARRAY(Categorie!$J$3),0)),SUM($B59:M59),"")</f>
        <v/>
      </c>
      <c r="O59" s="28" t="str">
        <f>IF(ISNUMBER(MATCH($A59,_xlfn.ANCHORARRAY(Categorie!$J$3),0)),N59/12,"")</f>
        <v/>
      </c>
    </row>
    <row r="60" spans="2:15" x14ac:dyDescent="0.2">
      <c r="B60" t="str">
        <f ca="1">IF(ISNUMBER(MATCH($A60,_xlfn.ANCHORARRAY( Categorie!$J$3), 0)), SUMIF(INDIRECT(B$2&amp;"!$D:$D"),$A60,INDIRECT(B$2&amp;"!$C:$C")), "")</f>
        <v/>
      </c>
      <c r="C60" t="str">
        <f ca="1">IF(ISNUMBER(MATCH($A60,_xlfn.ANCHORARRAY( Categorie!$J$3), 0)), SUMIF(INDIRECT(C$2&amp;"!$D:$D"),$A60,INDIRECT(C$2&amp;"!$C:$C")), "")</f>
        <v/>
      </c>
      <c r="D60" t="str">
        <f ca="1">IF(ISNUMBER(MATCH($A60,_xlfn.ANCHORARRAY( Categorie!$J$3), 0)), SUMIF(INDIRECT(D$2&amp;"!$D:$D"),$A60,INDIRECT(D$2&amp;"!$C:$C")), "")</f>
        <v/>
      </c>
      <c r="E60" t="str">
        <f ca="1">IF(ISNUMBER(MATCH($A60,_xlfn.ANCHORARRAY( Categorie!$J$3), 0)), SUMIF(INDIRECT(E$2&amp;"!$D:$D"),$A60,INDIRECT(E$2&amp;"!$C:$C")), "")</f>
        <v/>
      </c>
      <c r="F60" t="str">
        <f ca="1">IF(ISNUMBER(MATCH($A60,_xlfn.ANCHORARRAY( Categorie!$J$3), 0)), SUMIF(INDIRECT(F$2&amp;"!$D:$D"),$A60,INDIRECT(F$2&amp;"!$C:$C")), "")</f>
        <v/>
      </c>
      <c r="G60" t="str">
        <f ca="1">IF(ISNUMBER(MATCH($A60,_xlfn.ANCHORARRAY( Categorie!$J$3), 0)), SUMIF(INDIRECT(G$2&amp;"!$D:$D"),$A60,INDIRECT(G$2&amp;"!$C:$C")), "")</f>
        <v/>
      </c>
      <c r="H60" t="str">
        <f ca="1">IF(ISNUMBER(MATCH($A60,_xlfn.ANCHORARRAY( Categorie!$J$3), 0)), SUMIF(INDIRECT(H$2&amp;"!$D:$D"),$A60,INDIRECT(H$2&amp;"!$C:$C")), "")</f>
        <v/>
      </c>
      <c r="I60" t="str">
        <f ca="1">IF(ISNUMBER(MATCH($A60,_xlfn.ANCHORARRAY( Categorie!$J$3), 0)), SUMIF(INDIRECT(I$2&amp;"!$D:$D"),$A60,INDIRECT(I$2&amp;"!$C:$C")), "")</f>
        <v/>
      </c>
      <c r="J60" t="str">
        <f ca="1">IF(ISNUMBER(MATCH($A60,_xlfn.ANCHORARRAY( Categorie!$J$3), 0)), SUMIF(INDIRECT(J$2&amp;"!$D:$D"),$A60,INDIRECT(J$2&amp;"!$C:$C")), "")</f>
        <v/>
      </c>
      <c r="K60" t="str">
        <f ca="1">IF(ISNUMBER(MATCH($A60,_xlfn.ANCHORARRAY( Categorie!$J$3), 0)), SUMIF(INDIRECT(K$2&amp;"!$D:$D"),$A60,INDIRECT(K$2&amp;"!$C:$C")), "")</f>
        <v/>
      </c>
      <c r="L60" t="str">
        <f ca="1">IF(ISNUMBER(MATCH($A60,_xlfn.ANCHORARRAY( Categorie!$J$3), 0)), SUMIF(INDIRECT(L$2&amp;"!$D:$D"),$A60,INDIRECT(L$2&amp;"!$C:$C")), "")</f>
        <v/>
      </c>
      <c r="M60" s="17" t="str">
        <f ca="1">IF(ISNUMBER(MATCH($A60,_xlfn.ANCHORARRAY( Categorie!$J$3), 0)), SUMIF(INDIRECT(M$2&amp;"!$D:$D"),$A60,INDIRECT(M$2&amp;"!$C:$C")), "")</f>
        <v/>
      </c>
      <c r="N60" t="str">
        <f>IF(ISNUMBER(MATCH($A60,_xlfn.ANCHORARRAY(Categorie!$J$3),0)),SUM($B60:M60),"")</f>
        <v/>
      </c>
      <c r="O60" t="str">
        <f>IF(ISNUMBER(MATCH($A60,_xlfn.ANCHORARRAY(Categorie!$J$3),0)),N60/12,"")</f>
        <v/>
      </c>
    </row>
    <row r="61" spans="2:15" x14ac:dyDescent="0.2">
      <c r="B61" t="str">
        <f ca="1">IF(ISNUMBER(MATCH($A61,_xlfn.ANCHORARRAY( Categorie!$J$3), 0)), SUMIF(INDIRECT(B$2&amp;"!$D:$D"),$A61,INDIRECT(B$2&amp;"!$C:$C")), "")</f>
        <v/>
      </c>
      <c r="C61" t="str">
        <f ca="1">IF(ISNUMBER(MATCH($A61,_xlfn.ANCHORARRAY( Categorie!$J$3), 0)), SUMIF(INDIRECT(C$2&amp;"!$D:$D"),$A61,INDIRECT(C$2&amp;"!$C:$C")), "")</f>
        <v/>
      </c>
      <c r="D61" t="str">
        <f ca="1">IF(ISNUMBER(MATCH($A61,_xlfn.ANCHORARRAY( Categorie!$J$3), 0)), SUMIF(INDIRECT(D$2&amp;"!$D:$D"),$A61,INDIRECT(D$2&amp;"!$C:$C")), "")</f>
        <v/>
      </c>
      <c r="E61" t="str">
        <f ca="1">IF(ISNUMBER(MATCH($A61,_xlfn.ANCHORARRAY( Categorie!$J$3), 0)), SUMIF(INDIRECT(E$2&amp;"!$D:$D"),$A61,INDIRECT(E$2&amp;"!$C:$C")), "")</f>
        <v/>
      </c>
      <c r="F61" t="str">
        <f ca="1">IF(ISNUMBER(MATCH($A61,_xlfn.ANCHORARRAY( Categorie!$J$3), 0)), SUMIF(INDIRECT(F$2&amp;"!$D:$D"),$A61,INDIRECT(F$2&amp;"!$C:$C")), "")</f>
        <v/>
      </c>
      <c r="G61" t="str">
        <f ca="1">IF(ISNUMBER(MATCH($A61,_xlfn.ANCHORARRAY( Categorie!$J$3), 0)), SUMIF(INDIRECT(G$2&amp;"!$D:$D"),$A61,INDIRECT(G$2&amp;"!$C:$C")), "")</f>
        <v/>
      </c>
      <c r="H61" t="str">
        <f ca="1">IF(ISNUMBER(MATCH($A61,_xlfn.ANCHORARRAY( Categorie!$J$3), 0)), SUMIF(INDIRECT(H$2&amp;"!$D:$D"),$A61,INDIRECT(H$2&amp;"!$C:$C")), "")</f>
        <v/>
      </c>
      <c r="I61" t="str">
        <f ca="1">IF(ISNUMBER(MATCH($A61,_xlfn.ANCHORARRAY( Categorie!$J$3), 0)), SUMIF(INDIRECT(I$2&amp;"!$D:$D"),$A61,INDIRECT(I$2&amp;"!$C:$C")), "")</f>
        <v/>
      </c>
      <c r="J61" t="str">
        <f ca="1">IF(ISNUMBER(MATCH($A61,_xlfn.ANCHORARRAY( Categorie!$J$3), 0)), SUMIF(INDIRECT(J$2&amp;"!$D:$D"),$A61,INDIRECT(J$2&amp;"!$C:$C")), "")</f>
        <v/>
      </c>
      <c r="K61" t="str">
        <f ca="1">IF(ISNUMBER(MATCH($A61,_xlfn.ANCHORARRAY( Categorie!$J$3), 0)), SUMIF(INDIRECT(K$2&amp;"!$D:$D"),$A61,INDIRECT(K$2&amp;"!$C:$C")), "")</f>
        <v/>
      </c>
      <c r="L61" t="str">
        <f ca="1">IF(ISNUMBER(MATCH($A61,_xlfn.ANCHORARRAY( Categorie!$J$3), 0)), SUMIF(INDIRECT(L$2&amp;"!$D:$D"),$A61,INDIRECT(L$2&amp;"!$C:$C")), "")</f>
        <v/>
      </c>
      <c r="M61" s="17" t="str">
        <f ca="1">IF(ISNUMBER(MATCH($A61,_xlfn.ANCHORARRAY( Categorie!$J$3), 0)), SUMIF(INDIRECT(M$2&amp;"!$D:$D"),$A61,INDIRECT(M$2&amp;"!$C:$C")), "")</f>
        <v/>
      </c>
      <c r="N61" t="str">
        <f>IF(ISNUMBER(MATCH($A61,_xlfn.ANCHORARRAY(Categorie!$J$3),0)),SUM($B61:M61),"")</f>
        <v/>
      </c>
      <c r="O61" t="str">
        <f>IF(ISNUMBER(MATCH($A61,_xlfn.ANCHORARRAY(Categorie!$J$3),0)),N61/12,"")</f>
        <v/>
      </c>
    </row>
    <row r="62" spans="2:15" x14ac:dyDescent="0.2">
      <c r="B62" t="str">
        <f ca="1">IF(ISNUMBER(MATCH($A62,_xlfn.ANCHORARRAY( Categorie!$J$3), 0)), SUMIF(INDIRECT(B$2&amp;"!$D:$D"),$A62,INDIRECT(B$2&amp;"!$C:$C")), "")</f>
        <v/>
      </c>
      <c r="C62" t="str">
        <f ca="1">IF(ISNUMBER(MATCH($A62,_xlfn.ANCHORARRAY( Categorie!$J$3), 0)), SUMIF(INDIRECT(C$2&amp;"!$D:$D"),$A62,INDIRECT(C$2&amp;"!$C:$C")), "")</f>
        <v/>
      </c>
      <c r="D62" t="str">
        <f ca="1">IF(ISNUMBER(MATCH($A62,_xlfn.ANCHORARRAY( Categorie!$J$3), 0)), SUMIF(INDIRECT(D$2&amp;"!$D:$D"),$A62,INDIRECT(D$2&amp;"!$C:$C")), "")</f>
        <v/>
      </c>
      <c r="E62" t="str">
        <f ca="1">IF(ISNUMBER(MATCH($A62,_xlfn.ANCHORARRAY( Categorie!$J$3), 0)), SUMIF(INDIRECT(E$2&amp;"!$D:$D"),$A62,INDIRECT(E$2&amp;"!$C:$C")), "")</f>
        <v/>
      </c>
      <c r="F62" t="str">
        <f ca="1">IF(ISNUMBER(MATCH($A62,_xlfn.ANCHORARRAY( Categorie!$J$3), 0)), SUMIF(INDIRECT(F$2&amp;"!$D:$D"),$A62,INDIRECT(F$2&amp;"!$C:$C")), "")</f>
        <v/>
      </c>
      <c r="G62" t="str">
        <f ca="1">IF(ISNUMBER(MATCH($A62,_xlfn.ANCHORARRAY( Categorie!$J$3), 0)), SUMIF(INDIRECT(G$2&amp;"!$D:$D"),$A62,INDIRECT(G$2&amp;"!$C:$C")), "")</f>
        <v/>
      </c>
      <c r="H62" t="str">
        <f ca="1">IF(ISNUMBER(MATCH($A62,_xlfn.ANCHORARRAY( Categorie!$J$3), 0)), SUMIF(INDIRECT(H$2&amp;"!$D:$D"),$A62,INDIRECT(H$2&amp;"!$C:$C")), "")</f>
        <v/>
      </c>
      <c r="I62" t="str">
        <f ca="1">IF(ISNUMBER(MATCH($A62,_xlfn.ANCHORARRAY( Categorie!$J$3), 0)), SUMIF(INDIRECT(I$2&amp;"!$D:$D"),$A62,INDIRECT(I$2&amp;"!$C:$C")), "")</f>
        <v/>
      </c>
      <c r="J62" t="str">
        <f ca="1">IF(ISNUMBER(MATCH($A62,_xlfn.ANCHORARRAY( Categorie!$J$3), 0)), SUMIF(INDIRECT(J$2&amp;"!$D:$D"),$A62,INDIRECT(J$2&amp;"!$C:$C")), "")</f>
        <v/>
      </c>
      <c r="K62" t="str">
        <f ca="1">IF(ISNUMBER(MATCH($A62,_xlfn.ANCHORARRAY( Categorie!$J$3), 0)), SUMIF(INDIRECT(K$2&amp;"!$D:$D"),$A62,INDIRECT(K$2&amp;"!$C:$C")), "")</f>
        <v/>
      </c>
      <c r="L62" t="str">
        <f ca="1">IF(ISNUMBER(MATCH($A62,_xlfn.ANCHORARRAY( Categorie!$J$3), 0)), SUMIF(INDIRECT(L$2&amp;"!$D:$D"),$A62,INDIRECT(L$2&amp;"!$C:$C")), "")</f>
        <v/>
      </c>
      <c r="M62" s="17" t="str">
        <f ca="1">IF(ISNUMBER(MATCH($A62,_xlfn.ANCHORARRAY( Categorie!$J$3), 0)), SUMIF(INDIRECT(M$2&amp;"!$D:$D"),$A62,INDIRECT(M$2&amp;"!$C:$C")), "")</f>
        <v/>
      </c>
      <c r="N62" t="str">
        <f>IF(ISNUMBER(MATCH($A62,_xlfn.ANCHORARRAY(Categorie!$J$3),0)),SUM($B62:M62),"")</f>
        <v/>
      </c>
      <c r="O62" t="str">
        <f>IF(ISNUMBER(MATCH($A62,_xlfn.ANCHORARRAY(Categorie!$J$3),0)),N62/12,"")</f>
        <v/>
      </c>
    </row>
    <row r="63" spans="2:15" x14ac:dyDescent="0.2">
      <c r="N63" t="str">
        <f>IF(ISNUMBER(MATCH($A63,_xlfn.ANCHORARRAY(Categorie!$J$3),0)),SUM($B63:M63),"")</f>
        <v/>
      </c>
      <c r="O63" t="str">
        <f>IF(ISNUMBER(MATCH($A63,_xlfn.ANCHORARRAY(Categorie!$J$3),0)),N63/12,"")</f>
        <v/>
      </c>
    </row>
    <row r="64" spans="2:15" x14ac:dyDescent="0.2">
      <c r="N64" t="str">
        <f>IF(ISNUMBER(MATCH($A64,_xlfn.ANCHORARRAY(Categorie!$J$3),0)),SUM($B64:M64),"")</f>
        <v/>
      </c>
      <c r="O64" t="str">
        <f>IF(ISNUMBER(MATCH($A64,_xlfn.ANCHORARRAY(Categorie!$J$3),0)),N64/12,"")</f>
        <v/>
      </c>
    </row>
    <row r="65" spans="14:15" x14ac:dyDescent="0.2">
      <c r="N65" t="str">
        <f>IF(ISNUMBER(MATCH($A65,_xlfn.ANCHORARRAY(Categorie!$J$3),0)),SUM($B65:M65),"")</f>
        <v/>
      </c>
      <c r="O65" t="str">
        <f>IF(ISNUMBER(MATCH($A65,_xlfn.ANCHORARRAY(Categorie!$J$3),0)),N65/12,"")</f>
        <v/>
      </c>
    </row>
    <row r="66" spans="14:15" x14ac:dyDescent="0.2">
      <c r="N66" t="str">
        <f>IF(ISNUMBER(MATCH($A66,_xlfn.ANCHORARRAY(Categorie!$J$3),0)),SUM($B66:M66),"")</f>
        <v/>
      </c>
      <c r="O66" t="str">
        <f>IF(ISNUMBER(MATCH($A66,_xlfn.ANCHORARRAY(Categorie!$J$3),0)),N66/12,"")</f>
        <v/>
      </c>
    </row>
    <row r="67" spans="14:15" x14ac:dyDescent="0.2">
      <c r="N67" t="str">
        <f>IF(ISNUMBER(MATCH($A67,_xlfn.ANCHORARRAY(Categorie!$J$3),0)),SUM($B67:M67),"")</f>
        <v/>
      </c>
      <c r="O67" t="str">
        <f>IF(ISNUMBER(MATCH($A67,_xlfn.ANCHORARRAY(Categorie!$J$3),0)),N67/12,"")</f>
        <v/>
      </c>
    </row>
    <row r="68" spans="14:15" x14ac:dyDescent="0.2">
      <c r="N68" t="str">
        <f>IF(ISNUMBER(MATCH($A68,_xlfn.ANCHORARRAY(Categorie!$J$3),0)),SUM($B68:M68),"")</f>
        <v/>
      </c>
      <c r="O68" t="str">
        <f>IF(ISNUMBER(MATCH($A68,_xlfn.ANCHORARRAY(Categorie!$J$3),0)),N68/12,"")</f>
        <v/>
      </c>
    </row>
    <row r="69" spans="14:15" x14ac:dyDescent="0.2">
      <c r="N69" t="str">
        <f>IF(ISNUMBER(MATCH($A69,_xlfn.ANCHORARRAY(Categorie!$J$3),0)),SUM($B69:M69),"")</f>
        <v/>
      </c>
      <c r="O69" t="str">
        <f>IF(ISNUMBER(MATCH($A69,_xlfn.ANCHORARRAY(Categorie!$J$3),0)),N69/12,"")</f>
        <v/>
      </c>
    </row>
    <row r="70" spans="14:15" x14ac:dyDescent="0.2">
      <c r="N70" t="str">
        <f>IF(ISNUMBER(MATCH($A70,_xlfn.ANCHORARRAY(Categorie!$J$3),0)),SUM($B70:M70),"")</f>
        <v/>
      </c>
      <c r="O70" t="str">
        <f>IF(ISNUMBER(MATCH($A70,_xlfn.ANCHORARRAY(Categorie!$J$3),0)),N70/12,"")</f>
        <v/>
      </c>
    </row>
  </sheetData>
  <conditionalFormatting sqref="A1:O14 A16:O16 A17 C17:O17 A18:O1048576">
    <cfRule type="expression" dxfId="4" priority="3">
      <formula>IF(INDEX($A:$A,ROW())="Totale", TRUE)</formula>
    </cfRule>
  </conditionalFormatting>
  <conditionalFormatting sqref="N15:O15">
    <cfRule type="expression" dxfId="3" priority="1">
      <formula>IF(INDEX($A:$A,ROW())="Totale", TRUE)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A7BE-9C8B-2A49-A752-21F741EDD8CF}">
  <dimension ref="A1:E28"/>
  <sheetViews>
    <sheetView workbookViewId="0">
      <selection activeCell="E5" sqref="E5"/>
    </sheetView>
  </sheetViews>
  <sheetFormatPr baseColWidth="10" defaultRowHeight="16" x14ac:dyDescent="0.2"/>
  <cols>
    <col min="1" max="2" width="17.5" bestFit="1" customWidth="1"/>
    <col min="3" max="3" width="14.6640625" bestFit="1" customWidth="1"/>
    <col min="4" max="4" width="21.5" bestFit="1" customWidth="1"/>
    <col min="5" max="5" width="15.33203125" bestFit="1" customWidth="1"/>
    <col min="6" max="6" width="17.5" bestFit="1" customWidth="1"/>
    <col min="7" max="8" width="21.5" bestFit="1" customWidth="1"/>
    <col min="9" max="9" width="6.5" bestFit="1" customWidth="1"/>
    <col min="10" max="10" width="9.6640625" bestFit="1" customWidth="1"/>
    <col min="11" max="11" width="7" bestFit="1" customWidth="1"/>
    <col min="12" max="12" width="10.83203125" bestFit="1" customWidth="1"/>
    <col min="13" max="13" width="9.33203125" bestFit="1" customWidth="1"/>
    <col min="14" max="14" width="8.5" bestFit="1" customWidth="1"/>
    <col min="15" max="15" width="11" bestFit="1" customWidth="1"/>
    <col min="16" max="16" width="8.6640625" bestFit="1" customWidth="1"/>
    <col min="17" max="17" width="11" bestFit="1" customWidth="1"/>
    <col min="18" max="18" width="9.6640625" bestFit="1" customWidth="1"/>
    <col min="19" max="19" width="10.6640625" bestFit="1" customWidth="1"/>
    <col min="20" max="20" width="7.6640625" bestFit="1" customWidth="1"/>
    <col min="21" max="21" width="10.1640625" bestFit="1" customWidth="1"/>
    <col min="22" max="22" width="14.83203125" bestFit="1" customWidth="1"/>
    <col min="23" max="23" width="17.5" bestFit="1" customWidth="1"/>
    <col min="24" max="24" width="10.6640625" bestFit="1" customWidth="1"/>
    <col min="25" max="25" width="13.1640625" bestFit="1" customWidth="1"/>
    <col min="26" max="26" width="8.5" bestFit="1" customWidth="1"/>
    <col min="27" max="27" width="11" bestFit="1" customWidth="1"/>
  </cols>
  <sheetData>
    <row r="1" spans="1:5" x14ac:dyDescent="0.2">
      <c r="A1" s="20" t="s">
        <v>70</v>
      </c>
      <c r="B1" t="s">
        <v>69</v>
      </c>
    </row>
    <row r="2" spans="1:5" x14ac:dyDescent="0.2">
      <c r="E2" s="25" t="s">
        <v>90</v>
      </c>
    </row>
    <row r="3" spans="1:5" x14ac:dyDescent="0.2">
      <c r="A3" s="20" t="s">
        <v>66</v>
      </c>
      <c r="B3" t="s">
        <v>71</v>
      </c>
      <c r="E3" t="s">
        <v>86</v>
      </c>
    </row>
    <row r="4" spans="1:5" x14ac:dyDescent="0.2">
      <c r="A4" s="21" t="s">
        <v>2</v>
      </c>
      <c r="B4">
        <v>10</v>
      </c>
      <c r="E4" t="s">
        <v>104</v>
      </c>
    </row>
    <row r="5" spans="1:5" x14ac:dyDescent="0.2">
      <c r="A5" s="22" t="s">
        <v>33</v>
      </c>
      <c r="B5">
        <v>10</v>
      </c>
      <c r="E5" t="s">
        <v>101</v>
      </c>
    </row>
    <row r="6" spans="1:5" x14ac:dyDescent="0.2">
      <c r="A6" s="21" t="s">
        <v>13</v>
      </c>
      <c r="B6">
        <v>320</v>
      </c>
    </row>
    <row r="7" spans="1:5" x14ac:dyDescent="0.2">
      <c r="A7" s="22" t="s">
        <v>16</v>
      </c>
      <c r="B7">
        <v>300</v>
      </c>
    </row>
    <row r="8" spans="1:5" x14ac:dyDescent="0.2">
      <c r="A8" s="22" t="s">
        <v>3</v>
      </c>
      <c r="B8">
        <v>20</v>
      </c>
    </row>
    <row r="9" spans="1:5" x14ac:dyDescent="0.2">
      <c r="A9" s="21" t="s">
        <v>18</v>
      </c>
      <c r="B9">
        <v>701</v>
      </c>
    </row>
    <row r="10" spans="1:5" x14ac:dyDescent="0.2">
      <c r="A10" s="22" t="s">
        <v>32</v>
      </c>
      <c r="B10">
        <v>143</v>
      </c>
    </row>
    <row r="11" spans="1:5" x14ac:dyDescent="0.2">
      <c r="A11" s="22" t="s">
        <v>15</v>
      </c>
      <c r="B11">
        <v>200</v>
      </c>
    </row>
    <row r="12" spans="1:5" x14ac:dyDescent="0.2">
      <c r="A12" s="22" t="s">
        <v>36</v>
      </c>
      <c r="B12">
        <v>213</v>
      </c>
    </row>
    <row r="13" spans="1:5" x14ac:dyDescent="0.2">
      <c r="A13" s="22" t="s">
        <v>37</v>
      </c>
      <c r="B13">
        <v>95</v>
      </c>
    </row>
    <row r="14" spans="1:5" x14ac:dyDescent="0.2">
      <c r="A14" s="22" t="s">
        <v>35</v>
      </c>
      <c r="B14">
        <v>50</v>
      </c>
    </row>
    <row r="15" spans="1:5" x14ac:dyDescent="0.2">
      <c r="A15" s="21" t="s">
        <v>14</v>
      </c>
      <c r="B15">
        <v>60</v>
      </c>
    </row>
    <row r="16" spans="1:5" x14ac:dyDescent="0.2">
      <c r="A16" s="22">
        <v>0</v>
      </c>
      <c r="B16">
        <v>60</v>
      </c>
    </row>
    <row r="17" spans="1:2" x14ac:dyDescent="0.2">
      <c r="A17" s="21" t="s">
        <v>34</v>
      </c>
      <c r="B17">
        <v>223</v>
      </c>
    </row>
    <row r="18" spans="1:2" x14ac:dyDescent="0.2">
      <c r="A18" s="22">
        <v>0</v>
      </c>
      <c r="B18">
        <v>223</v>
      </c>
    </row>
    <row r="19" spans="1:2" x14ac:dyDescent="0.2">
      <c r="A19" s="21" t="s">
        <v>11</v>
      </c>
      <c r="B19">
        <v>42</v>
      </c>
    </row>
    <row r="20" spans="1:2" x14ac:dyDescent="0.2">
      <c r="A20" s="22" t="s">
        <v>9</v>
      </c>
      <c r="B20">
        <v>32</v>
      </c>
    </row>
    <row r="21" spans="1:2" x14ac:dyDescent="0.2">
      <c r="A21" s="22" t="s">
        <v>7</v>
      </c>
      <c r="B21">
        <v>10</v>
      </c>
    </row>
    <row r="22" spans="1:2" x14ac:dyDescent="0.2">
      <c r="A22" s="21" t="s">
        <v>12</v>
      </c>
      <c r="B22">
        <v>30</v>
      </c>
    </row>
    <row r="23" spans="1:2" x14ac:dyDescent="0.2">
      <c r="A23" s="22" t="s">
        <v>27</v>
      </c>
      <c r="B23">
        <v>30</v>
      </c>
    </row>
    <row r="24" spans="1:2" x14ac:dyDescent="0.2">
      <c r="A24" s="21" t="s">
        <v>30</v>
      </c>
      <c r="B24">
        <v>160</v>
      </c>
    </row>
    <row r="25" spans="1:2" x14ac:dyDescent="0.2">
      <c r="A25" s="22">
        <v>0</v>
      </c>
      <c r="B25">
        <v>10</v>
      </c>
    </row>
    <row r="26" spans="1:2" x14ac:dyDescent="0.2">
      <c r="A26" s="22" t="s">
        <v>67</v>
      </c>
      <c r="B26">
        <v>50</v>
      </c>
    </row>
    <row r="27" spans="1:2" x14ac:dyDescent="0.2">
      <c r="A27" s="22" t="s">
        <v>85</v>
      </c>
      <c r="B27">
        <v>100</v>
      </c>
    </row>
    <row r="28" spans="1:2" x14ac:dyDescent="0.2">
      <c r="A28" s="21" t="s">
        <v>68</v>
      </c>
      <c r="B28">
        <v>1546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754B-6FD1-3F44-9C7A-94E62F12F8FD}">
  <dimension ref="A1:K26"/>
  <sheetViews>
    <sheetView workbookViewId="0">
      <selection activeCell="K9" sqref="K9"/>
    </sheetView>
  </sheetViews>
  <sheetFormatPr baseColWidth="10" defaultRowHeight="16" x14ac:dyDescent="0.2"/>
  <cols>
    <col min="1" max="1" width="13.83203125" bestFit="1" customWidth="1"/>
    <col min="2" max="2" width="9.1640625" bestFit="1" customWidth="1"/>
    <col min="3" max="3" width="13.5" bestFit="1" customWidth="1"/>
    <col min="4" max="4" width="13.1640625" bestFit="1" customWidth="1"/>
    <col min="5" max="5" width="16.33203125" bestFit="1" customWidth="1"/>
    <col min="6" max="6" width="7.6640625" bestFit="1" customWidth="1"/>
    <col min="7" max="7" width="9.83203125" bestFit="1" customWidth="1"/>
  </cols>
  <sheetData>
    <row r="1" spans="1:11" x14ac:dyDescent="0.2">
      <c r="A1" t="s">
        <v>19</v>
      </c>
      <c r="B1" t="s">
        <v>22</v>
      </c>
      <c r="C1" t="s">
        <v>20</v>
      </c>
      <c r="D1" t="s">
        <v>23</v>
      </c>
      <c r="E1" t="s">
        <v>24</v>
      </c>
      <c r="F1" t="s">
        <v>21</v>
      </c>
      <c r="G1" t="s">
        <v>70</v>
      </c>
    </row>
    <row r="2" spans="1:11" x14ac:dyDescent="0.2">
      <c r="A2" t="s">
        <v>83</v>
      </c>
      <c r="C2">
        <v>100</v>
      </c>
      <c r="D2" t="s">
        <v>18</v>
      </c>
      <c r="E2" t="s">
        <v>36</v>
      </c>
      <c r="G2" t="s">
        <v>62</v>
      </c>
    </row>
    <row r="3" spans="1:11" x14ac:dyDescent="0.2">
      <c r="A3" t="s">
        <v>83</v>
      </c>
      <c r="C3">
        <v>50</v>
      </c>
      <c r="D3" t="s">
        <v>30</v>
      </c>
      <c r="E3" t="s">
        <v>85</v>
      </c>
      <c r="G3" t="s">
        <v>62</v>
      </c>
    </row>
    <row r="4" spans="1:11" x14ac:dyDescent="0.2">
      <c r="A4" t="s">
        <v>79</v>
      </c>
      <c r="B4">
        <v>5</v>
      </c>
      <c r="C4">
        <v>200</v>
      </c>
      <c r="D4" t="s">
        <v>18</v>
      </c>
      <c r="E4" t="s">
        <v>15</v>
      </c>
      <c r="G4" t="s">
        <v>55</v>
      </c>
    </row>
    <row r="5" spans="1:11" x14ac:dyDescent="0.2">
      <c r="A5" t="s">
        <v>83</v>
      </c>
      <c r="B5">
        <v>6</v>
      </c>
      <c r="C5">
        <v>100</v>
      </c>
      <c r="D5" t="s">
        <v>30</v>
      </c>
      <c r="E5" t="s">
        <v>85</v>
      </c>
      <c r="G5" t="s">
        <v>55</v>
      </c>
    </row>
    <row r="6" spans="1:11" x14ac:dyDescent="0.2">
      <c r="A6" t="s">
        <v>84</v>
      </c>
      <c r="B6">
        <v>7</v>
      </c>
      <c r="C6">
        <v>20</v>
      </c>
      <c r="D6" t="s">
        <v>13</v>
      </c>
      <c r="E6" t="s">
        <v>3</v>
      </c>
      <c r="G6" t="s">
        <v>55</v>
      </c>
      <c r="K6" s="25" t="s">
        <v>90</v>
      </c>
    </row>
    <row r="7" spans="1:11" x14ac:dyDescent="0.2">
      <c r="A7" t="s">
        <v>83</v>
      </c>
      <c r="B7">
        <v>4</v>
      </c>
      <c r="C7">
        <v>35</v>
      </c>
      <c r="D7" t="s">
        <v>18</v>
      </c>
      <c r="E7" t="s">
        <v>37</v>
      </c>
      <c r="G7" t="s">
        <v>56</v>
      </c>
      <c r="K7" t="s">
        <v>102</v>
      </c>
    </row>
    <row r="8" spans="1:11" x14ac:dyDescent="0.2">
      <c r="A8" t="s">
        <v>83</v>
      </c>
      <c r="B8">
        <v>4</v>
      </c>
      <c r="C8">
        <v>30</v>
      </c>
      <c r="D8" t="s">
        <v>18</v>
      </c>
      <c r="E8" t="s">
        <v>35</v>
      </c>
      <c r="G8" t="s">
        <v>57</v>
      </c>
      <c r="K8" t="s">
        <v>103</v>
      </c>
    </row>
    <row r="9" spans="1:11" x14ac:dyDescent="0.2">
      <c r="A9" t="s">
        <v>83</v>
      </c>
      <c r="B9">
        <v>5</v>
      </c>
      <c r="C9">
        <v>23</v>
      </c>
      <c r="D9" t="s">
        <v>18</v>
      </c>
      <c r="E9" t="s">
        <v>36</v>
      </c>
      <c r="G9" t="s">
        <v>58</v>
      </c>
    </row>
    <row r="10" spans="1:11" x14ac:dyDescent="0.2">
      <c r="A10" t="s">
        <v>83</v>
      </c>
      <c r="C10">
        <v>13</v>
      </c>
      <c r="D10" t="s">
        <v>18</v>
      </c>
      <c r="E10" t="s">
        <v>32</v>
      </c>
      <c r="G10" t="s">
        <v>72</v>
      </c>
    </row>
    <row r="11" spans="1:11" x14ac:dyDescent="0.2">
      <c r="A11" t="s">
        <v>83</v>
      </c>
      <c r="C11">
        <v>60</v>
      </c>
      <c r="D11" t="s">
        <v>18</v>
      </c>
      <c r="E11" t="s">
        <v>37</v>
      </c>
      <c r="G11" t="s">
        <v>63</v>
      </c>
    </row>
    <row r="12" spans="1:11" x14ac:dyDescent="0.2">
      <c r="A12" t="s">
        <v>84</v>
      </c>
      <c r="C12">
        <v>13</v>
      </c>
      <c r="D12" t="s">
        <v>34</v>
      </c>
      <c r="E12">
        <v>0</v>
      </c>
      <c r="G12" t="s">
        <v>63</v>
      </c>
    </row>
    <row r="13" spans="1:11" x14ac:dyDescent="0.2">
      <c r="A13" t="s">
        <v>83</v>
      </c>
      <c r="B13">
        <v>3</v>
      </c>
      <c r="C13">
        <v>90</v>
      </c>
      <c r="D13" t="s">
        <v>18</v>
      </c>
      <c r="E13" t="s">
        <v>36</v>
      </c>
      <c r="G13" t="s">
        <v>64</v>
      </c>
    </row>
    <row r="14" spans="1:11" x14ac:dyDescent="0.2">
      <c r="A14" t="s">
        <v>83</v>
      </c>
      <c r="C14">
        <v>75</v>
      </c>
      <c r="D14" t="s">
        <v>18</v>
      </c>
      <c r="E14" t="s">
        <v>32</v>
      </c>
      <c r="G14" t="s">
        <v>65</v>
      </c>
    </row>
    <row r="15" spans="1:11" x14ac:dyDescent="0.2">
      <c r="A15" t="s">
        <v>31</v>
      </c>
      <c r="B15">
        <v>1</v>
      </c>
      <c r="C15">
        <v>300</v>
      </c>
      <c r="D15" t="s">
        <v>13</v>
      </c>
      <c r="E15" t="s">
        <v>16</v>
      </c>
      <c r="G15" t="s">
        <v>59</v>
      </c>
    </row>
    <row r="16" spans="1:11" x14ac:dyDescent="0.2">
      <c r="A16" t="s">
        <v>84</v>
      </c>
      <c r="C16">
        <v>20</v>
      </c>
      <c r="D16" t="s">
        <v>18</v>
      </c>
      <c r="E16" t="s">
        <v>35</v>
      </c>
      <c r="G16" t="s">
        <v>59</v>
      </c>
    </row>
    <row r="17" spans="1:7" x14ac:dyDescent="0.2">
      <c r="A17" t="s">
        <v>84</v>
      </c>
      <c r="C17">
        <v>40</v>
      </c>
      <c r="D17" t="s">
        <v>14</v>
      </c>
      <c r="E17">
        <v>0</v>
      </c>
      <c r="G17" t="s">
        <v>59</v>
      </c>
    </row>
    <row r="18" spans="1:7" x14ac:dyDescent="0.2">
      <c r="A18" t="s">
        <v>84</v>
      </c>
      <c r="C18">
        <v>32</v>
      </c>
      <c r="D18" t="s">
        <v>11</v>
      </c>
      <c r="E18" t="s">
        <v>9</v>
      </c>
      <c r="G18" t="s">
        <v>59</v>
      </c>
    </row>
    <row r="19" spans="1:7" x14ac:dyDescent="0.2">
      <c r="B19">
        <v>1</v>
      </c>
      <c r="C19">
        <v>200</v>
      </c>
      <c r="D19" t="s">
        <v>34</v>
      </c>
      <c r="E19">
        <v>0</v>
      </c>
      <c r="G19" t="s">
        <v>60</v>
      </c>
    </row>
    <row r="20" spans="1:7" x14ac:dyDescent="0.2">
      <c r="B20">
        <v>2</v>
      </c>
      <c r="C20">
        <v>10</v>
      </c>
      <c r="D20" t="s">
        <v>30</v>
      </c>
      <c r="E20">
        <v>0</v>
      </c>
      <c r="G20" t="s">
        <v>60</v>
      </c>
    </row>
    <row r="21" spans="1:7" x14ac:dyDescent="0.2">
      <c r="B21">
        <v>3</v>
      </c>
      <c r="C21">
        <v>20</v>
      </c>
      <c r="D21" t="s">
        <v>14</v>
      </c>
      <c r="E21">
        <v>0</v>
      </c>
      <c r="G21" t="s">
        <v>60</v>
      </c>
    </row>
    <row r="22" spans="1:7" x14ac:dyDescent="0.2">
      <c r="B22">
        <v>4</v>
      </c>
      <c r="C22">
        <v>10</v>
      </c>
      <c r="D22" t="s">
        <v>11</v>
      </c>
      <c r="E22" t="s">
        <v>7</v>
      </c>
      <c r="G22" t="s">
        <v>60</v>
      </c>
    </row>
    <row r="23" spans="1:7" x14ac:dyDescent="0.2">
      <c r="B23">
        <v>5</v>
      </c>
      <c r="C23">
        <v>30</v>
      </c>
      <c r="D23" t="s">
        <v>12</v>
      </c>
      <c r="E23" t="s">
        <v>27</v>
      </c>
      <c r="G23" t="s">
        <v>60</v>
      </c>
    </row>
    <row r="24" spans="1:7" x14ac:dyDescent="0.2">
      <c r="B24">
        <v>6</v>
      </c>
      <c r="C24">
        <v>10</v>
      </c>
      <c r="D24" t="s">
        <v>34</v>
      </c>
      <c r="E24">
        <v>0</v>
      </c>
      <c r="G24" t="s">
        <v>60</v>
      </c>
    </row>
    <row r="25" spans="1:7" x14ac:dyDescent="0.2">
      <c r="A25" t="s">
        <v>54</v>
      </c>
      <c r="B25">
        <v>7</v>
      </c>
      <c r="C25">
        <v>10</v>
      </c>
      <c r="D25" t="s">
        <v>2</v>
      </c>
      <c r="E25" t="s">
        <v>33</v>
      </c>
      <c r="G25" t="s">
        <v>60</v>
      </c>
    </row>
    <row r="26" spans="1:7" x14ac:dyDescent="0.2">
      <c r="A26" t="s">
        <v>84</v>
      </c>
      <c r="B26">
        <v>2</v>
      </c>
      <c r="C26">
        <v>55</v>
      </c>
      <c r="D26" t="s">
        <v>18</v>
      </c>
      <c r="E26" t="s">
        <v>32</v>
      </c>
      <c r="G26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190D-1CCA-FA4A-A0B6-FB21003D6E0C}">
  <dimension ref="A1"/>
  <sheetViews>
    <sheetView topLeftCell="C1" workbookViewId="0">
      <selection activeCell="O32" sqref="O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266F-7772-DA45-8CAB-C8B0FECAA090}">
  <dimension ref="A1:S22"/>
  <sheetViews>
    <sheetView topLeftCell="A2" workbookViewId="0">
      <selection activeCell="E25" sqref="E25"/>
    </sheetView>
  </sheetViews>
  <sheetFormatPr baseColWidth="10" defaultRowHeight="16" x14ac:dyDescent="0.2"/>
  <cols>
    <col min="1" max="1" width="12.5" customWidth="1"/>
    <col min="2" max="2" width="14.33203125" customWidth="1"/>
    <col min="3" max="3" width="10.1640625" customWidth="1"/>
    <col min="4" max="4" width="12.83203125" customWidth="1"/>
    <col min="7" max="7" width="12.33203125" customWidth="1"/>
    <col min="16" max="16" width="12.1640625" customWidth="1"/>
    <col min="18" max="18" width="12.1640625" customWidth="1"/>
    <col min="19" max="19" width="11.5" customWidth="1"/>
  </cols>
  <sheetData>
    <row r="1" spans="1:19" x14ac:dyDescent="0.2">
      <c r="B1" t="s">
        <v>74</v>
      </c>
      <c r="C1" t="s">
        <v>75</v>
      </c>
      <c r="D1" t="s">
        <v>76</v>
      </c>
    </row>
    <row r="2" spans="1:19" x14ac:dyDescent="0.2">
      <c r="A2" t="s">
        <v>62</v>
      </c>
      <c r="B2">
        <f>SUM(Tab_entrate[Gennaio])</f>
        <v>1060</v>
      </c>
      <c r="C2">
        <f>Gen!H1</f>
        <v>150</v>
      </c>
      <c r="D2">
        <f>B2-C2</f>
        <v>910</v>
      </c>
      <c r="G2" t="s">
        <v>73</v>
      </c>
      <c r="H2" t="s">
        <v>62</v>
      </c>
      <c r="I2" t="s">
        <v>55</v>
      </c>
      <c r="J2" t="s">
        <v>56</v>
      </c>
      <c r="K2" t="s">
        <v>57</v>
      </c>
      <c r="L2" t="s">
        <v>58</v>
      </c>
      <c r="M2" t="s">
        <v>72</v>
      </c>
      <c r="N2" t="s">
        <v>63</v>
      </c>
      <c r="O2" t="s">
        <v>64</v>
      </c>
      <c r="P2" t="s">
        <v>65</v>
      </c>
      <c r="Q2" t="s">
        <v>59</v>
      </c>
      <c r="R2" t="s">
        <v>60</v>
      </c>
      <c r="S2" t="s">
        <v>61</v>
      </c>
    </row>
    <row r="3" spans="1:19" x14ac:dyDescent="0.2">
      <c r="A3" t="s">
        <v>55</v>
      </c>
      <c r="B3">
        <f>SUM(Tab_entrate[Febbraio])</f>
        <v>1510</v>
      </c>
      <c r="C3">
        <f>Feb!H1</f>
        <v>320</v>
      </c>
      <c r="D3">
        <f>B3-C3</f>
        <v>1190</v>
      </c>
      <c r="G3" t="s">
        <v>77</v>
      </c>
      <c r="H3" s="25">
        <v>1000</v>
      </c>
      <c r="I3" s="25">
        <v>1000</v>
      </c>
      <c r="J3" s="25"/>
      <c r="K3" s="25">
        <v>1000</v>
      </c>
      <c r="L3" s="25"/>
      <c r="M3" s="25">
        <v>1000</v>
      </c>
      <c r="N3" s="25">
        <v>1000</v>
      </c>
      <c r="O3" s="25"/>
      <c r="P3" s="25">
        <v>50</v>
      </c>
      <c r="Q3" s="25"/>
      <c r="R3" s="25">
        <v>1000</v>
      </c>
      <c r="S3" s="25">
        <v>1000</v>
      </c>
    </row>
    <row r="4" spans="1:19" x14ac:dyDescent="0.2">
      <c r="A4" t="s">
        <v>56</v>
      </c>
      <c r="B4">
        <f>SUM(Tab_entrate[Marzo])</f>
        <v>0</v>
      </c>
      <c r="C4">
        <f>Mar!H1</f>
        <v>35</v>
      </c>
      <c r="D4">
        <f t="shared" ref="D4:D13" si="0">B4-C4</f>
        <v>-35</v>
      </c>
      <c r="G4" t="s">
        <v>78</v>
      </c>
      <c r="H4" s="25">
        <v>10</v>
      </c>
      <c r="I4" s="25">
        <v>10</v>
      </c>
      <c r="J4" s="25"/>
      <c r="K4" s="25">
        <v>10</v>
      </c>
      <c r="L4" s="25"/>
      <c r="M4" s="25">
        <v>10</v>
      </c>
      <c r="N4" s="25">
        <v>10</v>
      </c>
      <c r="O4" s="25"/>
      <c r="P4" s="25">
        <v>10</v>
      </c>
      <c r="Q4" s="25">
        <v>10</v>
      </c>
      <c r="R4" s="25">
        <v>10</v>
      </c>
      <c r="S4" s="25">
        <v>10</v>
      </c>
    </row>
    <row r="5" spans="1:19" x14ac:dyDescent="0.2">
      <c r="A5" t="s">
        <v>57</v>
      </c>
      <c r="B5">
        <f>SUM(Tab_entrate[Aprile])</f>
        <v>1410</v>
      </c>
      <c r="C5">
        <f>Apr!H1</f>
        <v>30</v>
      </c>
      <c r="D5">
        <f>B5-C5</f>
        <v>1380</v>
      </c>
      <c r="G5" t="s">
        <v>34</v>
      </c>
      <c r="H5" s="25">
        <v>50</v>
      </c>
      <c r="I5" s="25">
        <v>500</v>
      </c>
      <c r="J5" s="25"/>
      <c r="K5" s="25">
        <v>400</v>
      </c>
      <c r="L5" s="25"/>
      <c r="M5" s="25"/>
      <c r="N5" s="25">
        <v>20</v>
      </c>
      <c r="O5" s="25"/>
      <c r="P5" s="25"/>
      <c r="Q5" s="25"/>
      <c r="R5" s="25"/>
      <c r="S5" s="25"/>
    </row>
    <row r="6" spans="1:19" x14ac:dyDescent="0.2">
      <c r="A6" t="s">
        <v>58</v>
      </c>
      <c r="B6">
        <f>SUM(Tab_entrate[Maggio])</f>
        <v>0</v>
      </c>
      <c r="C6">
        <f>Mag!H1</f>
        <v>23</v>
      </c>
      <c r="D6">
        <f>B6-C6</f>
        <v>-23</v>
      </c>
    </row>
    <row r="7" spans="1:19" x14ac:dyDescent="0.2">
      <c r="A7" t="s">
        <v>72</v>
      </c>
      <c r="B7">
        <f>SUM(Tab_entrate[Giugno])</f>
        <v>1010</v>
      </c>
      <c r="C7">
        <f>Giu!H1</f>
        <v>13</v>
      </c>
      <c r="D7">
        <f t="shared" si="0"/>
        <v>997</v>
      </c>
    </row>
    <row r="8" spans="1:19" x14ac:dyDescent="0.2">
      <c r="A8" t="s">
        <v>63</v>
      </c>
      <c r="B8">
        <f>SUM(Tab_entrate[Luglio])</f>
        <v>1030</v>
      </c>
      <c r="C8">
        <f>Lug!H1</f>
        <v>73</v>
      </c>
      <c r="D8">
        <f t="shared" si="0"/>
        <v>957</v>
      </c>
    </row>
    <row r="9" spans="1:19" x14ac:dyDescent="0.2">
      <c r="A9" t="s">
        <v>64</v>
      </c>
      <c r="B9">
        <f>SUM(Tab_entrate[Agosto])</f>
        <v>0</v>
      </c>
      <c r="C9">
        <f>Ago!H1</f>
        <v>90</v>
      </c>
      <c r="D9">
        <f t="shared" si="0"/>
        <v>-90</v>
      </c>
    </row>
    <row r="10" spans="1:19" x14ac:dyDescent="0.2">
      <c r="A10" t="s">
        <v>65</v>
      </c>
      <c r="B10">
        <f>SUM(Tab_entrate[Settembre])</f>
        <v>60</v>
      </c>
      <c r="C10">
        <f>Set!H1</f>
        <v>75</v>
      </c>
      <c r="D10">
        <f t="shared" si="0"/>
        <v>-15</v>
      </c>
    </row>
    <row r="11" spans="1:19" x14ac:dyDescent="0.2">
      <c r="A11" t="s">
        <v>59</v>
      </c>
      <c r="B11">
        <f>SUM(Tab_entrate[Ottobre])</f>
        <v>10</v>
      </c>
      <c r="C11">
        <f>Ott!H1</f>
        <v>392</v>
      </c>
      <c r="D11">
        <f t="shared" si="0"/>
        <v>-382</v>
      </c>
    </row>
    <row r="12" spans="1:19" x14ac:dyDescent="0.2">
      <c r="A12" t="s">
        <v>60</v>
      </c>
      <c r="B12">
        <f>SUM(Tab_entrate[Novembre])</f>
        <v>1010</v>
      </c>
      <c r="C12">
        <f>Nov!H1</f>
        <v>290</v>
      </c>
      <c r="D12">
        <f t="shared" si="0"/>
        <v>720</v>
      </c>
    </row>
    <row r="13" spans="1:19" x14ac:dyDescent="0.2">
      <c r="A13" t="s">
        <v>61</v>
      </c>
      <c r="B13">
        <f>SUM(Tab_entrate[Dicembre])</f>
        <v>1010</v>
      </c>
      <c r="C13">
        <f>Dic!H1</f>
        <v>55</v>
      </c>
      <c r="D13">
        <f t="shared" si="0"/>
        <v>955</v>
      </c>
    </row>
    <row r="15" spans="1:19" x14ac:dyDescent="0.2">
      <c r="A15" t="s">
        <v>87</v>
      </c>
      <c r="B15">
        <f>SUM(B2:B13)</f>
        <v>8110</v>
      </c>
      <c r="C15">
        <f>SUM(C2:C13)</f>
        <v>1546</v>
      </c>
      <c r="D15">
        <f>SUM(D2:D13)</f>
        <v>6564</v>
      </c>
    </row>
    <row r="16" spans="1:19" x14ac:dyDescent="0.2">
      <c r="A16" t="s">
        <v>88</v>
      </c>
      <c r="B16" s="26">
        <f>AVERAGE(B2:B13)</f>
        <v>675.83333333333337</v>
      </c>
      <c r="C16" s="26">
        <f>AVERAGE(C2:C13)</f>
        <v>128.83333333333334</v>
      </c>
      <c r="D16" s="26">
        <f>AVERAGE(D2:D13)</f>
        <v>547</v>
      </c>
    </row>
    <row r="21" spans="1:1" x14ac:dyDescent="0.2">
      <c r="A21" s="25" t="s">
        <v>90</v>
      </c>
    </row>
    <row r="22" spans="1:1" x14ac:dyDescent="0.2">
      <c r="A22" t="s">
        <v>105</v>
      </c>
    </row>
  </sheetData>
  <conditionalFormatting sqref="D2:D13 D15">
    <cfRule type="cellIs" dxfId="2" priority="1" operator="equal">
      <formula>0</formula>
    </cfRule>
    <cfRule type="cellIs" dxfId="1" priority="3" operator="lessThan">
      <formula>0</formula>
    </cfRule>
    <cfRule type="cellIs" dxfId="0" priority="4" stopIfTrue="1" operator="greater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331A-794F-B74B-9F98-5DBB896EFD3D}">
  <dimension ref="A1:H3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150</v>
      </c>
    </row>
    <row r="2" spans="1:8" x14ac:dyDescent="0.2">
      <c r="A2" t="s">
        <v>83</v>
      </c>
      <c r="C2">
        <v>100</v>
      </c>
      <c r="D2" t="s">
        <v>18</v>
      </c>
      <c r="E2" t="s">
        <v>36</v>
      </c>
    </row>
    <row r="3" spans="1:8" x14ac:dyDescent="0.2">
      <c r="A3" t="s">
        <v>83</v>
      </c>
      <c r="C3">
        <v>50</v>
      </c>
      <c r="D3" t="s">
        <v>30</v>
      </c>
      <c r="E3" t="s">
        <v>85</v>
      </c>
    </row>
  </sheetData>
  <dataValidations count="1">
    <dataValidation type="list" allowBlank="1" showInputMessage="1" showErrorMessage="1" sqref="E2:E3" xr:uid="{7316EA62-0912-4744-B210-E3D8DCD7A97B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DE3896-0340-AC43-986C-60B7023CE2A2}">
          <x14:formula1>
            <xm:f>_xlfn.ANCHORARRAY(Categorie!$J$3)</xm:f>
          </x14:formula1>
          <xm:sqref>D2:D3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9285-8916-0C48-A7A0-64C41C0EBB9E}">
  <dimension ref="A1:H4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320</v>
      </c>
    </row>
    <row r="2" spans="1:8" x14ac:dyDescent="0.2">
      <c r="A2" t="s">
        <v>79</v>
      </c>
      <c r="B2">
        <v>5</v>
      </c>
      <c r="C2">
        <v>200</v>
      </c>
      <c r="D2" t="s">
        <v>18</v>
      </c>
      <c r="E2" t="s">
        <v>15</v>
      </c>
    </row>
    <row r="3" spans="1:8" x14ac:dyDescent="0.2">
      <c r="A3" t="s">
        <v>83</v>
      </c>
      <c r="B3">
        <v>6</v>
      </c>
      <c r="C3">
        <v>100</v>
      </c>
      <c r="D3" t="s">
        <v>30</v>
      </c>
      <c r="E3" t="s">
        <v>85</v>
      </c>
    </row>
    <row r="4" spans="1:8" x14ac:dyDescent="0.2">
      <c r="A4" t="s">
        <v>84</v>
      </c>
      <c r="B4">
        <v>7</v>
      </c>
      <c r="C4">
        <v>20</v>
      </c>
      <c r="D4" t="s">
        <v>13</v>
      </c>
      <c r="E4" t="s">
        <v>3</v>
      </c>
    </row>
  </sheetData>
  <dataValidations count="1">
    <dataValidation type="list" allowBlank="1" showInputMessage="1" showErrorMessage="1" sqref="E2:E4" xr:uid="{8C9BFB18-0611-EE41-9F6F-D84EA05B3A62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198D99-432F-3B48-A36A-5C64F46B3D78}">
          <x14:formula1>
            <xm:f>_xlfn.ANCHORARRAY(Categorie!$J$3)</xm:f>
          </x14:formula1>
          <xm:sqref>D2:D4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EF71-89AD-EC42-B49B-AB123619BF3B}"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35</v>
      </c>
    </row>
    <row r="2" spans="1:8" x14ac:dyDescent="0.2">
      <c r="A2" t="s">
        <v>83</v>
      </c>
      <c r="B2">
        <v>4</v>
      </c>
      <c r="C2">
        <v>35</v>
      </c>
      <c r="D2" t="s">
        <v>18</v>
      </c>
      <c r="E2" t="s">
        <v>37</v>
      </c>
    </row>
  </sheetData>
  <dataValidations count="1">
    <dataValidation type="list" allowBlank="1" showInputMessage="1" showErrorMessage="1" sqref="E2:E8" xr:uid="{729FBBE7-1973-4941-B163-B1D453723436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3570D0-B962-B843-9966-6EC298435FD2}">
          <x14:formula1>
            <xm:f>_xlfn.ANCHORARRAY(Categorie!$J$3)</xm:f>
          </x14:formula1>
          <xm:sqref>D2:D8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A470-1AAA-6E49-9C32-350F4684DAC6}">
  <dimension ref="A1:H2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30</v>
      </c>
    </row>
    <row r="2" spans="1:8" x14ac:dyDescent="0.2">
      <c r="A2" t="s">
        <v>83</v>
      </c>
      <c r="B2">
        <v>4</v>
      </c>
      <c r="C2">
        <v>30</v>
      </c>
      <c r="D2" t="s">
        <v>18</v>
      </c>
      <c r="E2" t="s">
        <v>35</v>
      </c>
    </row>
  </sheetData>
  <dataValidations count="1">
    <dataValidation type="list" allowBlank="1" showInputMessage="1" showErrorMessage="1" sqref="E2:E4" xr:uid="{01E99C08-17B0-0345-9F55-7A74C3425A38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F8FBF6-0F2E-9443-9FA3-86FCAFA80CC7}">
          <x14:formula1>
            <xm:f>_xlfn.ANCHORARRAY(Categorie!$J$3)</xm:f>
          </x14:formula1>
          <xm:sqref>D2:D4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10BC-2F6C-E94E-9D3F-B43C4B64AF3D}">
  <dimension ref="A1:H2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23</v>
      </c>
    </row>
    <row r="2" spans="1:8" x14ac:dyDescent="0.2">
      <c r="A2" t="s">
        <v>83</v>
      </c>
      <c r="B2">
        <v>5</v>
      </c>
      <c r="C2">
        <v>23</v>
      </c>
      <c r="D2" t="s">
        <v>18</v>
      </c>
      <c r="E2" t="s">
        <v>36</v>
      </c>
    </row>
  </sheetData>
  <dataValidations count="1">
    <dataValidation type="list" allowBlank="1" showInputMessage="1" showErrorMessage="1" sqref="E2" xr:uid="{037FF908-8434-9249-96ED-9F27A43D45EE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74DADD-71B1-FB41-BCEF-8CEE0F461144}">
          <x14:formula1>
            <xm:f>_xlfn.ANCHORARRAY(Categorie!$J$3)</xm:f>
          </x14:formula1>
          <xm:sqref>D2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03C0-97D8-2C41-8241-D01BC37F0459}">
  <dimension ref="A1:H2"/>
  <sheetViews>
    <sheetView workbookViewId="0">
      <pane ySplit="1" topLeftCell="A2" activePane="bottomLeft" state="frozen"/>
      <selection pane="bottomLeft" activeCell="A3" sqref="A3:XFD3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13</v>
      </c>
    </row>
    <row r="2" spans="1:8" x14ac:dyDescent="0.2">
      <c r="A2" t="s">
        <v>83</v>
      </c>
      <c r="C2">
        <v>13</v>
      </c>
      <c r="D2" t="s">
        <v>18</v>
      </c>
      <c r="E2" t="s">
        <v>32</v>
      </c>
    </row>
  </sheetData>
  <dataValidations count="1">
    <dataValidation type="list" allowBlank="1" showInputMessage="1" showErrorMessage="1" sqref="E2:E3" xr:uid="{B4968397-7242-DC43-9888-3F37CC66B03D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400377-4319-F149-897F-837C99D31494}">
          <x14:formula1>
            <xm:f>_xlfn.ANCHORARRAY(Categorie!$J$3)</xm:f>
          </x14:formula1>
          <xm:sqref>D2:D3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63EA-A6FD-744D-B547-D092C74B1E7F}">
  <dimension ref="A1:H3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73</v>
      </c>
    </row>
    <row r="2" spans="1:8" x14ac:dyDescent="0.2">
      <c r="A2" t="s">
        <v>83</v>
      </c>
      <c r="C2">
        <v>60</v>
      </c>
      <c r="D2" t="s">
        <v>18</v>
      </c>
      <c r="E2" t="s">
        <v>37</v>
      </c>
    </row>
    <row r="3" spans="1:8" x14ac:dyDescent="0.2">
      <c r="A3" t="s">
        <v>84</v>
      </c>
      <c r="C3">
        <v>13</v>
      </c>
      <c r="D3" t="s">
        <v>34</v>
      </c>
      <c r="E3">
        <v>0</v>
      </c>
    </row>
  </sheetData>
  <dataValidations count="1">
    <dataValidation type="list" allowBlank="1" showInputMessage="1" showErrorMessage="1" sqref="E2:E3" xr:uid="{ECB06256-4185-494A-AE5D-F31107B698E4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93D86-DEED-B84E-8E22-327234BEB194}">
          <x14:formula1>
            <xm:f>_xlfn.ANCHORARRAY(Categorie!$J$3)</xm:f>
          </x14:formula1>
          <xm:sqref>D2:D3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BB1D-3013-D741-B39F-7A83C1A936C7}">
  <dimension ref="A1:H2"/>
  <sheetViews>
    <sheetView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2" width="20.83203125" customWidth="1"/>
    <col min="3" max="3" width="17.6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90</v>
      </c>
    </row>
    <row r="2" spans="1:8" x14ac:dyDescent="0.2">
      <c r="A2" t="s">
        <v>83</v>
      </c>
      <c r="B2">
        <v>3</v>
      </c>
      <c r="C2">
        <v>90</v>
      </c>
      <c r="D2" t="s">
        <v>18</v>
      </c>
      <c r="E2" t="s">
        <v>36</v>
      </c>
    </row>
  </sheetData>
  <dataValidations count="1">
    <dataValidation type="list" allowBlank="1" showInputMessage="1" showErrorMessage="1" sqref="E2" xr:uid="{3B364D2F-696F-F34C-8CA7-C15335DD8BD4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C1418-C00C-4C44-AE91-827C6E3CE74B}">
          <x14:formula1>
            <xm:f>_xlfn.ANCHORARRAY(Categorie!$J$3)</xm:f>
          </x14:formula1>
          <xm:sqref>D2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BEE0-3EB6-0F41-87CF-F24D71E6584A}">
  <dimension ref="A1:H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75</v>
      </c>
    </row>
    <row r="2" spans="1:8" x14ac:dyDescent="0.2">
      <c r="A2" t="s">
        <v>83</v>
      </c>
      <c r="C2">
        <v>75</v>
      </c>
      <c r="D2" t="s">
        <v>18</v>
      </c>
      <c r="E2" t="s">
        <v>32</v>
      </c>
    </row>
  </sheetData>
  <dataValidations count="1">
    <dataValidation type="list" allowBlank="1" showInputMessage="1" showErrorMessage="1" sqref="E2:E3" xr:uid="{D369B9E5-BAC8-A64B-80B6-78449E19336C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F451D7-4659-154C-A473-F74011E0A70F}">
          <x14:formula1>
            <xm:f>_xlfn.ANCHORARRAY(Categorie!$J$3)</xm:f>
          </x14:formula1>
          <xm:sqref>D2:D3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EAB3-F7C2-2E45-819F-C090FE1B3CF2}">
  <dimension ref="A1:H5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392</v>
      </c>
    </row>
    <row r="2" spans="1:8" x14ac:dyDescent="0.2">
      <c r="A2" t="s">
        <v>31</v>
      </c>
      <c r="B2">
        <v>1</v>
      </c>
      <c r="C2">
        <v>300</v>
      </c>
      <c r="D2" t="s">
        <v>13</v>
      </c>
      <c r="E2" t="s">
        <v>16</v>
      </c>
    </row>
    <row r="3" spans="1:8" x14ac:dyDescent="0.2">
      <c r="A3" t="s">
        <v>84</v>
      </c>
      <c r="C3">
        <v>20</v>
      </c>
      <c r="D3" t="s">
        <v>18</v>
      </c>
      <c r="E3" t="s">
        <v>35</v>
      </c>
    </row>
    <row r="4" spans="1:8" x14ac:dyDescent="0.2">
      <c r="A4" t="s">
        <v>84</v>
      </c>
      <c r="C4">
        <v>40</v>
      </c>
      <c r="D4" t="s">
        <v>14</v>
      </c>
      <c r="E4">
        <v>0</v>
      </c>
    </row>
    <row r="5" spans="1:8" x14ac:dyDescent="0.2">
      <c r="A5" t="s">
        <v>84</v>
      </c>
      <c r="C5">
        <v>32</v>
      </c>
      <c r="D5" t="s">
        <v>11</v>
      </c>
      <c r="E5" t="s">
        <v>9</v>
      </c>
    </row>
  </sheetData>
  <dataValidations count="1">
    <dataValidation type="list" allowBlank="1" showInputMessage="1" showErrorMessage="1" sqref="E2:E5" xr:uid="{D0B29539-3412-D24B-B1C5-052FC53F5A51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8EEC7A-C7A1-9F46-A035-0DFDAA1E4AFD}">
          <x14:formula1>
            <xm:f>_xlfn.ANCHORARRAY(Categorie!$J$3)</xm:f>
          </x14:formula1>
          <xm:sqref>D2:D5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796A-59BD-3949-A251-053A39F73E12}">
  <dimension ref="A1:H8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290</v>
      </c>
    </row>
    <row r="2" spans="1:8" x14ac:dyDescent="0.2">
      <c r="B2">
        <v>1</v>
      </c>
      <c r="C2">
        <v>200</v>
      </c>
      <c r="D2" t="s">
        <v>34</v>
      </c>
      <c r="E2">
        <v>0</v>
      </c>
    </row>
    <row r="3" spans="1:8" x14ac:dyDescent="0.2">
      <c r="B3">
        <v>2</v>
      </c>
      <c r="C3">
        <v>10</v>
      </c>
      <c r="D3" t="s">
        <v>30</v>
      </c>
      <c r="E3">
        <v>0</v>
      </c>
    </row>
    <row r="4" spans="1:8" x14ac:dyDescent="0.2">
      <c r="B4">
        <v>3</v>
      </c>
      <c r="C4">
        <v>20</v>
      </c>
      <c r="D4" t="s">
        <v>14</v>
      </c>
      <c r="E4">
        <v>0</v>
      </c>
    </row>
    <row r="5" spans="1:8" x14ac:dyDescent="0.2">
      <c r="B5">
        <v>4</v>
      </c>
      <c r="C5">
        <v>10</v>
      </c>
      <c r="D5" t="s">
        <v>11</v>
      </c>
      <c r="E5" t="s">
        <v>7</v>
      </c>
    </row>
    <row r="6" spans="1:8" x14ac:dyDescent="0.2">
      <c r="B6">
        <v>5</v>
      </c>
      <c r="C6">
        <v>30</v>
      </c>
      <c r="D6" t="s">
        <v>12</v>
      </c>
      <c r="E6" t="s">
        <v>27</v>
      </c>
    </row>
    <row r="7" spans="1:8" x14ac:dyDescent="0.2">
      <c r="B7">
        <v>6</v>
      </c>
      <c r="C7">
        <v>10</v>
      </c>
      <c r="D7" t="s">
        <v>34</v>
      </c>
      <c r="E7">
        <v>0</v>
      </c>
    </row>
    <row r="8" spans="1:8" x14ac:dyDescent="0.2">
      <c r="A8" t="s">
        <v>54</v>
      </c>
      <c r="B8">
        <v>7</v>
      </c>
      <c r="C8">
        <v>10</v>
      </c>
      <c r="D8" t="s">
        <v>2</v>
      </c>
      <c r="E8" t="s">
        <v>33</v>
      </c>
    </row>
  </sheetData>
  <dataValidations count="2">
    <dataValidation type="list" allowBlank="1" showInputMessage="1" showErrorMessage="1" sqref="E2" xr:uid="{7922CFB0-EE1F-BB41-AB36-87328CB6488A}">
      <formula1>_xlfn.ANCHORARRAY(_xlfn.XLOOKUP(D2, col_Categoria,col_Sottocategoria))</formula1>
    </dataValidation>
    <dataValidation type="list" allowBlank="1" showInputMessage="1" showErrorMessage="1" sqref="E3:E8" xr:uid="{424C708F-9653-004B-B09D-8EFF99E14B74}">
      <formula1>_xlfn.ANCHORARRAY(_xlfn.XLOOKUP(D3, Categoria,Sottocategoria))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E138A7-DADB-6F46-B6BD-3EE14F417697}">
          <x14:formula1>
            <xm:f>_xlfn.ANCHORARRAY(Categorie!$J$3)</xm:f>
          </x14:formula1>
          <xm:sqref>D2:D9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7A03-1994-B24E-9159-021744FB8416}">
  <dimension ref="A1:H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2" width="20.83203125" customWidth="1"/>
    <col min="3" max="3" width="15.1640625" customWidth="1"/>
    <col min="4" max="7" width="20.83203125" customWidth="1"/>
  </cols>
  <sheetData>
    <row r="1" spans="1:8" ht="19" x14ac:dyDescent="0.25">
      <c r="A1" s="5" t="s">
        <v>19</v>
      </c>
      <c r="B1" s="5" t="s">
        <v>22</v>
      </c>
      <c r="C1" s="5" t="s">
        <v>20</v>
      </c>
      <c r="D1" s="5" t="s">
        <v>23</v>
      </c>
      <c r="E1" s="5" t="s">
        <v>24</v>
      </c>
      <c r="F1" s="5" t="s">
        <v>21</v>
      </c>
      <c r="G1" s="18" t="s">
        <v>25</v>
      </c>
      <c r="H1" s="19">
        <f>SUM(C:C)</f>
        <v>55</v>
      </c>
    </row>
    <row r="2" spans="1:8" x14ac:dyDescent="0.2">
      <c r="A2" t="s">
        <v>84</v>
      </c>
      <c r="B2">
        <v>2</v>
      </c>
      <c r="C2">
        <v>55</v>
      </c>
      <c r="D2" t="s">
        <v>18</v>
      </c>
      <c r="E2" t="s">
        <v>32</v>
      </c>
    </row>
  </sheetData>
  <dataValidations count="1">
    <dataValidation type="list" allowBlank="1" showInputMessage="1" showErrorMessage="1" sqref="E2" xr:uid="{827255F7-B5D1-8843-9708-A9B05EF13F96}">
      <formula1>_xlfn.ANCHORARRAY(_xlfn.XLOOKUP(D2, col_Categoria,col_Sottocategoria))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2C0573-0E03-F04A-B0D0-B926D3525796}">
          <x14:formula1>
            <xm:f>_xlfn.ANCHORARRAY(Categorie!$J$3)</xm:f>
          </x14:formula1>
          <xm:sqref>D2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0C87B-D841-2041-B6FE-0107AC625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Categorie</vt:lpstr>
      <vt:lpstr>istruzioni</vt:lpstr>
      <vt:lpstr>Spese per categoria</vt:lpstr>
      <vt:lpstr>spese dettaglio - pivot</vt:lpstr>
      <vt:lpstr>Tutti_i_mesi</vt:lpstr>
      <vt:lpstr>Grafici</vt:lpstr>
      <vt:lpstr>Risparmi</vt:lpstr>
      <vt:lpstr>Gen</vt:lpstr>
      <vt:lpstr>Feb</vt:lpstr>
      <vt:lpstr>Mar</vt:lpstr>
      <vt:lpstr>Apr</vt:lpstr>
      <vt:lpstr>Mag</vt:lpstr>
      <vt:lpstr>Giu</vt:lpstr>
      <vt:lpstr>Lug</vt:lpstr>
      <vt:lpstr>Ago</vt:lpstr>
      <vt:lpstr>Set</vt:lpstr>
      <vt:lpstr>Ott</vt:lpstr>
      <vt:lpstr>Nov</vt:lpstr>
      <vt:lpstr>Dic</vt:lpstr>
      <vt:lpstr>Categoria</vt:lpstr>
      <vt:lpstr>col_Categoria</vt:lpstr>
      <vt:lpstr>col_Sottocategoria</vt:lpstr>
      <vt:lpstr>Sottocategoria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 De Lillo (student)</cp:lastModifiedBy>
  <dcterms:created xsi:type="dcterms:W3CDTF">2023-10-19T18:41:10Z</dcterms:created>
  <dcterms:modified xsi:type="dcterms:W3CDTF">2024-05-13T04:11:40Z</dcterms:modified>
</cp:coreProperties>
</file>