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luaciones\PTY4614\Evaluacion N° 3\005D\GRUPO 3\"/>
    </mc:Choice>
  </mc:AlternateContent>
  <xr:revisionPtr revIDLastSave="0" documentId="13_ncr:1_{4EBB8B26-D580-4D30-8CD4-2327C8DE16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_xlnm.Print_Area" localSheetId="1">RUBRICA!$A$1:$F$10</definedName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<sst xmlns="http://schemas.openxmlformats.org/spreadsheetml/2006/main" count="164" uniqueCount="66">
  <si>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</si>
  <si>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</si>
  <si>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</si>
  <si>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</si>
  <si>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</si>
  <si>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</si>
  <si>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</si>
  <si>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</si>
  <si>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</si>
  <si>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</si>
  <si>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</si>
  <si>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</si>
  <si>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</si>
  <si>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</si>
  <si>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</si>
  <si>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</si>
  <si>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</si>
  <si>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</si>
  <si>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</si>
  <si>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</si>
  <si>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</si>
  <si>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</si>
  <si>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</si>
  <si>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</si>
  <si>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</si>
  <si>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</si>
  <si>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</si>
  <si>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</si>
  <si>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</si>
  <si>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</si>
  <si>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</si>
  <si>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</si>
  <si>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</si>
  <si>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</si>
  <si>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</si>
  <si>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</si>
  <si>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</si>
  <si>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</si>
  <si>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</si>
  <si>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</si>
  <si>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</si>
  <si>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</si>
  <si>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</si>
  <si>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</si>
  <si>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</si>
  <si>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</si>
  <si>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</si>
  <si>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</si>
  <si>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</si>
  <si>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</si>
  <si>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</si>
  <si>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</si>
  <si>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</si>
  <si>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</si>
  <si>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</si>
  <si>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</si>
  <si>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</si>
  <si>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</si>
  <si>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</si>
  <si>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</si>
  <si>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</si>
  <si>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</si>
  <si>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</si>
  <si>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MATIAS ISMAEL BERMUDEZ OLMOS</t>
  </si>
  <si>
    <t>NICOLAS ENRIQUE TOLEDO CAMILLA</t>
  </si>
  <si>
    <t>DANIEL EDUARDO ZURITA MUNOZ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</si>
</sst>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49" zoomScale="120" zoomScaleNormal="120" workbookViewId="0">
      <selection activeCell="C84" sqref="C84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30">
        <v>0.7</v>
      </c>
      <c r="D2" s="33">
        <v>0.3</v>
      </c>
      <c r="E2" s="34">
        <v>1</v>
      </c>
    </row>
    <row r="3" spans="1:11" ht="14.4" x14ac:dyDescent="0.3">
      <c r="B3" s="2" t="s">
        <v>2</v>
      </c>
      <c r="C3" s="31" t="s">
        <v>45</v>
      </c>
      <c r="D3" s="35" t="s">
        <v>47</v>
      </c>
      <c r="E3" s="36" t="s">
        <v>46</v>
      </c>
    </row>
    <row r="4" spans="1:11" ht="14.4" x14ac:dyDescent="0.3">
      <c r="A4" s="3">
        <v>1</v>
      </c>
      <c r="B4" s="17" t="s">
        <v>63</v>
      </c>
      <c r="C4" s="32">
        <f>C21</f>
        <v>7</v>
      </c>
      <c r="D4" s="38">
        <f>C60</f>
        <v>6.7</v>
      </c>
      <c r="E4" s="37">
        <f>C4*C$2+D4*D$2</f>
        <v>6.9099999999999993</v>
      </c>
    </row>
    <row r="5" spans="1:11" ht="14.4" x14ac:dyDescent="0.3">
      <c r="A5" s="3">
        <v>2</v>
      </c>
      <c r="B5" s="17" t="s">
        <v>64</v>
      </c>
      <c r="C5" s="32">
        <f>C34</f>
        <v>7</v>
      </c>
      <c r="D5" s="38">
        <f>C73</f>
        <v>6.7</v>
      </c>
      <c r="E5" s="37">
        <f t="shared" ref="E5:E6" si="0">C5*C$2+D5*D$2</f>
        <v>6.9099999999999993</v>
      </c>
    </row>
    <row r="6" spans="1:11" ht="14.4" x14ac:dyDescent="0.3">
      <c r="A6" s="3">
        <v>3</v>
      </c>
      <c r="B6" s="17" t="s">
        <v>65</v>
      </c>
      <c r="C6" s="32">
        <f>C47</f>
        <v>7</v>
      </c>
      <c r="D6" s="38">
        <f>C86</f>
        <v>6.7</v>
      </c>
      <c r="E6" s="37">
        <f t="shared" si="0"/>
        <v>6.9099999999999993</v>
      </c>
    </row>
    <row r="11" spans="1:11" ht="18" outlineLevel="1" x14ac:dyDescent="0.3">
      <c r="A11" s="48" t="s">
        <v>48</v>
      </c>
      <c r="B11" s="12" t="str">
        <f>B4</f>
        <v>MATIAS ISMAEL BERMUDEZ OLMOS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3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 x14ac:dyDescent="0.3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3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3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3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 x14ac:dyDescent="0.3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3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5">
      <c r="A20" s="40"/>
      <c r="B20" s="19" t="s">
        <v>4</v>
      </c>
      <c r="C20" s="23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5">
      <c r="A21" s="42"/>
      <c r="B21" s="22" t="s">
        <v>12</v>
      </c>
      <c r="C21" s="15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48</v>
      </c>
      <c r="B24" s="12" t="str">
        <f>B5</f>
        <v>NICOLAS ENRIQUE TOLEDO CAMILLA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3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3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3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3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3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3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3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5">
      <c r="A33" s="40"/>
      <c r="B33" s="19" t="s">
        <v>4</v>
      </c>
      <c r="C33" s="23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5">
      <c r="A34" s="42"/>
      <c r="B34" s="22" t="s">
        <v>12</v>
      </c>
      <c r="C34" s="15">
        <f>VLOOKUP(C33,ESCALA_IEP!A15:B215,2,FALSE)</f>
        <v>7</v>
      </c>
    </row>
    <row r="35" spans="1:11" ht="16.2" customHeight="1" x14ac:dyDescent="0.3"/>
    <row r="36" spans="1:11" ht="13.8" customHeight="1" x14ac:dyDescent="0.3"/>
    <row r="37" spans="1:11" ht="24" customHeight="1" x14ac:dyDescent="0.3">
      <c r="A37" s="48" t="s">
        <v>48</v>
      </c>
      <c r="B37" s="12" t="str">
        <f>B6</f>
        <v>DANIEL EDUARDO ZURITA MUNOZ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3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3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3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3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3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3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3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5">
      <c r="A46" s="40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5">
      <c r="A47" s="42"/>
      <c r="B47" s="22" t="s">
        <v>12</v>
      </c>
      <c r="C47" s="15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60</v>
      </c>
      <c r="B50" s="12" t="str">
        <f>B4</f>
        <v>MATIAS ISMAEL BERMUDEZ OLMOS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3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3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3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3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3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3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3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6</v>
      </c>
      <c r="D58" s="13" t="str">
        <f>IF($C58=CL,"X","")</f>
        <v/>
      </c>
      <c r="E58" s="13" t="str">
        <f>IF(D58="X",100*0.1,"")</f>
        <v/>
      </c>
      <c r="F58" s="13" t="str">
        <f>IF($C58=L,"X","")</f>
        <v>X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5">
      <c r="A59" s="40"/>
      <c r="B59" s="19" t="s">
        <v>4</v>
      </c>
      <c r="C59" s="23">
        <f>E59+G59+I59+K59</f>
        <v>96</v>
      </c>
      <c r="D59" s="14"/>
      <c r="E59" s="14">
        <f>SUM(E52:E58)</f>
        <v>90</v>
      </c>
      <c r="F59" s="14"/>
      <c r="G59" s="14">
        <f>SUM(G52:G58)</f>
        <v>6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5">
      <c r="A60" s="42"/>
      <c r="B60" s="22" t="s">
        <v>12</v>
      </c>
      <c r="C60" s="15">
        <f>VLOOKUP(C59,ESCALA_IEP!A41:B241,2,FALSE)</f>
        <v>6.7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39" t="s">
        <v>61</v>
      </c>
      <c r="B63" s="12" t="str">
        <f>B5</f>
        <v>NICOLAS ENRIQUE TOLEDO CAMILLA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3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3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3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 t="str">
        <f t="shared" si="22"/>
        <v>X</v>
      </c>
      <c r="E67" s="13">
        <f>IF(D67="X",100*0.2,"")</f>
        <v>20</v>
      </c>
      <c r="F67" s="13" t="str">
        <f t="shared" si="23"/>
        <v/>
      </c>
      <c r="G67" s="13" t="str">
        <f>IF(F67="X",60*0.2,"")</f>
        <v/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 x14ac:dyDescent="0.3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3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3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3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6</v>
      </c>
      <c r="D71" s="13" t="str">
        <f>IF($C71=CL,"X","")</f>
        <v/>
      </c>
      <c r="E71" s="13" t="str">
        <f>IF(D71="X",100*0.1,"")</f>
        <v/>
      </c>
      <c r="F71" s="13" t="str">
        <f>IF($C71=L,"X","")</f>
        <v>X</v>
      </c>
      <c r="G71" s="13">
        <f>IF(F71="X",60*0.1,"")</f>
        <v>6</v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35">
      <c r="A72" s="40"/>
      <c r="B72" s="19" t="s">
        <v>4</v>
      </c>
      <c r="C72" s="23">
        <f>E72+G72+I72+K72</f>
        <v>96</v>
      </c>
      <c r="D72" s="14"/>
      <c r="E72" s="14">
        <f>SUM(E65:E71)</f>
        <v>90</v>
      </c>
      <c r="F72" s="14"/>
      <c r="G72" s="14">
        <f>SUM(G65:G71)</f>
        <v>6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35">
      <c r="A73" s="42"/>
      <c r="B73" s="22" t="s">
        <v>12</v>
      </c>
      <c r="C73" s="15">
        <f>VLOOKUP(C72,ESCALA_IEP!A54:B254,2,FALSE)</f>
        <v>6.7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39" t="s">
        <v>62</v>
      </c>
      <c r="B76" s="12" t="str">
        <f>B6</f>
        <v>DANIEL EDUARDO ZURITA MUNOZ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3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3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3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27"/>
        <v>X</v>
      </c>
      <c r="E80" s="13">
        <f>IF(D80="X",100*0.2,"")</f>
        <v>20</v>
      </c>
      <c r="F80" s="13" t="str">
        <f t="shared" si="28"/>
        <v/>
      </c>
      <c r="G80" s="13" t="str">
        <f>IF(F80="X",60*0.2,"")</f>
        <v/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 x14ac:dyDescent="0.3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3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3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3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6</v>
      </c>
      <c r="D84" s="13" t="str">
        <f>IF($C84=CL,"X","")</f>
        <v/>
      </c>
      <c r="E84" s="13" t="str">
        <f>IF(D84="X",100*0.1,"")</f>
        <v/>
      </c>
      <c r="F84" s="13" t="str">
        <f>IF($C84=L,"X","")</f>
        <v>X</v>
      </c>
      <c r="G84" s="13">
        <f>IF(F84="X",60*0.1,"")</f>
        <v>6</v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35">
      <c r="A85" s="40"/>
      <c r="B85" s="19" t="s">
        <v>4</v>
      </c>
      <c r="C85" s="23">
        <f>E85+G85+I85+K85</f>
        <v>96</v>
      </c>
      <c r="D85" s="14"/>
      <c r="E85" s="14">
        <f>SUM(E78:E84)</f>
        <v>90</v>
      </c>
      <c r="F85" s="14"/>
      <c r="G85" s="14">
        <f>SUM(G78:G84)</f>
        <v>6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35">
      <c r="A86" s="42"/>
      <c r="B86" s="22" t="s">
        <v>12</v>
      </c>
      <c r="C86" s="15">
        <f>VLOOKUP(C85,ESCALA_IEP!A67:B267,2,FALSE)</f>
        <v>6.7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F10" sqref="A1:F10"/>
    </sheetView>
  </sheetViews>
  <sheetFormatPr baseColWidth="10" defaultRowHeight="14.4" x14ac:dyDescent="0.3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 x14ac:dyDescent="0.3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3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3">
      <c r="A3" s="50"/>
      <c r="B3" s="55"/>
      <c r="C3" s="55"/>
      <c r="D3" s="28">
        <v>0.3</v>
      </c>
      <c r="E3" s="28">
        <v>0</v>
      </c>
      <c r="F3" s="50"/>
    </row>
    <row r="4" spans="1:6" ht="110.4" x14ac:dyDescent="0.3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80000000000001" customHeight="1" x14ac:dyDescent="0.3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3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96.6" x14ac:dyDescent="0.3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6.6" x14ac:dyDescent="0.3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6.6" x14ac:dyDescent="0.3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3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0</v>
      </c>
      <c r="B1" t="s">
        <v>1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3</v>
      </c>
      <c r="B1" s="4" t="s">
        <v>4</v>
      </c>
      <c r="C1" s="5"/>
      <c r="D1" s="5"/>
      <c r="E1" s="6"/>
    </row>
    <row r="2" spans="1:5" ht="43.8" thickBot="1" x14ac:dyDescent="0.3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29.4" thickBot="1" x14ac:dyDescent="0.3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 x14ac:dyDescent="0.35">
      <c r="A4" s="10"/>
      <c r="B4" s="11"/>
      <c r="C4" s="11"/>
      <c r="D4" s="11"/>
      <c r="E4" s="11"/>
    </row>
    <row r="5" spans="1:5" thickBot="1" x14ac:dyDescent="0.35">
      <c r="A5" s="10"/>
      <c r="B5" s="11"/>
      <c r="C5" s="11"/>
      <c r="D5" s="11"/>
      <c r="E5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RUBRICA!Área_de_impresión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Mariela johana Moraga Tapia</cp:lastModifiedBy>
  <cp:lastPrinted>2024-12-09T01:36:42Z</cp:lastPrinted>
  <dcterms:created xsi:type="dcterms:W3CDTF">2023-08-07T04:08:01Z</dcterms:created>
  <dcterms:modified xsi:type="dcterms:W3CDTF">2024-12-12T21:29:08Z</dcterms:modified>
</cp:coreProperties>
</file>