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rojects\股票跟踪和分析\中南建设-201707\"/>
    </mc:Choice>
  </mc:AlternateContent>
  <xr:revisionPtr revIDLastSave="0" documentId="13_ncr:1_{C910943A-3A35-46E6-AD98-B5E86DD0DE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6年房地产销售情况" sheetId="34" r:id="rId1"/>
    <sheet name="2017年房地产销售情况" sheetId="35" r:id="rId2"/>
    <sheet name="2017年主要房地产结算项目毛利率情况表" sheetId="38" r:id="rId3"/>
    <sheet name="结算的是B2还是C1 " sheetId="36" r:id="rId4"/>
    <sheet name="附表2_2015Q4土储" sheetId="39" r:id="rId5"/>
  </sheets>
  <definedNames>
    <definedName name="_xlnm._FilterDatabase" localSheetId="0" hidden="1">'2016年房地产销售情况'!$A$1:$L$1</definedName>
    <definedName name="_xlnm._FilterDatabase" localSheetId="1" hidden="1">'2017年房地产销售情况'!$A$1:$S$189</definedName>
    <definedName name="_xlnm._FilterDatabase" localSheetId="2" hidden="1">'2017年主要房地产结算项目毛利率情况表'!$A$1:$F$40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6" i="35" l="1"/>
  <c r="H3" i="36" l="1"/>
  <c r="H4" i="36"/>
  <c r="H5" i="36"/>
  <c r="H2" i="36"/>
  <c r="I3" i="36" l="1"/>
  <c r="I4" i="36"/>
  <c r="I5" i="36"/>
  <c r="I2" i="36"/>
  <c r="C189" i="35" l="1"/>
  <c r="C187" i="35"/>
  <c r="M184" i="35"/>
  <c r="Q184" i="35" s="1"/>
  <c r="M183" i="35"/>
  <c r="M182" i="35"/>
  <c r="M181" i="35"/>
  <c r="M180" i="35"/>
  <c r="M179" i="35"/>
  <c r="M178" i="35"/>
  <c r="O177" i="35"/>
  <c r="P177" i="35" s="1"/>
  <c r="M177" i="35"/>
  <c r="Q177" i="35" s="1"/>
  <c r="R177" i="35" s="1"/>
  <c r="J177" i="35"/>
  <c r="H177" i="35"/>
  <c r="O176" i="35"/>
  <c r="P176" i="35" s="1"/>
  <c r="M176" i="35"/>
  <c r="Q176" i="35" s="1"/>
  <c r="R176" i="35" s="1"/>
  <c r="J176" i="35"/>
  <c r="H176" i="35"/>
  <c r="O175" i="35"/>
  <c r="P175" i="35" s="1"/>
  <c r="M175" i="35"/>
  <c r="Q175" i="35" s="1"/>
  <c r="R175" i="35" s="1"/>
  <c r="J175" i="35"/>
  <c r="H175" i="35"/>
  <c r="M174" i="35"/>
  <c r="O173" i="35"/>
  <c r="P173" i="35" s="1"/>
  <c r="M173" i="35"/>
  <c r="Q173" i="35" s="1"/>
  <c r="R173" i="35" s="1"/>
  <c r="J173" i="35"/>
  <c r="H173" i="35"/>
  <c r="O172" i="35"/>
  <c r="P172" i="35" s="1"/>
  <c r="M172" i="35"/>
  <c r="Q172" i="35" s="1"/>
  <c r="R172" i="35" s="1"/>
  <c r="J172" i="35"/>
  <c r="H172" i="35"/>
  <c r="M171" i="35"/>
  <c r="O170" i="35"/>
  <c r="P170" i="35" s="1"/>
  <c r="M170" i="35"/>
  <c r="Q170" i="35" s="1"/>
  <c r="R170" i="35" s="1"/>
  <c r="J170" i="35"/>
  <c r="H170" i="35"/>
  <c r="O169" i="35"/>
  <c r="P169" i="35" s="1"/>
  <c r="M169" i="35"/>
  <c r="Q169" i="35" s="1"/>
  <c r="R169" i="35" s="1"/>
  <c r="J169" i="35"/>
  <c r="H169" i="35"/>
  <c r="O168" i="35"/>
  <c r="P168" i="35" s="1"/>
  <c r="M168" i="35"/>
  <c r="Q168" i="35" s="1"/>
  <c r="R168" i="35" s="1"/>
  <c r="J168" i="35"/>
  <c r="H168" i="35"/>
  <c r="O167" i="35"/>
  <c r="P167" i="35" s="1"/>
  <c r="M167" i="35"/>
  <c r="Q167" i="35" s="1"/>
  <c r="R167" i="35" s="1"/>
  <c r="J167" i="35"/>
  <c r="H167" i="35"/>
  <c r="P166" i="35"/>
  <c r="M166" i="35"/>
  <c r="Q166" i="35" s="1"/>
  <c r="R166" i="35" s="1"/>
  <c r="J166" i="35"/>
  <c r="H166" i="35"/>
  <c r="M165" i="35"/>
  <c r="M164" i="35"/>
  <c r="M163" i="35"/>
  <c r="M162" i="35"/>
  <c r="O161" i="35"/>
  <c r="P161" i="35" s="1"/>
  <c r="M161" i="35"/>
  <c r="Q161" i="35" s="1"/>
  <c r="R161" i="35" s="1"/>
  <c r="J161" i="35"/>
  <c r="H161" i="35"/>
  <c r="M160" i="35"/>
  <c r="O159" i="35"/>
  <c r="P159" i="35" s="1"/>
  <c r="M159" i="35"/>
  <c r="Q159" i="35" s="1"/>
  <c r="R159" i="35" s="1"/>
  <c r="J159" i="35"/>
  <c r="H159" i="35"/>
  <c r="O158" i="35"/>
  <c r="P158" i="35" s="1"/>
  <c r="M158" i="35"/>
  <c r="Q158" i="35" s="1"/>
  <c r="R158" i="35" s="1"/>
  <c r="J158" i="35"/>
  <c r="H158" i="35"/>
  <c r="O157" i="35"/>
  <c r="P157" i="35" s="1"/>
  <c r="M157" i="35"/>
  <c r="Q157" i="35" s="1"/>
  <c r="R157" i="35" s="1"/>
  <c r="J157" i="35"/>
  <c r="H157" i="35"/>
  <c r="O156" i="35"/>
  <c r="P156" i="35" s="1"/>
  <c r="M156" i="35"/>
  <c r="Q156" i="35" s="1"/>
  <c r="R156" i="35" s="1"/>
  <c r="J156" i="35"/>
  <c r="H156" i="35"/>
  <c r="O155" i="35"/>
  <c r="P155" i="35" s="1"/>
  <c r="M155" i="35"/>
  <c r="Q155" i="35" s="1"/>
  <c r="R155" i="35" s="1"/>
  <c r="J155" i="35"/>
  <c r="H155" i="35"/>
  <c r="O154" i="35"/>
  <c r="P154" i="35" s="1"/>
  <c r="M154" i="35"/>
  <c r="Q154" i="35" s="1"/>
  <c r="R154" i="35" s="1"/>
  <c r="J154" i="35"/>
  <c r="H154" i="35"/>
  <c r="O153" i="35"/>
  <c r="P153" i="35" s="1"/>
  <c r="M153" i="35"/>
  <c r="Q153" i="35" s="1"/>
  <c r="R153" i="35" s="1"/>
  <c r="J153" i="35"/>
  <c r="H153" i="35"/>
  <c r="M152" i="35"/>
  <c r="M151" i="35"/>
  <c r="O150" i="35"/>
  <c r="P150" i="35" s="1"/>
  <c r="M150" i="35"/>
  <c r="Q150" i="35" s="1"/>
  <c r="R150" i="35" s="1"/>
  <c r="J150" i="35"/>
  <c r="H150" i="35"/>
  <c r="O149" i="35"/>
  <c r="P149" i="35" s="1"/>
  <c r="M149" i="35"/>
  <c r="Q149" i="35" s="1"/>
  <c r="R149" i="35" s="1"/>
  <c r="J149" i="35"/>
  <c r="H149" i="35"/>
  <c r="M148" i="35"/>
  <c r="M147" i="35"/>
  <c r="M146" i="35"/>
  <c r="M145" i="35"/>
  <c r="M144" i="35"/>
  <c r="M143" i="35"/>
  <c r="O142" i="35"/>
  <c r="P142" i="35" s="1"/>
  <c r="M142" i="35"/>
  <c r="Q142" i="35" s="1"/>
  <c r="R142" i="35" s="1"/>
  <c r="J142" i="35"/>
  <c r="H142" i="35"/>
  <c r="M141" i="35"/>
  <c r="M140" i="35"/>
  <c r="O139" i="35"/>
  <c r="P139" i="35" s="1"/>
  <c r="M139" i="35"/>
  <c r="Q139" i="35" s="1"/>
  <c r="R139" i="35" s="1"/>
  <c r="J139" i="35"/>
  <c r="H139" i="35"/>
  <c r="M138" i="35"/>
  <c r="M137" i="35"/>
  <c r="M136" i="35"/>
  <c r="O135" i="35"/>
  <c r="P135" i="35" s="1"/>
  <c r="M135" i="35"/>
  <c r="Q135" i="35" s="1"/>
  <c r="R135" i="35" s="1"/>
  <c r="J135" i="35"/>
  <c r="H135" i="35"/>
  <c r="O134" i="35"/>
  <c r="P134" i="35" s="1"/>
  <c r="M134" i="35"/>
  <c r="Q134" i="35" s="1"/>
  <c r="R134" i="35" s="1"/>
  <c r="J134" i="35"/>
  <c r="H134" i="35"/>
  <c r="M133" i="35"/>
  <c r="M132" i="35"/>
  <c r="M131" i="35"/>
  <c r="O130" i="35"/>
  <c r="P130" i="35" s="1"/>
  <c r="M130" i="35"/>
  <c r="Q130" i="35" s="1"/>
  <c r="R130" i="35" s="1"/>
  <c r="J130" i="35"/>
  <c r="H130" i="35"/>
  <c r="M129" i="35"/>
  <c r="M128" i="35"/>
  <c r="M127" i="35"/>
  <c r="O126" i="35"/>
  <c r="P126" i="35" s="1"/>
  <c r="M126" i="35"/>
  <c r="Q126" i="35" s="1"/>
  <c r="R126" i="35" s="1"/>
  <c r="J126" i="35"/>
  <c r="H126" i="35"/>
  <c r="M125" i="35"/>
  <c r="M124" i="35"/>
  <c r="O123" i="35"/>
  <c r="P123" i="35" s="1"/>
  <c r="M123" i="35"/>
  <c r="Q123" i="35" s="1"/>
  <c r="R123" i="35" s="1"/>
  <c r="J123" i="35"/>
  <c r="H123" i="35"/>
  <c r="O122" i="35"/>
  <c r="P122" i="35" s="1"/>
  <c r="M122" i="35"/>
  <c r="Q122" i="35" s="1"/>
  <c r="R122" i="35" s="1"/>
  <c r="J122" i="35"/>
  <c r="H122" i="35"/>
  <c r="O121" i="35"/>
  <c r="P121" i="35" s="1"/>
  <c r="M121" i="35"/>
  <c r="Q121" i="35" s="1"/>
  <c r="R121" i="35" s="1"/>
  <c r="J121" i="35"/>
  <c r="H121" i="35"/>
  <c r="M120" i="35"/>
  <c r="O119" i="35"/>
  <c r="P119" i="35" s="1"/>
  <c r="M119" i="35"/>
  <c r="Q119" i="35" s="1"/>
  <c r="R119" i="35" s="1"/>
  <c r="J119" i="35"/>
  <c r="H119" i="35"/>
  <c r="O118" i="35"/>
  <c r="P118" i="35" s="1"/>
  <c r="M118" i="35"/>
  <c r="Q118" i="35" s="1"/>
  <c r="R118" i="35" s="1"/>
  <c r="J118" i="35"/>
  <c r="H118" i="35"/>
  <c r="O117" i="35"/>
  <c r="P117" i="35" s="1"/>
  <c r="M117" i="35"/>
  <c r="Q117" i="35" s="1"/>
  <c r="R117" i="35" s="1"/>
  <c r="J117" i="35"/>
  <c r="H117" i="35"/>
  <c r="O116" i="35"/>
  <c r="P116" i="35" s="1"/>
  <c r="M116" i="35"/>
  <c r="Q116" i="35" s="1"/>
  <c r="R116" i="35" s="1"/>
  <c r="J116" i="35"/>
  <c r="H116" i="35"/>
  <c r="O115" i="35"/>
  <c r="P115" i="35" s="1"/>
  <c r="M115" i="35"/>
  <c r="Q115" i="35" s="1"/>
  <c r="R115" i="35" s="1"/>
  <c r="J115" i="35"/>
  <c r="H115" i="35"/>
  <c r="O114" i="35"/>
  <c r="P114" i="35" s="1"/>
  <c r="M114" i="35"/>
  <c r="Q114" i="35" s="1"/>
  <c r="R114" i="35" s="1"/>
  <c r="J114" i="35"/>
  <c r="H114" i="35"/>
  <c r="O113" i="35"/>
  <c r="P113" i="35" s="1"/>
  <c r="M113" i="35"/>
  <c r="Q113" i="35" s="1"/>
  <c r="R113" i="35" s="1"/>
  <c r="J113" i="35"/>
  <c r="H113" i="35"/>
  <c r="O112" i="35"/>
  <c r="P112" i="35" s="1"/>
  <c r="M112" i="35"/>
  <c r="Q112" i="35" s="1"/>
  <c r="R112" i="35" s="1"/>
  <c r="J112" i="35"/>
  <c r="H112" i="35"/>
  <c r="M111" i="35"/>
  <c r="O110" i="35"/>
  <c r="P110" i="35" s="1"/>
  <c r="M110" i="35"/>
  <c r="Q110" i="35" s="1"/>
  <c r="R110" i="35" s="1"/>
  <c r="J110" i="35"/>
  <c r="H110" i="35"/>
  <c r="O109" i="35"/>
  <c r="P109" i="35" s="1"/>
  <c r="M109" i="35"/>
  <c r="Q109" i="35" s="1"/>
  <c r="R109" i="35" s="1"/>
  <c r="J109" i="35"/>
  <c r="H109" i="35"/>
  <c r="O108" i="35"/>
  <c r="P108" i="35" s="1"/>
  <c r="M108" i="35"/>
  <c r="Q108" i="35" s="1"/>
  <c r="R108" i="35" s="1"/>
  <c r="J108" i="35"/>
  <c r="H108" i="35"/>
  <c r="O107" i="35"/>
  <c r="P107" i="35" s="1"/>
  <c r="M107" i="35"/>
  <c r="Q107" i="35" s="1"/>
  <c r="R107" i="35" s="1"/>
  <c r="J107" i="35"/>
  <c r="H107" i="35"/>
  <c r="O106" i="35"/>
  <c r="P106" i="35" s="1"/>
  <c r="M106" i="35"/>
  <c r="Q106" i="35" s="1"/>
  <c r="R106" i="35" s="1"/>
  <c r="J106" i="35"/>
  <c r="H106" i="35"/>
  <c r="O105" i="35"/>
  <c r="P105" i="35" s="1"/>
  <c r="M105" i="35"/>
  <c r="Q105" i="35" s="1"/>
  <c r="R105" i="35" s="1"/>
  <c r="J105" i="35"/>
  <c r="H105" i="35"/>
  <c r="M104" i="35"/>
  <c r="O103" i="35"/>
  <c r="P103" i="35" s="1"/>
  <c r="M103" i="35"/>
  <c r="Q103" i="35" s="1"/>
  <c r="R103" i="35" s="1"/>
  <c r="J103" i="35"/>
  <c r="H103" i="35"/>
  <c r="O102" i="35"/>
  <c r="P102" i="35" s="1"/>
  <c r="M102" i="35"/>
  <c r="Q102" i="35" s="1"/>
  <c r="R102" i="35" s="1"/>
  <c r="J102" i="35"/>
  <c r="H102" i="35"/>
  <c r="O101" i="35"/>
  <c r="P101" i="35" s="1"/>
  <c r="M101" i="35"/>
  <c r="Q101" i="35" s="1"/>
  <c r="R101" i="35" s="1"/>
  <c r="J101" i="35"/>
  <c r="H101" i="35"/>
  <c r="O100" i="35"/>
  <c r="P100" i="35" s="1"/>
  <c r="M100" i="35"/>
  <c r="Q100" i="35" s="1"/>
  <c r="R100" i="35" s="1"/>
  <c r="J100" i="35"/>
  <c r="H100" i="35"/>
  <c r="M99" i="35"/>
  <c r="O98" i="35"/>
  <c r="P98" i="35" s="1"/>
  <c r="M98" i="35"/>
  <c r="Q98" i="35" s="1"/>
  <c r="R98" i="35" s="1"/>
  <c r="J98" i="35"/>
  <c r="H98" i="35"/>
  <c r="O97" i="35"/>
  <c r="P97" i="35" s="1"/>
  <c r="M97" i="35"/>
  <c r="Q97" i="35" s="1"/>
  <c r="R97" i="35" s="1"/>
  <c r="J97" i="35"/>
  <c r="H97" i="35"/>
  <c r="M96" i="35"/>
  <c r="M95" i="35"/>
  <c r="O94" i="35"/>
  <c r="P94" i="35" s="1"/>
  <c r="M94" i="35"/>
  <c r="Q94" i="35" s="1"/>
  <c r="R94" i="35" s="1"/>
  <c r="J94" i="35"/>
  <c r="H94" i="35"/>
  <c r="M93" i="35"/>
  <c r="M92" i="35"/>
  <c r="M91" i="35"/>
  <c r="O90" i="35"/>
  <c r="P90" i="35" s="1"/>
  <c r="M90" i="35"/>
  <c r="Q90" i="35" s="1"/>
  <c r="R90" i="35" s="1"/>
  <c r="J90" i="35"/>
  <c r="H90" i="35"/>
  <c r="M89" i="35"/>
  <c r="M88" i="35"/>
  <c r="M87" i="35"/>
  <c r="M86" i="35"/>
  <c r="M85" i="35"/>
  <c r="M84" i="35"/>
  <c r="O83" i="35"/>
  <c r="P83" i="35" s="1"/>
  <c r="M83" i="35"/>
  <c r="Q83" i="35" s="1"/>
  <c r="R83" i="35" s="1"/>
  <c r="J83" i="35"/>
  <c r="H83" i="35"/>
  <c r="M82" i="35"/>
  <c r="M81" i="35"/>
  <c r="M80" i="35"/>
  <c r="M79" i="35"/>
  <c r="M78" i="35"/>
  <c r="M77" i="35"/>
  <c r="O76" i="35"/>
  <c r="P76" i="35" s="1"/>
  <c r="M76" i="35"/>
  <c r="Q76" i="35" s="1"/>
  <c r="R76" i="35" s="1"/>
  <c r="J76" i="35"/>
  <c r="H76" i="35"/>
  <c r="M75" i="35"/>
  <c r="M74" i="35"/>
  <c r="O73" i="35"/>
  <c r="P73" i="35" s="1"/>
  <c r="M73" i="35"/>
  <c r="Q73" i="35" s="1"/>
  <c r="R73" i="35" s="1"/>
  <c r="J73" i="35"/>
  <c r="H73" i="35"/>
  <c r="O72" i="35"/>
  <c r="P72" i="35" s="1"/>
  <c r="M72" i="35"/>
  <c r="Q72" i="35" s="1"/>
  <c r="R72" i="35" s="1"/>
  <c r="J72" i="35"/>
  <c r="H72" i="35"/>
  <c r="O71" i="35"/>
  <c r="P71" i="35" s="1"/>
  <c r="M71" i="35"/>
  <c r="Q71" i="35" s="1"/>
  <c r="R71" i="35" s="1"/>
  <c r="J71" i="35"/>
  <c r="H71" i="35"/>
  <c r="M70" i="35"/>
  <c r="M69" i="35"/>
  <c r="M68" i="35"/>
  <c r="O67" i="35"/>
  <c r="P67" i="35" s="1"/>
  <c r="M67" i="35"/>
  <c r="Q67" i="35" s="1"/>
  <c r="R67" i="35" s="1"/>
  <c r="J67" i="35"/>
  <c r="H67" i="35"/>
  <c r="M66" i="35"/>
  <c r="M65" i="35"/>
  <c r="M64" i="35"/>
  <c r="M63" i="35"/>
  <c r="M62" i="35"/>
  <c r="M61" i="35"/>
  <c r="O60" i="35"/>
  <c r="P60" i="35" s="1"/>
  <c r="M60" i="35"/>
  <c r="Q60" i="35" s="1"/>
  <c r="R60" i="35" s="1"/>
  <c r="J60" i="35"/>
  <c r="H60" i="35"/>
  <c r="O59" i="35"/>
  <c r="P59" i="35" s="1"/>
  <c r="M59" i="35"/>
  <c r="Q59" i="35" s="1"/>
  <c r="R59" i="35" s="1"/>
  <c r="J59" i="35"/>
  <c r="H59" i="35"/>
  <c r="O58" i="35"/>
  <c r="P58" i="35" s="1"/>
  <c r="M58" i="35"/>
  <c r="Q58" i="35" s="1"/>
  <c r="R58" i="35" s="1"/>
  <c r="J58" i="35"/>
  <c r="H58" i="35"/>
  <c r="O57" i="35"/>
  <c r="P57" i="35" s="1"/>
  <c r="M57" i="35"/>
  <c r="Q57" i="35" s="1"/>
  <c r="R57" i="35" s="1"/>
  <c r="J57" i="35"/>
  <c r="H57" i="35"/>
  <c r="O56" i="35"/>
  <c r="P56" i="35" s="1"/>
  <c r="M56" i="35"/>
  <c r="Q56" i="35" s="1"/>
  <c r="R56" i="35" s="1"/>
  <c r="J56" i="35"/>
  <c r="H56" i="35"/>
  <c r="O55" i="35"/>
  <c r="P55" i="35" s="1"/>
  <c r="M55" i="35"/>
  <c r="Q55" i="35" s="1"/>
  <c r="R55" i="35" s="1"/>
  <c r="J55" i="35"/>
  <c r="H55" i="35"/>
  <c r="O54" i="35"/>
  <c r="P54" i="35" s="1"/>
  <c r="M54" i="35"/>
  <c r="Q54" i="35" s="1"/>
  <c r="R54" i="35" s="1"/>
  <c r="J54" i="35"/>
  <c r="H54" i="35"/>
  <c r="O53" i="35"/>
  <c r="P53" i="35" s="1"/>
  <c r="M53" i="35"/>
  <c r="Q53" i="35" s="1"/>
  <c r="R53" i="35" s="1"/>
  <c r="J53" i="35"/>
  <c r="H53" i="35"/>
  <c r="O52" i="35"/>
  <c r="P52" i="35" s="1"/>
  <c r="M52" i="35"/>
  <c r="Q52" i="35" s="1"/>
  <c r="R52" i="35" s="1"/>
  <c r="J52" i="35"/>
  <c r="H52" i="35"/>
  <c r="M51" i="35"/>
  <c r="M50" i="35"/>
  <c r="O49" i="35"/>
  <c r="P49" i="35" s="1"/>
  <c r="M49" i="35"/>
  <c r="Q49" i="35" s="1"/>
  <c r="R49" i="35" s="1"/>
  <c r="J49" i="35"/>
  <c r="H49" i="35"/>
  <c r="O48" i="35"/>
  <c r="P48" i="35" s="1"/>
  <c r="M48" i="35"/>
  <c r="Q48" i="35" s="1"/>
  <c r="R48" i="35" s="1"/>
  <c r="J48" i="35"/>
  <c r="H48" i="35"/>
  <c r="M47" i="35"/>
  <c r="O46" i="35"/>
  <c r="P46" i="35" s="1"/>
  <c r="M46" i="35"/>
  <c r="Q46" i="35" s="1"/>
  <c r="R46" i="35" s="1"/>
  <c r="J46" i="35"/>
  <c r="H46" i="35"/>
  <c r="M45" i="35"/>
  <c r="O44" i="35"/>
  <c r="P44" i="35" s="1"/>
  <c r="M44" i="35"/>
  <c r="Q44" i="35" s="1"/>
  <c r="R44" i="35" s="1"/>
  <c r="J44" i="35"/>
  <c r="H44" i="35"/>
  <c r="O43" i="35"/>
  <c r="P43" i="35" s="1"/>
  <c r="M43" i="35"/>
  <c r="Q43" i="35" s="1"/>
  <c r="R43" i="35" s="1"/>
  <c r="J43" i="35"/>
  <c r="H43" i="35"/>
  <c r="M42" i="35"/>
  <c r="M41" i="35"/>
  <c r="M40" i="35"/>
  <c r="M39" i="35"/>
  <c r="M38" i="35"/>
  <c r="M37" i="35"/>
  <c r="O36" i="35"/>
  <c r="P36" i="35" s="1"/>
  <c r="M36" i="35"/>
  <c r="Q36" i="35" s="1"/>
  <c r="R36" i="35" s="1"/>
  <c r="J36" i="35"/>
  <c r="H36" i="35"/>
  <c r="O35" i="35"/>
  <c r="P35" i="35" s="1"/>
  <c r="M35" i="35"/>
  <c r="Q35" i="35" s="1"/>
  <c r="R35" i="35" s="1"/>
  <c r="J35" i="35"/>
  <c r="H35" i="35"/>
  <c r="M34" i="35"/>
  <c r="O33" i="35"/>
  <c r="P33" i="35" s="1"/>
  <c r="M33" i="35"/>
  <c r="Q33" i="35" s="1"/>
  <c r="R33" i="35" s="1"/>
  <c r="J33" i="35"/>
  <c r="H33" i="35"/>
  <c r="O32" i="35"/>
  <c r="P32" i="35" s="1"/>
  <c r="M32" i="35"/>
  <c r="Q32" i="35" s="1"/>
  <c r="R32" i="35" s="1"/>
  <c r="J32" i="35"/>
  <c r="H32" i="35"/>
  <c r="O31" i="35"/>
  <c r="P31" i="35" s="1"/>
  <c r="M31" i="35"/>
  <c r="Q31" i="35" s="1"/>
  <c r="R31" i="35" s="1"/>
  <c r="J31" i="35"/>
  <c r="H31" i="35"/>
  <c r="O30" i="35"/>
  <c r="P30" i="35" s="1"/>
  <c r="M30" i="35"/>
  <c r="Q30" i="35" s="1"/>
  <c r="R30" i="35" s="1"/>
  <c r="J30" i="35"/>
  <c r="H30" i="35"/>
  <c r="O29" i="35"/>
  <c r="P29" i="35" s="1"/>
  <c r="M29" i="35"/>
  <c r="Q29" i="35" s="1"/>
  <c r="R29" i="35" s="1"/>
  <c r="J29" i="35"/>
  <c r="H29" i="35"/>
  <c r="M28" i="35"/>
  <c r="M27" i="35"/>
  <c r="M26" i="35"/>
  <c r="O25" i="35"/>
  <c r="P25" i="35" s="1"/>
  <c r="M25" i="35"/>
  <c r="Q25" i="35" s="1"/>
  <c r="R25" i="35" s="1"/>
  <c r="J25" i="35"/>
  <c r="H25" i="35"/>
  <c r="O24" i="35"/>
  <c r="P24" i="35" s="1"/>
  <c r="M24" i="35"/>
  <c r="Q24" i="35" s="1"/>
  <c r="R24" i="35" s="1"/>
  <c r="J24" i="35"/>
  <c r="H24" i="35"/>
  <c r="O23" i="35"/>
  <c r="P23" i="35" s="1"/>
  <c r="M23" i="35"/>
  <c r="Q23" i="35" s="1"/>
  <c r="R23" i="35" s="1"/>
  <c r="J23" i="35"/>
  <c r="H23" i="35"/>
  <c r="M22" i="35"/>
  <c r="M21" i="35"/>
  <c r="M20" i="35"/>
  <c r="M19" i="35"/>
  <c r="M18" i="35"/>
  <c r="O17" i="35"/>
  <c r="P17" i="35" s="1"/>
  <c r="M17" i="35"/>
  <c r="Q17" i="35" s="1"/>
  <c r="R17" i="35" s="1"/>
  <c r="J17" i="35"/>
  <c r="H17" i="35"/>
  <c r="O16" i="35"/>
  <c r="P16" i="35" s="1"/>
  <c r="M16" i="35"/>
  <c r="Q16" i="35" s="1"/>
  <c r="R16" i="35" s="1"/>
  <c r="J16" i="35"/>
  <c r="H16" i="35"/>
  <c r="O15" i="35"/>
  <c r="P15" i="35" s="1"/>
  <c r="M15" i="35"/>
  <c r="Q15" i="35" s="1"/>
  <c r="R15" i="35" s="1"/>
  <c r="J15" i="35"/>
  <c r="H15" i="35"/>
  <c r="O14" i="35"/>
  <c r="P14" i="35" s="1"/>
  <c r="M14" i="35"/>
  <c r="Q14" i="35" s="1"/>
  <c r="R14" i="35" s="1"/>
  <c r="J14" i="35"/>
  <c r="H14" i="35"/>
  <c r="O13" i="35"/>
  <c r="P13" i="35" s="1"/>
  <c r="M13" i="35"/>
  <c r="Q13" i="35" s="1"/>
  <c r="R13" i="35" s="1"/>
  <c r="J13" i="35"/>
  <c r="H13" i="35"/>
  <c r="O12" i="35"/>
  <c r="P12" i="35" s="1"/>
  <c r="M12" i="35"/>
  <c r="Q12" i="35" s="1"/>
  <c r="R12" i="35" s="1"/>
  <c r="J12" i="35"/>
  <c r="H12" i="35"/>
  <c r="O11" i="35"/>
  <c r="P11" i="35" s="1"/>
  <c r="M11" i="35"/>
  <c r="Q11" i="35" s="1"/>
  <c r="R11" i="35" s="1"/>
  <c r="J11" i="35"/>
  <c r="H11" i="35"/>
  <c r="M10" i="35"/>
  <c r="M9" i="35"/>
  <c r="M8" i="35"/>
  <c r="M7" i="35"/>
  <c r="M6" i="35"/>
  <c r="O5" i="35"/>
  <c r="P5" i="35" s="1"/>
  <c r="M5" i="35"/>
  <c r="Q5" i="35" s="1"/>
  <c r="R5" i="35" s="1"/>
  <c r="J5" i="35"/>
  <c r="H5" i="35"/>
  <c r="O4" i="35"/>
  <c r="P4" i="35" s="1"/>
  <c r="M4" i="35"/>
  <c r="Q4" i="35" s="1"/>
  <c r="R4" i="35" s="1"/>
  <c r="J4" i="35"/>
  <c r="H4" i="35"/>
  <c r="O3" i="35"/>
  <c r="P3" i="35" s="1"/>
  <c r="M3" i="35"/>
  <c r="Q3" i="35" s="1"/>
  <c r="R3" i="35" s="1"/>
  <c r="J3" i="35"/>
  <c r="H3" i="35"/>
  <c r="O2" i="35"/>
  <c r="P2" i="35" s="1"/>
  <c r="M2" i="35"/>
  <c r="Q2" i="35" s="1"/>
  <c r="R2" i="35" s="1"/>
  <c r="J2" i="35"/>
  <c r="H2" i="35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K78" i="34"/>
  <c r="K79" i="34"/>
  <c r="K80" i="34"/>
  <c r="K81" i="34"/>
  <c r="K82" i="34"/>
  <c r="K83" i="34"/>
  <c r="K84" i="34"/>
  <c r="K85" i="34"/>
  <c r="K86" i="34"/>
  <c r="K87" i="34"/>
  <c r="K88" i="34"/>
  <c r="K2" i="34"/>
  <c r="K89" i="34" l="1"/>
  <c r="J184" i="35"/>
  <c r="H184" i="35"/>
  <c r="P184" i="35"/>
  <c r="C186" i="35" s="1"/>
  <c r="O184" i="35"/>
  <c r="C185" i="35" s="1"/>
  <c r="C188" i="35" l="1"/>
</calcChain>
</file>

<file path=xl/sharedStrings.xml><?xml version="1.0" encoding="utf-8"?>
<sst xmlns="http://schemas.openxmlformats.org/spreadsheetml/2006/main" count="779" uniqueCount="477">
  <si>
    <t>-</t>
  </si>
  <si>
    <t>序号</t>
  </si>
  <si>
    <t>海门中南世纪城</t>
  </si>
  <si>
    <t>潜江中南世纪城</t>
  </si>
  <si>
    <t>菏泽中南世纪城</t>
  </si>
  <si>
    <t>寿光中南世纪城</t>
  </si>
  <si>
    <t>盐城中南世纪城</t>
  </si>
  <si>
    <t>泰安中南世纪城</t>
  </si>
  <si>
    <t>南通军山半岛</t>
  </si>
  <si>
    <t>常熟中南世纪城</t>
  </si>
  <si>
    <t>常熟中南御锦城</t>
  </si>
  <si>
    <t>昆山中南世纪城</t>
  </si>
  <si>
    <t>常熟中南锦苑</t>
  </si>
  <si>
    <t>营口中南世纪城</t>
  </si>
  <si>
    <t>广饶中南世纪城</t>
  </si>
  <si>
    <t>沈阳中南世纪城</t>
  </si>
  <si>
    <t>泰兴中南世纪城</t>
  </si>
  <si>
    <t>项目名称</t>
  </si>
  <si>
    <t>项目名称</t>
    <phoneticPr fontId="1" type="noConversion"/>
  </si>
  <si>
    <t>如皋中南世纪城</t>
    <phoneticPr fontId="1" type="noConversion"/>
  </si>
  <si>
    <t>青岛中南世纪城</t>
  </si>
  <si>
    <t>青岛中南世纪城</t>
    <phoneticPr fontId="1" type="noConversion"/>
  </si>
  <si>
    <t>南通中南世纪城</t>
  </si>
  <si>
    <t>东营中南世纪城</t>
  </si>
  <si>
    <t>东营中南世纪城</t>
    <phoneticPr fontId="1" type="noConversion"/>
  </si>
  <si>
    <t>淮安中南世纪城</t>
  </si>
  <si>
    <t>文昌中南森海湾</t>
  </si>
  <si>
    <t>太仓中南世纪城</t>
  </si>
  <si>
    <t>合计：</t>
    <phoneticPr fontId="1" type="noConversion"/>
  </si>
  <si>
    <t>南京中南锦苑</t>
  </si>
  <si>
    <t>容积率</t>
  </si>
  <si>
    <t>权益比例</t>
  </si>
  <si>
    <t>盐城</t>
  </si>
  <si>
    <t>镇江</t>
  </si>
  <si>
    <t>天津</t>
  </si>
  <si>
    <t>烟台</t>
  </si>
  <si>
    <t>海门</t>
  </si>
  <si>
    <t>南通苏通园区地块</t>
  </si>
  <si>
    <t>泰安</t>
  </si>
  <si>
    <t>淮安</t>
  </si>
  <si>
    <t>2016-B11</t>
  </si>
  <si>
    <t>大兴五洋</t>
  </si>
  <si>
    <t>咸阳彩虹二路</t>
  </si>
  <si>
    <t>沈阳</t>
  </si>
  <si>
    <t>经开区A地块</t>
  </si>
  <si>
    <t>经开区B地块</t>
  </si>
  <si>
    <t>南充</t>
  </si>
  <si>
    <t>GZ063</t>
  </si>
  <si>
    <t>演武庄项目</t>
  </si>
  <si>
    <t>徐州市本级网挂[2017]8号2017-15号</t>
  </si>
  <si>
    <t>光波路西、新光路北侧地块</t>
  </si>
  <si>
    <t>银河新区新金西路南侧、金洲路东侧地块</t>
  </si>
  <si>
    <t>通州世纪大道西侧地块</t>
  </si>
  <si>
    <t>泰土告字[2017]6号、第2017-18号地块</t>
  </si>
  <si>
    <t>上海奉贤海湾旅游区商办地块</t>
  </si>
  <si>
    <t>2017-13地块</t>
  </si>
  <si>
    <t>慈溪孙塘北路1#A、B地块</t>
  </si>
  <si>
    <t>JK2016—37/中南世纪城东</t>
  </si>
  <si>
    <t>平国土告字[2017]18号地块编号2地块</t>
  </si>
  <si>
    <t>下中坝30号、31号地块</t>
  </si>
  <si>
    <t>余姚高铁站金舜东路地块</t>
  </si>
  <si>
    <t>慈掌起201502#地块</t>
  </si>
  <si>
    <t>佛山三水云东海地块</t>
  </si>
  <si>
    <t>姚北新城核心区2017-117</t>
  </si>
  <si>
    <t>姚北新城核心区2017-120</t>
  </si>
  <si>
    <t>邯山区2017-24地块</t>
  </si>
  <si>
    <t>商丘市日月湖项目商土网挂2017-96号</t>
  </si>
  <si>
    <t>商丘市日月湖项目商土网挂2017-97号</t>
  </si>
  <si>
    <t>商丘市日月湖项目商土网挂2017-98号</t>
  </si>
  <si>
    <t>商丘市日月湖项目商土网挂2017-99号</t>
  </si>
  <si>
    <t>上海中南锦庭</t>
  </si>
  <si>
    <t>上海中南君悦府</t>
  </si>
  <si>
    <t>上海桐南美麓</t>
  </si>
  <si>
    <t>上海灏景湾</t>
  </si>
  <si>
    <t>上海南尚</t>
  </si>
  <si>
    <t>上海崇明长兴岛</t>
  </si>
  <si>
    <t>北京中南云锦</t>
  </si>
  <si>
    <t>天津静海中南君悦府</t>
  </si>
  <si>
    <t>常熟中南世纪锦城</t>
  </si>
  <si>
    <t>常熟琴东雅苑</t>
  </si>
  <si>
    <t>常熟中南及第阁</t>
  </si>
  <si>
    <t>常熟碧桂园</t>
  </si>
  <si>
    <t>昆山中南锦城</t>
  </si>
  <si>
    <t>吴江中南世纪城</t>
  </si>
  <si>
    <t>苏州中南锦苑</t>
  </si>
  <si>
    <t>苏州中南雅苑</t>
  </si>
  <si>
    <t>苏州中南中心</t>
  </si>
  <si>
    <t>太仓中南君悦府</t>
  </si>
  <si>
    <t>南京中南世纪雅苑</t>
  </si>
  <si>
    <t>南京溧水中南锦城</t>
  </si>
  <si>
    <t>南京仙鹤门项目</t>
  </si>
  <si>
    <t>南京锦安中垠（G16)</t>
  </si>
  <si>
    <t>南京山锦花城</t>
  </si>
  <si>
    <t>南京中南锦城（G22)</t>
  </si>
  <si>
    <t>南京高淳御园</t>
  </si>
  <si>
    <t>无锡中南君悦府(雅苑）</t>
  </si>
  <si>
    <t>嘉兴闻荷府</t>
  </si>
  <si>
    <t>嘉兴乍浦泷悦府项目</t>
  </si>
  <si>
    <t>青岛海湾新城</t>
  </si>
  <si>
    <t>平度17037地块</t>
  </si>
  <si>
    <t>武汉中南熙悦项目</t>
  </si>
  <si>
    <t>西安浐漏中南樾府</t>
  </si>
  <si>
    <t>姚北新城核心区2017-119</t>
    <phoneticPr fontId="1" type="noConversion"/>
  </si>
  <si>
    <t>JK2017-13胜宝旺地块</t>
  </si>
  <si>
    <t>中南唐山湾旅游度假区</t>
  </si>
  <si>
    <t>河北固安项目</t>
  </si>
  <si>
    <t>镇江中南御锦城</t>
  </si>
  <si>
    <t>镇江丹阳文锦苑</t>
  </si>
  <si>
    <t>淮安中南世纪锦城</t>
  </si>
  <si>
    <t>海门中南锦城</t>
  </si>
  <si>
    <t>海门中南世纪锦苑</t>
  </si>
  <si>
    <t>海门锦尚名苑</t>
  </si>
  <si>
    <t>海门熙悦</t>
  </si>
  <si>
    <t>海门漫悦湾</t>
  </si>
  <si>
    <t>海门CR17014地块</t>
  </si>
  <si>
    <t>海门中南碧桂园</t>
  </si>
  <si>
    <t>南通中南世纪花城</t>
  </si>
  <si>
    <t>碧桂园翡翠华府</t>
  </si>
  <si>
    <t>南通佳期漫</t>
  </si>
  <si>
    <t>南通中南君悦府</t>
  </si>
  <si>
    <t>南通熙悦</t>
  </si>
  <si>
    <t>南通漫悦湾</t>
  </si>
  <si>
    <t>R17023地块</t>
  </si>
  <si>
    <t>中创区R17013地块</t>
  </si>
  <si>
    <t>R17017地块</t>
  </si>
  <si>
    <t>徐州铜山区项目</t>
  </si>
  <si>
    <t>2017-30号地块</t>
  </si>
  <si>
    <t>2017-9地块</t>
  </si>
  <si>
    <t>烟台中南山海湾</t>
  </si>
  <si>
    <t>2017-34号地块</t>
  </si>
  <si>
    <t>潍坊2017-G73地块</t>
  </si>
  <si>
    <t>海南昌江中南林海间</t>
  </si>
  <si>
    <t>万宁中南芭提亚</t>
  </si>
  <si>
    <t>潜江中南世纪锦城</t>
  </si>
  <si>
    <t>潜江中南世纪雅苑</t>
  </si>
  <si>
    <t>天津津武(挂）2017-008号土地</t>
  </si>
  <si>
    <t>常熟2017A-001地块(常熟林樾）</t>
  </si>
  <si>
    <t>常熟2017A-002地块(常熟林樾）</t>
  </si>
  <si>
    <t>常熟2017B-001地块(常熟梅李珺悦阁）</t>
  </si>
  <si>
    <t>常熟2017B-004地块(常熟滨江铂郡）</t>
  </si>
  <si>
    <t>2017A-007地块（常熟梧桐苑）</t>
  </si>
  <si>
    <t>2017A-010地块（南部新城）</t>
  </si>
  <si>
    <t>苏州太湖新城（枫丹壹号）</t>
  </si>
  <si>
    <t>太仓WG2017-1-1号地块（太仓漫悦兰庭）</t>
  </si>
  <si>
    <t>太仓WG2017-12-5地块(太仓海上时光花园）</t>
  </si>
  <si>
    <t>太仓WG2017-12-6地块(太仓6号地块）</t>
  </si>
  <si>
    <t>2011-A17-A地块</t>
  </si>
  <si>
    <t>2014-B06-B地块</t>
  </si>
  <si>
    <t>南京缇香漫（中南御锦城G19)</t>
  </si>
  <si>
    <t>中南禄口G65</t>
  </si>
  <si>
    <t>杭州锦望（萧山君奥时代）</t>
  </si>
  <si>
    <t>杭州中南樾府（余杭项目）</t>
  </si>
  <si>
    <t>嘉兴平湖新仓镇2017-7地块</t>
  </si>
  <si>
    <t>嘉兴平湖独山港9号地块</t>
  </si>
  <si>
    <t>青岛漫悦湾（原HD2017-3044地块）</t>
  </si>
  <si>
    <t>成都JN09(252):2017-009地块</t>
  </si>
  <si>
    <t>成都JN01(252/211):2017-008地块</t>
  </si>
  <si>
    <t>成都CH02(21/251):2017-007地块</t>
  </si>
  <si>
    <t>KCGD2017-9-A1和KCGD2017-10-A1官渡区巫家坝地块</t>
  </si>
  <si>
    <t>KCGD2015-9-A1官渡区金马街道办项目</t>
  </si>
  <si>
    <t>TX2017-06东洋制钢地块</t>
  </si>
  <si>
    <t>镇江中南世纪城、镇江锦园</t>
  </si>
  <si>
    <t>镇江丹徒缇香漫(D1701地块）</t>
  </si>
  <si>
    <t>淮国土(安)挂2017第8号</t>
  </si>
  <si>
    <t>南通港闸区CR17033地块</t>
  </si>
  <si>
    <t>南通通州R2016-028地块</t>
  </si>
  <si>
    <t>南通通州R2017-003地块</t>
  </si>
  <si>
    <t>南通通州R2017-002地块（大庆路）</t>
  </si>
  <si>
    <t>R2017018地块</t>
  </si>
  <si>
    <t>R2017019地块</t>
  </si>
  <si>
    <t>盐城大星南路东、小新河南侧地块</t>
  </si>
  <si>
    <t>2017-74地块</t>
  </si>
  <si>
    <t>2017-75地块</t>
  </si>
  <si>
    <t>2016-G64地块</t>
  </si>
  <si>
    <t>2017-048地块</t>
  </si>
  <si>
    <t>南充中南世纪城、南充中南时代外滩</t>
  </si>
  <si>
    <t>随州高新区文峰大道项巨</t>
  </si>
  <si>
    <t>土地面积（㎡)</t>
    <phoneticPr fontId="1" type="noConversion"/>
  </si>
  <si>
    <t>总建筑面积（㎡)</t>
    <phoneticPr fontId="1" type="noConversion"/>
  </si>
  <si>
    <t>2017年销售面积（㎡)</t>
    <phoneticPr fontId="1" type="noConversion"/>
  </si>
  <si>
    <t>2017年销售金额(万元）</t>
    <phoneticPr fontId="1" type="noConversion"/>
  </si>
  <si>
    <t>17年底未开发及未销售面积（㎡)</t>
    <phoneticPr fontId="1" type="noConversion"/>
  </si>
  <si>
    <t>17年底未结算面积(㎡)</t>
    <phoneticPr fontId="1" type="noConversion"/>
  </si>
  <si>
    <t>单位销售价格(元/㎡)</t>
    <phoneticPr fontId="1" type="noConversion"/>
  </si>
  <si>
    <t>安徽马鞍山熙悦（马土让2017-1地块）</t>
    <phoneticPr fontId="1" type="noConversion"/>
  </si>
  <si>
    <t>常熟万中城</t>
    <phoneticPr fontId="1" type="noConversion"/>
  </si>
  <si>
    <t>儋州中南西海岸</t>
    <phoneticPr fontId="1" type="noConversion"/>
  </si>
  <si>
    <t>广饶中南世纪城</t>
    <phoneticPr fontId="1" type="noConversion"/>
  </si>
  <si>
    <t>寿光中南世纪星城</t>
    <phoneticPr fontId="1" type="noConversion"/>
  </si>
  <si>
    <t>菏泽中南花城</t>
    <phoneticPr fontId="1" type="noConversion"/>
  </si>
  <si>
    <t>烟台中南熙悦</t>
    <phoneticPr fontId="1" type="noConversion"/>
  </si>
  <si>
    <t>泰安中南财源门</t>
    <phoneticPr fontId="1" type="noConversion"/>
  </si>
  <si>
    <t>泰安中南世纪城</t>
    <phoneticPr fontId="1" type="noConversion"/>
  </si>
  <si>
    <t>泰兴中南世纪城</t>
    <phoneticPr fontId="1" type="noConversion"/>
  </si>
  <si>
    <t>盐城中南世纪城</t>
    <phoneticPr fontId="1" type="noConversion"/>
  </si>
  <si>
    <t>如东漫悦湾</t>
    <phoneticPr fontId="1" type="noConversion"/>
  </si>
  <si>
    <t>南通云樾东方CR17007地块</t>
    <phoneticPr fontId="1" type="noConversion"/>
  </si>
  <si>
    <t>通州中万大都会（育才中学）</t>
    <phoneticPr fontId="1" type="noConversion"/>
  </si>
  <si>
    <t>绍兴袍江艺境（袍江新区袍渎路2号地块）</t>
    <phoneticPr fontId="1" type="noConversion"/>
  </si>
  <si>
    <t>嘉兴乍浦泓悦府项目</t>
    <phoneticPr fontId="1" type="noConversion"/>
  </si>
  <si>
    <t>嘉兴乍浦中南君悦府项目</t>
    <phoneticPr fontId="1" type="noConversion"/>
  </si>
  <si>
    <t>楼面地价(元/㎡)</t>
    <phoneticPr fontId="1" type="noConversion"/>
  </si>
  <si>
    <t>2017(经）C宿城03</t>
    <phoneticPr fontId="1" type="noConversion"/>
  </si>
  <si>
    <t>昆山中南世纪城</t>
    <phoneticPr fontId="1" type="noConversion"/>
  </si>
  <si>
    <t>常熟中置新城虞悦豪庭</t>
    <phoneticPr fontId="1" type="noConversion"/>
  </si>
  <si>
    <t>镇江丹阳悦府园</t>
    <phoneticPr fontId="1" type="noConversion"/>
  </si>
  <si>
    <t>南通时代悦城</t>
    <phoneticPr fontId="1" type="noConversion"/>
  </si>
  <si>
    <t>标记</t>
    <phoneticPr fontId="1" type="noConversion"/>
  </si>
  <si>
    <t>无</t>
    <phoneticPr fontId="1" type="noConversion"/>
  </si>
  <si>
    <t>销售价-楼面价(元/㎡)</t>
    <phoneticPr fontId="1" type="noConversion"/>
  </si>
  <si>
    <t>比例=(销售价-楼面价)/楼面地价</t>
    <phoneticPr fontId="1" type="noConversion"/>
  </si>
  <si>
    <t>2017年权益销售金额(万元)</t>
    <phoneticPr fontId="1" type="noConversion"/>
  </si>
  <si>
    <t>2017年权益销售面积（㎡)</t>
    <phoneticPr fontId="1" type="noConversion"/>
  </si>
  <si>
    <t>武汉中南拂晓城项目108、109地块</t>
    <phoneticPr fontId="1" type="noConversion"/>
  </si>
  <si>
    <t>杭州建德漫悦湾04、05号地块</t>
    <phoneticPr fontId="1" type="noConversion"/>
  </si>
  <si>
    <t>2017年权益土地成本(万元）</t>
    <phoneticPr fontId="1" type="noConversion"/>
  </si>
  <si>
    <t>2017年销售土地成本(万元）</t>
    <phoneticPr fontId="1" type="noConversion"/>
  </si>
  <si>
    <t>平均楼板价：</t>
    <phoneticPr fontId="1" type="noConversion"/>
  </si>
  <si>
    <t>平均权益楼板价：</t>
    <phoneticPr fontId="1" type="noConversion"/>
  </si>
  <si>
    <t>平均销售价：</t>
    <phoneticPr fontId="1" type="noConversion"/>
  </si>
  <si>
    <t>平均权益销售价：</t>
    <phoneticPr fontId="1" type="noConversion"/>
  </si>
  <si>
    <t>平均容积率：</t>
    <phoneticPr fontId="1" type="noConversion"/>
  </si>
  <si>
    <t>所在城市</t>
  </si>
  <si>
    <t>土地面积</t>
  </si>
  <si>
    <t>楼面地价</t>
  </si>
  <si>
    <t>上海奉贤</t>
  </si>
  <si>
    <t>北京密云</t>
  </si>
  <si>
    <t>中南君悦府</t>
  </si>
  <si>
    <t>上海菁浦</t>
  </si>
  <si>
    <t>苏州常熟</t>
  </si>
  <si>
    <t>常熟中南香缇苑</t>
  </si>
  <si>
    <t>苏州昆山</t>
  </si>
  <si>
    <t>苏州吴江</t>
  </si>
  <si>
    <t>苏州园区</t>
  </si>
  <si>
    <t>苏州吴中</t>
  </si>
  <si>
    <t>苏州开平项目</t>
  </si>
  <si>
    <t>苏州</t>
  </si>
  <si>
    <t>太仓锦城WG2016-9-2号</t>
  </si>
  <si>
    <t>苏州太仓</t>
  </si>
  <si>
    <t>南京</t>
  </si>
  <si>
    <t>南京溧水</t>
  </si>
  <si>
    <t>南京仙鹤□项目</t>
  </si>
  <si>
    <t>南京玄武</t>
  </si>
  <si>
    <t>南京御锦城（G19)</t>
  </si>
  <si>
    <t>南京雨花台</t>
  </si>
  <si>
    <t>南京江宁</t>
  </si>
  <si>
    <t>无锡中南雅苑</t>
  </si>
  <si>
    <t>杭州余杭</t>
  </si>
  <si>
    <t>嘉兴乍浦中南君悦府项目</t>
  </si>
  <si>
    <t>菁岛海湾新城</t>
  </si>
  <si>
    <t>武汉</t>
  </si>
  <si>
    <t>唐山</t>
  </si>
  <si>
    <t>文昌</t>
  </si>
  <si>
    <t>万宁</t>
  </si>
  <si>
    <t>中南碧桂园</t>
  </si>
  <si>
    <t>南通崇川</t>
  </si>
  <si>
    <t>南通锦恒</t>
  </si>
  <si>
    <t>南通通州</t>
  </si>
  <si>
    <t>泰兴</t>
  </si>
  <si>
    <t>菏泽中南花城</t>
  </si>
  <si>
    <t>菏泽</t>
  </si>
  <si>
    <t>寿光</t>
  </si>
  <si>
    <t>寿光中南世纪星城</t>
  </si>
  <si>
    <t>广饶</t>
  </si>
  <si>
    <t>东营</t>
  </si>
  <si>
    <t>营口</t>
  </si>
  <si>
    <t>南充中南世纪城</t>
  </si>
  <si>
    <t>南充中南时代外滩2</t>
  </si>
  <si>
    <t>潜辽</t>
  </si>
  <si>
    <t>潜江</t>
  </si>
  <si>
    <t>含计</t>
  </si>
  <si>
    <t>太仓锦城WG2016-9-3号</t>
  </si>
  <si>
    <t>中南祿口G65</t>
  </si>
  <si>
    <t>南京江宁</t>
    <phoneticPr fontId="1" type="noConversion"/>
  </si>
  <si>
    <t>总建筑面积</t>
    <phoneticPr fontId="1" type="noConversion"/>
  </si>
  <si>
    <t>上海桐南美麓</t>
    <phoneticPr fontId="1" type="noConversion"/>
  </si>
  <si>
    <t>2016年销售面积</t>
    <phoneticPr fontId="1" type="noConversion"/>
  </si>
  <si>
    <t>容积率</t>
    <phoneticPr fontId="1" type="noConversion"/>
  </si>
  <si>
    <t>2016年销售金额(万元）</t>
    <phoneticPr fontId="1" type="noConversion"/>
  </si>
  <si>
    <t>未开发及未结算面积</t>
    <phoneticPr fontId="1" type="noConversion"/>
  </si>
  <si>
    <t>南通开发区</t>
    <phoneticPr fontId="1" type="noConversion"/>
  </si>
  <si>
    <t>如皋</t>
    <phoneticPr fontId="1" type="noConversion"/>
  </si>
  <si>
    <t>2016年销售权益额(万元）</t>
    <phoneticPr fontId="1" type="noConversion"/>
  </si>
  <si>
    <t>上海灏景湾</t>
    <phoneticPr fontId="1" type="noConversion"/>
  </si>
  <si>
    <t>上海青浦</t>
    <phoneticPr fontId="1" type="noConversion"/>
  </si>
  <si>
    <t>上海南尚</t>
    <phoneticPr fontId="1" type="noConversion"/>
  </si>
  <si>
    <t>南京花城（地铁小镇）</t>
    <phoneticPr fontId="1" type="noConversion"/>
  </si>
  <si>
    <t>杭州锦望（萧山项目）</t>
    <phoneticPr fontId="1" type="noConversion"/>
  </si>
  <si>
    <t>杭州萧山</t>
    <phoneticPr fontId="1" type="noConversion"/>
  </si>
  <si>
    <t>无锡新吴</t>
    <phoneticPr fontId="1" type="noConversion"/>
  </si>
  <si>
    <t>嘉兴乍浦</t>
    <phoneticPr fontId="1" type="noConversion"/>
  </si>
  <si>
    <t>青岛</t>
    <phoneticPr fontId="1" type="noConversion"/>
  </si>
  <si>
    <t>天津富海</t>
    <phoneticPr fontId="1" type="noConversion"/>
  </si>
  <si>
    <t>武汉中南拂晓城项目108地块</t>
    <phoneticPr fontId="1" type="noConversion"/>
  </si>
  <si>
    <t>武汉中南拂晓城项目109地块</t>
    <phoneticPr fontId="1" type="noConversion"/>
  </si>
  <si>
    <t>武汉中南煕悦项目</t>
    <phoneticPr fontId="1" type="noConversion"/>
  </si>
  <si>
    <t>烟台中南山海湾</t>
    <phoneticPr fontId="1" type="noConversion"/>
  </si>
  <si>
    <t>儋州</t>
    <phoneticPr fontId="1" type="noConversion"/>
  </si>
  <si>
    <t>海南昌江中南林海间</t>
    <phoneticPr fontId="1" type="noConversion"/>
  </si>
  <si>
    <t>昌江</t>
    <phoneticPr fontId="1" type="noConversion"/>
  </si>
  <si>
    <t>文昌中南森海湾</t>
    <phoneticPr fontId="1" type="noConversion"/>
  </si>
  <si>
    <t>万宁中南芭提亚</t>
    <phoneticPr fontId="1" type="noConversion"/>
  </si>
  <si>
    <t>镇江中南世纪城</t>
    <phoneticPr fontId="1" type="noConversion"/>
  </si>
  <si>
    <t>淮安</t>
    <phoneticPr fontId="1" type="noConversion"/>
  </si>
  <si>
    <t>海门中南世纪锦苑</t>
    <phoneticPr fontId="1" type="noConversion"/>
  </si>
  <si>
    <t>海门中南世纪城</t>
    <phoneticPr fontId="1" type="noConversion"/>
  </si>
  <si>
    <t>海门中南锦城</t>
    <phoneticPr fontId="1" type="noConversion"/>
  </si>
  <si>
    <t>海门锦尚名苑</t>
    <phoneticPr fontId="1" type="noConversion"/>
  </si>
  <si>
    <t>海门煕悦</t>
    <phoneticPr fontId="1" type="noConversion"/>
  </si>
  <si>
    <t>海□漫悦湾</t>
    <phoneticPr fontId="1" type="noConversion"/>
  </si>
  <si>
    <t>碧桂园翡翠华府</t>
    <phoneticPr fontId="1" type="noConversion"/>
  </si>
  <si>
    <t>南通漫悦湾</t>
    <phoneticPr fontId="1" type="noConversion"/>
  </si>
  <si>
    <t>南充中南时代外滩1</t>
    <phoneticPr fontId="1" type="noConversion"/>
  </si>
  <si>
    <t>潜江中南世纪城</t>
    <phoneticPr fontId="1" type="noConversion"/>
  </si>
  <si>
    <t>南通港闸</t>
    <phoneticPr fontId="1" type="noConversion"/>
  </si>
  <si>
    <r>
      <t>2017年年报P10:公司计划房地产签约销售金额</t>
    </r>
    <r>
      <rPr>
        <b/>
        <sz val="11"/>
        <color theme="9" tint="-0.249977111117893"/>
        <rFont val="宋体"/>
        <family val="3"/>
        <charset val="134"/>
        <scheme val="minor"/>
      </rPr>
      <t>500</t>
    </r>
    <r>
      <rPr>
        <sz val="11"/>
        <color theme="1"/>
        <rFont val="宋体"/>
        <family val="2"/>
        <charset val="134"/>
        <scheme val="minor"/>
      </rPr>
      <t>亿元，实际签约销售金额</t>
    </r>
    <r>
      <rPr>
        <b/>
        <sz val="11"/>
        <color rgb="FF00B050"/>
        <rFont val="宋体"/>
        <family val="3"/>
        <charset val="134"/>
        <scheme val="minor"/>
      </rPr>
      <t>963</t>
    </r>
    <r>
      <rPr>
        <sz val="11"/>
        <color theme="1"/>
        <rFont val="宋体"/>
        <family val="2"/>
        <charset val="134"/>
        <scheme val="minor"/>
      </rPr>
      <t xml:space="preserve">亿元；
</t>
    </r>
    <r>
      <rPr>
        <sz val="11"/>
        <color theme="1"/>
        <rFont val="宋体"/>
        <family val="3"/>
        <charset val="134"/>
        <scheme val="minor"/>
      </rPr>
      <t>2017年年报P59：2018年，中南置地计划实现权益销售金额</t>
    </r>
    <r>
      <rPr>
        <b/>
        <sz val="11"/>
        <color rgb="FF0000FF"/>
        <rFont val="宋体"/>
        <family val="3"/>
        <charset val="134"/>
        <scheme val="minor"/>
      </rPr>
      <t>880</t>
    </r>
    <r>
      <rPr>
        <sz val="11"/>
        <color theme="1"/>
        <rFont val="宋体"/>
        <family val="3"/>
        <charset val="134"/>
        <scheme val="minor"/>
      </rPr>
      <t>亿元，建筑业务确保实现产值</t>
    </r>
    <r>
      <rPr>
        <b/>
        <sz val="11"/>
        <color rgb="FF0000FF"/>
        <rFont val="宋体"/>
        <family val="3"/>
        <charset val="134"/>
        <scheme val="minor"/>
      </rPr>
      <t>180</t>
    </r>
    <r>
      <rPr>
        <sz val="11"/>
        <color theme="1"/>
        <rFont val="宋体"/>
        <family val="3"/>
        <charset val="134"/>
        <scheme val="minor"/>
      </rPr>
      <t>亿元。</t>
    </r>
    <phoneticPr fontId="1" type="noConversion"/>
  </si>
  <si>
    <r>
      <t>2016年报P9：公司计划签约金额</t>
    </r>
    <r>
      <rPr>
        <b/>
        <sz val="11"/>
        <color rgb="FF7030A0"/>
        <rFont val="宋体"/>
        <family val="3"/>
        <charset val="134"/>
        <scheme val="minor"/>
      </rPr>
      <t>240</t>
    </r>
    <r>
      <rPr>
        <sz val="11"/>
        <color theme="1"/>
        <rFont val="宋体"/>
        <family val="2"/>
        <charset val="134"/>
        <scheme val="minor"/>
      </rPr>
      <t>亿元，实际完成签
约认筹金额</t>
    </r>
    <r>
      <rPr>
        <b/>
        <sz val="11"/>
        <color rgb="FF7030A0"/>
        <rFont val="宋体"/>
        <family val="3"/>
        <charset val="134"/>
        <scheme val="minor"/>
      </rPr>
      <t>500</t>
    </r>
    <r>
      <rPr>
        <sz val="11"/>
        <color theme="1"/>
        <rFont val="宋体"/>
        <family val="2"/>
        <charset val="134"/>
        <scheme val="minor"/>
      </rPr>
      <t>亿元，实现销售预售金额</t>
    </r>
    <r>
      <rPr>
        <b/>
        <sz val="11"/>
        <color rgb="FF00B050"/>
        <rFont val="宋体"/>
        <family val="3"/>
        <charset val="134"/>
        <scheme val="minor"/>
      </rPr>
      <t>373</t>
    </r>
    <r>
      <rPr>
        <sz val="11"/>
        <color theme="1"/>
        <rFont val="宋体"/>
        <family val="2"/>
        <charset val="134"/>
        <scheme val="minor"/>
      </rPr>
      <t xml:space="preserve">亿元（不包括认筹未签约及合作项目）；
</t>
    </r>
    <r>
      <rPr>
        <sz val="11"/>
        <color theme="1"/>
        <rFont val="宋体"/>
        <family val="3"/>
        <charset val="134"/>
        <scheme val="minor"/>
      </rPr>
      <t>2016年报P27:2017年，公司房地产业务计划实现销售面积380万平方米，销售金额</t>
    </r>
    <r>
      <rPr>
        <b/>
        <sz val="11"/>
        <color theme="9" tint="-0.249977111117893"/>
        <rFont val="宋体"/>
        <family val="3"/>
        <charset val="134"/>
        <scheme val="minor"/>
      </rPr>
      <t>500</t>
    </r>
    <r>
      <rPr>
        <sz val="11"/>
        <color theme="1"/>
        <rFont val="宋体"/>
        <family val="3"/>
        <charset val="134"/>
        <scheme val="minor"/>
      </rPr>
      <t>亿元。建筑施工业务计划实现业务收入</t>
    </r>
    <r>
      <rPr>
        <b/>
        <sz val="11"/>
        <color theme="9" tint="-0.249977111117893"/>
        <rFont val="宋体"/>
        <family val="3"/>
        <charset val="134"/>
        <scheme val="minor"/>
      </rPr>
      <t>130</t>
    </r>
    <r>
      <rPr>
        <sz val="11"/>
        <color theme="1"/>
        <rFont val="宋体"/>
        <family val="3"/>
        <charset val="134"/>
        <scheme val="minor"/>
      </rPr>
      <t>亿元。</t>
    </r>
    <phoneticPr fontId="1" type="noConversion"/>
  </si>
  <si>
    <t>2016Q2</t>
    <phoneticPr fontId="1" type="noConversion"/>
  </si>
  <si>
    <t>2017Q2</t>
    <phoneticPr fontId="1" type="noConversion"/>
  </si>
  <si>
    <t>2017Q4</t>
    <phoneticPr fontId="1" type="noConversion"/>
  </si>
  <si>
    <t>2016Q4</t>
    <phoneticPr fontId="1" type="noConversion"/>
  </si>
  <si>
    <t>A1.克尔瑞销售流量金额</t>
    <phoneticPr fontId="1" type="noConversion"/>
  </si>
  <si>
    <t>A2.克尔瑞权益销售额</t>
    <phoneticPr fontId="1" type="noConversion"/>
  </si>
  <si>
    <t>B1.报表签约认筹（销售）金额</t>
    <phoneticPr fontId="1" type="noConversion"/>
  </si>
  <si>
    <t>C1.报表销售预售金额（不包括认筹未签约及合作项目）</t>
    <phoneticPr fontId="1" type="noConversion"/>
  </si>
  <si>
    <t>C2.现金流量表-销售商品、提供劳务收到的现金</t>
    <phoneticPr fontId="1" type="noConversion"/>
  </si>
  <si>
    <t>C2/C1</t>
    <phoneticPr fontId="1" type="noConversion"/>
  </si>
  <si>
    <t>报表日期</t>
    <phoneticPr fontId="1" type="noConversion"/>
  </si>
  <si>
    <t>C2/B1</t>
    <phoneticPr fontId="1" type="noConversion"/>
  </si>
  <si>
    <t>B2.报表签约认筹（销售）权益金额</t>
    <phoneticPr fontId="1" type="noConversion"/>
  </si>
  <si>
    <r>
      <t xml:space="preserve">问题：未来结算的是B2还是C1？
</t>
    </r>
    <r>
      <rPr>
        <sz val="11"/>
        <color theme="1" tint="0.499984740745262"/>
        <rFont val="宋体"/>
        <family val="3"/>
        <charset val="134"/>
        <scheme val="minor"/>
      </rPr>
      <t>(B2是根据 报表里的 房地产销售情况明细表 算出来的权益金额)</t>
    </r>
    <phoneticPr fontId="1" type="noConversion"/>
  </si>
  <si>
    <t>南京中南锦苑
2015-6-18拿地
城南小行G12地块</t>
    <phoneticPr fontId="1" type="noConversion"/>
  </si>
  <si>
    <r>
      <rPr>
        <sz val="10"/>
        <rFont val="宋体"/>
        <family val="3"/>
        <charset val="134"/>
      </rPr>
      <t xml:space="preserve">序
号 </t>
    </r>
  </si>
  <si>
    <t xml:space="preserve">项目名称 </t>
  </si>
  <si>
    <t xml:space="preserve">公司名称 </t>
  </si>
  <si>
    <t xml:space="preserve">2017 年营业收入（万元） </t>
  </si>
  <si>
    <t xml:space="preserve">2017 年营业成本（万元） </t>
  </si>
  <si>
    <t xml:space="preserve">毛利率 </t>
  </si>
  <si>
    <t xml:space="preserve">常熟中南世纪城 </t>
  </si>
  <si>
    <t xml:space="preserve">常熟中南世纪城房地产开发有限公司 </t>
  </si>
  <si>
    <t xml:space="preserve">常熟中南御锦城 </t>
  </si>
  <si>
    <t xml:space="preserve">常熟中南御锦城房地产开发有限公司 </t>
  </si>
  <si>
    <t xml:space="preserve">常熟中南锦苑 </t>
  </si>
  <si>
    <t xml:space="preserve">常熟中南锦苑房地产开发有限公司 </t>
  </si>
  <si>
    <t xml:space="preserve">吴江中南世纪城 </t>
  </si>
  <si>
    <t xml:space="preserve">苏州中南世纪城房地产开发有限公司 </t>
  </si>
  <si>
    <t xml:space="preserve">苏州中南锦苑 </t>
  </si>
  <si>
    <t xml:space="preserve">苏州中南锦城房地产开发有限公司 </t>
  </si>
  <si>
    <t xml:space="preserve">苏州中南雅苑 </t>
  </si>
  <si>
    <t xml:space="preserve">苏州中南雅苑房地产开发有限公司 </t>
  </si>
  <si>
    <t xml:space="preserve">太仓中南世纪城 </t>
  </si>
  <si>
    <t xml:space="preserve">太仓中南世纪城房地产开发有限公司 </t>
  </si>
  <si>
    <t xml:space="preserve">南京中南世纪雅苑 </t>
  </si>
  <si>
    <t xml:space="preserve">南京中南新锦城房地产开发有限公司 </t>
  </si>
  <si>
    <t xml:space="preserve">南京溧水中南锦城 </t>
  </si>
  <si>
    <t xml:space="preserve">南京溧水万宸置业投资有限公司 </t>
  </si>
  <si>
    <t xml:space="preserve">南京中南世纪城房地产开发有限公司 </t>
  </si>
  <si>
    <t xml:space="preserve">青岛中南世纪城 </t>
  </si>
  <si>
    <t xml:space="preserve">青岛中南世纪城房地产业投资有限公司 </t>
  </si>
  <si>
    <t xml:space="preserve">青岛海湾新城 </t>
  </si>
  <si>
    <t xml:space="preserve">青岛海湾新城房地产开发有限公司 </t>
  </si>
  <si>
    <t xml:space="preserve">沈阳中南世纪城 </t>
  </si>
  <si>
    <t xml:space="preserve">中南世纪城（沈阳）房地产开发有限公司 </t>
  </si>
  <si>
    <t xml:space="preserve">中南唐山湾旅游度假区 </t>
  </si>
  <si>
    <t xml:space="preserve">唐山中南国际旅游岛投资开发有限公司 </t>
  </si>
  <si>
    <t xml:space="preserve">镇江中南世纪城 </t>
  </si>
  <si>
    <t xml:space="preserve">中南镇江房地产开发有限公司 </t>
  </si>
  <si>
    <t xml:space="preserve">镇江中南御锦城 </t>
  </si>
  <si>
    <t xml:space="preserve">镇江中南新锦城房地产发展有限公司 </t>
  </si>
  <si>
    <t xml:space="preserve">淮安中南世纪城房地产有限公司 </t>
  </si>
  <si>
    <t xml:space="preserve">淮安中南锦城房地产有限公司 </t>
  </si>
  <si>
    <t xml:space="preserve">海门中南世纪城开发有限公司 </t>
  </si>
  <si>
    <t xml:space="preserve">海门中南锦苑房地产发展有限公司 </t>
  </si>
  <si>
    <t xml:space="preserve">海门中南房地产开发有限公司 </t>
  </si>
  <si>
    <t xml:space="preserve">南通中南新世界中心开发有限公司 </t>
  </si>
  <si>
    <t xml:space="preserve">南通中南世纪花城投资有限公司 </t>
  </si>
  <si>
    <t xml:space="preserve">南通华城中南房地产开发有限公司 </t>
  </si>
  <si>
    <t xml:space="preserve">如皋中南世纪城开发有限公司 </t>
  </si>
  <si>
    <t xml:space="preserve">盐城中南世纪城房地产投资有限公司 </t>
  </si>
  <si>
    <t xml:space="preserve">泰兴市中南世纪城房地产发展有限公司 </t>
  </si>
  <si>
    <t xml:space="preserve">泰安中南城市投资有限责任公司 </t>
  </si>
  <si>
    <t xml:space="preserve">烟台锦尚房地产开发有限公司 </t>
  </si>
  <si>
    <t xml:space="preserve">菏泽中南花成置业有限公司 </t>
  </si>
  <si>
    <t xml:space="preserve">寿光中南房地产开发有限公司 </t>
  </si>
  <si>
    <t xml:space="preserve">广饶中南房地产有限公司 </t>
  </si>
  <si>
    <t xml:space="preserve">东营中南城市建设投资有限公司 </t>
  </si>
  <si>
    <t xml:space="preserve">儋州中南房地产开发有限公司 </t>
  </si>
  <si>
    <t xml:space="preserve">文昌中南房地产开发有限公司 </t>
  </si>
  <si>
    <t xml:space="preserve">万宁中南城房地产发展有限责任公司 </t>
  </si>
  <si>
    <t xml:space="preserve">潜江中南房地产发展有限公司 </t>
  </si>
  <si>
    <t xml:space="preserve">潜江中南雅苑房地产开发有限公司 </t>
  </si>
  <si>
    <t xml:space="preserve">合计 </t>
  </si>
  <si>
    <t xml:space="preserve">淮安中南世纪城 </t>
    <phoneticPr fontId="1" type="noConversion"/>
  </si>
  <si>
    <t xml:space="preserve">淮安中南世纪锦城 </t>
    <phoneticPr fontId="1" type="noConversion"/>
  </si>
  <si>
    <t xml:space="preserve">海门中南世纪城 </t>
    <phoneticPr fontId="1" type="noConversion"/>
  </si>
  <si>
    <t xml:space="preserve">海门中南世纪锦苑 </t>
    <phoneticPr fontId="1" type="noConversion"/>
  </si>
  <si>
    <t xml:space="preserve">海门锦尚名苑 </t>
    <phoneticPr fontId="1" type="noConversion"/>
  </si>
  <si>
    <t xml:space="preserve">南通中南世纪城 </t>
    <phoneticPr fontId="1" type="noConversion"/>
  </si>
  <si>
    <t xml:space="preserve">南通中南世纪花城 </t>
    <phoneticPr fontId="1" type="noConversion"/>
  </si>
  <si>
    <t xml:space="preserve">南通军山半岛 </t>
    <phoneticPr fontId="1" type="noConversion"/>
  </si>
  <si>
    <t xml:space="preserve">如皋中南世纪城 </t>
    <phoneticPr fontId="1" type="noConversion"/>
  </si>
  <si>
    <t xml:space="preserve">盐城中南世纪城 </t>
    <phoneticPr fontId="1" type="noConversion"/>
  </si>
  <si>
    <t xml:space="preserve">泰兴中南世纪城 </t>
    <phoneticPr fontId="1" type="noConversion"/>
  </si>
  <si>
    <t xml:space="preserve">泰安中南财源门 </t>
    <phoneticPr fontId="1" type="noConversion"/>
  </si>
  <si>
    <t xml:space="preserve">烟台中南山海湾 </t>
    <phoneticPr fontId="1" type="noConversion"/>
  </si>
  <si>
    <t xml:space="preserve">菏泽中南花城 </t>
    <phoneticPr fontId="1" type="noConversion"/>
  </si>
  <si>
    <t xml:space="preserve">寿光中南世纪星城 </t>
    <phoneticPr fontId="1" type="noConversion"/>
  </si>
  <si>
    <t xml:space="preserve">广饶中南世纪城 </t>
    <phoneticPr fontId="1" type="noConversion"/>
  </si>
  <si>
    <t xml:space="preserve">东营中南世纪城 </t>
    <phoneticPr fontId="1" type="noConversion"/>
  </si>
  <si>
    <t xml:space="preserve">儋州中南西海岸 </t>
    <phoneticPr fontId="1" type="noConversion"/>
  </si>
  <si>
    <t xml:space="preserve">文昌中南森海湾 </t>
    <phoneticPr fontId="1" type="noConversion"/>
  </si>
  <si>
    <t xml:space="preserve">万宁中南芭提亚 </t>
    <phoneticPr fontId="1" type="noConversion"/>
  </si>
  <si>
    <t xml:space="preserve">潜江中南世纪城 </t>
    <phoneticPr fontId="1" type="noConversion"/>
  </si>
  <si>
    <t xml:space="preserve">潜江中南世纪雅苑 </t>
    <phoneticPr fontId="1" type="noConversion"/>
  </si>
  <si>
    <t>南京中南锦苑 
2015-6-18拿地
城南小行G12地块
2015-12-12开盘</t>
    <phoneticPr fontId="1" type="noConversion"/>
  </si>
  <si>
    <t>项目所在 区域</t>
  </si>
  <si>
    <t>所在城市</t>
    <phoneticPr fontId="1" type="noConversion"/>
  </si>
  <si>
    <t>总面积（m2)</t>
  </si>
  <si>
    <t>总建筑面积（计 容）（m2)</t>
  </si>
  <si>
    <t>已销售(预售) 面积（m2)</t>
  </si>
  <si>
    <t>未开发及未售面积  cm)</t>
  </si>
  <si>
    <t>楼面地价（元/平方米)</t>
  </si>
  <si>
    <t>江苏省</t>
  </si>
  <si>
    <t>常熟中南世纪城</t>
    <phoneticPr fontId="1" type="noConversion"/>
  </si>
  <si>
    <t>常熟</t>
  </si>
  <si>
    <t>常熟中南御锦城</t>
    <phoneticPr fontId="1" type="noConversion"/>
  </si>
  <si>
    <t>常熟中南锦苑</t>
    <phoneticPr fontId="1" type="noConversion"/>
  </si>
  <si>
    <t>常熟琴东雅苑</t>
    <phoneticPr fontId="1" type="noConversion"/>
  </si>
  <si>
    <t>昆山</t>
  </si>
  <si>
    <t>昆山中南锦城</t>
    <phoneticPr fontId="1" type="noConversion"/>
  </si>
  <si>
    <t>吴江中南世纪城</t>
    <phoneticPr fontId="1" type="noConversion"/>
  </si>
  <si>
    <t>吴江</t>
  </si>
  <si>
    <t>苏州中南锦苑</t>
    <phoneticPr fontId="1" type="noConversion"/>
  </si>
  <si>
    <t>苏州中南雅苑</t>
    <phoneticPr fontId="1" type="noConversion"/>
  </si>
  <si>
    <t>苏州中南中心</t>
    <phoneticPr fontId="1" type="noConversion"/>
  </si>
  <si>
    <t>太仓中南世纪城</t>
    <phoneticPr fontId="1" type="noConversion"/>
  </si>
  <si>
    <t>太仓</t>
  </si>
  <si>
    <t>南京中南世纪雅苑</t>
    <phoneticPr fontId="1" type="noConversion"/>
  </si>
  <si>
    <t>南京溧水中南锦城</t>
    <phoneticPr fontId="1" type="noConversion"/>
  </si>
  <si>
    <t>南京中南锦苑</t>
    <phoneticPr fontId="1" type="noConversion"/>
  </si>
  <si>
    <t>镇江中南御锦城</t>
    <phoneticPr fontId="1" type="noConversion"/>
  </si>
  <si>
    <t>淮安中南世纪城</t>
    <phoneticPr fontId="1" type="noConversion"/>
  </si>
  <si>
    <t>淮安中南世纪锦城</t>
    <phoneticPr fontId="1" type="noConversion"/>
  </si>
  <si>
    <t>南通</t>
  </si>
  <si>
    <t>海门中南世纪锦城</t>
    <phoneticPr fontId="1" type="noConversion"/>
  </si>
  <si>
    <t>海门中南锦苑</t>
    <phoneticPr fontId="1" type="noConversion"/>
  </si>
  <si>
    <t>南通中南世纪城</t>
    <phoneticPr fontId="1" type="noConversion"/>
  </si>
  <si>
    <t>南通中南世纪花城</t>
    <phoneticPr fontId="1" type="noConversion"/>
  </si>
  <si>
    <t>南通军山半岛</t>
    <phoneticPr fontId="1" type="noConversion"/>
  </si>
  <si>
    <t>上海</t>
  </si>
  <si>
    <t>上海奉贤锦苑</t>
    <phoneticPr fontId="1" type="noConversion"/>
  </si>
  <si>
    <t>北京</t>
  </si>
  <si>
    <t>北京中南云锦</t>
    <phoneticPr fontId="1" type="noConversion"/>
  </si>
  <si>
    <t>山东</t>
  </si>
  <si>
    <t>菏泽中南世纪城</t>
    <phoneticPr fontId="1" type="noConversion"/>
  </si>
  <si>
    <t>菏泽中南世纪花城</t>
    <phoneticPr fontId="1" type="noConversion"/>
  </si>
  <si>
    <t>青岛</t>
  </si>
  <si>
    <t>青岛海湾新城</t>
    <phoneticPr fontId="1" type="noConversion"/>
  </si>
  <si>
    <t>寿光中南世纪城</t>
    <phoneticPr fontId="1" type="noConversion"/>
  </si>
  <si>
    <t>海南</t>
  </si>
  <si>
    <t>儋州</t>
  </si>
  <si>
    <t>昌江</t>
  </si>
  <si>
    <t>东北</t>
  </si>
  <si>
    <t>沈阳中南世纪城</t>
    <phoneticPr fontId="1" type="noConversion"/>
  </si>
  <si>
    <t>营口中南世纪城</t>
    <phoneticPr fontId="1" type="noConversion"/>
  </si>
  <si>
    <t>河北</t>
  </si>
  <si>
    <t>中南唐山湾旅游度假区</t>
    <phoneticPr fontId="1" type="noConversion"/>
  </si>
  <si>
    <t>四川</t>
  </si>
  <si>
    <t>南充中南世纪城</t>
    <phoneticPr fontId="1" type="noConversion"/>
  </si>
  <si>
    <t>湖北</t>
  </si>
  <si>
    <t>潜江中南世纪锦城</t>
    <phoneticPr fontId="1" type="noConversion"/>
  </si>
  <si>
    <t>总计</t>
  </si>
  <si>
    <t>温江WJ2016-12(251/211)地块</t>
    <phoneticPr fontId="1" type="noConversion"/>
  </si>
  <si>
    <t>温江WJ2016-17(251/211)地块</t>
    <phoneticPr fontId="1" type="noConversion"/>
  </si>
  <si>
    <t>温江区柳城街办红光社区3、4组，涌泉街办大田社区6组地块</t>
    <phoneticPr fontId="1" type="noConversion"/>
  </si>
  <si>
    <t>常熟2017B-003地块(常熟辛庄熙悦豪庭）</t>
    <phoneticPr fontId="1" type="noConversion"/>
  </si>
  <si>
    <t>杭州御锦（余杭项目）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</si>
</sst>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0.00_ "/>
    <numFmt numFmtId="178" formatCode="0.00_);[Red]\(0.00\)"/>
    <numFmt numFmtId="179" formatCode="#,##0.00_);[Red]\(#,##0.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sz val="11"/>
      <color theme="1" tint="0.499984740745262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7030A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CC009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5DFB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 wrapText="1"/>
    </xf>
    <xf numFmtId="178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10" fontId="5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10" fontId="0" fillId="2" borderId="0" xfId="0" applyNumberFormat="1" applyFill="1">
      <alignment vertical="center"/>
    </xf>
    <xf numFmtId="3" fontId="0" fillId="2" borderId="0" xfId="0" applyNumberFormat="1" applyFill="1">
      <alignment vertical="center"/>
    </xf>
    <xf numFmtId="3" fontId="4" fillId="2" borderId="0" xfId="0" applyNumberFormat="1" applyFont="1" applyFill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>
      <alignment vertical="center"/>
    </xf>
    <xf numFmtId="3" fontId="5" fillId="0" borderId="0" xfId="0" applyNumberFormat="1" applyFont="1" applyFill="1">
      <alignment vertical="center"/>
    </xf>
    <xf numFmtId="177" fontId="5" fillId="0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178" fontId="4" fillId="2" borderId="0" xfId="0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10" fontId="0" fillId="0" borderId="0" xfId="0" applyNumberFormat="1" applyFill="1">
      <alignment vertical="center"/>
    </xf>
    <xf numFmtId="3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3" fontId="4" fillId="0" borderId="0" xfId="0" applyNumberFormat="1" applyFont="1">
      <alignment vertical="center"/>
    </xf>
    <xf numFmtId="179" fontId="0" fillId="0" borderId="0" xfId="0" applyNumberFormat="1" applyAlignment="1">
      <alignment vertical="center" wrapText="1"/>
    </xf>
    <xf numFmtId="179" fontId="0" fillId="0" borderId="0" xfId="0" applyNumberFormat="1">
      <alignment vertical="center"/>
    </xf>
    <xf numFmtId="179" fontId="4" fillId="0" borderId="0" xfId="0" applyNumberFormat="1" applyFont="1">
      <alignment vertical="center"/>
    </xf>
    <xf numFmtId="179" fontId="0" fillId="2" borderId="0" xfId="0" applyNumberFormat="1" applyFill="1">
      <alignment vertical="center"/>
    </xf>
    <xf numFmtId="0" fontId="0" fillId="0" borderId="0" xfId="0" applyAlignment="1">
      <alignment vertical="center" wrapText="1"/>
    </xf>
    <xf numFmtId="3" fontId="6" fillId="2" borderId="0" xfId="0" applyNumberFormat="1" applyFont="1" applyFill="1">
      <alignment vertical="center"/>
    </xf>
    <xf numFmtId="0" fontId="5" fillId="2" borderId="0" xfId="0" applyFont="1" applyFill="1" applyAlignment="1">
      <alignment vertical="center" wrapText="1"/>
    </xf>
    <xf numFmtId="176" fontId="6" fillId="2" borderId="0" xfId="0" applyNumberFormat="1" applyFont="1" applyFill="1">
      <alignment vertical="center"/>
    </xf>
    <xf numFmtId="176" fontId="5" fillId="2" borderId="0" xfId="0" applyNumberFormat="1" applyFont="1" applyFill="1">
      <alignment vertical="center"/>
    </xf>
    <xf numFmtId="176" fontId="7" fillId="2" borderId="0" xfId="0" applyNumberFormat="1" applyFont="1" applyFill="1">
      <alignment vertical="center"/>
    </xf>
    <xf numFmtId="3" fontId="7" fillId="2" borderId="0" xfId="0" applyNumberFormat="1" applyFont="1" applyFill="1">
      <alignment vertical="center"/>
    </xf>
    <xf numFmtId="0" fontId="8" fillId="2" borderId="0" xfId="0" applyFont="1" applyFill="1" applyAlignment="1">
      <alignment vertical="center" wrapText="1"/>
    </xf>
    <xf numFmtId="176" fontId="8" fillId="2" borderId="0" xfId="0" applyNumberFormat="1" applyFont="1" applyFill="1">
      <alignment vertical="center"/>
    </xf>
    <xf numFmtId="10" fontId="0" fillId="0" borderId="0" xfId="0" applyNumberFormat="1" applyAlignment="1">
      <alignment vertical="center" wrapText="1"/>
    </xf>
    <xf numFmtId="0" fontId="6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2" fillId="3" borderId="0" xfId="0" applyFont="1" applyFill="1" applyAlignment="1">
      <alignment vertical="center" wrapText="1"/>
    </xf>
    <xf numFmtId="10" fontId="13" fillId="3" borderId="0" xfId="0" applyNumberFormat="1" applyFont="1" applyFill="1">
      <alignment vertical="center"/>
    </xf>
    <xf numFmtId="3" fontId="13" fillId="3" borderId="0" xfId="0" applyNumberFormat="1" applyFont="1" applyFill="1">
      <alignment vertical="center"/>
    </xf>
    <xf numFmtId="177" fontId="13" fillId="3" borderId="0" xfId="0" applyNumberFormat="1" applyFont="1" applyFill="1">
      <alignment vertical="center"/>
    </xf>
    <xf numFmtId="178" fontId="13" fillId="3" borderId="0" xfId="0" applyNumberFormat="1" applyFont="1" applyFill="1">
      <alignment vertical="center"/>
    </xf>
    <xf numFmtId="179" fontId="13" fillId="3" borderId="0" xfId="0" applyNumberFormat="1" applyFont="1" applyFill="1">
      <alignment vertical="center"/>
    </xf>
    <xf numFmtId="0" fontId="13" fillId="3" borderId="0" xfId="0" applyFont="1" applyFill="1">
      <alignment vertical="center"/>
    </xf>
    <xf numFmtId="0" fontId="15" fillId="4" borderId="2" xfId="0" applyFont="1" applyFill="1" applyBorder="1" applyAlignment="1">
      <alignment horizontal="center" vertical="top" wrapText="1"/>
    </xf>
    <xf numFmtId="0" fontId="16" fillId="4" borderId="1" xfId="0" applyFont="1" applyFill="1" applyBorder="1" applyAlignment="1">
      <alignment horizontal="left" vertical="top" wrapText="1" indent="1"/>
    </xf>
    <xf numFmtId="1" fontId="17" fillId="0" borderId="1" xfId="0" applyNumberFormat="1" applyFont="1" applyFill="1" applyBorder="1" applyAlignment="1">
      <alignment horizontal="center" vertical="top" shrinkToFit="1"/>
    </xf>
    <xf numFmtId="0" fontId="14" fillId="0" borderId="2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left" vertical="top" wrapText="1"/>
    </xf>
    <xf numFmtId="4" fontId="17" fillId="0" borderId="2" xfId="0" applyNumberFormat="1" applyFont="1" applyFill="1" applyBorder="1" applyAlignment="1">
      <alignment horizontal="center" vertical="top" shrinkToFit="1"/>
    </xf>
    <xf numFmtId="10" fontId="17" fillId="0" borderId="2" xfId="0" applyNumberFormat="1" applyFont="1" applyFill="1" applyBorder="1" applyAlignment="1">
      <alignment horizontal="center" vertical="top" shrinkToFit="1"/>
    </xf>
    <xf numFmtId="1" fontId="17" fillId="0" borderId="3" xfId="0" applyNumberFormat="1" applyFont="1" applyFill="1" applyBorder="1" applyAlignment="1">
      <alignment horizontal="center" vertical="top" shrinkToFit="1"/>
    </xf>
    <xf numFmtId="0" fontId="14" fillId="0" borderId="4" xfId="0" applyFont="1" applyFill="1" applyBorder="1" applyAlignment="1">
      <alignment horizontal="left" vertical="top" wrapText="1"/>
    </xf>
    <xf numFmtId="10" fontId="17" fillId="0" borderId="4" xfId="0" applyNumberFormat="1" applyFont="1" applyFill="1" applyBorder="1" applyAlignment="1">
      <alignment horizontal="center" vertical="top" shrinkToFit="1"/>
    </xf>
    <xf numFmtId="1" fontId="18" fillId="3" borderId="1" xfId="0" applyNumberFormat="1" applyFont="1" applyFill="1" applyBorder="1" applyAlignment="1">
      <alignment horizontal="center" vertical="top" shrinkToFit="1"/>
    </xf>
    <xf numFmtId="0" fontId="18" fillId="3" borderId="2" xfId="0" applyFont="1" applyFill="1" applyBorder="1" applyAlignment="1">
      <alignment horizontal="center" vertical="top" wrapText="1"/>
    </xf>
    <xf numFmtId="0" fontId="18" fillId="3" borderId="2" xfId="0" applyFont="1" applyFill="1" applyBorder="1" applyAlignment="1">
      <alignment horizontal="left" vertical="top" wrapText="1"/>
    </xf>
    <xf numFmtId="4" fontId="18" fillId="3" borderId="2" xfId="0" applyNumberFormat="1" applyFont="1" applyFill="1" applyBorder="1" applyAlignment="1">
      <alignment horizontal="center" vertical="top" shrinkToFit="1"/>
    </xf>
    <xf numFmtId="10" fontId="18" fillId="3" borderId="2" xfId="0" applyNumberFormat="1" applyFont="1" applyFill="1" applyBorder="1" applyAlignment="1">
      <alignment horizontal="center" vertical="top" shrinkToFit="1"/>
    </xf>
    <xf numFmtId="0" fontId="3" fillId="0" borderId="0" xfId="0" applyFont="1">
      <alignment vertical="center"/>
    </xf>
    <xf numFmtId="0" fontId="19" fillId="0" borderId="0" xfId="0" applyFont="1">
      <alignment vertical="center"/>
    </xf>
    <xf numFmtId="4" fontId="3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10" fontId="20" fillId="0" borderId="0" xfId="0" applyNumberFormat="1" applyFont="1">
      <alignment vertical="center"/>
    </xf>
    <xf numFmtId="3" fontId="20" fillId="0" borderId="0" xfId="0" applyNumberFormat="1" applyFont="1">
      <alignment vertical="center"/>
    </xf>
    <xf numFmtId="177" fontId="20" fillId="0" borderId="0" xfId="0" applyNumberFormat="1" applyFont="1">
      <alignment vertical="center"/>
    </xf>
    <xf numFmtId="178" fontId="20" fillId="0" borderId="0" xfId="0" applyNumberFormat="1" applyFont="1">
      <alignment vertical="center"/>
    </xf>
    <xf numFmtId="179" fontId="20" fillId="0" borderId="0" xfId="0" applyNumberFormat="1" applyFont="1">
      <alignment vertical="center"/>
    </xf>
    <xf numFmtId="176" fontId="0" fillId="0" borderId="0" xfId="0" applyNumberFormat="1" applyAlignment="1">
      <alignment horizontal="left" vertical="center" wrapText="1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 wrapText="1"/>
    </xf>
    <xf numFmtId="0" fontId="14" fillId="0" borderId="5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0099"/>
      <color rgb="FF0000FF"/>
      <color rgb="FF009900"/>
      <color rgb="FF1ED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6D66-B0F7-4B12-AED4-DE34ABE5550F}">
  <dimension ref="A1:L92"/>
  <sheetViews>
    <sheetView tabSelected="1" workbookViewId="0">
      <pane ySplit="1" topLeftCell="A2" activePane="bottomLeft" state="frozen"/>
      <selection pane="bottomLeft" activeCell="J27" sqref="J27"/>
    </sheetView>
  </sheetViews>
  <sheetFormatPr defaultRowHeight="13.5" x14ac:dyDescent="0.15"/>
  <cols>
    <col min="1" max="1" width="7.25" bestFit="1" customWidth="1"/>
    <col min="2" max="2" width="25.875" customWidth="1"/>
    <col min="3" max="3" width="11" bestFit="1" customWidth="1"/>
    <col min="4" max="4" width="11" style="6" bestFit="1" customWidth="1"/>
    <col min="5" max="5" width="16.125" style="2" bestFit="1" customWidth="1"/>
    <col min="6" max="6" width="9.125" style="2" bestFit="1" customWidth="1"/>
    <col min="7" max="7" width="16.125" style="2" bestFit="1" customWidth="1"/>
    <col min="8" max="8" width="12.75" style="39" bestFit="1" customWidth="1"/>
    <col min="9" max="9" width="17.375" style="2" bestFit="1" customWidth="1"/>
    <col min="10" max="10" width="22.875" style="2" customWidth="1"/>
    <col min="11" max="11" width="24.25" style="2" customWidth="1"/>
    <col min="12" max="12" width="21.25" style="2" bestFit="1" customWidth="1"/>
  </cols>
  <sheetData>
    <row r="1" spans="1:12" x14ac:dyDescent="0.15">
      <c r="A1" t="s">
        <v>1</v>
      </c>
      <c r="B1" t="s">
        <v>18</v>
      </c>
      <c r="C1" t="s">
        <v>222</v>
      </c>
      <c r="D1" s="6" t="s">
        <v>31</v>
      </c>
      <c r="E1" s="2" t="s">
        <v>223</v>
      </c>
      <c r="F1" s="2" t="s">
        <v>277</v>
      </c>
      <c r="G1" s="2" t="s">
        <v>274</v>
      </c>
      <c r="H1" s="39" t="s">
        <v>224</v>
      </c>
      <c r="I1" s="2" t="s">
        <v>276</v>
      </c>
      <c r="J1" s="50" t="s">
        <v>278</v>
      </c>
      <c r="K1" s="46" t="s">
        <v>282</v>
      </c>
      <c r="L1" s="2" t="s">
        <v>279</v>
      </c>
    </row>
    <row r="2" spans="1:12" x14ac:dyDescent="0.15">
      <c r="A2">
        <v>1</v>
      </c>
      <c r="B2" t="s">
        <v>70</v>
      </c>
      <c r="C2" t="s">
        <v>225</v>
      </c>
      <c r="D2" s="6">
        <v>1</v>
      </c>
      <c r="E2" s="2">
        <v>20928</v>
      </c>
      <c r="F2" s="2">
        <v>2.2999999999999998</v>
      </c>
      <c r="G2" s="2">
        <v>48134.400000000001</v>
      </c>
      <c r="H2" s="39">
        <v>11904.17</v>
      </c>
      <c r="I2" s="2">
        <v>35454.07</v>
      </c>
      <c r="J2" s="2">
        <v>111748.79</v>
      </c>
      <c r="K2" s="2">
        <f t="shared" ref="K2:K33" si="0">J2*D2</f>
        <v>111748.79</v>
      </c>
      <c r="L2" s="2">
        <v>6052</v>
      </c>
    </row>
    <row r="3" spans="1:12" x14ac:dyDescent="0.15">
      <c r="A3">
        <v>2</v>
      </c>
      <c r="B3" t="s">
        <v>76</v>
      </c>
      <c r="C3" t="s">
        <v>226</v>
      </c>
      <c r="D3" s="6">
        <v>1</v>
      </c>
      <c r="E3" s="2">
        <v>88958</v>
      </c>
      <c r="F3" s="2">
        <v>2.5</v>
      </c>
      <c r="G3" s="2">
        <v>222395</v>
      </c>
      <c r="H3" s="39">
        <v>1978.46</v>
      </c>
      <c r="I3" s="2">
        <v>0</v>
      </c>
      <c r="J3" s="2">
        <v>0</v>
      </c>
      <c r="K3" s="2">
        <f t="shared" si="0"/>
        <v>0</v>
      </c>
      <c r="L3" s="2">
        <v>222395</v>
      </c>
    </row>
    <row r="4" spans="1:12" x14ac:dyDescent="0.15">
      <c r="A4">
        <v>3</v>
      </c>
      <c r="B4" t="s">
        <v>227</v>
      </c>
      <c r="C4" t="s">
        <v>228</v>
      </c>
      <c r="D4" s="6">
        <v>1</v>
      </c>
      <c r="E4" s="2">
        <v>19396.900000000001</v>
      </c>
      <c r="F4" s="2">
        <v>2</v>
      </c>
      <c r="G4" s="2">
        <v>38793.800000000003</v>
      </c>
      <c r="H4" s="39">
        <v>22091.16</v>
      </c>
      <c r="I4" s="2">
        <v>8473.43</v>
      </c>
      <c r="J4" s="2">
        <v>35798.980000000003</v>
      </c>
      <c r="K4" s="2">
        <f t="shared" si="0"/>
        <v>35798.980000000003</v>
      </c>
      <c r="L4" s="2">
        <v>27867</v>
      </c>
    </row>
    <row r="5" spans="1:12" x14ac:dyDescent="0.15">
      <c r="A5">
        <v>4</v>
      </c>
      <c r="B5" t="s">
        <v>275</v>
      </c>
      <c r="C5" t="s">
        <v>225</v>
      </c>
      <c r="D5" s="6">
        <v>0.4</v>
      </c>
      <c r="E5" s="2">
        <v>87913.77</v>
      </c>
      <c r="F5" s="2">
        <v>1.8</v>
      </c>
      <c r="G5" s="2">
        <v>158244.79</v>
      </c>
      <c r="H5" s="39">
        <v>14597.64</v>
      </c>
      <c r="I5" s="2">
        <v>0</v>
      </c>
      <c r="J5" s="2">
        <v>0</v>
      </c>
      <c r="K5" s="2">
        <f t="shared" si="0"/>
        <v>0</v>
      </c>
      <c r="L5" s="2">
        <v>158244.79</v>
      </c>
    </row>
    <row r="6" spans="1:12" x14ac:dyDescent="0.15">
      <c r="A6">
        <v>5</v>
      </c>
      <c r="B6" t="s">
        <v>283</v>
      </c>
      <c r="C6" t="s">
        <v>225</v>
      </c>
      <c r="D6" s="6">
        <v>0.34</v>
      </c>
      <c r="E6" s="2">
        <v>19666.77</v>
      </c>
      <c r="F6" s="2">
        <v>2.2999999999999998</v>
      </c>
      <c r="G6" s="2">
        <v>45233.56</v>
      </c>
      <c r="H6" s="39">
        <v>9196.7099999999991</v>
      </c>
      <c r="I6" s="2">
        <v>0</v>
      </c>
      <c r="J6" s="2">
        <v>0</v>
      </c>
      <c r="K6" s="2">
        <f t="shared" si="0"/>
        <v>0</v>
      </c>
      <c r="L6" s="2">
        <v>10870.89</v>
      </c>
    </row>
    <row r="7" spans="1:12" x14ac:dyDescent="0.15">
      <c r="A7">
        <v>6</v>
      </c>
      <c r="B7" t="s">
        <v>285</v>
      </c>
      <c r="C7" t="s">
        <v>284</v>
      </c>
      <c r="D7" s="6">
        <v>0.39500000000000002</v>
      </c>
      <c r="E7" s="2">
        <v>36279</v>
      </c>
      <c r="F7" s="2">
        <v>2.5</v>
      </c>
      <c r="G7" s="2">
        <v>90697.5</v>
      </c>
      <c r="H7" s="39">
        <v>21610.3</v>
      </c>
      <c r="I7" s="2">
        <v>0</v>
      </c>
      <c r="J7" s="2">
        <v>0</v>
      </c>
      <c r="K7" s="2">
        <f t="shared" si="0"/>
        <v>0</v>
      </c>
      <c r="L7" s="2">
        <v>90697.5</v>
      </c>
    </row>
    <row r="8" spans="1:12" x14ac:dyDescent="0.15">
      <c r="A8">
        <v>7</v>
      </c>
      <c r="B8" t="s">
        <v>9</v>
      </c>
      <c r="C8" t="s">
        <v>229</v>
      </c>
      <c r="D8" s="6">
        <v>1</v>
      </c>
      <c r="E8" s="2">
        <v>590055</v>
      </c>
      <c r="F8" s="2">
        <v>1.69</v>
      </c>
      <c r="G8" s="2">
        <v>997192.95</v>
      </c>
      <c r="H8" s="39">
        <v>2861.03</v>
      </c>
      <c r="I8" s="2">
        <v>508.14</v>
      </c>
      <c r="J8" s="2">
        <v>805.12</v>
      </c>
      <c r="K8" s="2">
        <f t="shared" si="0"/>
        <v>805.12</v>
      </c>
      <c r="L8" s="2">
        <v>332066.52</v>
      </c>
    </row>
    <row r="9" spans="1:12" x14ac:dyDescent="0.15">
      <c r="A9">
        <v>8</v>
      </c>
      <c r="B9" t="s">
        <v>78</v>
      </c>
      <c r="C9" t="s">
        <v>229</v>
      </c>
      <c r="D9" s="6">
        <v>1</v>
      </c>
      <c r="E9" s="2">
        <v>119030</v>
      </c>
      <c r="F9" s="2">
        <v>2</v>
      </c>
      <c r="G9" s="2">
        <v>238060</v>
      </c>
      <c r="H9" s="39">
        <v>2354.4499999999998</v>
      </c>
      <c r="I9" s="2">
        <v>9714.64</v>
      </c>
      <c r="J9" s="2">
        <v>11621.56</v>
      </c>
      <c r="K9" s="2">
        <f t="shared" si="0"/>
        <v>11621.56</v>
      </c>
      <c r="L9" s="2">
        <v>39056.36</v>
      </c>
    </row>
    <row r="10" spans="1:12" x14ac:dyDescent="0.15">
      <c r="A10">
        <v>9</v>
      </c>
      <c r="B10" t="s">
        <v>10</v>
      </c>
      <c r="C10" t="s">
        <v>229</v>
      </c>
      <c r="D10" s="6">
        <v>1</v>
      </c>
      <c r="E10" s="2">
        <v>128900</v>
      </c>
      <c r="F10" s="2">
        <v>2.29</v>
      </c>
      <c r="G10" s="2">
        <v>296458</v>
      </c>
      <c r="H10" s="39">
        <v>3812.11</v>
      </c>
      <c r="I10" s="2">
        <v>85925.09</v>
      </c>
      <c r="J10" s="2">
        <v>97846.62</v>
      </c>
      <c r="K10" s="2">
        <f t="shared" si="0"/>
        <v>97846.62</v>
      </c>
      <c r="L10" s="2">
        <v>12910.91</v>
      </c>
    </row>
    <row r="11" spans="1:12" x14ac:dyDescent="0.15">
      <c r="A11">
        <v>10</v>
      </c>
      <c r="B11" t="s">
        <v>12</v>
      </c>
      <c r="C11" t="s">
        <v>229</v>
      </c>
      <c r="D11" s="6">
        <v>1</v>
      </c>
      <c r="E11" s="2">
        <v>140934</v>
      </c>
      <c r="F11" s="2">
        <v>2.4</v>
      </c>
      <c r="G11" s="2">
        <v>338241.6</v>
      </c>
      <c r="H11" s="39">
        <v>5351.15</v>
      </c>
      <c r="I11" s="2">
        <v>124907.59</v>
      </c>
      <c r="J11" s="2">
        <v>192267.2</v>
      </c>
      <c r="K11" s="2">
        <f t="shared" si="0"/>
        <v>192267.2</v>
      </c>
      <c r="L11" s="2">
        <v>16784.009999999998</v>
      </c>
    </row>
    <row r="12" spans="1:12" x14ac:dyDescent="0.15">
      <c r="A12">
        <v>11</v>
      </c>
      <c r="B12" t="s">
        <v>79</v>
      </c>
      <c r="C12" t="s">
        <v>229</v>
      </c>
      <c r="D12" s="6">
        <v>1</v>
      </c>
      <c r="E12" s="2">
        <v>54731</v>
      </c>
      <c r="F12" s="2">
        <v>1.5</v>
      </c>
      <c r="G12" s="2">
        <v>82096.5</v>
      </c>
      <c r="H12" s="39">
        <v>4634.79</v>
      </c>
      <c r="I12" s="2">
        <v>61826.41</v>
      </c>
      <c r="J12" s="2">
        <v>108923.62</v>
      </c>
      <c r="K12" s="2">
        <f t="shared" si="0"/>
        <v>108923.62</v>
      </c>
      <c r="L12" s="2">
        <v>20270.09</v>
      </c>
    </row>
    <row r="13" spans="1:12" x14ac:dyDescent="0.15">
      <c r="A13">
        <v>12</v>
      </c>
      <c r="B13" t="s">
        <v>230</v>
      </c>
      <c r="C13" t="s">
        <v>229</v>
      </c>
      <c r="D13" s="6">
        <v>0.33300000000000002</v>
      </c>
      <c r="E13" s="2">
        <v>66686</v>
      </c>
      <c r="F13" s="2">
        <v>2.2000000000000002</v>
      </c>
      <c r="G13" s="2">
        <v>146709.20000000001</v>
      </c>
      <c r="H13" s="39">
        <v>4562.7</v>
      </c>
      <c r="I13" s="2">
        <v>0</v>
      </c>
      <c r="J13" s="2">
        <v>0</v>
      </c>
      <c r="K13" s="2">
        <f t="shared" si="0"/>
        <v>0</v>
      </c>
      <c r="L13" s="2">
        <v>146709.20000000001</v>
      </c>
    </row>
    <row r="14" spans="1:12" x14ac:dyDescent="0.15">
      <c r="A14">
        <v>13</v>
      </c>
      <c r="B14" t="s">
        <v>11</v>
      </c>
      <c r="C14" t="s">
        <v>231</v>
      </c>
      <c r="D14" s="6">
        <v>1</v>
      </c>
      <c r="E14" s="2">
        <v>155183</v>
      </c>
      <c r="F14" s="2">
        <v>2.5</v>
      </c>
      <c r="G14" s="2">
        <v>387957</v>
      </c>
      <c r="H14" s="39">
        <v>2701.33</v>
      </c>
      <c r="I14" s="2">
        <v>21598.73</v>
      </c>
      <c r="J14" s="2">
        <v>23569.75</v>
      </c>
      <c r="K14" s="2">
        <f t="shared" si="0"/>
        <v>23569.75</v>
      </c>
      <c r="L14" s="2">
        <v>17741.3</v>
      </c>
    </row>
    <row r="15" spans="1:12" x14ac:dyDescent="0.15">
      <c r="A15">
        <v>14</v>
      </c>
      <c r="B15" t="s">
        <v>82</v>
      </c>
      <c r="C15" t="s">
        <v>231</v>
      </c>
      <c r="D15" s="6">
        <v>1</v>
      </c>
      <c r="E15" s="2">
        <v>160000</v>
      </c>
      <c r="F15" s="2">
        <v>2.5</v>
      </c>
      <c r="G15" s="2">
        <v>400000</v>
      </c>
      <c r="H15" s="39">
        <v>2620</v>
      </c>
      <c r="I15" s="2">
        <v>161049.10999999999</v>
      </c>
      <c r="J15" s="2">
        <v>213293.03</v>
      </c>
      <c r="K15" s="2">
        <f t="shared" si="0"/>
        <v>213293.03</v>
      </c>
      <c r="L15" s="2">
        <v>238950.89</v>
      </c>
    </row>
    <row r="16" spans="1:12" x14ac:dyDescent="0.15">
      <c r="A16">
        <v>15</v>
      </c>
      <c r="B16" t="s">
        <v>83</v>
      </c>
      <c r="C16" t="s">
        <v>232</v>
      </c>
      <c r="D16" s="6">
        <v>1</v>
      </c>
      <c r="E16" s="2">
        <v>219674</v>
      </c>
      <c r="F16" s="2">
        <v>2.2799999999999998</v>
      </c>
      <c r="G16" s="2">
        <v>506047</v>
      </c>
      <c r="H16" s="39">
        <v>2248.41</v>
      </c>
      <c r="I16" s="2">
        <v>33321.019999999997</v>
      </c>
      <c r="J16" s="2">
        <v>51985.82</v>
      </c>
      <c r="K16" s="2">
        <f t="shared" si="0"/>
        <v>51985.82</v>
      </c>
      <c r="L16" s="2">
        <v>6635.99</v>
      </c>
    </row>
    <row r="17" spans="1:12" x14ac:dyDescent="0.15">
      <c r="A17">
        <v>16</v>
      </c>
      <c r="B17" t="s">
        <v>84</v>
      </c>
      <c r="C17" t="s">
        <v>233</v>
      </c>
      <c r="D17" s="6">
        <v>1</v>
      </c>
      <c r="E17" s="2">
        <v>100840</v>
      </c>
      <c r="F17" s="2">
        <v>1.68</v>
      </c>
      <c r="G17" s="2">
        <v>169356.33</v>
      </c>
      <c r="H17" s="39">
        <v>7599.36</v>
      </c>
      <c r="I17" s="2">
        <v>5024</v>
      </c>
      <c r="J17" s="2">
        <v>15504.37</v>
      </c>
      <c r="K17" s="2">
        <f t="shared" si="0"/>
        <v>15504.37</v>
      </c>
      <c r="L17" s="2">
        <v>14584.88</v>
      </c>
    </row>
    <row r="18" spans="1:12" x14ac:dyDescent="0.15">
      <c r="A18">
        <v>17</v>
      </c>
      <c r="B18" t="s">
        <v>85</v>
      </c>
      <c r="C18" t="s">
        <v>234</v>
      </c>
      <c r="D18" s="6">
        <v>1</v>
      </c>
      <c r="E18" s="2">
        <v>26330.6</v>
      </c>
      <c r="F18" s="2">
        <v>1.4</v>
      </c>
      <c r="G18" s="2">
        <v>36862.839999999997</v>
      </c>
      <c r="H18" s="39">
        <v>13696.72</v>
      </c>
      <c r="I18" s="2">
        <v>31554.57</v>
      </c>
      <c r="J18" s="2">
        <v>114534.45</v>
      </c>
      <c r="K18" s="2">
        <f t="shared" si="0"/>
        <v>114534.45</v>
      </c>
      <c r="L18" s="2">
        <v>5308.27</v>
      </c>
    </row>
    <row r="19" spans="1:12" x14ac:dyDescent="0.15">
      <c r="A19">
        <v>18</v>
      </c>
      <c r="B19" t="s">
        <v>235</v>
      </c>
      <c r="C19" t="s">
        <v>232</v>
      </c>
      <c r="D19" s="6">
        <v>0.5</v>
      </c>
      <c r="E19" s="2">
        <v>169985</v>
      </c>
      <c r="F19" s="2">
        <v>1.83</v>
      </c>
      <c r="G19" s="2">
        <v>311242.53999999998</v>
      </c>
      <c r="H19" s="39">
        <v>10049.11</v>
      </c>
      <c r="I19" s="2">
        <v>71903.05</v>
      </c>
      <c r="J19" s="2">
        <v>173014.08</v>
      </c>
      <c r="K19" s="2">
        <f t="shared" si="0"/>
        <v>86507.04</v>
      </c>
      <c r="L19" s="2">
        <v>240277.55</v>
      </c>
    </row>
    <row r="20" spans="1:12" x14ac:dyDescent="0.15">
      <c r="A20">
        <v>19</v>
      </c>
      <c r="B20" t="s">
        <v>86</v>
      </c>
      <c r="C20" t="s">
        <v>236</v>
      </c>
      <c r="D20" s="6">
        <v>1</v>
      </c>
      <c r="E20" s="2">
        <v>16573</v>
      </c>
      <c r="F20" s="2">
        <v>22</v>
      </c>
      <c r="G20" s="2">
        <v>364606</v>
      </c>
      <c r="H20" s="39">
        <v>212.09</v>
      </c>
      <c r="I20" s="2">
        <v>0</v>
      </c>
      <c r="J20" s="2">
        <v>0</v>
      </c>
      <c r="K20" s="2">
        <f t="shared" si="0"/>
        <v>0</v>
      </c>
      <c r="L20" s="2">
        <v>364606</v>
      </c>
    </row>
    <row r="21" spans="1:12" x14ac:dyDescent="0.15">
      <c r="A21">
        <v>20</v>
      </c>
      <c r="B21" t="s">
        <v>237</v>
      </c>
      <c r="C21" t="s">
        <v>238</v>
      </c>
      <c r="D21" s="6">
        <v>1</v>
      </c>
      <c r="E21" s="2">
        <v>63748</v>
      </c>
      <c r="F21" s="2">
        <v>1.95</v>
      </c>
      <c r="G21" s="2">
        <v>124308.6</v>
      </c>
      <c r="H21" s="39">
        <v>9151.02</v>
      </c>
      <c r="I21" s="2">
        <v>0</v>
      </c>
      <c r="J21" s="2">
        <v>0</v>
      </c>
      <c r="K21" s="2">
        <f t="shared" si="0"/>
        <v>0</v>
      </c>
      <c r="L21" s="2">
        <v>124308.6</v>
      </c>
    </row>
    <row r="22" spans="1:12" x14ac:dyDescent="0.15">
      <c r="A22">
        <v>21</v>
      </c>
      <c r="B22" t="s">
        <v>271</v>
      </c>
      <c r="C22" t="s">
        <v>238</v>
      </c>
      <c r="D22" s="6">
        <v>1</v>
      </c>
      <c r="E22" s="2">
        <v>26543</v>
      </c>
      <c r="F22" s="2">
        <v>1.95</v>
      </c>
      <c r="G22" s="2">
        <v>38963.870000000003</v>
      </c>
      <c r="H22" s="39">
        <v>11980.33</v>
      </c>
      <c r="I22" s="2">
        <v>34394.54</v>
      </c>
      <c r="J22" s="2">
        <v>65011.5</v>
      </c>
      <c r="K22" s="2">
        <f t="shared" si="0"/>
        <v>65011.5</v>
      </c>
      <c r="L22" s="2">
        <v>4569.33</v>
      </c>
    </row>
    <row r="23" spans="1:12" x14ac:dyDescent="0.15">
      <c r="A23">
        <v>22</v>
      </c>
      <c r="B23" t="s">
        <v>27</v>
      </c>
      <c r="C23" t="s">
        <v>238</v>
      </c>
      <c r="D23" s="6">
        <v>1</v>
      </c>
      <c r="E23" s="2">
        <v>82934</v>
      </c>
      <c r="F23" s="2">
        <v>2.2000000000000002</v>
      </c>
      <c r="G23" s="2">
        <v>182454.8</v>
      </c>
      <c r="H23" s="39">
        <v>5015.2700000000004</v>
      </c>
      <c r="I23" s="2">
        <v>37124.89</v>
      </c>
      <c r="J23" s="2">
        <v>69378.47</v>
      </c>
      <c r="K23" s="2">
        <f t="shared" si="0"/>
        <v>69378.47</v>
      </c>
      <c r="L23" s="2">
        <v>2899.22</v>
      </c>
    </row>
    <row r="24" spans="1:12" x14ac:dyDescent="0.15">
      <c r="A24">
        <v>23</v>
      </c>
      <c r="B24" t="s">
        <v>88</v>
      </c>
      <c r="C24" t="s">
        <v>239</v>
      </c>
      <c r="D24" s="6">
        <v>1</v>
      </c>
      <c r="E24" s="2">
        <v>129261</v>
      </c>
      <c r="F24" s="2">
        <v>3</v>
      </c>
      <c r="G24" s="2">
        <v>387783</v>
      </c>
      <c r="H24" s="39">
        <v>6627.42</v>
      </c>
      <c r="I24" s="2">
        <v>109183.67999999999</v>
      </c>
      <c r="J24" s="2">
        <v>229263.67</v>
      </c>
      <c r="K24" s="2">
        <f t="shared" si="0"/>
        <v>229263.67</v>
      </c>
      <c r="L24" s="2">
        <v>124639.88</v>
      </c>
    </row>
    <row r="25" spans="1:12" x14ac:dyDescent="0.15">
      <c r="A25">
        <v>24</v>
      </c>
      <c r="B25" t="s">
        <v>89</v>
      </c>
      <c r="C25" t="s">
        <v>240</v>
      </c>
      <c r="D25" s="6">
        <v>1</v>
      </c>
      <c r="E25" s="2">
        <v>79100</v>
      </c>
      <c r="F25" s="2">
        <v>2</v>
      </c>
      <c r="G25" s="2">
        <v>158200</v>
      </c>
      <c r="H25" s="39">
        <v>1900.44</v>
      </c>
      <c r="I25" s="2">
        <v>67140.44</v>
      </c>
      <c r="J25" s="2">
        <v>52825.8</v>
      </c>
      <c r="K25" s="2">
        <f t="shared" si="0"/>
        <v>52825.8</v>
      </c>
      <c r="L25" s="2">
        <v>55199.59</v>
      </c>
    </row>
    <row r="26" spans="1:12" x14ac:dyDescent="0.15">
      <c r="A26">
        <v>25</v>
      </c>
      <c r="B26" t="s">
        <v>241</v>
      </c>
      <c r="C26" t="s">
        <v>242</v>
      </c>
      <c r="D26" s="6">
        <v>1</v>
      </c>
      <c r="E26" s="2">
        <v>10600.1</v>
      </c>
      <c r="F26" s="2">
        <v>3</v>
      </c>
      <c r="G26" s="2">
        <v>31800.3</v>
      </c>
      <c r="H26" s="39">
        <v>2106.9</v>
      </c>
      <c r="I26" s="2">
        <v>0</v>
      </c>
      <c r="J26" s="2">
        <v>0</v>
      </c>
      <c r="K26" s="2">
        <f t="shared" si="0"/>
        <v>0</v>
      </c>
      <c r="L26" s="2">
        <v>31800.3</v>
      </c>
    </row>
    <row r="27" spans="1:12" x14ac:dyDescent="0.15">
      <c r="A27">
        <v>26</v>
      </c>
      <c r="B27" t="s">
        <v>243</v>
      </c>
      <c r="C27" s="5" t="s">
        <v>273</v>
      </c>
      <c r="D27" s="6">
        <v>1</v>
      </c>
      <c r="E27" s="2">
        <v>24920</v>
      </c>
      <c r="F27" s="2">
        <v>2.6</v>
      </c>
      <c r="G27" s="2">
        <v>64792</v>
      </c>
      <c r="H27" s="39">
        <v>17440.419999999998</v>
      </c>
      <c r="I27" s="2">
        <v>0</v>
      </c>
      <c r="J27" s="2">
        <v>0</v>
      </c>
      <c r="K27" s="2">
        <f t="shared" si="0"/>
        <v>0</v>
      </c>
      <c r="L27" s="2">
        <v>64792</v>
      </c>
    </row>
    <row r="28" spans="1:12" x14ac:dyDescent="0.15">
      <c r="A28">
        <v>27</v>
      </c>
      <c r="B28" t="s">
        <v>91</v>
      </c>
      <c r="C28" s="5" t="s">
        <v>273</v>
      </c>
      <c r="D28" s="6">
        <v>0.32</v>
      </c>
      <c r="E28" s="2">
        <v>90935</v>
      </c>
      <c r="F28" s="2">
        <v>2.75</v>
      </c>
      <c r="G28" s="2">
        <v>250071.25</v>
      </c>
      <c r="H28" s="39">
        <v>19194.53</v>
      </c>
      <c r="I28" s="2">
        <v>0</v>
      </c>
      <c r="J28" s="2">
        <v>0</v>
      </c>
      <c r="K28" s="2">
        <f t="shared" si="0"/>
        <v>0</v>
      </c>
      <c r="L28" s="2">
        <v>250071.25</v>
      </c>
    </row>
    <row r="29" spans="1:12" x14ac:dyDescent="0.15">
      <c r="A29">
        <v>28</v>
      </c>
      <c r="B29" t="s">
        <v>286</v>
      </c>
      <c r="C29" t="s">
        <v>273</v>
      </c>
      <c r="D29" s="6">
        <v>1</v>
      </c>
      <c r="E29" s="2">
        <v>89198.5</v>
      </c>
      <c r="F29" s="2">
        <v>1.7</v>
      </c>
      <c r="G29" s="2">
        <v>151637.45000000001</v>
      </c>
      <c r="H29" s="39">
        <v>12727.73</v>
      </c>
      <c r="I29" s="2">
        <v>59695.17</v>
      </c>
      <c r="J29" s="2">
        <v>142024.16</v>
      </c>
      <c r="K29" s="2">
        <f t="shared" si="0"/>
        <v>142024.16</v>
      </c>
      <c r="L29" s="2">
        <v>91942.28</v>
      </c>
    </row>
    <row r="30" spans="1:12" x14ac:dyDescent="0.15">
      <c r="A30">
        <v>29</v>
      </c>
      <c r="B30" t="s">
        <v>29</v>
      </c>
      <c r="C30" t="s">
        <v>244</v>
      </c>
      <c r="D30" s="6">
        <v>1</v>
      </c>
      <c r="E30" s="2">
        <v>35359</v>
      </c>
      <c r="F30" s="2">
        <v>3</v>
      </c>
      <c r="G30" s="2">
        <v>106077</v>
      </c>
      <c r="H30" s="39">
        <v>13197.96</v>
      </c>
      <c r="I30" s="2">
        <v>59512.54</v>
      </c>
      <c r="J30" s="2">
        <v>182299.84</v>
      </c>
      <c r="K30" s="2">
        <f t="shared" si="0"/>
        <v>182299.84</v>
      </c>
      <c r="L30" s="2">
        <v>25505.86</v>
      </c>
    </row>
    <row r="31" spans="1:12" x14ac:dyDescent="0.15">
      <c r="A31">
        <v>30</v>
      </c>
      <c r="B31" t="s">
        <v>93</v>
      </c>
      <c r="C31" t="s">
        <v>245</v>
      </c>
      <c r="D31" s="6">
        <v>1</v>
      </c>
      <c r="E31" s="2">
        <v>69042</v>
      </c>
      <c r="F31" s="2">
        <v>2.7</v>
      </c>
      <c r="G31" s="2">
        <v>186413.4</v>
      </c>
      <c r="H31" s="39">
        <v>18829.12</v>
      </c>
      <c r="I31" s="2">
        <v>0</v>
      </c>
      <c r="J31" s="2">
        <v>0</v>
      </c>
      <c r="K31" s="2">
        <f t="shared" si="0"/>
        <v>0</v>
      </c>
      <c r="L31" s="2">
        <v>186413.4</v>
      </c>
    </row>
    <row r="32" spans="1:12" x14ac:dyDescent="0.15">
      <c r="A32">
        <v>31</v>
      </c>
      <c r="B32" t="s">
        <v>272</v>
      </c>
      <c r="C32" t="s">
        <v>245</v>
      </c>
      <c r="D32" s="6">
        <v>1</v>
      </c>
      <c r="E32" s="2">
        <v>14289.21</v>
      </c>
      <c r="F32" s="2">
        <v>2</v>
      </c>
      <c r="G32" s="2">
        <v>28578.42</v>
      </c>
      <c r="H32" s="39">
        <v>4059.01</v>
      </c>
      <c r="I32" s="2">
        <v>0</v>
      </c>
      <c r="J32" s="2">
        <v>0</v>
      </c>
      <c r="K32" s="2">
        <f t="shared" si="0"/>
        <v>0</v>
      </c>
      <c r="L32" s="2">
        <v>28578.42</v>
      </c>
    </row>
    <row r="33" spans="1:12" x14ac:dyDescent="0.15">
      <c r="A33">
        <v>32</v>
      </c>
      <c r="B33" t="s">
        <v>246</v>
      </c>
      <c r="C33" t="s">
        <v>289</v>
      </c>
      <c r="D33" s="6">
        <v>1</v>
      </c>
      <c r="E33" s="2">
        <v>80774</v>
      </c>
      <c r="F33" s="2">
        <v>1.7</v>
      </c>
      <c r="G33" s="2">
        <v>137315.79999999999</v>
      </c>
      <c r="H33" s="39">
        <v>4587.96</v>
      </c>
      <c r="I33" s="2">
        <v>0</v>
      </c>
      <c r="J33" s="2">
        <v>0</v>
      </c>
      <c r="K33" s="2">
        <f t="shared" si="0"/>
        <v>0</v>
      </c>
      <c r="L33" s="2">
        <v>137315.79999999999</v>
      </c>
    </row>
    <row r="34" spans="1:12" x14ac:dyDescent="0.15">
      <c r="A34">
        <v>33</v>
      </c>
      <c r="B34" t="s">
        <v>287</v>
      </c>
      <c r="C34" t="s">
        <v>288</v>
      </c>
      <c r="D34" s="6">
        <v>1</v>
      </c>
      <c r="E34" s="2">
        <v>46068</v>
      </c>
      <c r="F34" s="2">
        <v>2.5</v>
      </c>
      <c r="G34" s="2">
        <v>115170</v>
      </c>
      <c r="H34" s="39">
        <v>12676.91</v>
      </c>
      <c r="I34" s="2">
        <v>0</v>
      </c>
      <c r="J34" s="2">
        <v>0</v>
      </c>
      <c r="K34" s="2">
        <f t="shared" ref="K34:K65" si="1">J34*D34</f>
        <v>0</v>
      </c>
      <c r="L34" s="2">
        <v>115170</v>
      </c>
    </row>
    <row r="35" spans="1:12" x14ac:dyDescent="0.15">
      <c r="A35">
        <v>34</v>
      </c>
      <c r="B35" t="s">
        <v>476</v>
      </c>
      <c r="C35" t="s">
        <v>247</v>
      </c>
      <c r="D35" s="6">
        <v>1</v>
      </c>
      <c r="E35" s="2">
        <v>46795</v>
      </c>
      <c r="F35" s="2">
        <v>2</v>
      </c>
      <c r="G35" s="2">
        <v>93590</v>
      </c>
      <c r="H35" s="39">
        <v>15281.55</v>
      </c>
      <c r="I35" s="2">
        <v>0</v>
      </c>
      <c r="J35" s="2">
        <v>0</v>
      </c>
      <c r="K35" s="2">
        <f t="shared" si="1"/>
        <v>0</v>
      </c>
      <c r="L35" s="2">
        <v>93590</v>
      </c>
    </row>
    <row r="36" spans="1:12" x14ac:dyDescent="0.15">
      <c r="A36">
        <v>35</v>
      </c>
      <c r="B36" t="s">
        <v>248</v>
      </c>
      <c r="C36" t="s">
        <v>290</v>
      </c>
      <c r="D36" s="6">
        <v>1</v>
      </c>
      <c r="E36" s="2">
        <v>84136.3</v>
      </c>
      <c r="F36" s="2">
        <v>2</v>
      </c>
      <c r="G36" s="2">
        <v>168272.6</v>
      </c>
      <c r="H36" s="39">
        <v>2454.23</v>
      </c>
      <c r="I36" s="2">
        <v>0</v>
      </c>
      <c r="J36" s="2">
        <v>0</v>
      </c>
      <c r="K36" s="2">
        <f t="shared" si="1"/>
        <v>0</v>
      </c>
      <c r="L36" s="2">
        <v>168272.6</v>
      </c>
    </row>
    <row r="37" spans="1:12" x14ac:dyDescent="0.15">
      <c r="A37">
        <v>36</v>
      </c>
      <c r="B37" t="s">
        <v>21</v>
      </c>
      <c r="C37" t="s">
        <v>291</v>
      </c>
      <c r="D37" s="6">
        <v>1</v>
      </c>
      <c r="E37" s="2">
        <v>735700</v>
      </c>
      <c r="F37" s="2">
        <v>2.4700000000000002</v>
      </c>
      <c r="G37" s="2">
        <v>1817179</v>
      </c>
      <c r="H37" s="39">
        <v>897.09</v>
      </c>
      <c r="I37" s="2">
        <v>84914.49</v>
      </c>
      <c r="J37" s="2">
        <v>106233</v>
      </c>
      <c r="K37" s="2">
        <f t="shared" si="1"/>
        <v>106233</v>
      </c>
      <c r="L37" s="2">
        <v>375934</v>
      </c>
    </row>
    <row r="38" spans="1:12" x14ac:dyDescent="0.15">
      <c r="A38">
        <v>37</v>
      </c>
      <c r="B38" t="s">
        <v>249</v>
      </c>
      <c r="C38" s="5" t="s">
        <v>291</v>
      </c>
      <c r="D38" s="6">
        <v>1</v>
      </c>
      <c r="E38" s="2">
        <v>98221</v>
      </c>
      <c r="F38" s="2">
        <v>3.26</v>
      </c>
      <c r="G38" s="2">
        <v>320004.02</v>
      </c>
      <c r="H38" s="39">
        <v>1009.39</v>
      </c>
      <c r="I38" s="2">
        <v>24939.4</v>
      </c>
      <c r="J38" s="2">
        <v>39406.61</v>
      </c>
      <c r="K38" s="2">
        <f t="shared" si="1"/>
        <v>39406.61</v>
      </c>
      <c r="L38" s="2">
        <v>26921</v>
      </c>
    </row>
    <row r="39" spans="1:12" x14ac:dyDescent="0.15">
      <c r="A39">
        <v>38</v>
      </c>
      <c r="B39" t="s">
        <v>292</v>
      </c>
      <c r="C39" t="s">
        <v>34</v>
      </c>
      <c r="D39" s="6">
        <v>0.75</v>
      </c>
      <c r="E39" s="2">
        <v>90589</v>
      </c>
      <c r="F39" s="2">
        <v>2.2999999999999998</v>
      </c>
      <c r="G39" s="2">
        <v>208354.7</v>
      </c>
      <c r="H39" s="39">
        <v>4559.53</v>
      </c>
      <c r="I39" s="2">
        <v>0</v>
      </c>
      <c r="J39" s="2">
        <v>0</v>
      </c>
      <c r="K39" s="2">
        <f t="shared" si="1"/>
        <v>0</v>
      </c>
      <c r="L39" s="2">
        <v>208354.7</v>
      </c>
    </row>
    <row r="40" spans="1:12" x14ac:dyDescent="0.15">
      <c r="A40">
        <v>39</v>
      </c>
      <c r="B40" t="s">
        <v>295</v>
      </c>
      <c r="C40" t="s">
        <v>250</v>
      </c>
      <c r="D40" s="6">
        <v>1</v>
      </c>
      <c r="E40" s="2">
        <v>26667</v>
      </c>
      <c r="F40" s="2">
        <v>3.2</v>
      </c>
      <c r="G40" s="2">
        <v>85334.399999999994</v>
      </c>
      <c r="H40" s="39">
        <v>9960.81</v>
      </c>
      <c r="I40" s="2">
        <v>0</v>
      </c>
      <c r="J40" s="2">
        <v>0</v>
      </c>
      <c r="K40" s="2">
        <f t="shared" si="1"/>
        <v>0</v>
      </c>
      <c r="L40" s="2">
        <v>85334.399999999994</v>
      </c>
    </row>
    <row r="41" spans="1:12" x14ac:dyDescent="0.15">
      <c r="A41">
        <v>40</v>
      </c>
      <c r="B41" t="s">
        <v>293</v>
      </c>
      <c r="C41" t="s">
        <v>250</v>
      </c>
      <c r="D41" s="6">
        <v>1</v>
      </c>
      <c r="E41" s="2">
        <v>162543</v>
      </c>
      <c r="F41" s="2">
        <v>2</v>
      </c>
      <c r="G41" s="2">
        <v>325086</v>
      </c>
      <c r="H41" s="39">
        <v>5198.59</v>
      </c>
      <c r="I41" s="2">
        <v>0</v>
      </c>
      <c r="J41" s="2">
        <v>0</v>
      </c>
      <c r="K41" s="2">
        <f t="shared" si="1"/>
        <v>0</v>
      </c>
      <c r="L41" s="2">
        <v>325086</v>
      </c>
    </row>
    <row r="42" spans="1:12" x14ac:dyDescent="0.15">
      <c r="A42">
        <v>41</v>
      </c>
      <c r="B42" t="s">
        <v>294</v>
      </c>
      <c r="C42" t="s">
        <v>250</v>
      </c>
      <c r="D42" s="6">
        <v>1</v>
      </c>
      <c r="E42" s="2">
        <v>81664</v>
      </c>
      <c r="F42" s="2">
        <v>2</v>
      </c>
      <c r="G42" s="2">
        <v>163328</v>
      </c>
      <c r="H42" s="39">
        <v>4787.8500000000004</v>
      </c>
      <c r="I42" s="2">
        <v>0</v>
      </c>
      <c r="J42" s="2">
        <v>0</v>
      </c>
      <c r="K42" s="2">
        <f t="shared" si="1"/>
        <v>0</v>
      </c>
      <c r="L42" s="2">
        <v>163328</v>
      </c>
    </row>
    <row r="43" spans="1:12" x14ac:dyDescent="0.15">
      <c r="A43">
        <v>42</v>
      </c>
      <c r="B43" t="s">
        <v>296</v>
      </c>
      <c r="C43" t="s">
        <v>35</v>
      </c>
      <c r="D43" s="6">
        <v>1</v>
      </c>
      <c r="E43" s="2">
        <v>188365</v>
      </c>
      <c r="F43" s="2">
        <v>1</v>
      </c>
      <c r="G43" s="2">
        <v>188459.18</v>
      </c>
      <c r="H43" s="39">
        <v>1843.1</v>
      </c>
      <c r="I43" s="2">
        <v>12023.85</v>
      </c>
      <c r="J43" s="2">
        <v>9585.24</v>
      </c>
      <c r="K43" s="2">
        <f t="shared" si="1"/>
        <v>9585.24</v>
      </c>
      <c r="L43" s="2">
        <v>122042.18</v>
      </c>
    </row>
    <row r="44" spans="1:12" x14ac:dyDescent="0.15">
      <c r="A44">
        <v>43</v>
      </c>
      <c r="B44" t="s">
        <v>15</v>
      </c>
      <c r="C44" t="s">
        <v>43</v>
      </c>
      <c r="D44" s="6">
        <v>1</v>
      </c>
      <c r="E44" s="2">
        <v>152014</v>
      </c>
      <c r="F44" s="2">
        <v>1.75</v>
      </c>
      <c r="G44" s="2">
        <v>266024.5</v>
      </c>
      <c r="H44" s="39">
        <v>1149.3800000000001</v>
      </c>
      <c r="I44" s="2">
        <v>46472.75</v>
      </c>
      <c r="J44" s="2">
        <v>26215.01</v>
      </c>
      <c r="K44" s="2">
        <f t="shared" si="1"/>
        <v>26215.01</v>
      </c>
      <c r="L44" s="2">
        <v>27420.99</v>
      </c>
    </row>
    <row r="45" spans="1:12" x14ac:dyDescent="0.15">
      <c r="A45">
        <v>44</v>
      </c>
      <c r="B45" t="s">
        <v>104</v>
      </c>
      <c r="C45" t="s">
        <v>251</v>
      </c>
      <c r="D45" s="6">
        <v>1</v>
      </c>
      <c r="E45" s="2">
        <v>397343</v>
      </c>
      <c r="F45" s="2">
        <v>2.5</v>
      </c>
      <c r="G45" s="2">
        <v>993357.5</v>
      </c>
      <c r="H45" s="39">
        <v>197.81</v>
      </c>
      <c r="I45" s="2">
        <v>48690.86</v>
      </c>
      <c r="J45" s="2">
        <v>37626.82</v>
      </c>
      <c r="K45" s="2">
        <f t="shared" si="1"/>
        <v>37626.82</v>
      </c>
      <c r="L45" s="2">
        <v>910592.48</v>
      </c>
    </row>
    <row r="46" spans="1:12" x14ac:dyDescent="0.15">
      <c r="A46">
        <v>45</v>
      </c>
      <c r="B46" t="s">
        <v>7</v>
      </c>
      <c r="C46" t="s">
        <v>38</v>
      </c>
      <c r="D46" s="6">
        <v>1</v>
      </c>
      <c r="E46" s="2">
        <v>67108</v>
      </c>
      <c r="F46" s="2">
        <v>2.4</v>
      </c>
      <c r="G46" s="2">
        <v>161059.20000000001</v>
      </c>
      <c r="H46" s="39">
        <v>2000</v>
      </c>
      <c r="I46" s="2">
        <v>1226.8</v>
      </c>
      <c r="J46" s="2">
        <v>1161.19</v>
      </c>
      <c r="K46" s="2">
        <f t="shared" si="1"/>
        <v>1161.19</v>
      </c>
      <c r="L46" s="2">
        <v>34591</v>
      </c>
    </row>
    <row r="47" spans="1:12" x14ac:dyDescent="0.15">
      <c r="A47">
        <v>46</v>
      </c>
      <c r="B47" t="s">
        <v>191</v>
      </c>
      <c r="C47" t="s">
        <v>38</v>
      </c>
      <c r="D47" s="6">
        <v>1</v>
      </c>
      <c r="E47" s="2">
        <v>17388</v>
      </c>
      <c r="F47" s="2">
        <v>3.2</v>
      </c>
      <c r="G47" s="2">
        <v>55641.599999999999</v>
      </c>
      <c r="H47" s="39">
        <v>2343.75</v>
      </c>
      <c r="I47" s="2">
        <v>21745.14</v>
      </c>
      <c r="J47" s="2">
        <v>32455.19</v>
      </c>
      <c r="K47" s="2">
        <f t="shared" si="1"/>
        <v>32455.19</v>
      </c>
      <c r="L47" s="2">
        <v>294538</v>
      </c>
    </row>
    <row r="48" spans="1:12" x14ac:dyDescent="0.15">
      <c r="A48">
        <v>47</v>
      </c>
      <c r="B48" t="s">
        <v>191</v>
      </c>
      <c r="C48" t="s">
        <v>38</v>
      </c>
      <c r="D48" s="6">
        <v>1</v>
      </c>
      <c r="E48" s="2">
        <v>20465</v>
      </c>
      <c r="F48" s="2">
        <v>5.42</v>
      </c>
      <c r="G48" s="2">
        <v>110920.3</v>
      </c>
      <c r="H48" s="39">
        <v>1383.76</v>
      </c>
      <c r="I48" s="2">
        <v>0</v>
      </c>
      <c r="J48" s="2">
        <v>0</v>
      </c>
      <c r="K48" s="2">
        <f t="shared" si="1"/>
        <v>0</v>
      </c>
    </row>
    <row r="49" spans="1:12" x14ac:dyDescent="0.15">
      <c r="A49">
        <v>48</v>
      </c>
      <c r="B49" t="s">
        <v>191</v>
      </c>
      <c r="C49" t="s">
        <v>38</v>
      </c>
      <c r="D49" s="6">
        <v>1</v>
      </c>
      <c r="E49" s="2">
        <v>35914</v>
      </c>
      <c r="F49" s="2">
        <v>5.86</v>
      </c>
      <c r="G49" s="2">
        <v>210456.04</v>
      </c>
      <c r="H49" s="39">
        <v>1279.8599999999999</v>
      </c>
      <c r="I49" s="2">
        <v>0</v>
      </c>
      <c r="J49" s="2">
        <v>0</v>
      </c>
      <c r="K49" s="2">
        <f t="shared" si="1"/>
        <v>0</v>
      </c>
    </row>
    <row r="50" spans="1:12" x14ac:dyDescent="0.15">
      <c r="A50">
        <v>49</v>
      </c>
      <c r="B50" t="s">
        <v>186</v>
      </c>
      <c r="C50" t="s">
        <v>297</v>
      </c>
      <c r="D50" s="6">
        <v>1</v>
      </c>
      <c r="E50" s="2">
        <v>603665</v>
      </c>
      <c r="F50" s="2">
        <v>0.69</v>
      </c>
      <c r="G50" s="2">
        <v>416528.85</v>
      </c>
      <c r="H50" s="39">
        <v>985.38</v>
      </c>
      <c r="I50" s="2">
        <v>50807.68</v>
      </c>
      <c r="J50" s="2">
        <v>43917.15</v>
      </c>
      <c r="K50" s="2">
        <f t="shared" si="1"/>
        <v>43917.15</v>
      </c>
      <c r="L50" s="2">
        <v>365721.17</v>
      </c>
    </row>
    <row r="51" spans="1:12" x14ac:dyDescent="0.15">
      <c r="A51">
        <v>50</v>
      </c>
      <c r="B51" t="s">
        <v>298</v>
      </c>
      <c r="C51" t="s">
        <v>299</v>
      </c>
      <c r="D51" s="6">
        <v>1</v>
      </c>
      <c r="E51" s="2">
        <v>134377</v>
      </c>
      <c r="F51" s="2">
        <v>0.6</v>
      </c>
      <c r="G51" s="2">
        <v>80626.2</v>
      </c>
      <c r="H51" s="39">
        <v>1337.65</v>
      </c>
      <c r="I51" s="2">
        <v>12001.24</v>
      </c>
      <c r="J51" s="2">
        <v>10388.68</v>
      </c>
      <c r="K51" s="2">
        <f t="shared" si="1"/>
        <v>10388.68</v>
      </c>
      <c r="L51" s="2">
        <v>68624.960000000006</v>
      </c>
    </row>
    <row r="52" spans="1:12" x14ac:dyDescent="0.15">
      <c r="A52">
        <v>51</v>
      </c>
      <c r="B52" t="s">
        <v>300</v>
      </c>
      <c r="C52" t="s">
        <v>252</v>
      </c>
      <c r="D52" s="6">
        <v>1</v>
      </c>
      <c r="E52" s="2">
        <v>370366</v>
      </c>
      <c r="F52" s="2">
        <v>1.6</v>
      </c>
      <c r="G52" s="2">
        <v>592585.6</v>
      </c>
      <c r="H52" s="39">
        <v>153.41</v>
      </c>
      <c r="I52" s="2">
        <v>25311.1</v>
      </c>
      <c r="J52" s="2">
        <v>22567.33</v>
      </c>
      <c r="K52" s="2">
        <f t="shared" si="1"/>
        <v>22567.33</v>
      </c>
      <c r="L52" s="2">
        <v>14094.26</v>
      </c>
    </row>
    <row r="53" spans="1:12" x14ac:dyDescent="0.15">
      <c r="A53">
        <v>52</v>
      </c>
      <c r="B53" t="s">
        <v>301</v>
      </c>
      <c r="C53" t="s">
        <v>253</v>
      </c>
      <c r="D53" s="6">
        <v>1</v>
      </c>
      <c r="E53" s="2">
        <v>105608</v>
      </c>
      <c r="F53" s="2">
        <v>0.86</v>
      </c>
      <c r="G53" s="2">
        <v>90822.88</v>
      </c>
      <c r="H53" s="39">
        <v>2030.33</v>
      </c>
      <c r="I53" s="2">
        <v>13680.74</v>
      </c>
      <c r="J53" s="2">
        <v>18507.240000000002</v>
      </c>
      <c r="K53" s="2">
        <f t="shared" si="1"/>
        <v>18507.240000000002</v>
      </c>
      <c r="L53" s="2">
        <v>77142.14</v>
      </c>
    </row>
    <row r="54" spans="1:12" x14ac:dyDescent="0.15">
      <c r="A54">
        <v>53</v>
      </c>
      <c r="B54" t="s">
        <v>302</v>
      </c>
      <c r="C54" t="s">
        <v>33</v>
      </c>
      <c r="D54" s="6">
        <v>1</v>
      </c>
      <c r="E54" s="2">
        <v>504800</v>
      </c>
      <c r="F54" s="2">
        <v>1.23</v>
      </c>
      <c r="G54" s="2">
        <v>620904</v>
      </c>
      <c r="H54" s="39">
        <v>1547.92</v>
      </c>
      <c r="I54" s="2">
        <v>46822.79</v>
      </c>
      <c r="J54" s="2">
        <v>42546.82</v>
      </c>
      <c r="K54" s="2">
        <f t="shared" si="1"/>
        <v>42546.82</v>
      </c>
      <c r="L54" s="2">
        <v>138452.67000000001</v>
      </c>
    </row>
    <row r="55" spans="1:12" x14ac:dyDescent="0.15">
      <c r="A55">
        <v>54</v>
      </c>
      <c r="B55" t="s">
        <v>106</v>
      </c>
      <c r="C55" s="5" t="s">
        <v>33</v>
      </c>
      <c r="D55" s="6">
        <v>1</v>
      </c>
      <c r="E55" s="2">
        <v>351992</v>
      </c>
      <c r="F55" s="2">
        <v>2</v>
      </c>
      <c r="G55" s="2">
        <v>703984</v>
      </c>
      <c r="H55" s="39">
        <v>2647.79</v>
      </c>
      <c r="I55" s="2">
        <v>75677.83</v>
      </c>
      <c r="J55" s="2">
        <v>57998.09</v>
      </c>
      <c r="K55" s="2">
        <f t="shared" si="1"/>
        <v>57998.09</v>
      </c>
      <c r="L55" s="2">
        <v>366254.12</v>
      </c>
    </row>
    <row r="56" spans="1:12" x14ac:dyDescent="0.15">
      <c r="A56">
        <v>55</v>
      </c>
      <c r="B56" t="s">
        <v>25</v>
      </c>
      <c r="C56" t="s">
        <v>39</v>
      </c>
      <c r="D56" s="6">
        <v>1</v>
      </c>
      <c r="E56" s="2">
        <v>417662</v>
      </c>
      <c r="F56" s="2">
        <v>2.2000000000000002</v>
      </c>
      <c r="G56" s="2">
        <v>918856.4</v>
      </c>
      <c r="H56" s="39">
        <v>975.56</v>
      </c>
      <c r="I56" s="2">
        <v>182880.71</v>
      </c>
      <c r="J56" s="2">
        <v>116249.45</v>
      </c>
      <c r="K56" s="2">
        <f t="shared" si="1"/>
        <v>116249.45</v>
      </c>
      <c r="L56" s="2">
        <v>175144.21</v>
      </c>
    </row>
    <row r="57" spans="1:12" x14ac:dyDescent="0.15">
      <c r="A57">
        <v>56</v>
      </c>
      <c r="B57" t="s">
        <v>108</v>
      </c>
      <c r="C57" t="s">
        <v>303</v>
      </c>
      <c r="D57" s="6">
        <v>1</v>
      </c>
      <c r="E57" s="2">
        <v>165833</v>
      </c>
      <c r="F57" s="2">
        <v>3</v>
      </c>
      <c r="G57" s="2">
        <v>497499</v>
      </c>
      <c r="H57" s="39">
        <v>839.8</v>
      </c>
      <c r="I57" s="2">
        <v>124627</v>
      </c>
      <c r="J57" s="2">
        <v>75874.679999999993</v>
      </c>
      <c r="K57" s="2">
        <f t="shared" si="1"/>
        <v>75874.679999999993</v>
      </c>
      <c r="L57" s="2">
        <v>29927.1</v>
      </c>
    </row>
    <row r="58" spans="1:12" x14ac:dyDescent="0.15">
      <c r="A58">
        <v>57</v>
      </c>
      <c r="B58" t="s">
        <v>305</v>
      </c>
      <c r="C58" t="s">
        <v>36</v>
      </c>
      <c r="D58" s="6">
        <v>1</v>
      </c>
      <c r="E58" s="2">
        <v>439513</v>
      </c>
      <c r="F58" s="2">
        <v>2</v>
      </c>
      <c r="G58" s="2">
        <v>879026</v>
      </c>
      <c r="H58" s="39">
        <v>770.92</v>
      </c>
      <c r="I58" s="2">
        <v>3306.9</v>
      </c>
      <c r="J58" s="2">
        <v>4286.34</v>
      </c>
      <c r="K58" s="2">
        <f t="shared" si="1"/>
        <v>4286.34</v>
      </c>
      <c r="L58" s="2">
        <v>93815</v>
      </c>
    </row>
    <row r="59" spans="1:12" x14ac:dyDescent="0.15">
      <c r="A59">
        <v>58</v>
      </c>
      <c r="B59" t="s">
        <v>304</v>
      </c>
      <c r="C59" t="s">
        <v>36</v>
      </c>
      <c r="D59" s="6">
        <v>1</v>
      </c>
      <c r="E59" s="2">
        <v>88785</v>
      </c>
      <c r="F59" s="2">
        <v>2.1</v>
      </c>
      <c r="G59" s="2">
        <v>186448.5</v>
      </c>
      <c r="H59" s="39">
        <v>3633.33</v>
      </c>
      <c r="I59" s="2">
        <v>13653.73</v>
      </c>
      <c r="J59" s="2">
        <v>32634.18</v>
      </c>
      <c r="K59" s="2">
        <f t="shared" si="1"/>
        <v>32634.18</v>
      </c>
      <c r="L59" s="2">
        <v>11036.41</v>
      </c>
    </row>
    <row r="60" spans="1:12" x14ac:dyDescent="0.15">
      <c r="A60">
        <v>59</v>
      </c>
      <c r="B60" t="s">
        <v>306</v>
      </c>
      <c r="C60" s="5" t="s">
        <v>36</v>
      </c>
      <c r="D60" s="6">
        <v>1</v>
      </c>
      <c r="E60" s="2">
        <v>233532</v>
      </c>
      <c r="F60" s="2">
        <v>2.2000000000000002</v>
      </c>
      <c r="G60" s="2">
        <v>513770.4</v>
      </c>
      <c r="H60" s="39">
        <v>2702.82</v>
      </c>
      <c r="I60" s="2">
        <v>24989.66</v>
      </c>
      <c r="J60" s="2">
        <v>30447.26</v>
      </c>
      <c r="K60" s="2">
        <f t="shared" si="1"/>
        <v>30447.26</v>
      </c>
      <c r="L60" s="2">
        <v>150739.26999999999</v>
      </c>
    </row>
    <row r="61" spans="1:12" x14ac:dyDescent="0.15">
      <c r="A61">
        <v>60</v>
      </c>
      <c r="B61" t="s">
        <v>307</v>
      </c>
      <c r="C61" s="5" t="s">
        <v>36</v>
      </c>
      <c r="D61" s="6">
        <v>1</v>
      </c>
      <c r="E61" s="2">
        <v>99264</v>
      </c>
      <c r="F61" s="2">
        <v>1.8</v>
      </c>
      <c r="G61" s="2">
        <v>178675.20000000001</v>
      </c>
      <c r="H61" s="39">
        <v>2125</v>
      </c>
      <c r="I61" s="2">
        <v>140047.04000000001</v>
      </c>
      <c r="J61" s="2">
        <v>182518.49</v>
      </c>
      <c r="K61" s="2">
        <f t="shared" si="1"/>
        <v>182518.49</v>
      </c>
      <c r="L61" s="2">
        <v>38628.160000000003</v>
      </c>
    </row>
    <row r="62" spans="1:12" x14ac:dyDescent="0.15">
      <c r="A62">
        <v>61</v>
      </c>
      <c r="B62" t="s">
        <v>308</v>
      </c>
      <c r="C62" s="5" t="s">
        <v>36</v>
      </c>
      <c r="D62" s="6">
        <v>1</v>
      </c>
      <c r="E62" s="2">
        <v>113195</v>
      </c>
      <c r="F62" s="2">
        <v>2.1</v>
      </c>
      <c r="G62" s="2">
        <v>237709.5</v>
      </c>
      <c r="H62" s="39">
        <v>3184.56</v>
      </c>
      <c r="I62" s="2">
        <v>0</v>
      </c>
      <c r="J62" s="2">
        <v>0</v>
      </c>
      <c r="K62" s="2">
        <f t="shared" si="1"/>
        <v>0</v>
      </c>
      <c r="L62" s="2">
        <v>237709.5</v>
      </c>
    </row>
    <row r="63" spans="1:12" x14ac:dyDescent="0.15">
      <c r="A63">
        <v>62</v>
      </c>
      <c r="B63" t="s">
        <v>309</v>
      </c>
      <c r="C63" t="s">
        <v>36</v>
      </c>
      <c r="D63" s="6">
        <v>0.7</v>
      </c>
      <c r="E63" s="2">
        <v>52569</v>
      </c>
      <c r="F63" s="2">
        <v>2</v>
      </c>
      <c r="G63" s="2">
        <v>105138</v>
      </c>
      <c r="H63" s="39">
        <v>3559.04</v>
      </c>
      <c r="I63" s="2">
        <v>0</v>
      </c>
      <c r="J63" s="2">
        <v>0</v>
      </c>
      <c r="K63" s="2">
        <f t="shared" si="1"/>
        <v>0</v>
      </c>
      <c r="L63" s="2">
        <v>105138</v>
      </c>
    </row>
    <row r="64" spans="1:12" x14ac:dyDescent="0.15">
      <c r="A64">
        <v>63</v>
      </c>
      <c r="B64" t="s">
        <v>254</v>
      </c>
      <c r="C64" s="5" t="s">
        <v>36</v>
      </c>
      <c r="D64" s="6">
        <v>0.5</v>
      </c>
      <c r="E64" s="2">
        <v>63285</v>
      </c>
      <c r="F64" s="2">
        <v>2.2000000000000002</v>
      </c>
      <c r="G64" s="2">
        <v>139227</v>
      </c>
      <c r="H64" s="39">
        <v>4823.6400000000003</v>
      </c>
      <c r="I64" s="2">
        <v>0</v>
      </c>
      <c r="J64" s="2">
        <v>0</v>
      </c>
      <c r="K64" s="2">
        <f t="shared" si="1"/>
        <v>0</v>
      </c>
      <c r="L64" s="2">
        <v>139227</v>
      </c>
    </row>
    <row r="65" spans="1:12" x14ac:dyDescent="0.15">
      <c r="A65">
        <v>64</v>
      </c>
      <c r="B65" t="s">
        <v>22</v>
      </c>
      <c r="C65" t="s">
        <v>255</v>
      </c>
      <c r="D65" s="6">
        <v>1</v>
      </c>
      <c r="E65" s="2">
        <v>605085</v>
      </c>
      <c r="F65" s="2">
        <v>3.21</v>
      </c>
      <c r="G65" s="2">
        <v>1942322.85</v>
      </c>
      <c r="H65" s="39">
        <v>1116.71</v>
      </c>
      <c r="I65" s="2">
        <v>83648.539999999994</v>
      </c>
      <c r="J65" s="2">
        <v>145129.13</v>
      </c>
      <c r="K65" s="2">
        <f t="shared" si="1"/>
        <v>145129.13</v>
      </c>
      <c r="L65" s="2">
        <v>811353.84</v>
      </c>
    </row>
    <row r="66" spans="1:12" x14ac:dyDescent="0.15">
      <c r="A66">
        <v>65</v>
      </c>
      <c r="B66" t="s">
        <v>116</v>
      </c>
      <c r="C66" t="s">
        <v>255</v>
      </c>
      <c r="D66" s="6">
        <v>1</v>
      </c>
      <c r="E66" s="2">
        <v>448837</v>
      </c>
      <c r="F66" s="2">
        <v>2.5</v>
      </c>
      <c r="G66" s="2">
        <v>1122092.5</v>
      </c>
      <c r="H66" s="39">
        <v>321.82</v>
      </c>
      <c r="I66" s="2">
        <v>142005.04999999999</v>
      </c>
      <c r="J66" s="2">
        <v>204830.41</v>
      </c>
      <c r="K66" s="2">
        <f t="shared" ref="K66:K88" si="2">J66*D66</f>
        <v>204830.41</v>
      </c>
      <c r="L66" s="2">
        <v>265544.33</v>
      </c>
    </row>
    <row r="67" spans="1:12" x14ac:dyDescent="0.15">
      <c r="A67">
        <v>66</v>
      </c>
      <c r="B67" t="s">
        <v>310</v>
      </c>
      <c r="C67" t="s">
        <v>255</v>
      </c>
      <c r="D67" s="6">
        <v>0.34</v>
      </c>
      <c r="E67" s="2">
        <v>71284.460000000006</v>
      </c>
      <c r="F67" s="2">
        <v>1.7</v>
      </c>
      <c r="G67" s="2">
        <v>121183.58</v>
      </c>
      <c r="H67" s="39">
        <v>3858.77</v>
      </c>
      <c r="I67" s="2">
        <v>0</v>
      </c>
      <c r="J67" s="2">
        <v>0</v>
      </c>
      <c r="K67" s="2">
        <f t="shared" si="2"/>
        <v>0</v>
      </c>
      <c r="L67" s="2">
        <v>67287.539999999994</v>
      </c>
    </row>
    <row r="68" spans="1:12" x14ac:dyDescent="0.15">
      <c r="A68">
        <v>67</v>
      </c>
      <c r="B68" t="s">
        <v>118</v>
      </c>
      <c r="C68" t="s">
        <v>255</v>
      </c>
      <c r="D68" s="6">
        <v>0.33300000000000002</v>
      </c>
      <c r="E68" s="2">
        <v>134000.79999999999</v>
      </c>
      <c r="F68" s="2">
        <v>1.56</v>
      </c>
      <c r="G68" s="2">
        <v>209134.85</v>
      </c>
      <c r="H68" s="39">
        <v>5948.7</v>
      </c>
      <c r="I68" s="2">
        <v>0</v>
      </c>
      <c r="J68" s="2">
        <v>0</v>
      </c>
      <c r="K68" s="2">
        <f t="shared" si="2"/>
        <v>0</v>
      </c>
      <c r="L68" s="2">
        <v>209134.85</v>
      </c>
    </row>
    <row r="69" spans="1:12" x14ac:dyDescent="0.15">
      <c r="A69">
        <v>68</v>
      </c>
      <c r="B69" t="s">
        <v>256</v>
      </c>
      <c r="C69" t="s">
        <v>257</v>
      </c>
      <c r="D69" s="6">
        <v>0.3</v>
      </c>
      <c r="E69" s="2">
        <v>115610</v>
      </c>
      <c r="F69" s="2">
        <v>2</v>
      </c>
      <c r="G69" s="2">
        <v>231220</v>
      </c>
      <c r="H69" s="39">
        <v>2270</v>
      </c>
      <c r="I69" s="2">
        <v>0</v>
      </c>
      <c r="J69" s="2">
        <v>0</v>
      </c>
      <c r="K69" s="2">
        <f t="shared" si="2"/>
        <v>0</v>
      </c>
      <c r="L69" s="2">
        <v>231220</v>
      </c>
    </row>
    <row r="70" spans="1:12" x14ac:dyDescent="0.15">
      <c r="A70">
        <v>69</v>
      </c>
      <c r="B70" t="s">
        <v>120</v>
      </c>
      <c r="C70" t="s">
        <v>280</v>
      </c>
      <c r="D70" s="6">
        <v>1</v>
      </c>
      <c r="E70" s="2">
        <v>145572.20000000001</v>
      </c>
      <c r="F70" s="2">
        <v>1.74</v>
      </c>
      <c r="G70" s="2">
        <v>253295.63</v>
      </c>
      <c r="H70" s="39">
        <v>4609.2</v>
      </c>
      <c r="I70" s="2">
        <v>0</v>
      </c>
      <c r="J70" s="2">
        <v>0</v>
      </c>
      <c r="K70" s="2">
        <f t="shared" si="2"/>
        <v>0</v>
      </c>
      <c r="L70" s="2">
        <v>253295.63</v>
      </c>
    </row>
    <row r="71" spans="1:12" x14ac:dyDescent="0.15">
      <c r="A71">
        <v>70</v>
      </c>
      <c r="B71" t="s">
        <v>311</v>
      </c>
      <c r="C71" t="s">
        <v>314</v>
      </c>
      <c r="D71" s="6">
        <v>1</v>
      </c>
      <c r="E71" s="2">
        <v>41950.32</v>
      </c>
      <c r="F71" s="2">
        <v>2.2000000000000002</v>
      </c>
      <c r="G71" s="2">
        <v>92290.7</v>
      </c>
      <c r="H71" s="39">
        <v>5861.91</v>
      </c>
      <c r="I71" s="2">
        <v>0</v>
      </c>
      <c r="J71" s="2">
        <v>0</v>
      </c>
      <c r="K71" s="2">
        <f t="shared" si="2"/>
        <v>0</v>
      </c>
      <c r="L71" s="2">
        <v>92290.7</v>
      </c>
    </row>
    <row r="72" spans="1:12" x14ac:dyDescent="0.15">
      <c r="A72">
        <v>71</v>
      </c>
      <c r="B72" t="s">
        <v>8</v>
      </c>
      <c r="C72" t="s">
        <v>280</v>
      </c>
      <c r="D72" s="6">
        <v>1</v>
      </c>
      <c r="E72" s="2">
        <v>226044</v>
      </c>
      <c r="F72" s="2">
        <v>1.24</v>
      </c>
      <c r="G72" s="2">
        <v>280294.56</v>
      </c>
      <c r="H72" s="39">
        <v>2000</v>
      </c>
      <c r="I72" s="2">
        <v>24359.43</v>
      </c>
      <c r="J72" s="2">
        <v>24033.9</v>
      </c>
      <c r="K72" s="2">
        <f t="shared" si="2"/>
        <v>24033.9</v>
      </c>
      <c r="L72" s="2">
        <v>65762.210000000006</v>
      </c>
    </row>
    <row r="73" spans="1:12" x14ac:dyDescent="0.15">
      <c r="A73">
        <v>72</v>
      </c>
      <c r="B73" t="s">
        <v>19</v>
      </c>
      <c r="C73" t="s">
        <v>281</v>
      </c>
      <c r="D73" s="6">
        <v>1</v>
      </c>
      <c r="E73" s="2">
        <v>35906</v>
      </c>
      <c r="F73" s="2">
        <v>3</v>
      </c>
      <c r="G73" s="2">
        <v>107718</v>
      </c>
      <c r="H73" s="39">
        <v>1928.37</v>
      </c>
      <c r="I73" s="2">
        <v>35969.68</v>
      </c>
      <c r="J73" s="2">
        <v>20643.330000000002</v>
      </c>
      <c r="K73" s="2">
        <f t="shared" si="2"/>
        <v>20643.330000000002</v>
      </c>
      <c r="L73" s="2">
        <v>50606.18</v>
      </c>
    </row>
    <row r="74" spans="1:12" x14ac:dyDescent="0.15">
      <c r="A74">
        <v>73</v>
      </c>
      <c r="B74" t="s">
        <v>6</v>
      </c>
      <c r="C74" t="s">
        <v>32</v>
      </c>
      <c r="D74" s="6">
        <v>1</v>
      </c>
      <c r="E74" s="2">
        <v>1063386</v>
      </c>
      <c r="F74" s="2">
        <v>2.0099999999999998</v>
      </c>
      <c r="G74" s="2">
        <v>2137405.86</v>
      </c>
      <c r="H74" s="39">
        <v>970.33</v>
      </c>
      <c r="I74" s="2">
        <v>202216.34</v>
      </c>
      <c r="J74" s="2">
        <v>178152.8</v>
      </c>
      <c r="K74" s="2">
        <f t="shared" si="2"/>
        <v>178152.8</v>
      </c>
      <c r="L74" s="2">
        <v>730559.68</v>
      </c>
    </row>
    <row r="75" spans="1:12" x14ac:dyDescent="0.15">
      <c r="A75">
        <v>74</v>
      </c>
      <c r="B75" t="s">
        <v>16</v>
      </c>
      <c r="C75" t="s">
        <v>258</v>
      </c>
      <c r="D75" s="6">
        <v>1</v>
      </c>
      <c r="E75" s="2">
        <v>448689</v>
      </c>
      <c r="F75" s="2">
        <v>2.37</v>
      </c>
      <c r="G75" s="2">
        <v>1063392.93</v>
      </c>
      <c r="H75" s="39">
        <v>1705.86</v>
      </c>
      <c r="I75" s="2">
        <v>115119.58</v>
      </c>
      <c r="J75" s="2">
        <v>91634.89</v>
      </c>
      <c r="K75" s="2">
        <f t="shared" si="2"/>
        <v>91634.89</v>
      </c>
      <c r="L75" s="2">
        <v>689002.53</v>
      </c>
    </row>
    <row r="76" spans="1:12" x14ac:dyDescent="0.15">
      <c r="A76">
        <v>75</v>
      </c>
      <c r="B76" t="s">
        <v>4</v>
      </c>
      <c r="C76" s="5" t="s">
        <v>260</v>
      </c>
      <c r="D76" s="6">
        <v>1</v>
      </c>
      <c r="E76" s="2">
        <v>108313</v>
      </c>
      <c r="F76" s="2">
        <v>2.4</v>
      </c>
      <c r="G76" s="2">
        <v>260029.64</v>
      </c>
      <c r="H76" s="39">
        <v>724.79</v>
      </c>
      <c r="I76" s="2">
        <v>19035.47</v>
      </c>
      <c r="J76" s="2">
        <v>9547.8799999999992</v>
      </c>
      <c r="K76" s="2">
        <f t="shared" si="2"/>
        <v>9547.8799999999992</v>
      </c>
      <c r="L76" s="2">
        <v>32223.19</v>
      </c>
    </row>
    <row r="77" spans="1:12" x14ac:dyDescent="0.15">
      <c r="A77">
        <v>76</v>
      </c>
      <c r="B77" t="s">
        <v>259</v>
      </c>
      <c r="C77" t="s">
        <v>260</v>
      </c>
      <c r="D77" s="6">
        <v>1</v>
      </c>
      <c r="E77" s="2">
        <v>295121</v>
      </c>
      <c r="F77" s="2">
        <v>2.77</v>
      </c>
      <c r="G77" s="2">
        <v>818424.1</v>
      </c>
      <c r="H77" s="39">
        <v>650.94000000000005</v>
      </c>
      <c r="I77" s="2">
        <v>78527.87</v>
      </c>
      <c r="J77" s="2">
        <v>40451.230000000003</v>
      </c>
      <c r="K77" s="2">
        <f t="shared" si="2"/>
        <v>40451.230000000003</v>
      </c>
      <c r="L77" s="2">
        <v>740463.41</v>
      </c>
    </row>
    <row r="78" spans="1:12" x14ac:dyDescent="0.15">
      <c r="A78">
        <v>77</v>
      </c>
      <c r="B78" t="s">
        <v>5</v>
      </c>
      <c r="C78" t="s">
        <v>261</v>
      </c>
      <c r="D78" s="6">
        <v>1</v>
      </c>
      <c r="E78" s="2">
        <v>230677</v>
      </c>
      <c r="F78" s="2">
        <v>2.27</v>
      </c>
      <c r="G78" s="2">
        <v>523636.79</v>
      </c>
      <c r="H78" s="39">
        <v>425.33</v>
      </c>
      <c r="I78" s="2">
        <v>1827.77</v>
      </c>
      <c r="J78" s="2">
        <v>1361.87</v>
      </c>
      <c r="K78" s="2">
        <f t="shared" si="2"/>
        <v>1361.87</v>
      </c>
      <c r="L78" s="2">
        <v>252562.08</v>
      </c>
    </row>
    <row r="79" spans="1:12" x14ac:dyDescent="0.15">
      <c r="A79">
        <v>78</v>
      </c>
      <c r="B79" t="s">
        <v>262</v>
      </c>
      <c r="C79" t="s">
        <v>261</v>
      </c>
      <c r="D79" s="6">
        <v>1</v>
      </c>
      <c r="E79" s="2">
        <v>329558</v>
      </c>
      <c r="F79" s="2">
        <v>1.6</v>
      </c>
      <c r="G79" s="2">
        <v>527292.80000000005</v>
      </c>
      <c r="H79" s="39">
        <v>773.82</v>
      </c>
      <c r="I79" s="2">
        <v>98799.45</v>
      </c>
      <c r="J79" s="2">
        <v>46816.49</v>
      </c>
      <c r="K79" s="2">
        <f t="shared" si="2"/>
        <v>46816.49</v>
      </c>
      <c r="L79" s="2">
        <v>173422.58</v>
      </c>
    </row>
    <row r="80" spans="1:12" x14ac:dyDescent="0.15">
      <c r="A80">
        <v>79</v>
      </c>
      <c r="B80" t="s">
        <v>14</v>
      </c>
      <c r="C80" t="s">
        <v>263</v>
      </c>
      <c r="D80" s="6">
        <v>1</v>
      </c>
      <c r="E80" s="2">
        <v>390835</v>
      </c>
      <c r="F80" s="2">
        <v>1.9</v>
      </c>
      <c r="G80" s="2">
        <v>742586.5</v>
      </c>
      <c r="H80" s="39">
        <v>877.99</v>
      </c>
      <c r="I80" s="2">
        <v>89762.91</v>
      </c>
      <c r="J80" s="2">
        <v>50471.45</v>
      </c>
      <c r="K80" s="2">
        <f t="shared" si="2"/>
        <v>50471.45</v>
      </c>
      <c r="L80" s="2">
        <v>365848.45</v>
      </c>
    </row>
    <row r="81" spans="1:12" x14ac:dyDescent="0.15">
      <c r="A81">
        <v>80</v>
      </c>
      <c r="B81" t="s">
        <v>23</v>
      </c>
      <c r="C81" t="s">
        <v>264</v>
      </c>
      <c r="D81" s="6">
        <v>1</v>
      </c>
      <c r="E81" s="2">
        <v>176610</v>
      </c>
      <c r="F81" s="2">
        <v>2.2400000000000002</v>
      </c>
      <c r="G81" s="2">
        <v>395606.4</v>
      </c>
      <c r="H81" s="39">
        <v>937.8</v>
      </c>
      <c r="I81" s="2">
        <v>74428.960000000006</v>
      </c>
      <c r="J81" s="2">
        <v>51849.98</v>
      </c>
      <c r="K81" s="2">
        <f t="shared" si="2"/>
        <v>51849.98</v>
      </c>
      <c r="L81" s="2">
        <v>105944.39</v>
      </c>
    </row>
    <row r="82" spans="1:12" x14ac:dyDescent="0.15">
      <c r="A82">
        <v>81</v>
      </c>
      <c r="B82" t="s">
        <v>13</v>
      </c>
      <c r="C82" t="s">
        <v>265</v>
      </c>
      <c r="D82" s="6">
        <v>1</v>
      </c>
      <c r="E82" s="2">
        <v>237135</v>
      </c>
      <c r="F82" s="2">
        <v>2</v>
      </c>
      <c r="G82" s="2">
        <v>474270</v>
      </c>
      <c r="H82" s="39">
        <v>790.35</v>
      </c>
      <c r="I82" s="2">
        <v>25604.21</v>
      </c>
      <c r="J82" s="2">
        <v>11903.7</v>
      </c>
      <c r="K82" s="2">
        <f t="shared" si="2"/>
        <v>11903.7</v>
      </c>
      <c r="L82" s="2">
        <v>353141.92</v>
      </c>
    </row>
    <row r="83" spans="1:12" x14ac:dyDescent="0.15">
      <c r="A83">
        <v>82</v>
      </c>
      <c r="B83" t="s">
        <v>266</v>
      </c>
      <c r="C83" t="s">
        <v>46</v>
      </c>
      <c r="D83" s="6">
        <v>1</v>
      </c>
      <c r="E83" s="2">
        <v>86062</v>
      </c>
      <c r="F83" s="2">
        <v>2.2000000000000002</v>
      </c>
      <c r="G83" s="2">
        <v>189336.4</v>
      </c>
      <c r="H83" s="39">
        <v>2072.73</v>
      </c>
      <c r="I83" s="2">
        <v>34561.93</v>
      </c>
      <c r="J83" s="2">
        <v>26697.72</v>
      </c>
      <c r="K83" s="2">
        <f t="shared" si="2"/>
        <v>26697.72</v>
      </c>
      <c r="L83" s="2">
        <v>25678.61</v>
      </c>
    </row>
    <row r="84" spans="1:12" x14ac:dyDescent="0.15">
      <c r="A84">
        <v>83</v>
      </c>
      <c r="B84" t="s">
        <v>312</v>
      </c>
      <c r="C84" t="s">
        <v>46</v>
      </c>
      <c r="D84" s="6">
        <v>1</v>
      </c>
      <c r="E84" s="2">
        <v>17619</v>
      </c>
      <c r="F84" s="2">
        <v>2</v>
      </c>
      <c r="G84" s="2">
        <v>35238</v>
      </c>
      <c r="H84" s="39">
        <v>2280</v>
      </c>
      <c r="I84" s="2">
        <v>0</v>
      </c>
      <c r="J84" s="2">
        <v>0</v>
      </c>
      <c r="K84" s="2">
        <f t="shared" si="2"/>
        <v>0</v>
      </c>
      <c r="L84" s="2">
        <v>35238</v>
      </c>
    </row>
    <row r="85" spans="1:12" x14ac:dyDescent="0.15">
      <c r="A85">
        <v>84</v>
      </c>
      <c r="B85" t="s">
        <v>267</v>
      </c>
      <c r="C85" s="5" t="s">
        <v>46</v>
      </c>
      <c r="D85" s="6">
        <v>1</v>
      </c>
      <c r="E85" s="2">
        <v>37756</v>
      </c>
      <c r="F85" s="2">
        <v>2</v>
      </c>
      <c r="G85" s="2">
        <v>75512</v>
      </c>
      <c r="H85" s="39">
        <v>2280</v>
      </c>
      <c r="I85" s="2">
        <v>0</v>
      </c>
      <c r="J85" s="2">
        <v>0</v>
      </c>
      <c r="K85" s="2">
        <f t="shared" si="2"/>
        <v>0</v>
      </c>
      <c r="L85" s="2">
        <v>75512</v>
      </c>
    </row>
    <row r="86" spans="1:12" x14ac:dyDescent="0.15">
      <c r="A86">
        <v>85</v>
      </c>
      <c r="B86" t="s">
        <v>313</v>
      </c>
      <c r="C86" t="s">
        <v>268</v>
      </c>
      <c r="D86" s="6">
        <v>1</v>
      </c>
      <c r="E86" s="2">
        <v>117504</v>
      </c>
      <c r="F86" s="2">
        <v>2.2000000000000002</v>
      </c>
      <c r="G86" s="2">
        <v>258508.79999999999</v>
      </c>
      <c r="H86" s="39">
        <v>354.73</v>
      </c>
      <c r="I86" s="2">
        <v>2012.35</v>
      </c>
      <c r="J86" s="2">
        <v>635.69000000000005</v>
      </c>
      <c r="K86" s="2">
        <f t="shared" si="2"/>
        <v>635.69000000000005</v>
      </c>
      <c r="L86" s="2">
        <v>233170.33</v>
      </c>
    </row>
    <row r="87" spans="1:12" x14ac:dyDescent="0.15">
      <c r="A87">
        <v>86</v>
      </c>
      <c r="B87" t="s">
        <v>133</v>
      </c>
      <c r="C87" t="s">
        <v>269</v>
      </c>
      <c r="D87" s="6">
        <v>1</v>
      </c>
      <c r="E87" s="2">
        <v>61511</v>
      </c>
      <c r="F87" s="2">
        <v>2.2999999999999998</v>
      </c>
      <c r="G87" s="2">
        <v>141475.29999999999</v>
      </c>
      <c r="H87" s="39">
        <v>692.7</v>
      </c>
      <c r="I87" s="2">
        <v>40874.68</v>
      </c>
      <c r="J87" s="2">
        <v>15464.79</v>
      </c>
      <c r="K87" s="2">
        <f t="shared" si="2"/>
        <v>15464.79</v>
      </c>
      <c r="L87" s="2">
        <v>10594.82</v>
      </c>
    </row>
    <row r="88" spans="1:12" x14ac:dyDescent="0.15">
      <c r="A88">
        <v>87</v>
      </c>
      <c r="B88" t="s">
        <v>134</v>
      </c>
      <c r="C88" t="s">
        <v>269</v>
      </c>
      <c r="D88" s="6">
        <v>1</v>
      </c>
      <c r="E88" s="2">
        <v>46977</v>
      </c>
      <c r="F88" s="2">
        <v>1.8</v>
      </c>
      <c r="G88" s="2">
        <v>84558.6</v>
      </c>
      <c r="H88" s="39">
        <v>918.89</v>
      </c>
      <c r="I88" s="2">
        <v>51836.89</v>
      </c>
      <c r="J88" s="2">
        <v>27436.11</v>
      </c>
      <c r="K88" s="2">
        <f t="shared" si="2"/>
        <v>27436.11</v>
      </c>
      <c r="L88" s="2">
        <v>23312.73</v>
      </c>
    </row>
    <row r="89" spans="1:12" x14ac:dyDescent="0.15">
      <c r="A89" t="s">
        <v>270</v>
      </c>
      <c r="E89" s="2">
        <v>14486296.93</v>
      </c>
      <c r="F89" s="2" t="s">
        <v>0</v>
      </c>
      <c r="G89" s="2">
        <v>30257590.260000002</v>
      </c>
      <c r="I89" s="2">
        <v>3092721.93</v>
      </c>
      <c r="J89" s="47">
        <v>3729396.97</v>
      </c>
      <c r="K89" s="45">
        <f>SUM(K2:K88)</f>
        <v>3642889.9300000011</v>
      </c>
      <c r="L89" s="2">
        <v>13956064.390000001</v>
      </c>
    </row>
    <row r="91" spans="1:12" x14ac:dyDescent="0.15">
      <c r="J91" s="87" t="s">
        <v>316</v>
      </c>
      <c r="K91" s="88"/>
      <c r="L91" s="89"/>
    </row>
    <row r="92" spans="1:12" ht="87.75" customHeight="1" x14ac:dyDescent="0.15">
      <c r="J92" s="88"/>
      <c r="K92" s="88"/>
      <c r="L92" s="89"/>
    </row>
  </sheetData>
  <autoFilter ref="A1:L1" xr:uid="{8C12BDD8-A016-4BB3-BF40-32155D02E7AA}"/>
  <mergeCells count="2">
    <mergeCell ref="J91:K92"/>
    <mergeCell ref="L91:L9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062C-ADA0-46F7-9DE7-9A971B3B598C}">
  <dimension ref="A1:S191"/>
  <sheetViews>
    <sheetView workbookViewId="0">
      <pane ySplit="1" topLeftCell="A2" activePane="bottomLeft" state="frozen"/>
      <selection pane="bottomLeft" activeCell="D70" sqref="D70"/>
    </sheetView>
  </sheetViews>
  <sheetFormatPr defaultRowHeight="13.5" x14ac:dyDescent="0.15"/>
  <cols>
    <col min="1" max="1" width="7.25" style="5" bestFit="1" customWidth="1"/>
    <col min="2" max="2" width="36.75" style="42" customWidth="1"/>
    <col min="3" max="3" width="11" style="5" bestFit="1" customWidth="1"/>
    <col min="4" max="4" width="13.625" style="5" customWidth="1"/>
    <col min="5" max="5" width="9.125" style="5" bestFit="1" customWidth="1"/>
    <col min="6" max="6" width="13" style="5" bestFit="1" customWidth="1"/>
    <col min="7" max="8" width="12.375" style="5" customWidth="1"/>
    <col min="9" max="9" width="15.25" style="5" customWidth="1"/>
    <col min="10" max="10" width="15.5" style="5" customWidth="1"/>
    <col min="11" max="11" width="15.625" style="5" customWidth="1"/>
    <col min="12" max="12" width="13.125" style="5" bestFit="1" customWidth="1"/>
    <col min="13" max="13" width="12.125" style="1" customWidth="1"/>
    <col min="14" max="14" width="11" style="10" customWidth="1"/>
    <col min="15" max="15" width="14.375" style="39" customWidth="1"/>
    <col min="16" max="16" width="14.25" style="39" customWidth="1"/>
    <col min="17" max="17" width="11.375" style="5" customWidth="1"/>
    <col min="18" max="18" width="11.625" style="1" customWidth="1"/>
    <col min="19" max="16384" width="9" style="5"/>
  </cols>
  <sheetData>
    <row r="1" spans="1:19" s="42" customFormat="1" ht="40.5" x14ac:dyDescent="0.15">
      <c r="A1" s="42" t="s">
        <v>1</v>
      </c>
      <c r="B1" s="42" t="s">
        <v>17</v>
      </c>
      <c r="C1" s="42" t="s">
        <v>31</v>
      </c>
      <c r="D1" s="42" t="s">
        <v>177</v>
      </c>
      <c r="E1" s="42" t="s">
        <v>30</v>
      </c>
      <c r="F1" s="42" t="s">
        <v>178</v>
      </c>
      <c r="G1" s="42" t="s">
        <v>179</v>
      </c>
      <c r="H1" s="42" t="s">
        <v>212</v>
      </c>
      <c r="I1" s="49" t="s">
        <v>180</v>
      </c>
      <c r="J1" s="44" t="s">
        <v>211</v>
      </c>
      <c r="K1" s="42" t="s">
        <v>181</v>
      </c>
      <c r="L1" s="42" t="s">
        <v>182</v>
      </c>
      <c r="M1" s="4" t="s">
        <v>183</v>
      </c>
      <c r="N1" s="9" t="s">
        <v>201</v>
      </c>
      <c r="O1" s="38" t="s">
        <v>216</v>
      </c>
      <c r="P1" s="38" t="s">
        <v>215</v>
      </c>
      <c r="Q1" s="42" t="s">
        <v>209</v>
      </c>
      <c r="R1" s="4" t="s">
        <v>210</v>
      </c>
      <c r="S1" s="42" t="s">
        <v>207</v>
      </c>
    </row>
    <row r="2" spans="1:19" s="80" customFormat="1" x14ac:dyDescent="0.15">
      <c r="A2" s="80">
        <v>45</v>
      </c>
      <c r="B2" s="81" t="s">
        <v>148</v>
      </c>
      <c r="C2" s="82">
        <v>1</v>
      </c>
      <c r="D2" s="83">
        <v>24920</v>
      </c>
      <c r="E2" s="80">
        <v>2.6</v>
      </c>
      <c r="F2" s="83">
        <v>64792</v>
      </c>
      <c r="G2" s="83">
        <v>63890</v>
      </c>
      <c r="H2" s="83">
        <f>G2*C2</f>
        <v>63890</v>
      </c>
      <c r="I2" s="83">
        <v>180502</v>
      </c>
      <c r="J2" s="83">
        <f>I2*C2</f>
        <v>180502</v>
      </c>
      <c r="K2" s="80">
        <v>902</v>
      </c>
      <c r="L2" s="83">
        <v>64792</v>
      </c>
      <c r="M2" s="84">
        <f t="shared" ref="M2:M65" si="0">IFERROR(I2*10000/G2,0)</f>
        <v>28251.995617467521</v>
      </c>
      <c r="N2" s="85">
        <v>17440.419999999998</v>
      </c>
      <c r="O2" s="86">
        <f>N2*G2/10000</f>
        <v>111426.84337999999</v>
      </c>
      <c r="P2" s="86">
        <f>O2*C2</f>
        <v>111426.84337999999</v>
      </c>
      <c r="Q2" s="84">
        <f>M2-N2</f>
        <v>10811.575617467523</v>
      </c>
      <c r="R2" s="84">
        <f>Q2/N2</f>
        <v>0.61991486543715824</v>
      </c>
    </row>
    <row r="3" spans="1:19" x14ac:dyDescent="0.15">
      <c r="A3" s="5">
        <v>53</v>
      </c>
      <c r="B3" s="42" t="s">
        <v>150</v>
      </c>
      <c r="C3" s="6">
        <v>1</v>
      </c>
      <c r="D3" s="3">
        <v>46068</v>
      </c>
      <c r="E3" s="5">
        <v>2.5</v>
      </c>
      <c r="F3" s="3">
        <v>115170</v>
      </c>
      <c r="G3" s="3">
        <v>1177</v>
      </c>
      <c r="H3" s="3">
        <f>G3*C3</f>
        <v>1177</v>
      </c>
      <c r="I3" s="3">
        <v>2526</v>
      </c>
      <c r="J3" s="3">
        <f>I3*C3</f>
        <v>2526</v>
      </c>
      <c r="K3" s="3">
        <v>113993</v>
      </c>
      <c r="L3" s="3">
        <v>115170</v>
      </c>
      <c r="M3" s="1">
        <f t="shared" si="0"/>
        <v>21461.342395921834</v>
      </c>
      <c r="N3" s="10">
        <v>12676.91</v>
      </c>
      <c r="O3" s="39">
        <f>N3*G3/10000</f>
        <v>1492.0723070000001</v>
      </c>
      <c r="P3" s="39">
        <f>O3*C3</f>
        <v>1492.0723070000001</v>
      </c>
      <c r="Q3" s="1">
        <f>M3-N3</f>
        <v>8784.4323959218345</v>
      </c>
      <c r="R3" s="1">
        <f>Q3/N3</f>
        <v>0.69294744507311601</v>
      </c>
    </row>
    <row r="4" spans="1:19" x14ac:dyDescent="0.15">
      <c r="A4" s="5">
        <v>4</v>
      </c>
      <c r="B4" s="42" t="s">
        <v>73</v>
      </c>
      <c r="C4" s="6">
        <v>0.34</v>
      </c>
      <c r="D4" s="3">
        <v>19667</v>
      </c>
      <c r="E4" s="5">
        <v>2.2999999999999998</v>
      </c>
      <c r="F4" s="3">
        <v>45234</v>
      </c>
      <c r="G4" s="3">
        <v>22173</v>
      </c>
      <c r="H4" s="3">
        <f>G4*C4</f>
        <v>7538.8200000000006</v>
      </c>
      <c r="I4" s="3">
        <v>37677</v>
      </c>
      <c r="J4" s="3">
        <f>I4*C4</f>
        <v>12810.18</v>
      </c>
      <c r="K4" s="3">
        <v>23061</v>
      </c>
      <c r="L4" s="3">
        <v>45234</v>
      </c>
      <c r="M4" s="1">
        <f t="shared" si="0"/>
        <v>16992.287917737791</v>
      </c>
      <c r="N4" s="10">
        <v>9196.7099999999991</v>
      </c>
      <c r="O4" s="39">
        <f>N4*G4/10000</f>
        <v>20391.865082999997</v>
      </c>
      <c r="P4" s="39">
        <f>O4*C4</f>
        <v>6933.2341282199995</v>
      </c>
      <c r="Q4" s="1">
        <f>M4-N4</f>
        <v>7795.5779177377917</v>
      </c>
      <c r="R4" s="1">
        <f>Q4/N4</f>
        <v>0.84764855233423608</v>
      </c>
    </row>
    <row r="5" spans="1:19" x14ac:dyDescent="0.15">
      <c r="A5" s="5">
        <v>2</v>
      </c>
      <c r="B5" s="42" t="s">
        <v>71</v>
      </c>
      <c r="C5" s="6">
        <v>1</v>
      </c>
      <c r="D5" s="3">
        <v>19397</v>
      </c>
      <c r="E5" s="5">
        <v>2</v>
      </c>
      <c r="F5" s="3">
        <v>38794</v>
      </c>
      <c r="G5" s="3">
        <v>27854</v>
      </c>
      <c r="H5" s="3">
        <f>G5*C5</f>
        <v>27854</v>
      </c>
      <c r="I5" s="3">
        <v>117926</v>
      </c>
      <c r="J5" s="3">
        <f>I5*C5</f>
        <v>117926</v>
      </c>
      <c r="K5" s="3">
        <v>2467</v>
      </c>
      <c r="L5" s="3">
        <v>38794</v>
      </c>
      <c r="M5" s="1">
        <f t="shared" si="0"/>
        <v>42337.186759531847</v>
      </c>
      <c r="N5" s="10">
        <v>22091.16</v>
      </c>
      <c r="O5" s="39">
        <f>N5*G5/10000</f>
        <v>61532.717063999997</v>
      </c>
      <c r="P5" s="39">
        <f>O5*C5</f>
        <v>61532.717063999997</v>
      </c>
      <c r="Q5" s="1">
        <f>M5-N5</f>
        <v>20246.026759531847</v>
      </c>
      <c r="R5" s="1">
        <f>Q5/N5</f>
        <v>0.91647639868308628</v>
      </c>
    </row>
    <row r="6" spans="1:19" x14ac:dyDescent="0.15">
      <c r="A6" s="5">
        <v>5</v>
      </c>
      <c r="B6" s="42" t="s">
        <v>74</v>
      </c>
      <c r="C6" s="6">
        <v>0.39500000000000002</v>
      </c>
      <c r="D6" s="3">
        <v>36279</v>
      </c>
      <c r="E6" s="5">
        <v>2.5</v>
      </c>
      <c r="F6" s="3">
        <v>90698</v>
      </c>
      <c r="G6" s="5" t="s">
        <v>0</v>
      </c>
      <c r="I6" s="5" t="s">
        <v>0</v>
      </c>
      <c r="K6" s="3">
        <v>90698</v>
      </c>
      <c r="L6" s="3">
        <v>90698</v>
      </c>
      <c r="M6" s="1">
        <f t="shared" si="0"/>
        <v>0</v>
      </c>
      <c r="N6" s="5"/>
      <c r="O6" s="5"/>
      <c r="P6" s="5"/>
      <c r="R6" s="5"/>
    </row>
    <row r="7" spans="1:19" x14ac:dyDescent="0.15">
      <c r="A7" s="5">
        <v>6</v>
      </c>
      <c r="B7" s="42" t="s">
        <v>75</v>
      </c>
      <c r="C7" s="6">
        <v>0.11</v>
      </c>
      <c r="D7" s="3">
        <v>34628</v>
      </c>
      <c r="E7" s="5">
        <v>1.2</v>
      </c>
      <c r="F7" s="3">
        <v>41554</v>
      </c>
      <c r="G7" s="5" t="s">
        <v>0</v>
      </c>
      <c r="I7" s="5" t="s">
        <v>0</v>
      </c>
      <c r="K7" s="3">
        <v>41554</v>
      </c>
      <c r="L7" s="3">
        <v>41554</v>
      </c>
      <c r="M7" s="1">
        <f t="shared" si="0"/>
        <v>0</v>
      </c>
      <c r="N7" s="5"/>
      <c r="O7" s="5"/>
      <c r="P7" s="5"/>
      <c r="R7" s="5"/>
    </row>
    <row r="8" spans="1:19" x14ac:dyDescent="0.15">
      <c r="A8" s="5">
        <v>7</v>
      </c>
      <c r="B8" s="42" t="s">
        <v>54</v>
      </c>
      <c r="C8" s="6">
        <v>1</v>
      </c>
      <c r="D8" s="3">
        <v>20175</v>
      </c>
      <c r="E8" s="5">
        <v>2</v>
      </c>
      <c r="F8" s="3">
        <v>40349</v>
      </c>
      <c r="G8" s="5" t="s">
        <v>0</v>
      </c>
      <c r="I8" s="5" t="s">
        <v>0</v>
      </c>
      <c r="K8" s="3">
        <v>40349</v>
      </c>
      <c r="L8" s="3">
        <v>40349</v>
      </c>
      <c r="M8" s="1">
        <f t="shared" si="0"/>
        <v>0</v>
      </c>
      <c r="N8" s="5"/>
      <c r="O8" s="5"/>
      <c r="P8" s="5"/>
      <c r="R8" s="5"/>
    </row>
    <row r="9" spans="1:19" x14ac:dyDescent="0.15">
      <c r="A9" s="5">
        <v>8</v>
      </c>
      <c r="B9" s="42" t="s">
        <v>76</v>
      </c>
      <c r="C9" s="6">
        <v>1</v>
      </c>
      <c r="D9" s="3">
        <v>88958</v>
      </c>
      <c r="E9" s="5">
        <v>2.5</v>
      </c>
      <c r="F9" s="3">
        <v>222395</v>
      </c>
      <c r="G9" s="5" t="s">
        <v>0</v>
      </c>
      <c r="I9" s="5" t="s">
        <v>0</v>
      </c>
      <c r="K9" s="3">
        <v>222395</v>
      </c>
      <c r="L9" s="3">
        <v>222395</v>
      </c>
      <c r="M9" s="1">
        <f t="shared" si="0"/>
        <v>0</v>
      </c>
      <c r="N9" s="5"/>
      <c r="O9" s="5"/>
      <c r="P9" s="5"/>
      <c r="R9" s="5"/>
    </row>
    <row r="10" spans="1:19" x14ac:dyDescent="0.15">
      <c r="A10" s="5">
        <v>9</v>
      </c>
      <c r="B10" s="42" t="s">
        <v>135</v>
      </c>
      <c r="C10" s="6">
        <v>1</v>
      </c>
      <c r="D10" s="3">
        <v>19126</v>
      </c>
      <c r="E10" s="5">
        <v>2.5</v>
      </c>
      <c r="F10" s="3">
        <v>47814</v>
      </c>
      <c r="G10" s="5" t="s">
        <v>0</v>
      </c>
      <c r="I10" s="5" t="s">
        <v>0</v>
      </c>
      <c r="K10" s="3">
        <v>47814</v>
      </c>
      <c r="L10" s="3">
        <v>47814</v>
      </c>
      <c r="M10" s="1">
        <f t="shared" si="0"/>
        <v>0</v>
      </c>
      <c r="N10" s="5"/>
      <c r="O10" s="5"/>
      <c r="P10" s="5"/>
      <c r="R10" s="5"/>
    </row>
    <row r="11" spans="1:19" x14ac:dyDescent="0.15">
      <c r="A11" s="5">
        <v>32</v>
      </c>
      <c r="B11" s="42" t="s">
        <v>142</v>
      </c>
      <c r="C11" s="6">
        <v>0.5</v>
      </c>
      <c r="D11" s="3">
        <v>169985</v>
      </c>
      <c r="E11" s="5">
        <v>1.83</v>
      </c>
      <c r="F11" s="3">
        <v>311243</v>
      </c>
      <c r="G11" s="3">
        <v>156107</v>
      </c>
      <c r="H11" s="3">
        <f t="shared" ref="H11:H17" si="1">G11*C11</f>
        <v>78053.5</v>
      </c>
      <c r="I11" s="3">
        <v>306605</v>
      </c>
      <c r="J11" s="3">
        <f t="shared" ref="J11:J17" si="2">I11*C11</f>
        <v>153302.5</v>
      </c>
      <c r="K11" s="3">
        <v>83232</v>
      </c>
      <c r="L11" s="3">
        <v>311243</v>
      </c>
      <c r="M11" s="1">
        <f t="shared" si="0"/>
        <v>19640.695164214289</v>
      </c>
      <c r="N11" s="10">
        <v>10049.11</v>
      </c>
      <c r="O11" s="39">
        <f t="shared" ref="O11:O17" si="3">N11*G11/10000</f>
        <v>156873.641477</v>
      </c>
      <c r="P11" s="39">
        <f t="shared" ref="P11:P17" si="4">O11*C11</f>
        <v>78436.820738499999</v>
      </c>
      <c r="Q11" s="1">
        <f t="shared" ref="Q11:Q17" si="5">M11-N11</f>
        <v>9591.5851642142879</v>
      </c>
      <c r="R11" s="1">
        <f t="shared" ref="R11:R17" si="6">Q11/N11</f>
        <v>0.9544711088060821</v>
      </c>
    </row>
    <row r="12" spans="1:19" x14ac:dyDescent="0.15">
      <c r="A12" s="5">
        <v>129</v>
      </c>
      <c r="B12" s="42" t="s">
        <v>196</v>
      </c>
      <c r="C12" s="6">
        <v>0.17</v>
      </c>
      <c r="D12" s="3">
        <v>86652</v>
      </c>
      <c r="E12" s="5">
        <v>2</v>
      </c>
      <c r="F12" s="3">
        <v>173044</v>
      </c>
      <c r="G12" s="3">
        <v>59522</v>
      </c>
      <c r="H12" s="3">
        <f t="shared" si="1"/>
        <v>10118.740000000002</v>
      </c>
      <c r="I12" s="3">
        <v>65605</v>
      </c>
      <c r="J12" s="3">
        <f t="shared" si="2"/>
        <v>11152.85</v>
      </c>
      <c r="K12" s="3">
        <v>113522</v>
      </c>
      <c r="L12" s="3">
        <v>173044</v>
      </c>
      <c r="M12" s="1">
        <f t="shared" si="0"/>
        <v>11021.975068042069</v>
      </c>
      <c r="N12" s="10">
        <v>5633</v>
      </c>
      <c r="O12" s="39">
        <f t="shared" si="3"/>
        <v>33528.742599999998</v>
      </c>
      <c r="P12" s="39">
        <f t="shared" si="4"/>
        <v>5699.8862419999996</v>
      </c>
      <c r="Q12" s="1">
        <f t="shared" si="5"/>
        <v>5388.9750680420693</v>
      </c>
      <c r="R12" s="1">
        <f t="shared" si="6"/>
        <v>0.95667940139216567</v>
      </c>
    </row>
    <row r="13" spans="1:19" x14ac:dyDescent="0.15">
      <c r="A13" s="5">
        <v>47</v>
      </c>
      <c r="B13" s="42" t="s">
        <v>92</v>
      </c>
      <c r="C13" s="6">
        <v>1</v>
      </c>
      <c r="D13" s="3">
        <v>89199</v>
      </c>
      <c r="E13" s="5">
        <v>1.7</v>
      </c>
      <c r="F13" s="3">
        <v>151637</v>
      </c>
      <c r="G13" s="3">
        <v>91942</v>
      </c>
      <c r="H13" s="3">
        <f t="shared" si="1"/>
        <v>91942</v>
      </c>
      <c r="I13" s="3">
        <v>242751</v>
      </c>
      <c r="J13" s="3">
        <f t="shared" si="2"/>
        <v>242751</v>
      </c>
      <c r="K13" s="5" t="s">
        <v>0</v>
      </c>
      <c r="L13" s="3">
        <v>151637</v>
      </c>
      <c r="M13" s="1">
        <f t="shared" si="0"/>
        <v>26402.623393008635</v>
      </c>
      <c r="N13" s="10">
        <v>12727.73</v>
      </c>
      <c r="O13" s="39">
        <f t="shared" si="3"/>
        <v>117021.29516599998</v>
      </c>
      <c r="P13" s="39">
        <f t="shared" si="4"/>
        <v>117021.29516599998</v>
      </c>
      <c r="Q13" s="1">
        <f t="shared" si="5"/>
        <v>13674.893393008635</v>
      </c>
      <c r="R13" s="1">
        <f t="shared" si="6"/>
        <v>1.0744173071717138</v>
      </c>
    </row>
    <row r="14" spans="1:19" x14ac:dyDescent="0.15">
      <c r="A14" s="7">
        <v>34</v>
      </c>
      <c r="B14" s="11" t="s">
        <v>87</v>
      </c>
      <c r="C14" s="12">
        <v>1</v>
      </c>
      <c r="D14" s="13">
        <v>90291</v>
      </c>
      <c r="E14" s="7">
        <v>1.95</v>
      </c>
      <c r="F14" s="13">
        <v>163272</v>
      </c>
      <c r="G14" s="13">
        <v>127240</v>
      </c>
      <c r="H14" s="37">
        <f t="shared" si="1"/>
        <v>127240</v>
      </c>
      <c r="I14" s="13">
        <v>270827</v>
      </c>
      <c r="J14" s="37">
        <f t="shared" si="2"/>
        <v>270827</v>
      </c>
      <c r="K14" s="13">
        <v>1638</v>
      </c>
      <c r="L14" s="13">
        <v>163272</v>
      </c>
      <c r="M14" s="15">
        <f t="shared" si="0"/>
        <v>21284.73750392958</v>
      </c>
      <c r="N14" s="16">
        <v>9826.2199999999993</v>
      </c>
      <c r="O14" s="40">
        <f t="shared" si="3"/>
        <v>125028.82328</v>
      </c>
      <c r="P14" s="40">
        <f t="shared" si="4"/>
        <v>125028.82328</v>
      </c>
      <c r="Q14" s="15">
        <f t="shared" si="5"/>
        <v>11458.517503929581</v>
      </c>
      <c r="R14" s="15">
        <f t="shared" si="6"/>
        <v>1.1661165233354822</v>
      </c>
      <c r="S14" s="7" t="s">
        <v>208</v>
      </c>
    </row>
    <row r="15" spans="1:19" x14ac:dyDescent="0.15">
      <c r="A15" s="5">
        <v>100</v>
      </c>
      <c r="B15" s="42" t="s">
        <v>162</v>
      </c>
      <c r="C15" s="6">
        <v>1</v>
      </c>
      <c r="D15" s="3">
        <v>45737</v>
      </c>
      <c r="E15" s="5">
        <v>1.4</v>
      </c>
      <c r="F15" s="3">
        <v>63980</v>
      </c>
      <c r="G15" s="3">
        <v>6349</v>
      </c>
      <c r="H15" s="3">
        <f t="shared" si="1"/>
        <v>6349</v>
      </c>
      <c r="I15" s="3">
        <v>8378</v>
      </c>
      <c r="J15" s="3">
        <f t="shared" si="2"/>
        <v>8378</v>
      </c>
      <c r="K15" s="3">
        <v>57631</v>
      </c>
      <c r="L15" s="3">
        <v>63980</v>
      </c>
      <c r="M15" s="1">
        <f t="shared" si="0"/>
        <v>13195.778862813042</v>
      </c>
      <c r="N15" s="10">
        <v>6010</v>
      </c>
      <c r="O15" s="39">
        <f t="shared" si="3"/>
        <v>3815.7489999999998</v>
      </c>
      <c r="P15" s="39">
        <f t="shared" si="4"/>
        <v>3815.7489999999998</v>
      </c>
      <c r="Q15" s="1">
        <f t="shared" si="5"/>
        <v>7185.778862813042</v>
      </c>
      <c r="R15" s="1">
        <f t="shared" si="6"/>
        <v>1.1956370819988422</v>
      </c>
    </row>
    <row r="16" spans="1:19" x14ac:dyDescent="0.15">
      <c r="A16" s="5">
        <v>54</v>
      </c>
      <c r="B16" s="42" t="s">
        <v>151</v>
      </c>
      <c r="C16" s="6">
        <v>1</v>
      </c>
      <c r="D16" s="3">
        <v>46795</v>
      </c>
      <c r="E16" s="5">
        <v>2</v>
      </c>
      <c r="F16" s="3">
        <v>93590</v>
      </c>
      <c r="G16" s="3">
        <v>64436</v>
      </c>
      <c r="H16" s="3">
        <f t="shared" si="1"/>
        <v>64436</v>
      </c>
      <c r="I16" s="3">
        <v>219449</v>
      </c>
      <c r="J16" s="3">
        <f t="shared" si="2"/>
        <v>219449</v>
      </c>
      <c r="K16" s="3">
        <v>29154</v>
      </c>
      <c r="L16" s="3">
        <v>93590</v>
      </c>
      <c r="M16" s="1">
        <f t="shared" si="0"/>
        <v>34056.893661928116</v>
      </c>
      <c r="N16" s="10">
        <v>15281.55</v>
      </c>
      <c r="O16" s="39">
        <f t="shared" si="3"/>
        <v>98468.19558</v>
      </c>
      <c r="P16" s="39">
        <f t="shared" si="4"/>
        <v>98468.19558</v>
      </c>
      <c r="Q16" s="1">
        <f t="shared" si="5"/>
        <v>18775.343661928116</v>
      </c>
      <c r="R16" s="1">
        <f t="shared" si="6"/>
        <v>1.2286282256661214</v>
      </c>
    </row>
    <row r="17" spans="1:19" x14ac:dyDescent="0.15">
      <c r="A17" s="5">
        <v>125</v>
      </c>
      <c r="B17" s="42" t="s">
        <v>167</v>
      </c>
      <c r="C17" s="6">
        <v>0.33300000000000002</v>
      </c>
      <c r="D17" s="3">
        <v>31333</v>
      </c>
      <c r="E17" s="5">
        <v>1.05</v>
      </c>
      <c r="F17" s="3">
        <v>32900</v>
      </c>
      <c r="G17" s="3">
        <v>4737</v>
      </c>
      <c r="H17" s="3">
        <f t="shared" si="1"/>
        <v>1577.421</v>
      </c>
      <c r="I17" s="3">
        <v>7610</v>
      </c>
      <c r="J17" s="3">
        <f t="shared" si="2"/>
        <v>2534.13</v>
      </c>
      <c r="K17" s="3">
        <v>28163</v>
      </c>
      <c r="L17" s="3">
        <v>32900</v>
      </c>
      <c r="M17" s="1">
        <f t="shared" si="0"/>
        <v>16065.02005488706</v>
      </c>
      <c r="N17" s="10">
        <v>7105</v>
      </c>
      <c r="O17" s="39">
        <f t="shared" si="3"/>
        <v>3365.6385</v>
      </c>
      <c r="P17" s="39">
        <f t="shared" si="4"/>
        <v>1120.7576205</v>
      </c>
      <c r="Q17" s="1">
        <f t="shared" si="5"/>
        <v>8960.0200548870598</v>
      </c>
      <c r="R17" s="1">
        <f t="shared" si="6"/>
        <v>1.2610865664865671</v>
      </c>
    </row>
    <row r="18" spans="1:19" x14ac:dyDescent="0.15">
      <c r="A18" s="5">
        <v>17</v>
      </c>
      <c r="B18" s="42" t="s">
        <v>136</v>
      </c>
      <c r="C18" s="6">
        <v>1</v>
      </c>
      <c r="D18" s="3">
        <v>51156</v>
      </c>
      <c r="E18" s="5">
        <v>2.2000000000000002</v>
      </c>
      <c r="F18" s="3">
        <v>112543</v>
      </c>
      <c r="G18" s="5" t="s">
        <v>0</v>
      </c>
      <c r="I18" s="5" t="s">
        <v>0</v>
      </c>
      <c r="K18" s="3">
        <v>112543</v>
      </c>
      <c r="L18" s="3">
        <v>112543</v>
      </c>
      <c r="M18" s="1">
        <f t="shared" si="0"/>
        <v>0</v>
      </c>
      <c r="N18" s="5"/>
      <c r="O18" s="5"/>
      <c r="P18" s="5"/>
      <c r="R18" s="5"/>
    </row>
    <row r="19" spans="1:19" x14ac:dyDescent="0.15">
      <c r="A19" s="5">
        <v>18</v>
      </c>
      <c r="B19" s="42" t="s">
        <v>137</v>
      </c>
      <c r="C19" s="6">
        <v>1</v>
      </c>
      <c r="D19" s="3">
        <v>47719</v>
      </c>
      <c r="E19" s="5">
        <v>2.2000000000000002</v>
      </c>
      <c r="F19" s="3">
        <v>104982</v>
      </c>
      <c r="G19" s="5" t="s">
        <v>0</v>
      </c>
      <c r="I19" s="5" t="s">
        <v>0</v>
      </c>
      <c r="K19" s="3">
        <v>104982</v>
      </c>
      <c r="L19" s="3">
        <v>104982</v>
      </c>
      <c r="M19" s="1">
        <f t="shared" si="0"/>
        <v>0</v>
      </c>
      <c r="N19" s="5"/>
      <c r="O19" s="5"/>
      <c r="P19" s="5"/>
      <c r="R19" s="5"/>
    </row>
    <row r="20" spans="1:19" x14ac:dyDescent="0.15">
      <c r="A20" s="5">
        <v>19</v>
      </c>
      <c r="B20" s="42" t="s">
        <v>138</v>
      </c>
      <c r="C20" s="6">
        <v>0.25</v>
      </c>
      <c r="D20" s="3">
        <v>34805</v>
      </c>
      <c r="E20" s="5">
        <v>1.8</v>
      </c>
      <c r="F20" s="3">
        <v>62649</v>
      </c>
      <c r="G20" s="5" t="s">
        <v>0</v>
      </c>
      <c r="I20" s="5" t="s">
        <v>0</v>
      </c>
      <c r="K20" s="3">
        <v>62649</v>
      </c>
      <c r="L20" s="3">
        <v>62649</v>
      </c>
      <c r="M20" s="1">
        <f t="shared" si="0"/>
        <v>0</v>
      </c>
      <c r="N20" s="5"/>
      <c r="O20" s="5"/>
      <c r="P20" s="5"/>
      <c r="R20" s="5"/>
    </row>
    <row r="21" spans="1:19" x14ac:dyDescent="0.15">
      <c r="A21" s="5">
        <v>20</v>
      </c>
      <c r="B21" s="42" t="s">
        <v>475</v>
      </c>
      <c r="C21" s="6">
        <v>0.3</v>
      </c>
      <c r="D21" s="3">
        <v>36771</v>
      </c>
      <c r="E21" s="5">
        <v>1.8</v>
      </c>
      <c r="F21" s="3">
        <v>66188</v>
      </c>
      <c r="G21" s="5" t="s">
        <v>0</v>
      </c>
      <c r="I21" s="5" t="s">
        <v>0</v>
      </c>
      <c r="K21" s="3">
        <v>66188</v>
      </c>
      <c r="L21" s="3">
        <v>66188</v>
      </c>
      <c r="M21" s="1">
        <f t="shared" si="0"/>
        <v>0</v>
      </c>
      <c r="N21" s="5"/>
      <c r="O21" s="5"/>
      <c r="P21" s="5"/>
      <c r="R21" s="5"/>
    </row>
    <row r="22" spans="1:19" x14ac:dyDescent="0.15">
      <c r="A22" s="5">
        <v>21</v>
      </c>
      <c r="B22" s="42" t="s">
        <v>139</v>
      </c>
      <c r="C22" s="6">
        <v>0.49</v>
      </c>
      <c r="D22" s="3">
        <v>69598</v>
      </c>
      <c r="E22" s="5">
        <v>2.7</v>
      </c>
      <c r="F22" s="3">
        <v>187915</v>
      </c>
      <c r="G22" s="5" t="s">
        <v>0</v>
      </c>
      <c r="I22" s="5" t="s">
        <v>0</v>
      </c>
      <c r="K22" s="3">
        <v>187915</v>
      </c>
      <c r="L22" s="3">
        <v>187915</v>
      </c>
      <c r="M22" s="1">
        <f t="shared" si="0"/>
        <v>0</v>
      </c>
      <c r="N22" s="5"/>
      <c r="O22" s="5"/>
      <c r="P22" s="5"/>
      <c r="R22" s="5"/>
    </row>
    <row r="23" spans="1:19" s="7" customFormat="1" x14ac:dyDescent="0.15">
      <c r="A23" s="7">
        <v>75</v>
      </c>
      <c r="B23" s="11" t="s">
        <v>213</v>
      </c>
      <c r="C23" s="12">
        <v>1</v>
      </c>
      <c r="D23" s="13">
        <v>244207</v>
      </c>
      <c r="E23" s="7">
        <v>2</v>
      </c>
      <c r="F23" s="13">
        <v>488414</v>
      </c>
      <c r="G23" s="13">
        <v>106866</v>
      </c>
      <c r="H23" s="37">
        <f>G23*C23</f>
        <v>106866</v>
      </c>
      <c r="I23" s="13">
        <v>124278</v>
      </c>
      <c r="J23" s="37">
        <f>I23*C23</f>
        <v>124278</v>
      </c>
      <c r="K23" s="13">
        <v>381548</v>
      </c>
      <c r="L23" s="13">
        <v>488414</v>
      </c>
      <c r="M23" s="15">
        <f t="shared" si="0"/>
        <v>11629.330189208917</v>
      </c>
      <c r="N23" s="16">
        <v>5061.24</v>
      </c>
      <c r="O23" s="40">
        <f>N23*G23/10000</f>
        <v>54087.447384000006</v>
      </c>
      <c r="P23" s="40">
        <f>O23*C23</f>
        <v>54087.447384000006</v>
      </c>
      <c r="Q23" s="15">
        <f>M23-N23</f>
        <v>6568.0901892089169</v>
      </c>
      <c r="R23" s="15">
        <f>Q23/N23</f>
        <v>1.2977235201667807</v>
      </c>
      <c r="S23" s="7" t="s">
        <v>208</v>
      </c>
    </row>
    <row r="24" spans="1:19" s="7" customFormat="1" x14ac:dyDescent="0.15">
      <c r="A24" s="5">
        <v>118</v>
      </c>
      <c r="B24" s="42" t="s">
        <v>121</v>
      </c>
      <c r="C24" s="6">
        <v>1</v>
      </c>
      <c r="D24" s="3">
        <v>41950</v>
      </c>
      <c r="E24" s="5">
        <v>2.2000000000000002</v>
      </c>
      <c r="F24" s="3">
        <v>92291</v>
      </c>
      <c r="G24" s="3">
        <v>91600</v>
      </c>
      <c r="H24" s="3">
        <f>G24*C24</f>
        <v>91600</v>
      </c>
      <c r="I24" s="3">
        <v>125172</v>
      </c>
      <c r="J24" s="3">
        <f>I24*C24</f>
        <v>125172</v>
      </c>
      <c r="K24" s="5">
        <v>691</v>
      </c>
      <c r="L24" s="3">
        <v>92291</v>
      </c>
      <c r="M24" s="1">
        <f t="shared" si="0"/>
        <v>13665.065502183406</v>
      </c>
      <c r="N24" s="10">
        <v>5861.91</v>
      </c>
      <c r="O24" s="39">
        <f>N24*G24/10000</f>
        <v>53695.095600000001</v>
      </c>
      <c r="P24" s="39">
        <f>O24*C24</f>
        <v>53695.095600000001</v>
      </c>
      <c r="Q24" s="1">
        <f>M24-N24</f>
        <v>7803.1555021834065</v>
      </c>
      <c r="R24" s="1">
        <f>Q24/N24</f>
        <v>1.33116262484129</v>
      </c>
      <c r="S24" s="5"/>
    </row>
    <row r="25" spans="1:19" s="60" customFormat="1" ht="40.5" x14ac:dyDescent="0.15">
      <c r="A25" s="53">
        <v>48</v>
      </c>
      <c r="B25" s="54" t="s">
        <v>331</v>
      </c>
      <c r="C25" s="55">
        <v>1</v>
      </c>
      <c r="D25" s="56">
        <v>35359</v>
      </c>
      <c r="E25" s="53">
        <v>3</v>
      </c>
      <c r="F25" s="56">
        <v>106077</v>
      </c>
      <c r="G25" s="56">
        <v>14247</v>
      </c>
      <c r="H25" s="56">
        <f>G25*C25</f>
        <v>14247</v>
      </c>
      <c r="I25" s="56">
        <v>45511</v>
      </c>
      <c r="J25" s="56">
        <f>I25*C25</f>
        <v>45511</v>
      </c>
      <c r="K25" s="56">
        <v>10821</v>
      </c>
      <c r="L25" s="56">
        <v>46344</v>
      </c>
      <c r="M25" s="57">
        <f t="shared" si="0"/>
        <v>31944.268968905733</v>
      </c>
      <c r="N25" s="58">
        <v>13197.96</v>
      </c>
      <c r="O25" s="59">
        <f>N25*G25/10000</f>
        <v>18803.133611999998</v>
      </c>
      <c r="P25" s="59">
        <f>O25*C25</f>
        <v>18803.133611999998</v>
      </c>
      <c r="Q25" s="57">
        <f>M25-N25</f>
        <v>18746.308968905734</v>
      </c>
      <c r="R25" s="57">
        <f>Q25/N25</f>
        <v>1.4203944373907584</v>
      </c>
      <c r="S25" s="53"/>
    </row>
    <row r="26" spans="1:19" x14ac:dyDescent="0.15">
      <c r="A26" s="5">
        <v>25</v>
      </c>
      <c r="B26" s="42" t="s">
        <v>140</v>
      </c>
      <c r="C26" s="6">
        <v>0.25</v>
      </c>
      <c r="D26" s="3">
        <v>28054</v>
      </c>
      <c r="E26" s="5">
        <v>1.2</v>
      </c>
      <c r="F26" s="3">
        <v>33665</v>
      </c>
      <c r="G26" s="5" t="s">
        <v>0</v>
      </c>
      <c r="I26" s="5" t="s">
        <v>0</v>
      </c>
      <c r="K26" s="3">
        <v>33665</v>
      </c>
      <c r="L26" s="3">
        <v>33665</v>
      </c>
      <c r="M26" s="1">
        <f t="shared" si="0"/>
        <v>0</v>
      </c>
      <c r="N26" s="5"/>
      <c r="O26" s="5"/>
      <c r="P26" s="5"/>
      <c r="R26" s="5"/>
    </row>
    <row r="27" spans="1:19" x14ac:dyDescent="0.15">
      <c r="A27" s="5">
        <v>26</v>
      </c>
      <c r="B27" s="42" t="s">
        <v>141</v>
      </c>
      <c r="C27" s="6">
        <v>0.3</v>
      </c>
      <c r="D27" s="3">
        <v>59747</v>
      </c>
      <c r="E27" s="5">
        <v>2.2000000000000002</v>
      </c>
      <c r="F27" s="3">
        <v>131443</v>
      </c>
      <c r="G27" s="5" t="s">
        <v>0</v>
      </c>
      <c r="I27" s="5" t="s">
        <v>0</v>
      </c>
      <c r="K27" s="3">
        <v>131443</v>
      </c>
      <c r="L27" s="3">
        <v>131443</v>
      </c>
      <c r="M27" s="1">
        <f t="shared" si="0"/>
        <v>0</v>
      </c>
      <c r="N27" s="5"/>
      <c r="O27" s="5"/>
      <c r="P27" s="5"/>
      <c r="R27" s="5"/>
    </row>
    <row r="28" spans="1:19" x14ac:dyDescent="0.15">
      <c r="A28" s="5">
        <v>27</v>
      </c>
      <c r="B28" s="42" t="s">
        <v>203</v>
      </c>
      <c r="C28" s="6">
        <v>1</v>
      </c>
      <c r="D28" s="3">
        <v>155183</v>
      </c>
      <c r="E28" s="5">
        <v>2.5</v>
      </c>
      <c r="F28" s="3">
        <v>387957</v>
      </c>
      <c r="K28" s="3">
        <v>17741</v>
      </c>
      <c r="L28" s="3">
        <v>99096</v>
      </c>
      <c r="M28" s="1">
        <f t="shared" si="0"/>
        <v>0</v>
      </c>
      <c r="N28" s="5"/>
      <c r="O28" s="5"/>
      <c r="P28" s="5"/>
      <c r="R28" s="5"/>
    </row>
    <row r="29" spans="1:19" x14ac:dyDescent="0.15">
      <c r="A29" s="5">
        <v>31</v>
      </c>
      <c r="B29" s="42" t="s">
        <v>85</v>
      </c>
      <c r="C29" s="6">
        <v>1</v>
      </c>
      <c r="D29" s="3">
        <v>26331</v>
      </c>
      <c r="E29" s="5">
        <v>1.4</v>
      </c>
      <c r="F29" s="3">
        <v>36863</v>
      </c>
      <c r="G29" s="3">
        <v>4240</v>
      </c>
      <c r="H29" s="3">
        <f>G29*C29</f>
        <v>4240</v>
      </c>
      <c r="I29" s="3">
        <v>14070</v>
      </c>
      <c r="J29" s="3">
        <f>I29*C29</f>
        <v>14070</v>
      </c>
      <c r="K29" s="5">
        <v>947</v>
      </c>
      <c r="L29" s="3">
        <v>14094</v>
      </c>
      <c r="M29" s="1">
        <f t="shared" si="0"/>
        <v>33183.962264150941</v>
      </c>
      <c r="N29" s="10">
        <v>13696.72</v>
      </c>
      <c r="O29" s="39">
        <f>N29*G29/10000</f>
        <v>5807.4092799999999</v>
      </c>
      <c r="P29" s="39">
        <f>O29*C29</f>
        <v>5807.4092799999999</v>
      </c>
      <c r="Q29" s="1">
        <f>M29-N29</f>
        <v>19487.24226415094</v>
      </c>
      <c r="R29" s="1">
        <f>Q29/N29</f>
        <v>1.4227670759240856</v>
      </c>
    </row>
    <row r="30" spans="1:19" x14ac:dyDescent="0.15">
      <c r="A30" s="5">
        <v>72</v>
      </c>
      <c r="B30" s="42" t="s">
        <v>154</v>
      </c>
      <c r="C30" s="6">
        <v>1</v>
      </c>
      <c r="D30" s="3">
        <v>74771</v>
      </c>
      <c r="E30" s="5">
        <v>2.8</v>
      </c>
      <c r="F30" s="3">
        <v>209359</v>
      </c>
      <c r="G30" s="3">
        <v>50122</v>
      </c>
      <c r="H30" s="3">
        <f>G30*C30</f>
        <v>50122</v>
      </c>
      <c r="I30" s="3">
        <v>60065</v>
      </c>
      <c r="J30" s="3">
        <f>I30*C30</f>
        <v>60065</v>
      </c>
      <c r="K30" s="3">
        <v>159237</v>
      </c>
      <c r="L30" s="3">
        <v>209359</v>
      </c>
      <c r="M30" s="1">
        <f t="shared" si="0"/>
        <v>11983.759626511312</v>
      </c>
      <c r="N30" s="10">
        <v>4900</v>
      </c>
      <c r="O30" s="39">
        <f>N30*G30/10000</f>
        <v>24559.78</v>
      </c>
      <c r="P30" s="39">
        <f>O30*C30</f>
        <v>24559.78</v>
      </c>
      <c r="Q30" s="1">
        <f>M30-N30</f>
        <v>7083.7596265113116</v>
      </c>
      <c r="R30" s="1">
        <f>Q30/N30</f>
        <v>1.4456652299002677</v>
      </c>
    </row>
    <row r="31" spans="1:19" x14ac:dyDescent="0.15">
      <c r="A31" s="7">
        <v>55</v>
      </c>
      <c r="B31" s="11" t="s">
        <v>214</v>
      </c>
      <c r="C31" s="12">
        <v>1</v>
      </c>
      <c r="D31" s="13">
        <v>47831</v>
      </c>
      <c r="E31" s="7">
        <v>2.25</v>
      </c>
      <c r="F31" s="13">
        <v>107718</v>
      </c>
      <c r="G31" s="13">
        <v>29754</v>
      </c>
      <c r="H31" s="37">
        <f>G31*C31</f>
        <v>29754</v>
      </c>
      <c r="I31" s="13">
        <v>60525</v>
      </c>
      <c r="J31" s="37">
        <f>I31*C31</f>
        <v>60525</v>
      </c>
      <c r="K31" s="13">
        <v>77964</v>
      </c>
      <c r="L31" s="13">
        <v>107718</v>
      </c>
      <c r="M31" s="15">
        <f t="shared" si="0"/>
        <v>20341.802782819115</v>
      </c>
      <c r="N31" s="16">
        <v>8206.6299999999992</v>
      </c>
      <c r="O31" s="40">
        <f>N31*G31/10000</f>
        <v>24418.006901999997</v>
      </c>
      <c r="P31" s="40">
        <f>O31*C31</f>
        <v>24418.006901999997</v>
      </c>
      <c r="Q31" s="15">
        <f>M31-N31</f>
        <v>12135.172782819116</v>
      </c>
      <c r="R31" s="15">
        <f>Q31/N31</f>
        <v>1.4787035339498817</v>
      </c>
      <c r="S31" s="7" t="s">
        <v>208</v>
      </c>
    </row>
    <row r="32" spans="1:19" x14ac:dyDescent="0.15">
      <c r="A32" s="5">
        <v>66</v>
      </c>
      <c r="B32" s="42" t="s">
        <v>198</v>
      </c>
      <c r="C32" s="6">
        <v>0.45</v>
      </c>
      <c r="D32" s="3">
        <v>108726</v>
      </c>
      <c r="E32" s="5">
        <v>1.8</v>
      </c>
      <c r="F32" s="3">
        <v>195707</v>
      </c>
      <c r="G32" s="3">
        <v>18064</v>
      </c>
      <c r="H32" s="3">
        <f>G32*C32</f>
        <v>8128.8</v>
      </c>
      <c r="I32" s="3">
        <v>24367</v>
      </c>
      <c r="J32" s="3">
        <f>I32*C32</f>
        <v>10965.15</v>
      </c>
      <c r="K32" s="3">
        <v>177643</v>
      </c>
      <c r="L32" s="3">
        <v>195707</v>
      </c>
      <c r="M32" s="1">
        <f t="shared" si="0"/>
        <v>13489.260407440213</v>
      </c>
      <c r="N32" s="10">
        <v>5375</v>
      </c>
      <c r="O32" s="39">
        <f>N32*G32/10000</f>
        <v>9709.4</v>
      </c>
      <c r="P32" s="39">
        <f>O32*C32</f>
        <v>4369.2299999999996</v>
      </c>
      <c r="Q32" s="1">
        <f>M32-N32</f>
        <v>8114.2604074402134</v>
      </c>
      <c r="R32" s="1">
        <f>Q32/N32</f>
        <v>1.5096298432446908</v>
      </c>
    </row>
    <row r="33" spans="1:19" x14ac:dyDescent="0.15">
      <c r="A33" s="5">
        <v>169</v>
      </c>
      <c r="B33" s="42" t="s">
        <v>184</v>
      </c>
      <c r="C33" s="6">
        <v>1</v>
      </c>
      <c r="D33" s="3">
        <v>127645</v>
      </c>
      <c r="E33" s="5">
        <v>1.6</v>
      </c>
      <c r="F33" s="3">
        <v>204231</v>
      </c>
      <c r="G33" s="3">
        <v>41591</v>
      </c>
      <c r="H33" s="3">
        <f>G33*C33</f>
        <v>41591</v>
      </c>
      <c r="I33" s="3">
        <v>50058</v>
      </c>
      <c r="J33" s="3">
        <f>I33*C33</f>
        <v>50058</v>
      </c>
      <c r="K33" s="3">
        <v>162641</v>
      </c>
      <c r="L33" s="3">
        <v>204231</v>
      </c>
      <c r="M33" s="1">
        <f t="shared" si="0"/>
        <v>12035.776970979299</v>
      </c>
      <c r="N33" s="10">
        <v>4754.41</v>
      </c>
      <c r="O33" s="39">
        <f>N33*G33/10000</f>
        <v>19774.066631000002</v>
      </c>
      <c r="P33" s="39">
        <f>O33*C33</f>
        <v>19774.066631000002</v>
      </c>
      <c r="Q33" s="1">
        <f>M33-N33</f>
        <v>7281.3669709792994</v>
      </c>
      <c r="R33" s="1">
        <f>Q33/N33</f>
        <v>1.531497487801704</v>
      </c>
    </row>
    <row r="34" spans="1:19" x14ac:dyDescent="0.15">
      <c r="A34" s="5">
        <v>33</v>
      </c>
      <c r="B34" s="42" t="s">
        <v>86</v>
      </c>
      <c r="C34" s="6">
        <v>1</v>
      </c>
      <c r="D34" s="3">
        <v>16573</v>
      </c>
      <c r="E34" s="5">
        <v>22</v>
      </c>
      <c r="F34" s="3">
        <v>364606</v>
      </c>
      <c r="G34" s="5" t="s">
        <v>0</v>
      </c>
      <c r="I34" s="5" t="s">
        <v>0</v>
      </c>
      <c r="K34" s="3">
        <v>364606</v>
      </c>
      <c r="L34" s="3">
        <v>364606</v>
      </c>
      <c r="M34" s="1">
        <f t="shared" si="0"/>
        <v>0</v>
      </c>
      <c r="N34" s="5"/>
      <c r="O34" s="5"/>
      <c r="P34" s="5"/>
      <c r="R34" s="5"/>
    </row>
    <row r="35" spans="1:19" s="7" customFormat="1" x14ac:dyDescent="0.15">
      <c r="A35" s="5">
        <v>57</v>
      </c>
      <c r="B35" s="42" t="s">
        <v>96</v>
      </c>
      <c r="C35" s="6">
        <v>1</v>
      </c>
      <c r="D35" s="3">
        <v>58194</v>
      </c>
      <c r="E35" s="5">
        <v>1.5</v>
      </c>
      <c r="F35" s="3">
        <v>87291</v>
      </c>
      <c r="G35" s="3">
        <v>18852</v>
      </c>
      <c r="H35" s="3">
        <f>G35*C35</f>
        <v>18852</v>
      </c>
      <c r="I35" s="3">
        <v>22534</v>
      </c>
      <c r="J35" s="3">
        <f>I35*C35</f>
        <v>22534</v>
      </c>
      <c r="K35" s="3">
        <v>68439</v>
      </c>
      <c r="L35" s="3">
        <v>87291</v>
      </c>
      <c r="M35" s="1">
        <f t="shared" si="0"/>
        <v>11953.108423509442</v>
      </c>
      <c r="N35" s="10">
        <v>4667</v>
      </c>
      <c r="O35" s="39">
        <f>N35*G35/10000</f>
        <v>8798.2284</v>
      </c>
      <c r="P35" s="39">
        <f>O35*C35</f>
        <v>8798.2284</v>
      </c>
      <c r="Q35" s="1">
        <f>M35-N35</f>
        <v>7286.1084235094422</v>
      </c>
      <c r="R35" s="1">
        <f>Q35/N35</f>
        <v>1.5611974337924668</v>
      </c>
      <c r="S35" s="5"/>
    </row>
    <row r="36" spans="1:19" x14ac:dyDescent="0.15">
      <c r="A36" s="5">
        <v>3</v>
      </c>
      <c r="B36" s="42" t="s">
        <v>72</v>
      </c>
      <c r="C36" s="6">
        <v>0.4</v>
      </c>
      <c r="D36" s="3">
        <v>87914</v>
      </c>
      <c r="E36" s="5">
        <v>1.8</v>
      </c>
      <c r="F36" s="3">
        <v>158245</v>
      </c>
      <c r="G36" s="3">
        <v>36044</v>
      </c>
      <c r="H36" s="3">
        <f>G36*C36</f>
        <v>14417.6</v>
      </c>
      <c r="I36" s="3">
        <v>139864</v>
      </c>
      <c r="J36" s="3">
        <f>I36*C36</f>
        <v>55945.600000000006</v>
      </c>
      <c r="K36" s="3">
        <v>122201</v>
      </c>
      <c r="L36" s="3">
        <v>158245</v>
      </c>
      <c r="M36" s="1">
        <f t="shared" si="0"/>
        <v>38803.684385750748</v>
      </c>
      <c r="N36" s="10">
        <v>14597.64</v>
      </c>
      <c r="O36" s="39">
        <f>N36*G36/10000</f>
        <v>52615.733615999998</v>
      </c>
      <c r="P36" s="39">
        <f>O36*C36</f>
        <v>21046.293446399999</v>
      </c>
      <c r="Q36" s="1">
        <f>M36-N36</f>
        <v>24206.044385750749</v>
      </c>
      <c r="R36" s="1">
        <f>Q36/N36</f>
        <v>1.6582162860401235</v>
      </c>
    </row>
    <row r="37" spans="1:19" x14ac:dyDescent="0.15">
      <c r="A37" s="5">
        <v>36</v>
      </c>
      <c r="B37" s="42" t="s">
        <v>143</v>
      </c>
      <c r="C37" s="6">
        <v>0.5</v>
      </c>
      <c r="D37" s="3">
        <v>49222</v>
      </c>
      <c r="E37" s="5">
        <v>1.6</v>
      </c>
      <c r="F37" s="3">
        <v>78754</v>
      </c>
      <c r="G37" s="5" t="s">
        <v>0</v>
      </c>
      <c r="I37" s="5" t="s">
        <v>0</v>
      </c>
      <c r="K37" s="3">
        <v>78754</v>
      </c>
      <c r="L37" s="3">
        <v>78754</v>
      </c>
      <c r="M37" s="1">
        <f t="shared" si="0"/>
        <v>0</v>
      </c>
      <c r="N37" s="5"/>
      <c r="O37" s="5"/>
      <c r="P37" s="5"/>
      <c r="R37" s="5"/>
    </row>
    <row r="38" spans="1:19" ht="27" x14ac:dyDescent="0.15">
      <c r="A38" s="5">
        <v>37</v>
      </c>
      <c r="B38" s="42" t="s">
        <v>144</v>
      </c>
      <c r="C38" s="6">
        <v>0.14779999999999999</v>
      </c>
      <c r="D38" s="3">
        <v>69206</v>
      </c>
      <c r="E38" s="5">
        <v>2</v>
      </c>
      <c r="F38" s="3">
        <v>138413</v>
      </c>
      <c r="G38" s="5" t="s">
        <v>0</v>
      </c>
      <c r="I38" s="5" t="s">
        <v>0</v>
      </c>
      <c r="K38" s="3">
        <v>138413</v>
      </c>
      <c r="L38" s="3">
        <v>138413</v>
      </c>
      <c r="M38" s="1">
        <f t="shared" si="0"/>
        <v>0</v>
      </c>
      <c r="N38" s="5"/>
      <c r="O38" s="5"/>
      <c r="P38" s="5"/>
      <c r="R38" s="5"/>
    </row>
    <row r="39" spans="1:19" x14ac:dyDescent="0.15">
      <c r="A39" s="5">
        <v>38</v>
      </c>
      <c r="B39" s="42" t="s">
        <v>145</v>
      </c>
      <c r="C39" s="6">
        <v>0.13300000000000001</v>
      </c>
      <c r="D39" s="3">
        <v>34801</v>
      </c>
      <c r="E39" s="5">
        <v>2</v>
      </c>
      <c r="F39" s="3">
        <v>69602</v>
      </c>
      <c r="G39" s="5" t="s">
        <v>0</v>
      </c>
      <c r="I39" s="5" t="s">
        <v>0</v>
      </c>
      <c r="K39" s="3">
        <v>69602</v>
      </c>
      <c r="L39" s="3">
        <v>69602</v>
      </c>
      <c r="M39" s="1">
        <f t="shared" si="0"/>
        <v>0</v>
      </c>
      <c r="N39" s="5"/>
      <c r="O39" s="5"/>
      <c r="P39" s="5"/>
      <c r="R39" s="5"/>
    </row>
    <row r="40" spans="1:19" x14ac:dyDescent="0.15">
      <c r="A40" s="5">
        <v>39</v>
      </c>
      <c r="B40" s="42" t="s">
        <v>146</v>
      </c>
      <c r="C40" s="6">
        <v>1</v>
      </c>
      <c r="D40" s="3">
        <v>58445</v>
      </c>
      <c r="E40" s="5">
        <v>1.7</v>
      </c>
      <c r="F40" s="3">
        <v>99356</v>
      </c>
      <c r="G40" s="5" t="s">
        <v>0</v>
      </c>
      <c r="I40" s="5" t="s">
        <v>0</v>
      </c>
      <c r="K40" s="3">
        <v>99356</v>
      </c>
      <c r="L40" s="3">
        <v>99356</v>
      </c>
      <c r="M40" s="1">
        <f t="shared" si="0"/>
        <v>0</v>
      </c>
      <c r="N40" s="5"/>
      <c r="O40" s="5"/>
      <c r="P40" s="5"/>
      <c r="R40" s="5"/>
    </row>
    <row r="41" spans="1:19" x14ac:dyDescent="0.15">
      <c r="A41" s="5">
        <v>40</v>
      </c>
      <c r="B41" s="42" t="s">
        <v>40</v>
      </c>
      <c r="C41" s="6">
        <v>0.33</v>
      </c>
      <c r="D41" s="3">
        <v>27484</v>
      </c>
      <c r="E41" s="5">
        <v>1.7</v>
      </c>
      <c r="F41" s="3">
        <v>46723</v>
      </c>
      <c r="G41" s="5" t="s">
        <v>0</v>
      </c>
      <c r="I41" s="5" t="s">
        <v>0</v>
      </c>
      <c r="K41" s="3">
        <v>46723</v>
      </c>
      <c r="L41" s="3">
        <v>46723</v>
      </c>
      <c r="M41" s="1">
        <f t="shared" si="0"/>
        <v>0</v>
      </c>
      <c r="N41" s="5"/>
      <c r="O41" s="5"/>
      <c r="P41" s="5"/>
      <c r="R41" s="5"/>
    </row>
    <row r="42" spans="1:19" x14ac:dyDescent="0.15">
      <c r="A42" s="5">
        <v>41</v>
      </c>
      <c r="B42" s="42" t="s">
        <v>147</v>
      </c>
      <c r="C42" s="6">
        <v>0.51</v>
      </c>
      <c r="D42" s="3">
        <v>52934</v>
      </c>
      <c r="E42" s="5">
        <v>1.5</v>
      </c>
      <c r="F42" s="3">
        <v>79400</v>
      </c>
      <c r="G42" s="5" t="s">
        <v>0</v>
      </c>
      <c r="I42" s="5" t="s">
        <v>0</v>
      </c>
      <c r="K42" s="3">
        <v>79400</v>
      </c>
      <c r="L42" s="3">
        <v>79400</v>
      </c>
      <c r="M42" s="1">
        <f t="shared" si="0"/>
        <v>0</v>
      </c>
      <c r="N42" s="5"/>
      <c r="O42" s="5"/>
      <c r="P42" s="5"/>
      <c r="R42" s="5"/>
    </row>
    <row r="43" spans="1:19" x14ac:dyDescent="0.15">
      <c r="A43" s="5">
        <v>115</v>
      </c>
      <c r="B43" s="42" t="s">
        <v>118</v>
      </c>
      <c r="C43" s="6">
        <v>0.33300000000000002</v>
      </c>
      <c r="D43" s="3">
        <v>134061</v>
      </c>
      <c r="E43" s="5">
        <v>1.56</v>
      </c>
      <c r="F43" s="3">
        <v>209135</v>
      </c>
      <c r="G43" s="3">
        <v>209052</v>
      </c>
      <c r="H43" s="3">
        <f>G43*C43</f>
        <v>69614.316000000006</v>
      </c>
      <c r="I43" s="3">
        <v>331781</v>
      </c>
      <c r="J43" s="3">
        <f>I43*C43</f>
        <v>110483.073</v>
      </c>
      <c r="K43" s="5">
        <v>83</v>
      </c>
      <c r="L43" s="3">
        <v>209135</v>
      </c>
      <c r="M43" s="1">
        <f t="shared" si="0"/>
        <v>15870.740294280849</v>
      </c>
      <c r="N43" s="10">
        <v>5948.7</v>
      </c>
      <c r="O43" s="39">
        <f>N43*G43/10000</f>
        <v>124358.76323999999</v>
      </c>
      <c r="P43" s="39">
        <f>O43*C43</f>
        <v>41411.468158919997</v>
      </c>
      <c r="Q43" s="1">
        <f>M43-N43</f>
        <v>9922.0402942808505</v>
      </c>
      <c r="R43" s="1">
        <f>Q43/N43</f>
        <v>1.6679342199608067</v>
      </c>
    </row>
    <row r="44" spans="1:19" s="7" customFormat="1" x14ac:dyDescent="0.15">
      <c r="A44" s="7">
        <v>117</v>
      </c>
      <c r="B44" s="11" t="s">
        <v>120</v>
      </c>
      <c r="C44" s="12">
        <v>1</v>
      </c>
      <c r="D44" s="13">
        <v>145572</v>
      </c>
      <c r="E44" s="7">
        <v>1.74</v>
      </c>
      <c r="F44" s="13">
        <v>253296</v>
      </c>
      <c r="G44" s="13">
        <v>208124</v>
      </c>
      <c r="H44" s="13">
        <f>G44*C44</f>
        <v>208124</v>
      </c>
      <c r="I44" s="13">
        <v>256559</v>
      </c>
      <c r="J44" s="13">
        <f>I44*C44</f>
        <v>256559</v>
      </c>
      <c r="K44" s="13">
        <v>45172</v>
      </c>
      <c r="L44" s="13">
        <v>253296</v>
      </c>
      <c r="M44" s="15">
        <f t="shared" si="0"/>
        <v>12327.218389037305</v>
      </c>
      <c r="N44" s="16">
        <v>4609.2</v>
      </c>
      <c r="O44" s="79">
        <f>N44*G44/10000</f>
        <v>95928.514079999994</v>
      </c>
      <c r="P44" s="79">
        <f>O44*C44</f>
        <v>95928.514079999994</v>
      </c>
      <c r="Q44" s="15">
        <f>M44-N44</f>
        <v>7718.0183890373055</v>
      </c>
      <c r="R44" s="15">
        <f>Q44/N44</f>
        <v>1.67448112232867</v>
      </c>
    </row>
    <row r="45" spans="1:19" x14ac:dyDescent="0.15">
      <c r="A45" s="5">
        <v>44</v>
      </c>
      <c r="B45" s="42" t="s">
        <v>90</v>
      </c>
      <c r="C45" s="6">
        <v>1</v>
      </c>
      <c r="D45" s="3">
        <v>10600</v>
      </c>
      <c r="E45" s="5">
        <v>3</v>
      </c>
      <c r="F45" s="3">
        <v>31800</v>
      </c>
      <c r="K45" s="3">
        <v>31800</v>
      </c>
      <c r="L45" s="3">
        <v>31800</v>
      </c>
      <c r="M45" s="1">
        <f t="shared" si="0"/>
        <v>0</v>
      </c>
      <c r="N45" s="5"/>
      <c r="O45" s="5"/>
      <c r="P45" s="5"/>
      <c r="R45" s="5"/>
    </row>
    <row r="46" spans="1:19" x14ac:dyDescent="0.15">
      <c r="A46" s="5">
        <v>1</v>
      </c>
      <c r="B46" s="42" t="s">
        <v>70</v>
      </c>
      <c r="C46" s="6">
        <v>1</v>
      </c>
      <c r="D46" s="3">
        <v>20928</v>
      </c>
      <c r="E46" s="5">
        <v>2.2999999999999998</v>
      </c>
      <c r="F46" s="3">
        <v>48134</v>
      </c>
      <c r="G46" s="3">
        <v>3089</v>
      </c>
      <c r="H46" s="3">
        <f>G46*C46</f>
        <v>3089</v>
      </c>
      <c r="I46" s="3">
        <v>9885</v>
      </c>
      <c r="J46" s="3">
        <f>I46*C46</f>
        <v>9885</v>
      </c>
      <c r="K46" s="3">
        <v>9592</v>
      </c>
      <c r="L46" s="3">
        <v>48134</v>
      </c>
      <c r="M46" s="1">
        <f t="shared" si="0"/>
        <v>32000.647458724507</v>
      </c>
      <c r="N46" s="10">
        <v>11904.17</v>
      </c>
      <c r="O46" s="39">
        <f>N46*G46/10000</f>
        <v>3677.1981130000004</v>
      </c>
      <c r="P46" s="39">
        <f>O46*C46</f>
        <v>3677.1981130000004</v>
      </c>
      <c r="Q46" s="1">
        <f>M46-N46</f>
        <v>20096.477458724505</v>
      </c>
      <c r="R46" s="1">
        <f>Q46/N46</f>
        <v>1.6881880432423684</v>
      </c>
    </row>
    <row r="47" spans="1:19" x14ac:dyDescent="0.15">
      <c r="A47" s="5">
        <v>46</v>
      </c>
      <c r="B47" s="42" t="s">
        <v>91</v>
      </c>
      <c r="C47" s="6">
        <v>0.32</v>
      </c>
      <c r="D47" s="3">
        <v>90935</v>
      </c>
      <c r="E47" s="5">
        <v>2.75</v>
      </c>
      <c r="F47" s="3">
        <v>250071</v>
      </c>
      <c r="G47" s="5" t="s">
        <v>0</v>
      </c>
      <c r="I47" s="5" t="s">
        <v>0</v>
      </c>
      <c r="K47" s="3">
        <v>250071</v>
      </c>
      <c r="L47" s="3">
        <v>250071</v>
      </c>
      <c r="M47" s="1">
        <f t="shared" si="0"/>
        <v>0</v>
      </c>
      <c r="N47" s="5"/>
      <c r="O47" s="5"/>
      <c r="P47" s="5"/>
      <c r="R47" s="5"/>
    </row>
    <row r="48" spans="1:19" x14ac:dyDescent="0.15">
      <c r="A48" s="17">
        <v>99</v>
      </c>
      <c r="B48" s="18" t="s">
        <v>205</v>
      </c>
      <c r="C48" s="19">
        <v>1</v>
      </c>
      <c r="D48" s="20">
        <v>82117</v>
      </c>
      <c r="E48" s="17">
        <v>2.5</v>
      </c>
      <c r="F48" s="20">
        <v>205293</v>
      </c>
      <c r="G48" s="20">
        <v>86019</v>
      </c>
      <c r="H48" s="20">
        <f>G48*C48</f>
        <v>86019</v>
      </c>
      <c r="I48" s="20">
        <v>83157</v>
      </c>
      <c r="J48" s="20">
        <f>I48*C48</f>
        <v>83157</v>
      </c>
      <c r="K48" s="20">
        <v>119273</v>
      </c>
      <c r="L48" s="20">
        <v>205293</v>
      </c>
      <c r="M48" s="22">
        <f t="shared" si="0"/>
        <v>9667.2828096118301</v>
      </c>
      <c r="N48" s="30">
        <v>3418</v>
      </c>
      <c r="O48" s="41">
        <f>N48*G48/10000</f>
        <v>29401.2942</v>
      </c>
      <c r="P48" s="41">
        <f>O48*C48</f>
        <v>29401.2942</v>
      </c>
      <c r="Q48" s="22">
        <f>M48-N48</f>
        <v>6249.2828096118301</v>
      </c>
      <c r="R48" s="22">
        <f>Q48/N48</f>
        <v>1.8283448828589322</v>
      </c>
      <c r="S48" s="17" t="s">
        <v>208</v>
      </c>
    </row>
    <row r="49" spans="1:19" x14ac:dyDescent="0.15">
      <c r="A49" s="5">
        <v>52</v>
      </c>
      <c r="B49" s="42" t="s">
        <v>95</v>
      </c>
      <c r="C49" s="6">
        <v>1</v>
      </c>
      <c r="D49" s="3">
        <v>80774</v>
      </c>
      <c r="E49" s="5">
        <v>1.7</v>
      </c>
      <c r="F49" s="3">
        <v>137316</v>
      </c>
      <c r="G49" s="3">
        <v>70889</v>
      </c>
      <c r="H49" s="3">
        <f>G49*C49</f>
        <v>70889</v>
      </c>
      <c r="I49" s="3">
        <v>92436</v>
      </c>
      <c r="J49" s="3">
        <f>I49*C49</f>
        <v>92436</v>
      </c>
      <c r="K49" s="3">
        <v>66426</v>
      </c>
      <c r="L49" s="3">
        <v>137316</v>
      </c>
      <c r="M49" s="1">
        <f t="shared" si="0"/>
        <v>13039.540690375094</v>
      </c>
      <c r="N49" s="10">
        <v>4587.96</v>
      </c>
      <c r="O49" s="39">
        <f>N49*G49/10000</f>
        <v>32523.589644</v>
      </c>
      <c r="P49" s="39">
        <f>O49*C49</f>
        <v>32523.589644</v>
      </c>
      <c r="Q49" s="1">
        <f>M49-N49</f>
        <v>8451.5806903750927</v>
      </c>
      <c r="R49" s="1">
        <f>Q49/N49</f>
        <v>1.8421217034095965</v>
      </c>
    </row>
    <row r="50" spans="1:19" x14ac:dyDescent="0.15">
      <c r="A50" s="5">
        <v>49</v>
      </c>
      <c r="B50" s="42" t="s">
        <v>93</v>
      </c>
      <c r="C50" s="6">
        <v>1</v>
      </c>
      <c r="D50" s="3">
        <v>69042</v>
      </c>
      <c r="E50" s="5">
        <v>2.7</v>
      </c>
      <c r="F50" s="3">
        <v>186413</v>
      </c>
      <c r="G50" s="5" t="s">
        <v>0</v>
      </c>
      <c r="I50" s="5" t="s">
        <v>0</v>
      </c>
      <c r="K50" s="3">
        <v>186413</v>
      </c>
      <c r="L50" s="3">
        <v>186413</v>
      </c>
      <c r="M50" s="1">
        <f t="shared" si="0"/>
        <v>0</v>
      </c>
      <c r="N50" s="5"/>
      <c r="O50" s="5"/>
      <c r="P50" s="5"/>
      <c r="R50" s="5"/>
    </row>
    <row r="51" spans="1:19" x14ac:dyDescent="0.15">
      <c r="A51" s="5">
        <v>50</v>
      </c>
      <c r="B51" s="42" t="s">
        <v>149</v>
      </c>
      <c r="C51" s="6">
        <v>1</v>
      </c>
      <c r="D51" s="3">
        <v>14289</v>
      </c>
      <c r="E51" s="5">
        <v>2</v>
      </c>
      <c r="F51" s="3">
        <v>28578</v>
      </c>
      <c r="G51" s="5" t="s">
        <v>0</v>
      </c>
      <c r="I51" s="5" t="s">
        <v>0</v>
      </c>
      <c r="K51" s="3">
        <v>28578</v>
      </c>
      <c r="L51" s="3">
        <v>28578</v>
      </c>
      <c r="M51" s="1">
        <f t="shared" si="0"/>
        <v>0</v>
      </c>
      <c r="N51" s="5"/>
      <c r="O51" s="5"/>
      <c r="P51" s="5"/>
      <c r="R51" s="5"/>
    </row>
    <row r="52" spans="1:19" s="7" customFormat="1" x14ac:dyDescent="0.15">
      <c r="A52" s="7">
        <v>51</v>
      </c>
      <c r="B52" s="11" t="s">
        <v>94</v>
      </c>
      <c r="C52" s="12">
        <v>0.5</v>
      </c>
      <c r="D52" s="13">
        <v>101222</v>
      </c>
      <c r="E52" s="7">
        <v>1.5</v>
      </c>
      <c r="F52" s="13">
        <v>151833</v>
      </c>
      <c r="G52" s="13">
        <v>31087</v>
      </c>
      <c r="H52" s="3">
        <f t="shared" ref="H52:H60" si="7">G52*C52</f>
        <v>15543.5</v>
      </c>
      <c r="I52" s="13">
        <v>63651</v>
      </c>
      <c r="J52" s="3">
        <f t="shared" ref="J52:J60" si="8">I52*C52</f>
        <v>31825.5</v>
      </c>
      <c r="K52" s="13">
        <v>120745</v>
      </c>
      <c r="L52" s="13">
        <v>151833</v>
      </c>
      <c r="M52" s="15">
        <f t="shared" si="0"/>
        <v>20475.118216617881</v>
      </c>
      <c r="N52" s="16">
        <v>6632.41</v>
      </c>
      <c r="O52" s="40">
        <f t="shared" ref="O52:O60" si="9">N52*G52/10000</f>
        <v>20618.172966999999</v>
      </c>
      <c r="P52" s="40">
        <f t="shared" ref="P52:P60" si="10">O52*C52</f>
        <v>10309.086483499999</v>
      </c>
      <c r="Q52" s="15">
        <f t="shared" ref="Q52:Q60" si="11">M52-N52</f>
        <v>13842.708216617881</v>
      </c>
      <c r="R52" s="15">
        <f t="shared" ref="R52:R60" si="12">Q52/N52</f>
        <v>2.0871309549044588</v>
      </c>
      <c r="S52" s="7" t="s">
        <v>208</v>
      </c>
    </row>
    <row r="53" spans="1:19" x14ac:dyDescent="0.15">
      <c r="A53" s="5">
        <v>134</v>
      </c>
      <c r="B53" s="42" t="s">
        <v>195</v>
      </c>
      <c r="C53" s="6">
        <v>0.55000000000000004</v>
      </c>
      <c r="D53" s="3">
        <v>42431</v>
      </c>
      <c r="E53" s="5">
        <v>1.79</v>
      </c>
      <c r="F53" s="3">
        <v>75951</v>
      </c>
      <c r="G53" s="3">
        <v>56143</v>
      </c>
      <c r="H53" s="3">
        <f t="shared" si="7"/>
        <v>30878.65</v>
      </c>
      <c r="I53" s="3">
        <v>54540</v>
      </c>
      <c r="J53" s="3">
        <f t="shared" si="8"/>
        <v>29997.000000000004</v>
      </c>
      <c r="K53" s="3">
        <v>19808</v>
      </c>
      <c r="L53" s="3">
        <v>75951</v>
      </c>
      <c r="M53" s="1">
        <f t="shared" si="0"/>
        <v>9714.4790980175621</v>
      </c>
      <c r="N53" s="10">
        <v>3136</v>
      </c>
      <c r="O53" s="39">
        <f t="shared" si="9"/>
        <v>17606.444800000001</v>
      </c>
      <c r="P53" s="39">
        <f t="shared" si="10"/>
        <v>9683.5446400000019</v>
      </c>
      <c r="Q53" s="1">
        <f t="shared" si="11"/>
        <v>6578.4790980175621</v>
      </c>
      <c r="R53" s="1">
        <f t="shared" si="12"/>
        <v>2.0977293042147838</v>
      </c>
    </row>
    <row r="54" spans="1:19" x14ac:dyDescent="0.15">
      <c r="A54" s="5">
        <v>111</v>
      </c>
      <c r="B54" s="42" t="s">
        <v>115</v>
      </c>
      <c r="C54" s="6">
        <v>0.5</v>
      </c>
      <c r="D54" s="3">
        <v>63285</v>
      </c>
      <c r="E54" s="5">
        <v>2.2000000000000002</v>
      </c>
      <c r="F54" s="3">
        <v>139227</v>
      </c>
      <c r="G54" s="3">
        <v>101747</v>
      </c>
      <c r="H54" s="3">
        <f t="shared" si="7"/>
        <v>50873.5</v>
      </c>
      <c r="I54" s="3">
        <v>156622</v>
      </c>
      <c r="J54" s="3">
        <f t="shared" si="8"/>
        <v>78311</v>
      </c>
      <c r="K54" s="3">
        <v>37480</v>
      </c>
      <c r="L54" s="3">
        <v>139227</v>
      </c>
      <c r="M54" s="1">
        <f t="shared" si="0"/>
        <v>15393.279408729495</v>
      </c>
      <c r="N54" s="10">
        <v>4823.6400000000003</v>
      </c>
      <c r="O54" s="39">
        <f t="shared" si="9"/>
        <v>49079.089908000002</v>
      </c>
      <c r="P54" s="39">
        <f t="shared" si="10"/>
        <v>24539.544954000001</v>
      </c>
      <c r="Q54" s="1">
        <f t="shared" si="11"/>
        <v>10569.639408729494</v>
      </c>
      <c r="R54" s="1">
        <f t="shared" si="12"/>
        <v>2.191216469041946</v>
      </c>
    </row>
    <row r="55" spans="1:19" x14ac:dyDescent="0.15">
      <c r="A55" s="5">
        <v>133</v>
      </c>
      <c r="B55" s="42" t="s">
        <v>19</v>
      </c>
      <c r="C55" s="6">
        <v>1</v>
      </c>
      <c r="D55" s="3">
        <v>35906</v>
      </c>
      <c r="E55" s="5">
        <v>3</v>
      </c>
      <c r="F55" s="3">
        <v>107718</v>
      </c>
      <c r="G55" s="3">
        <v>35108</v>
      </c>
      <c r="H55" s="3">
        <f t="shared" si="7"/>
        <v>35108</v>
      </c>
      <c r="I55" s="3">
        <v>22419</v>
      </c>
      <c r="J55" s="3">
        <f t="shared" si="8"/>
        <v>22419</v>
      </c>
      <c r="K55" s="5" t="s">
        <v>0</v>
      </c>
      <c r="L55" s="3">
        <v>35559</v>
      </c>
      <c r="M55" s="1">
        <f t="shared" si="0"/>
        <v>6385.7240514982341</v>
      </c>
      <c r="N55" s="10">
        <v>1928.37</v>
      </c>
      <c r="O55" s="39">
        <f t="shared" si="9"/>
        <v>6770.1213959999995</v>
      </c>
      <c r="P55" s="39">
        <f t="shared" si="10"/>
        <v>6770.1213959999995</v>
      </c>
      <c r="Q55" s="1">
        <f t="shared" si="11"/>
        <v>4457.3540514982342</v>
      </c>
      <c r="R55" s="1">
        <f t="shared" si="12"/>
        <v>2.3114620386638633</v>
      </c>
    </row>
    <row r="56" spans="1:19" s="7" customFormat="1" x14ac:dyDescent="0.15">
      <c r="A56" s="5">
        <v>14</v>
      </c>
      <c r="B56" s="42" t="s">
        <v>12</v>
      </c>
      <c r="C56" s="6">
        <v>1</v>
      </c>
      <c r="D56" s="3">
        <v>140934</v>
      </c>
      <c r="E56" s="5">
        <v>2.4</v>
      </c>
      <c r="F56" s="3">
        <v>338242</v>
      </c>
      <c r="G56" s="3">
        <v>12016</v>
      </c>
      <c r="H56" s="3">
        <f t="shared" si="7"/>
        <v>12016</v>
      </c>
      <c r="I56" s="3">
        <v>21798</v>
      </c>
      <c r="J56" s="3">
        <f t="shared" si="8"/>
        <v>21798</v>
      </c>
      <c r="K56" s="3">
        <v>2806</v>
      </c>
      <c r="L56" s="3">
        <v>110955</v>
      </c>
      <c r="M56" s="1">
        <f t="shared" si="0"/>
        <v>18140.812250332889</v>
      </c>
      <c r="N56" s="10">
        <v>5351.15</v>
      </c>
      <c r="O56" s="39">
        <f t="shared" si="9"/>
        <v>6429.9418399999995</v>
      </c>
      <c r="P56" s="39">
        <f t="shared" si="10"/>
        <v>6429.9418399999995</v>
      </c>
      <c r="Q56" s="1">
        <f t="shared" si="11"/>
        <v>12789.662250332889</v>
      </c>
      <c r="R56" s="1">
        <f t="shared" si="12"/>
        <v>2.3900773198906573</v>
      </c>
      <c r="S56" s="5"/>
    </row>
    <row r="57" spans="1:19" x14ac:dyDescent="0.15">
      <c r="A57" s="5">
        <v>82</v>
      </c>
      <c r="B57" s="42" t="s">
        <v>101</v>
      </c>
      <c r="C57" s="6">
        <v>1</v>
      </c>
      <c r="D57" s="3">
        <v>87291</v>
      </c>
      <c r="E57" s="5">
        <v>2.5</v>
      </c>
      <c r="F57" s="3">
        <v>218227</v>
      </c>
      <c r="G57" s="3">
        <v>35958</v>
      </c>
      <c r="H57" s="3">
        <f t="shared" si="7"/>
        <v>35958</v>
      </c>
      <c r="I57" s="3">
        <v>41048</v>
      </c>
      <c r="J57" s="3">
        <f t="shared" si="8"/>
        <v>41048</v>
      </c>
      <c r="K57" s="3">
        <v>182268</v>
      </c>
      <c r="L57" s="3">
        <v>218227</v>
      </c>
      <c r="M57" s="1">
        <f t="shared" si="0"/>
        <v>11415.540352633629</v>
      </c>
      <c r="N57" s="10">
        <v>3299.32</v>
      </c>
      <c r="O57" s="39">
        <f t="shared" si="9"/>
        <v>11863.694856</v>
      </c>
      <c r="P57" s="39">
        <f t="shared" si="10"/>
        <v>11863.694856</v>
      </c>
      <c r="Q57" s="1">
        <f t="shared" si="11"/>
        <v>8116.2203526336289</v>
      </c>
      <c r="R57" s="1">
        <f t="shared" si="12"/>
        <v>2.4599676153369869</v>
      </c>
    </row>
    <row r="58" spans="1:19" x14ac:dyDescent="0.15">
      <c r="A58" s="5">
        <v>10</v>
      </c>
      <c r="B58" s="42" t="s">
        <v>77</v>
      </c>
      <c r="C58" s="6">
        <v>0.75</v>
      </c>
      <c r="D58" s="3">
        <v>90589</v>
      </c>
      <c r="E58" s="5">
        <v>2.2999999999999998</v>
      </c>
      <c r="F58" s="3">
        <v>208355</v>
      </c>
      <c r="G58" s="3">
        <v>118329</v>
      </c>
      <c r="H58" s="3">
        <f t="shared" si="7"/>
        <v>88746.75</v>
      </c>
      <c r="I58" s="3">
        <v>186741</v>
      </c>
      <c r="J58" s="3">
        <f t="shared" si="8"/>
        <v>140055.75</v>
      </c>
      <c r="K58" s="3">
        <v>90026</v>
      </c>
      <c r="L58" s="3">
        <v>208355</v>
      </c>
      <c r="M58" s="1">
        <f t="shared" si="0"/>
        <v>15781.507491823644</v>
      </c>
      <c r="N58" s="10">
        <v>4559.53</v>
      </c>
      <c r="O58" s="39">
        <f t="shared" si="9"/>
        <v>53952.462536999999</v>
      </c>
      <c r="P58" s="39">
        <f t="shared" si="10"/>
        <v>40464.346902749996</v>
      </c>
      <c r="Q58" s="1">
        <f t="shared" si="11"/>
        <v>11221.977491823644</v>
      </c>
      <c r="R58" s="1">
        <f t="shared" si="12"/>
        <v>2.4612136540002245</v>
      </c>
    </row>
    <row r="59" spans="1:19" x14ac:dyDescent="0.15">
      <c r="A59" s="7">
        <v>172</v>
      </c>
      <c r="B59" s="11" t="s">
        <v>175</v>
      </c>
      <c r="C59" s="12">
        <v>1</v>
      </c>
      <c r="D59" s="13">
        <v>141437</v>
      </c>
      <c r="E59" s="7">
        <v>2.14</v>
      </c>
      <c r="F59" s="13">
        <v>302668</v>
      </c>
      <c r="G59" s="13">
        <v>45228</v>
      </c>
      <c r="H59" s="37">
        <f t="shared" si="7"/>
        <v>45228</v>
      </c>
      <c r="I59" s="13">
        <v>33696</v>
      </c>
      <c r="J59" s="37">
        <f t="shared" si="8"/>
        <v>33696</v>
      </c>
      <c r="K59" s="13">
        <v>84176</v>
      </c>
      <c r="L59" s="13">
        <v>302668</v>
      </c>
      <c r="M59" s="15">
        <f t="shared" si="0"/>
        <v>7450.2520562483414</v>
      </c>
      <c r="N59" s="16">
        <v>2148.5700000000002</v>
      </c>
      <c r="O59" s="40">
        <f t="shared" si="9"/>
        <v>9717.552396000001</v>
      </c>
      <c r="P59" s="40">
        <f t="shared" si="10"/>
        <v>9717.552396000001</v>
      </c>
      <c r="Q59" s="15">
        <f t="shared" si="11"/>
        <v>5301.6820562483408</v>
      </c>
      <c r="R59" s="15">
        <f t="shared" si="12"/>
        <v>2.4675398317245145</v>
      </c>
      <c r="S59" s="7" t="s">
        <v>208</v>
      </c>
    </row>
    <row r="60" spans="1:19" x14ac:dyDescent="0.15">
      <c r="A60" s="24">
        <v>121</v>
      </c>
      <c r="B60" s="25" t="s">
        <v>206</v>
      </c>
      <c r="C60" s="26">
        <v>0.5</v>
      </c>
      <c r="D60" s="27">
        <v>109259</v>
      </c>
      <c r="E60" s="24">
        <v>2.6</v>
      </c>
      <c r="F60" s="27">
        <v>286260</v>
      </c>
      <c r="G60" s="27">
        <v>126995</v>
      </c>
      <c r="H60" s="37">
        <f t="shared" si="7"/>
        <v>63497.5</v>
      </c>
      <c r="I60" s="27">
        <v>202041</v>
      </c>
      <c r="J60" s="37">
        <f t="shared" si="8"/>
        <v>101020.5</v>
      </c>
      <c r="K60" s="27">
        <v>159265</v>
      </c>
      <c r="L60" s="27">
        <v>286260</v>
      </c>
      <c r="M60" s="28">
        <f t="shared" si="0"/>
        <v>15909.366510492539</v>
      </c>
      <c r="N60" s="29">
        <v>4550</v>
      </c>
      <c r="O60" s="40">
        <f t="shared" si="9"/>
        <v>57782.724999999999</v>
      </c>
      <c r="P60" s="40">
        <f t="shared" si="10"/>
        <v>28891.362499999999</v>
      </c>
      <c r="Q60" s="28">
        <f t="shared" si="11"/>
        <v>11359.366510492539</v>
      </c>
      <c r="R60" s="28">
        <f t="shared" si="12"/>
        <v>2.4965640682401182</v>
      </c>
      <c r="S60" s="24" t="s">
        <v>208</v>
      </c>
    </row>
    <row r="61" spans="1:19" x14ac:dyDescent="0.15">
      <c r="A61" s="5">
        <v>60</v>
      </c>
      <c r="B61" s="42" t="s">
        <v>152</v>
      </c>
      <c r="C61" s="6">
        <v>0.5</v>
      </c>
      <c r="D61" s="3">
        <v>33424</v>
      </c>
      <c r="E61" s="5">
        <v>1.8</v>
      </c>
      <c r="F61" s="3">
        <v>60163</v>
      </c>
      <c r="G61" s="5" t="s">
        <v>0</v>
      </c>
      <c r="I61" s="5" t="s">
        <v>0</v>
      </c>
      <c r="K61" s="3">
        <v>60163</v>
      </c>
      <c r="L61" s="3">
        <v>60163</v>
      </c>
      <c r="M61" s="1">
        <f t="shared" si="0"/>
        <v>0</v>
      </c>
      <c r="N61" s="5"/>
      <c r="O61" s="5"/>
      <c r="P61" s="5"/>
      <c r="R61" s="5"/>
    </row>
    <row r="62" spans="1:19" x14ac:dyDescent="0.15">
      <c r="A62" s="5">
        <v>61</v>
      </c>
      <c r="B62" s="42" t="s">
        <v>153</v>
      </c>
      <c r="C62" s="6">
        <v>1</v>
      </c>
      <c r="D62" s="3">
        <v>10953</v>
      </c>
      <c r="E62" s="5">
        <v>2</v>
      </c>
      <c r="F62" s="3">
        <v>21907</v>
      </c>
      <c r="G62" s="5" t="s">
        <v>0</v>
      </c>
      <c r="I62" s="5" t="s">
        <v>0</v>
      </c>
      <c r="K62" s="3">
        <v>21907</v>
      </c>
      <c r="L62" s="3">
        <v>21907</v>
      </c>
      <c r="M62" s="1">
        <f t="shared" si="0"/>
        <v>0</v>
      </c>
      <c r="N62" s="5"/>
      <c r="O62" s="5"/>
      <c r="P62" s="5"/>
      <c r="R62" s="5"/>
    </row>
    <row r="63" spans="1:19" x14ac:dyDescent="0.15">
      <c r="A63" s="5">
        <v>62</v>
      </c>
      <c r="B63" s="42" t="s">
        <v>58</v>
      </c>
      <c r="C63" s="6">
        <v>0.37</v>
      </c>
      <c r="D63" s="3">
        <v>39984</v>
      </c>
      <c r="E63" s="5">
        <v>1.4</v>
      </c>
      <c r="F63" s="3">
        <v>55978</v>
      </c>
      <c r="G63" s="5" t="s">
        <v>0</v>
      </c>
      <c r="I63" s="5" t="s">
        <v>0</v>
      </c>
      <c r="K63" s="3">
        <v>55978</v>
      </c>
      <c r="L63" s="3">
        <v>55978</v>
      </c>
      <c r="M63" s="1">
        <f t="shared" si="0"/>
        <v>0</v>
      </c>
      <c r="N63" s="5"/>
      <c r="O63" s="5"/>
      <c r="P63" s="5"/>
      <c r="R63" s="5"/>
    </row>
    <row r="64" spans="1:19" x14ac:dyDescent="0.15">
      <c r="A64" s="5">
        <v>63</v>
      </c>
      <c r="B64" s="42" t="s">
        <v>60</v>
      </c>
      <c r="C64" s="6">
        <v>0.25</v>
      </c>
      <c r="D64" s="3">
        <v>33900</v>
      </c>
      <c r="E64" s="5">
        <v>2.5</v>
      </c>
      <c r="F64" s="3">
        <v>84750</v>
      </c>
      <c r="G64" s="5" t="s">
        <v>0</v>
      </c>
      <c r="I64" s="5" t="s">
        <v>0</v>
      </c>
      <c r="K64" s="3">
        <v>84750</v>
      </c>
      <c r="L64" s="3">
        <v>84750</v>
      </c>
      <c r="M64" s="1">
        <f t="shared" si="0"/>
        <v>0</v>
      </c>
      <c r="N64" s="5"/>
      <c r="O64" s="5"/>
      <c r="P64" s="5"/>
      <c r="R64" s="5"/>
    </row>
    <row r="65" spans="1:19" x14ac:dyDescent="0.15">
      <c r="A65" s="5">
        <v>64</v>
      </c>
      <c r="B65" s="42" t="s">
        <v>61</v>
      </c>
      <c r="C65" s="6">
        <v>1</v>
      </c>
      <c r="D65" s="3">
        <v>36642</v>
      </c>
      <c r="E65" s="5">
        <v>1.8</v>
      </c>
      <c r="F65" s="3">
        <v>65956</v>
      </c>
      <c r="G65" s="5" t="s">
        <v>0</v>
      </c>
      <c r="I65" s="5" t="s">
        <v>0</v>
      </c>
      <c r="K65" s="3">
        <v>65956</v>
      </c>
      <c r="L65" s="3">
        <v>65956</v>
      </c>
      <c r="M65" s="1">
        <f t="shared" si="0"/>
        <v>0</v>
      </c>
      <c r="N65" s="5"/>
      <c r="O65" s="5"/>
      <c r="P65" s="5"/>
      <c r="R65" s="5"/>
    </row>
    <row r="66" spans="1:19" x14ac:dyDescent="0.15">
      <c r="A66" s="5">
        <v>65</v>
      </c>
      <c r="B66" s="42" t="s">
        <v>56</v>
      </c>
      <c r="C66" s="6">
        <v>0.33300000000000002</v>
      </c>
      <c r="D66" s="3">
        <v>53908</v>
      </c>
      <c r="E66" s="5">
        <v>1.8</v>
      </c>
      <c r="F66" s="3">
        <v>97034</v>
      </c>
      <c r="G66" s="5" t="s">
        <v>0</v>
      </c>
      <c r="I66" s="5" t="s">
        <v>0</v>
      </c>
      <c r="K66" s="3">
        <v>97034</v>
      </c>
      <c r="L66" s="3">
        <v>97034</v>
      </c>
      <c r="M66" s="1">
        <f t="shared" ref="M66:M129" si="13">IFERROR(I66*10000/G66,0)</f>
        <v>0</v>
      </c>
      <c r="N66" s="5"/>
      <c r="O66" s="5"/>
      <c r="P66" s="5"/>
      <c r="R66" s="5"/>
    </row>
    <row r="67" spans="1:19" x14ac:dyDescent="0.15">
      <c r="A67" s="17">
        <v>116</v>
      </c>
      <c r="B67" s="18" t="s">
        <v>119</v>
      </c>
      <c r="C67" s="19">
        <v>1</v>
      </c>
      <c r="D67" s="20">
        <v>54549</v>
      </c>
      <c r="E67" s="17">
        <v>2</v>
      </c>
      <c r="F67" s="21">
        <v>231220</v>
      </c>
      <c r="G67" s="20">
        <v>105990</v>
      </c>
      <c r="H67" s="20">
        <f>G67*C67</f>
        <v>105990</v>
      </c>
      <c r="I67" s="20">
        <v>112771</v>
      </c>
      <c r="J67" s="20">
        <f>I67*C67</f>
        <v>112771</v>
      </c>
      <c r="K67" s="20">
        <v>125230</v>
      </c>
      <c r="L67" s="20">
        <v>231220</v>
      </c>
      <c r="M67" s="22">
        <f t="shared" si="13"/>
        <v>10639.777337484669</v>
      </c>
      <c r="N67" s="23">
        <v>3015</v>
      </c>
      <c r="O67" s="41">
        <f>N67*G67/10000</f>
        <v>31955.985000000001</v>
      </c>
      <c r="P67" s="41">
        <f>O67*C67</f>
        <v>31955.985000000001</v>
      </c>
      <c r="Q67" s="22">
        <f>M67-N67</f>
        <v>7624.7773374846693</v>
      </c>
      <c r="R67" s="22">
        <f>Q67/N67</f>
        <v>2.5289477072917643</v>
      </c>
      <c r="S67" s="17"/>
    </row>
    <row r="68" spans="1:19" x14ac:dyDescent="0.15">
      <c r="A68" s="5">
        <v>67</v>
      </c>
      <c r="B68" s="42" t="s">
        <v>63</v>
      </c>
      <c r="C68" s="6">
        <v>0.5</v>
      </c>
      <c r="D68" s="3">
        <v>51116</v>
      </c>
      <c r="E68" s="5">
        <v>2</v>
      </c>
      <c r="F68" s="3">
        <v>102232</v>
      </c>
      <c r="G68" s="5" t="s">
        <v>0</v>
      </c>
      <c r="I68" s="5" t="s">
        <v>0</v>
      </c>
      <c r="K68" s="3">
        <v>102232</v>
      </c>
      <c r="L68" s="3">
        <v>102232</v>
      </c>
      <c r="M68" s="1">
        <f t="shared" si="13"/>
        <v>0</v>
      </c>
      <c r="N68" s="5"/>
      <c r="O68" s="5"/>
      <c r="P68" s="5"/>
      <c r="R68" s="5"/>
    </row>
    <row r="69" spans="1:19" x14ac:dyDescent="0.15">
      <c r="A69" s="5">
        <v>68</v>
      </c>
      <c r="B69" s="42" t="s">
        <v>102</v>
      </c>
      <c r="C69" s="6">
        <v>0.5</v>
      </c>
      <c r="D69" s="3">
        <v>37567</v>
      </c>
      <c r="E69" s="5">
        <v>1.6</v>
      </c>
      <c r="F69" s="3">
        <v>60107</v>
      </c>
      <c r="G69" s="5" t="s">
        <v>0</v>
      </c>
      <c r="I69" s="5" t="s">
        <v>0</v>
      </c>
      <c r="K69" s="3">
        <v>60107</v>
      </c>
      <c r="L69" s="3">
        <v>60107</v>
      </c>
      <c r="M69" s="1">
        <f t="shared" si="13"/>
        <v>0</v>
      </c>
      <c r="N69" s="5"/>
      <c r="O69" s="5"/>
      <c r="P69" s="5"/>
      <c r="R69" s="5"/>
    </row>
    <row r="70" spans="1:19" x14ac:dyDescent="0.15">
      <c r="A70" s="5">
        <v>69</v>
      </c>
      <c r="B70" s="42" t="s">
        <v>64</v>
      </c>
      <c r="C70" s="6">
        <v>0.5</v>
      </c>
      <c r="D70" s="3">
        <v>22041</v>
      </c>
      <c r="E70" s="5">
        <v>1.5</v>
      </c>
      <c r="F70" s="3">
        <v>33062</v>
      </c>
      <c r="G70" s="5" t="s">
        <v>0</v>
      </c>
      <c r="I70" s="5" t="s">
        <v>0</v>
      </c>
      <c r="K70" s="3">
        <v>33062</v>
      </c>
      <c r="L70" s="3">
        <v>33062</v>
      </c>
      <c r="M70" s="1">
        <f t="shared" si="13"/>
        <v>0</v>
      </c>
      <c r="N70" s="5"/>
      <c r="O70" s="5"/>
      <c r="P70" s="5"/>
      <c r="R70" s="5"/>
    </row>
    <row r="71" spans="1:19" x14ac:dyDescent="0.15">
      <c r="A71" s="5">
        <v>153</v>
      </c>
      <c r="B71" s="42" t="s">
        <v>190</v>
      </c>
      <c r="C71" s="6">
        <v>1</v>
      </c>
      <c r="D71" s="3">
        <v>66774</v>
      </c>
      <c r="E71" s="5">
        <v>2</v>
      </c>
      <c r="F71" s="3">
        <v>133240</v>
      </c>
      <c r="G71" s="3">
        <v>81434</v>
      </c>
      <c r="H71" s="3">
        <f>G71*C71</f>
        <v>81434</v>
      </c>
      <c r="I71" s="3">
        <v>80585</v>
      </c>
      <c r="J71" s="3">
        <f>I71*C71</f>
        <v>80585</v>
      </c>
      <c r="K71" s="3">
        <v>51806</v>
      </c>
      <c r="L71" s="3">
        <v>133240</v>
      </c>
      <c r="M71" s="1">
        <f t="shared" si="13"/>
        <v>9895.7437925190952</v>
      </c>
      <c r="N71" s="10">
        <v>2708</v>
      </c>
      <c r="O71" s="39">
        <f>N71*G71/10000</f>
        <v>22052.3272</v>
      </c>
      <c r="P71" s="39">
        <f>O71*C71</f>
        <v>22052.3272</v>
      </c>
      <c r="Q71" s="1">
        <f>M71-N71</f>
        <v>7187.7437925190952</v>
      </c>
      <c r="R71" s="1">
        <f>Q71/N71</f>
        <v>2.6542628480498873</v>
      </c>
    </row>
    <row r="72" spans="1:19" x14ac:dyDescent="0.15">
      <c r="A72" s="5">
        <v>106</v>
      </c>
      <c r="B72" s="42" t="s">
        <v>110</v>
      </c>
      <c r="C72" s="6">
        <v>1</v>
      </c>
      <c r="D72" s="3">
        <v>88785</v>
      </c>
      <c r="E72" s="5">
        <v>2.1</v>
      </c>
      <c r="F72" s="3">
        <v>186449</v>
      </c>
      <c r="G72" s="3">
        <v>5683</v>
      </c>
      <c r="H72" s="3">
        <f>G72*C72</f>
        <v>5683</v>
      </c>
      <c r="I72" s="3">
        <v>7610</v>
      </c>
      <c r="J72" s="3">
        <f>I72*C72</f>
        <v>7610</v>
      </c>
      <c r="K72" s="5">
        <v>923</v>
      </c>
      <c r="L72" s="5" t="s">
        <v>0</v>
      </c>
      <c r="M72" s="1">
        <f t="shared" si="13"/>
        <v>13390.814710540208</v>
      </c>
      <c r="N72" s="10">
        <v>3633.33</v>
      </c>
      <c r="O72" s="39">
        <f>N72*G72/10000</f>
        <v>2064.8214390000003</v>
      </c>
      <c r="P72" s="39">
        <f>O72*C72</f>
        <v>2064.8214390000003</v>
      </c>
      <c r="Q72" s="1">
        <f>M72-N72</f>
        <v>9757.4847105402077</v>
      </c>
      <c r="R72" s="1">
        <f>Q72/N72</f>
        <v>2.6855487144135566</v>
      </c>
    </row>
    <row r="73" spans="1:19" x14ac:dyDescent="0.15">
      <c r="A73" s="5">
        <v>97</v>
      </c>
      <c r="B73" s="42" t="s">
        <v>106</v>
      </c>
      <c r="C73" s="6">
        <v>1</v>
      </c>
      <c r="D73" s="3">
        <v>351992</v>
      </c>
      <c r="E73" s="5">
        <v>2</v>
      </c>
      <c r="F73" s="3">
        <v>703984</v>
      </c>
      <c r="G73" s="3">
        <v>227987</v>
      </c>
      <c r="H73" s="3">
        <f>G73*C73</f>
        <v>227987</v>
      </c>
      <c r="I73" s="3">
        <v>224447</v>
      </c>
      <c r="J73" s="3">
        <f>I73*C73</f>
        <v>224447</v>
      </c>
      <c r="K73" s="3">
        <v>122710</v>
      </c>
      <c r="L73" s="3">
        <v>524316</v>
      </c>
      <c r="M73" s="1">
        <f t="shared" si="13"/>
        <v>9844.7279888765588</v>
      </c>
      <c r="N73" s="10">
        <v>2647.79</v>
      </c>
      <c r="O73" s="39">
        <f>N73*G73/10000</f>
        <v>60366.169872999999</v>
      </c>
      <c r="P73" s="39">
        <f>O73*C73</f>
        <v>60366.169872999999</v>
      </c>
      <c r="Q73" s="1">
        <f>M73-N73</f>
        <v>7196.9379888765588</v>
      </c>
      <c r="R73" s="1">
        <f>Q73/N73</f>
        <v>2.7180924427075257</v>
      </c>
    </row>
    <row r="74" spans="1:19" x14ac:dyDescent="0.15">
      <c r="A74" s="5">
        <v>73</v>
      </c>
      <c r="B74" s="42" t="s">
        <v>99</v>
      </c>
      <c r="C74" s="6">
        <v>0.3</v>
      </c>
      <c r="D74" s="3">
        <v>64933</v>
      </c>
      <c r="E74" s="5">
        <v>2</v>
      </c>
      <c r="F74" s="3">
        <v>129866</v>
      </c>
      <c r="G74" s="5" t="s">
        <v>0</v>
      </c>
      <c r="I74" s="5" t="s">
        <v>0</v>
      </c>
      <c r="K74" s="3">
        <v>129866</v>
      </c>
      <c r="L74" s="3">
        <v>129866</v>
      </c>
      <c r="M74" s="1">
        <f t="shared" si="13"/>
        <v>0</v>
      </c>
      <c r="N74" s="5"/>
      <c r="O74" s="5"/>
      <c r="P74" s="5"/>
      <c r="R74" s="5"/>
    </row>
    <row r="75" spans="1:19" x14ac:dyDescent="0.15">
      <c r="A75" s="5">
        <v>74</v>
      </c>
      <c r="B75" s="42" t="s">
        <v>100</v>
      </c>
      <c r="C75" s="6">
        <v>1</v>
      </c>
      <c r="D75" s="3">
        <v>26667</v>
      </c>
      <c r="E75" s="5">
        <v>3.2</v>
      </c>
      <c r="F75" s="3">
        <v>85334</v>
      </c>
      <c r="K75" s="3">
        <v>85334</v>
      </c>
      <c r="L75" s="3">
        <v>85334</v>
      </c>
      <c r="M75" s="1">
        <f t="shared" si="13"/>
        <v>0</v>
      </c>
      <c r="N75" s="5"/>
      <c r="O75" s="5"/>
      <c r="P75" s="5"/>
      <c r="R75" s="5"/>
    </row>
    <row r="76" spans="1:19" s="7" customFormat="1" x14ac:dyDescent="0.15">
      <c r="A76" s="5">
        <v>42</v>
      </c>
      <c r="B76" s="42" t="s">
        <v>88</v>
      </c>
      <c r="C76" s="6">
        <v>1</v>
      </c>
      <c r="D76" s="3">
        <v>129261</v>
      </c>
      <c r="E76" s="5">
        <v>3</v>
      </c>
      <c r="F76" s="3">
        <v>387783</v>
      </c>
      <c r="G76" s="3">
        <v>57378</v>
      </c>
      <c r="H76" s="3">
        <f>G76*C76</f>
        <v>57378</v>
      </c>
      <c r="I76" s="3">
        <v>144069</v>
      </c>
      <c r="J76" s="3">
        <f>I76*C76</f>
        <v>144069</v>
      </c>
      <c r="K76" s="3">
        <v>66325</v>
      </c>
      <c r="L76" s="3">
        <v>194228</v>
      </c>
      <c r="M76" s="1">
        <f t="shared" si="13"/>
        <v>25108.752483530272</v>
      </c>
      <c r="N76" s="10">
        <v>6627.42</v>
      </c>
      <c r="O76" s="39">
        <f>N76*G76/10000</f>
        <v>38026.810475999999</v>
      </c>
      <c r="P76" s="39">
        <f>O76*C76</f>
        <v>38026.810475999999</v>
      </c>
      <c r="Q76" s="1">
        <f>M76-N76</f>
        <v>18481.33248353027</v>
      </c>
      <c r="R76" s="1">
        <f>Q76/N76</f>
        <v>2.788616457615523</v>
      </c>
      <c r="S76" s="5"/>
    </row>
    <row r="77" spans="1:19" x14ac:dyDescent="0.15">
      <c r="A77" s="5">
        <v>76</v>
      </c>
      <c r="B77" s="42" t="s">
        <v>155</v>
      </c>
      <c r="C77" s="6">
        <v>1</v>
      </c>
      <c r="D77" s="3">
        <v>127826</v>
      </c>
      <c r="E77" s="5">
        <v>2</v>
      </c>
      <c r="F77" s="3">
        <v>255653</v>
      </c>
      <c r="G77" s="5" t="s">
        <v>0</v>
      </c>
      <c r="I77" s="5" t="s">
        <v>0</v>
      </c>
      <c r="K77" s="3">
        <v>255653</v>
      </c>
      <c r="L77" s="3">
        <v>255653</v>
      </c>
      <c r="M77" s="1">
        <f t="shared" si="13"/>
        <v>0</v>
      </c>
      <c r="N77" s="5"/>
      <c r="O77" s="5"/>
      <c r="P77" s="5"/>
      <c r="R77" s="5"/>
    </row>
    <row r="78" spans="1:19" x14ac:dyDescent="0.15">
      <c r="A78" s="5">
        <v>77</v>
      </c>
      <c r="B78" s="42" t="s">
        <v>156</v>
      </c>
      <c r="C78" s="6">
        <v>1</v>
      </c>
      <c r="D78" s="3">
        <v>42273</v>
      </c>
      <c r="E78" s="5">
        <v>2.91</v>
      </c>
      <c r="F78" s="3">
        <v>123218</v>
      </c>
      <c r="G78" s="5" t="s">
        <v>0</v>
      </c>
      <c r="I78" s="5" t="s">
        <v>0</v>
      </c>
      <c r="K78" s="3">
        <v>123218</v>
      </c>
      <c r="L78" s="3">
        <v>123218</v>
      </c>
      <c r="M78" s="1">
        <f t="shared" si="13"/>
        <v>0</v>
      </c>
      <c r="N78" s="5"/>
      <c r="O78" s="5"/>
      <c r="P78" s="5"/>
      <c r="R78" s="5"/>
    </row>
    <row r="79" spans="1:19" x14ac:dyDescent="0.15">
      <c r="A79" s="5">
        <v>78</v>
      </c>
      <c r="B79" s="42" t="s">
        <v>157</v>
      </c>
      <c r="C79" s="6">
        <v>0.5</v>
      </c>
      <c r="D79" s="3">
        <v>29688</v>
      </c>
      <c r="E79" s="5">
        <v>5</v>
      </c>
      <c r="F79" s="3">
        <v>148437</v>
      </c>
      <c r="G79" s="5" t="s">
        <v>0</v>
      </c>
      <c r="I79" s="5" t="s">
        <v>0</v>
      </c>
      <c r="K79" s="3">
        <v>148437</v>
      </c>
      <c r="L79" s="3">
        <v>148437</v>
      </c>
      <c r="M79" s="1">
        <f t="shared" si="13"/>
        <v>0</v>
      </c>
      <c r="N79" s="5"/>
      <c r="O79" s="5"/>
      <c r="P79" s="5"/>
      <c r="R79" s="5"/>
    </row>
    <row r="80" spans="1:19" x14ac:dyDescent="0.15">
      <c r="A80" s="5">
        <v>79</v>
      </c>
      <c r="B80" s="42" t="s">
        <v>472</v>
      </c>
      <c r="C80" s="6">
        <v>1</v>
      </c>
      <c r="D80" s="3">
        <v>54127</v>
      </c>
      <c r="E80" s="5">
        <v>2.5</v>
      </c>
      <c r="F80" s="3">
        <v>135319</v>
      </c>
      <c r="G80" s="5" t="s">
        <v>0</v>
      </c>
      <c r="I80" s="5" t="s">
        <v>0</v>
      </c>
      <c r="K80" s="3">
        <v>135319</v>
      </c>
      <c r="L80" s="3">
        <v>135319</v>
      </c>
      <c r="M80" s="1">
        <f t="shared" si="13"/>
        <v>0</v>
      </c>
      <c r="N80" s="5"/>
      <c r="O80" s="5"/>
      <c r="P80" s="5"/>
      <c r="R80" s="5"/>
    </row>
    <row r="81" spans="1:19" x14ac:dyDescent="0.15">
      <c r="A81" s="5">
        <v>80</v>
      </c>
      <c r="B81" s="42" t="s">
        <v>473</v>
      </c>
      <c r="C81" s="6">
        <v>1</v>
      </c>
      <c r="D81" s="3">
        <v>27355</v>
      </c>
      <c r="E81" s="5">
        <v>2.5</v>
      </c>
      <c r="F81" s="3">
        <v>68386</v>
      </c>
      <c r="G81" s="5" t="s">
        <v>0</v>
      </c>
      <c r="I81" s="5" t="s">
        <v>0</v>
      </c>
      <c r="K81" s="3">
        <v>68386</v>
      </c>
      <c r="L81" s="3">
        <v>68386</v>
      </c>
      <c r="M81" s="1">
        <f t="shared" si="13"/>
        <v>0</v>
      </c>
      <c r="N81" s="5"/>
      <c r="O81" s="5"/>
      <c r="P81" s="5"/>
      <c r="R81" s="5"/>
    </row>
    <row r="82" spans="1:19" ht="27" x14ac:dyDescent="0.15">
      <c r="A82" s="5">
        <v>81</v>
      </c>
      <c r="B82" s="42" t="s">
        <v>474</v>
      </c>
      <c r="C82" s="6">
        <v>1</v>
      </c>
      <c r="D82" s="3">
        <v>42340</v>
      </c>
      <c r="E82" s="5">
        <v>2.5</v>
      </c>
      <c r="F82" s="3">
        <v>105851</v>
      </c>
      <c r="G82" s="5" t="s">
        <v>0</v>
      </c>
      <c r="I82" s="5" t="s">
        <v>0</v>
      </c>
      <c r="K82" s="3">
        <v>105851</v>
      </c>
      <c r="L82" s="3">
        <v>105851</v>
      </c>
      <c r="M82" s="1">
        <f t="shared" si="13"/>
        <v>0</v>
      </c>
      <c r="N82" s="5"/>
      <c r="O82" s="5"/>
      <c r="P82" s="5"/>
      <c r="R82" s="5"/>
    </row>
    <row r="83" spans="1:19" x14ac:dyDescent="0.15">
      <c r="A83" s="5">
        <v>35</v>
      </c>
      <c r="B83" s="42" t="s">
        <v>27</v>
      </c>
      <c r="C83" s="6">
        <v>1</v>
      </c>
      <c r="D83" s="3">
        <v>82934</v>
      </c>
      <c r="E83" s="5">
        <v>2.9</v>
      </c>
      <c r="F83" s="3">
        <v>242020</v>
      </c>
      <c r="G83" s="3">
        <v>1643</v>
      </c>
      <c r="H83" s="3">
        <f>G83*C83</f>
        <v>1643</v>
      </c>
      <c r="I83" s="3">
        <v>3323</v>
      </c>
      <c r="J83" s="3">
        <f>I83*C83</f>
        <v>3323</v>
      </c>
      <c r="K83" s="3">
        <v>60821</v>
      </c>
      <c r="L83" s="3">
        <v>55247</v>
      </c>
      <c r="M83" s="1">
        <f t="shared" si="13"/>
        <v>20225.197808886183</v>
      </c>
      <c r="N83" s="10">
        <v>5015.2700000000004</v>
      </c>
      <c r="O83" s="39">
        <f>N83*G83/10000</f>
        <v>824.00886100000002</v>
      </c>
      <c r="P83" s="39">
        <f>O83*C83</f>
        <v>824.00886100000002</v>
      </c>
      <c r="Q83" s="1">
        <f>M83-N83</f>
        <v>15209.927808886183</v>
      </c>
      <c r="R83" s="1">
        <f>Q83/N83</f>
        <v>3.0327236238300594</v>
      </c>
    </row>
    <row r="84" spans="1:19" x14ac:dyDescent="0.15">
      <c r="A84" s="5">
        <v>83</v>
      </c>
      <c r="B84" s="42" t="s">
        <v>41</v>
      </c>
      <c r="C84" s="6">
        <v>1</v>
      </c>
      <c r="D84" s="3">
        <v>65467</v>
      </c>
      <c r="E84" s="5">
        <v>4.08</v>
      </c>
      <c r="F84" s="3">
        <v>267105</v>
      </c>
      <c r="G84" s="5" t="s">
        <v>0</v>
      </c>
      <c r="I84" s="5" t="s">
        <v>0</v>
      </c>
      <c r="K84" s="3">
        <v>267105</v>
      </c>
      <c r="L84" s="3">
        <v>267105</v>
      </c>
      <c r="M84" s="1">
        <f t="shared" si="13"/>
        <v>0</v>
      </c>
      <c r="N84" s="5"/>
      <c r="O84" s="5"/>
      <c r="P84" s="5"/>
      <c r="R84" s="5"/>
    </row>
    <row r="85" spans="1:19" x14ac:dyDescent="0.15">
      <c r="A85" s="5">
        <v>84</v>
      </c>
      <c r="B85" s="42" t="s">
        <v>44</v>
      </c>
      <c r="C85" s="6">
        <v>1</v>
      </c>
      <c r="D85" s="3">
        <v>66470</v>
      </c>
      <c r="E85" s="5">
        <v>3</v>
      </c>
      <c r="F85" s="3">
        <v>199412</v>
      </c>
      <c r="G85" s="5" t="s">
        <v>0</v>
      </c>
      <c r="I85" s="5" t="s">
        <v>0</v>
      </c>
      <c r="K85" s="3">
        <v>199412</v>
      </c>
      <c r="L85" s="3">
        <v>199412</v>
      </c>
      <c r="M85" s="1">
        <f t="shared" si="13"/>
        <v>0</v>
      </c>
      <c r="N85" s="5"/>
      <c r="O85" s="5"/>
      <c r="P85" s="5"/>
      <c r="R85" s="5"/>
    </row>
    <row r="86" spans="1:19" x14ac:dyDescent="0.15">
      <c r="A86" s="5">
        <v>85</v>
      </c>
      <c r="B86" s="42" t="s">
        <v>45</v>
      </c>
      <c r="C86" s="6">
        <v>1</v>
      </c>
      <c r="D86" s="3">
        <v>117203</v>
      </c>
      <c r="E86" s="5">
        <v>3</v>
      </c>
      <c r="F86" s="3">
        <v>351610</v>
      </c>
      <c r="G86" s="5" t="s">
        <v>0</v>
      </c>
      <c r="I86" s="5" t="s">
        <v>0</v>
      </c>
      <c r="K86" s="3">
        <v>351610</v>
      </c>
      <c r="L86" s="3">
        <v>351610</v>
      </c>
      <c r="M86" s="1">
        <f t="shared" si="13"/>
        <v>0</v>
      </c>
      <c r="N86" s="5"/>
      <c r="O86" s="5"/>
      <c r="P86" s="5"/>
      <c r="R86" s="5"/>
    </row>
    <row r="87" spans="1:19" x14ac:dyDescent="0.15">
      <c r="A87" s="5">
        <v>86</v>
      </c>
      <c r="B87" s="42" t="s">
        <v>42</v>
      </c>
      <c r="C87" s="6">
        <v>1</v>
      </c>
      <c r="D87" s="3">
        <v>160001</v>
      </c>
      <c r="E87" s="5">
        <v>3.05</v>
      </c>
      <c r="F87" s="3">
        <v>488002</v>
      </c>
      <c r="G87" s="5" t="s">
        <v>0</v>
      </c>
      <c r="I87" s="5" t="s">
        <v>0</v>
      </c>
      <c r="K87" s="3">
        <v>488002</v>
      </c>
      <c r="L87" s="3">
        <v>488002</v>
      </c>
      <c r="M87" s="1">
        <f t="shared" si="13"/>
        <v>0</v>
      </c>
      <c r="N87" s="5"/>
      <c r="O87" s="5"/>
      <c r="P87" s="5"/>
      <c r="R87" s="5"/>
    </row>
    <row r="88" spans="1:19" ht="27" x14ac:dyDescent="0.15">
      <c r="A88" s="5">
        <v>87</v>
      </c>
      <c r="B88" s="42" t="s">
        <v>158</v>
      </c>
      <c r="C88" s="6">
        <v>1</v>
      </c>
      <c r="D88" s="3">
        <v>48730</v>
      </c>
      <c r="E88" s="5">
        <v>5</v>
      </c>
      <c r="F88" s="3">
        <v>243650</v>
      </c>
      <c r="G88" s="5" t="s">
        <v>0</v>
      </c>
      <c r="I88" s="5" t="s">
        <v>0</v>
      </c>
      <c r="K88" s="3">
        <v>243650</v>
      </c>
      <c r="L88" s="3">
        <v>243650</v>
      </c>
      <c r="M88" s="1">
        <f t="shared" si="13"/>
        <v>0</v>
      </c>
      <c r="N88" s="5"/>
      <c r="O88" s="5"/>
      <c r="P88" s="5"/>
      <c r="R88" s="5"/>
    </row>
    <row r="89" spans="1:19" x14ac:dyDescent="0.15">
      <c r="A89" s="5">
        <v>88</v>
      </c>
      <c r="B89" s="42" t="s">
        <v>159</v>
      </c>
      <c r="C89" s="6">
        <v>0.51</v>
      </c>
      <c r="D89" s="3">
        <v>75614</v>
      </c>
      <c r="E89" s="5">
        <v>3.8</v>
      </c>
      <c r="F89" s="3">
        <v>287332</v>
      </c>
      <c r="G89" s="5" t="s">
        <v>0</v>
      </c>
      <c r="I89" s="5" t="s">
        <v>0</v>
      </c>
      <c r="K89" s="3">
        <v>287332</v>
      </c>
      <c r="L89" s="3">
        <v>287332</v>
      </c>
      <c r="M89" s="1">
        <f t="shared" si="13"/>
        <v>0</v>
      </c>
      <c r="N89" s="5"/>
      <c r="O89" s="5"/>
      <c r="P89" s="5"/>
      <c r="R89" s="5"/>
    </row>
    <row r="90" spans="1:19" x14ac:dyDescent="0.15">
      <c r="A90" s="7">
        <v>22</v>
      </c>
      <c r="B90" s="11" t="s">
        <v>81</v>
      </c>
      <c r="C90" s="12">
        <v>0.2</v>
      </c>
      <c r="D90" s="13">
        <v>87273</v>
      </c>
      <c r="E90" s="7">
        <v>2</v>
      </c>
      <c r="F90" s="13">
        <v>174546</v>
      </c>
      <c r="G90" s="13">
        <v>2300</v>
      </c>
      <c r="H90" s="37">
        <f>G90*C90</f>
        <v>460</v>
      </c>
      <c r="I90" s="13">
        <v>4474</v>
      </c>
      <c r="J90" s="37">
        <f>I90*C90</f>
        <v>894.80000000000007</v>
      </c>
      <c r="K90" s="14">
        <v>0</v>
      </c>
      <c r="L90" s="13">
        <v>174546</v>
      </c>
      <c r="M90" s="15">
        <f t="shared" si="13"/>
        <v>19452.17391304348</v>
      </c>
      <c r="N90" s="16">
        <v>4803.8900000000003</v>
      </c>
      <c r="O90" s="40">
        <f>N90*G90/10000</f>
        <v>1104.8947000000001</v>
      </c>
      <c r="P90" s="40">
        <f>O90*C90</f>
        <v>220.97894000000002</v>
      </c>
      <c r="Q90" s="15">
        <f>M90-N90</f>
        <v>14648.28391304348</v>
      </c>
      <c r="R90" s="15">
        <f>Q90/N90</f>
        <v>3.0492546484293936</v>
      </c>
      <c r="S90" s="7" t="s">
        <v>208</v>
      </c>
    </row>
    <row r="91" spans="1:19" x14ac:dyDescent="0.15">
      <c r="A91" s="5">
        <v>90</v>
      </c>
      <c r="B91" s="42" t="s">
        <v>103</v>
      </c>
      <c r="C91" s="6">
        <v>1</v>
      </c>
      <c r="D91" s="3">
        <v>50061</v>
      </c>
      <c r="E91" s="5">
        <v>1.7</v>
      </c>
      <c r="F91" s="3">
        <v>85103</v>
      </c>
      <c r="G91" s="5" t="s">
        <v>0</v>
      </c>
      <c r="I91" s="5" t="s">
        <v>0</v>
      </c>
      <c r="K91" s="3">
        <v>85103</v>
      </c>
      <c r="L91" s="3">
        <v>85103</v>
      </c>
      <c r="M91" s="1">
        <f t="shared" si="13"/>
        <v>0</v>
      </c>
      <c r="N91" s="5"/>
      <c r="O91" s="5"/>
      <c r="P91" s="5"/>
      <c r="R91" s="5"/>
    </row>
    <row r="92" spans="1:19" x14ac:dyDescent="0.15">
      <c r="A92" s="5">
        <v>91</v>
      </c>
      <c r="B92" s="42" t="s">
        <v>160</v>
      </c>
      <c r="C92" s="6">
        <v>1</v>
      </c>
      <c r="D92" s="3">
        <v>99541</v>
      </c>
      <c r="E92" s="5">
        <v>2</v>
      </c>
      <c r="F92" s="3">
        <v>199082</v>
      </c>
      <c r="G92" s="5" t="s">
        <v>0</v>
      </c>
      <c r="I92" s="5" t="s">
        <v>0</v>
      </c>
      <c r="K92" s="3">
        <v>199082</v>
      </c>
      <c r="L92" s="3">
        <v>199082</v>
      </c>
      <c r="M92" s="1">
        <f t="shared" si="13"/>
        <v>0</v>
      </c>
      <c r="N92" s="5"/>
      <c r="O92" s="5"/>
      <c r="P92" s="5"/>
      <c r="R92" s="5"/>
    </row>
    <row r="93" spans="1:19" x14ac:dyDescent="0.15">
      <c r="A93" s="5">
        <v>92</v>
      </c>
      <c r="B93" s="42" t="s">
        <v>57</v>
      </c>
      <c r="C93" s="6">
        <v>1</v>
      </c>
      <c r="D93" s="3">
        <v>29652</v>
      </c>
      <c r="E93" s="5">
        <v>1.8</v>
      </c>
      <c r="F93" s="3">
        <v>53373</v>
      </c>
      <c r="G93" s="5" t="s">
        <v>0</v>
      </c>
      <c r="I93" s="5" t="s">
        <v>0</v>
      </c>
      <c r="K93" s="3">
        <v>53373</v>
      </c>
      <c r="L93" s="3">
        <v>53373</v>
      </c>
      <c r="M93" s="1">
        <f t="shared" si="13"/>
        <v>0</v>
      </c>
      <c r="N93" s="5"/>
      <c r="O93" s="5"/>
      <c r="P93" s="5"/>
      <c r="R93" s="5"/>
    </row>
    <row r="94" spans="1:19" x14ac:dyDescent="0.15">
      <c r="A94" s="5">
        <v>109</v>
      </c>
      <c r="B94" s="42" t="s">
        <v>113</v>
      </c>
      <c r="C94" s="6">
        <v>0.7</v>
      </c>
      <c r="D94" s="3">
        <v>52569</v>
      </c>
      <c r="E94" s="5">
        <v>2</v>
      </c>
      <c r="F94" s="3">
        <v>105138</v>
      </c>
      <c r="G94" s="3">
        <v>80789</v>
      </c>
      <c r="H94" s="3">
        <f>G94*C94</f>
        <v>56552.299999999996</v>
      </c>
      <c r="I94" s="3">
        <v>120600</v>
      </c>
      <c r="J94" s="3">
        <f>I94*C94</f>
        <v>84420</v>
      </c>
      <c r="K94" s="3">
        <v>24349</v>
      </c>
      <c r="L94" s="3">
        <v>105138</v>
      </c>
      <c r="M94" s="1">
        <f t="shared" si="13"/>
        <v>14927.774820829569</v>
      </c>
      <c r="N94" s="10">
        <v>3559.04</v>
      </c>
      <c r="O94" s="39">
        <f>N94*G94/10000</f>
        <v>28753.128256</v>
      </c>
      <c r="P94" s="39">
        <f>O94*C94</f>
        <v>20127.189779199998</v>
      </c>
      <c r="Q94" s="1">
        <f>M94-N94</f>
        <v>11368.73482082957</v>
      </c>
      <c r="R94" s="1">
        <f>Q94/N94</f>
        <v>3.1943262286542353</v>
      </c>
    </row>
    <row r="95" spans="1:19" x14ac:dyDescent="0.15">
      <c r="A95" s="5">
        <v>94</v>
      </c>
      <c r="B95" s="42" t="s">
        <v>65</v>
      </c>
      <c r="C95" s="6">
        <v>0.4</v>
      </c>
      <c r="D95" s="3">
        <v>61045</v>
      </c>
      <c r="E95" s="5">
        <v>2</v>
      </c>
      <c r="F95" s="3">
        <v>122089</v>
      </c>
      <c r="G95" s="5" t="s">
        <v>0</v>
      </c>
      <c r="I95" s="5" t="s">
        <v>0</v>
      </c>
      <c r="K95" s="3">
        <v>122089</v>
      </c>
      <c r="L95" s="3">
        <v>122089</v>
      </c>
      <c r="M95" s="1">
        <f t="shared" si="13"/>
        <v>0</v>
      </c>
      <c r="N95" s="5"/>
      <c r="O95" s="5"/>
      <c r="P95" s="5"/>
      <c r="R95" s="5"/>
    </row>
    <row r="96" spans="1:19" x14ac:dyDescent="0.15">
      <c r="A96" s="5">
        <v>95</v>
      </c>
      <c r="B96" s="42" t="s">
        <v>105</v>
      </c>
      <c r="C96" s="6">
        <v>0.75</v>
      </c>
      <c r="D96" s="3">
        <v>71038</v>
      </c>
      <c r="E96" s="5">
        <v>3.1</v>
      </c>
      <c r="F96" s="3">
        <v>220218</v>
      </c>
      <c r="G96" s="5" t="s">
        <v>0</v>
      </c>
      <c r="I96" s="5" t="s">
        <v>0</v>
      </c>
      <c r="K96" s="3">
        <v>220218</v>
      </c>
      <c r="L96" s="3">
        <v>220218</v>
      </c>
      <c r="M96" s="1">
        <f t="shared" si="13"/>
        <v>0</v>
      </c>
      <c r="N96" s="5"/>
      <c r="O96" s="5"/>
      <c r="P96" s="5"/>
      <c r="R96" s="5"/>
    </row>
    <row r="97" spans="1:19" x14ac:dyDescent="0.15">
      <c r="A97" s="5">
        <v>15</v>
      </c>
      <c r="B97" s="42" t="s">
        <v>79</v>
      </c>
      <c r="C97" s="6">
        <v>1</v>
      </c>
      <c r="D97" s="3">
        <v>54731</v>
      </c>
      <c r="E97" s="5">
        <v>1.5</v>
      </c>
      <c r="F97" s="3">
        <v>82097</v>
      </c>
      <c r="G97" s="3">
        <v>17701</v>
      </c>
      <c r="H97" s="3">
        <f>G97*C97</f>
        <v>17701</v>
      </c>
      <c r="I97" s="3">
        <v>34613</v>
      </c>
      <c r="J97" s="3">
        <f>I97*C97</f>
        <v>34613</v>
      </c>
      <c r="K97" s="3">
        <v>2569</v>
      </c>
      <c r="L97" s="3">
        <v>82097</v>
      </c>
      <c r="M97" s="1">
        <f t="shared" si="13"/>
        <v>19554.262471046834</v>
      </c>
      <c r="N97" s="10">
        <v>4634.79</v>
      </c>
      <c r="O97" s="39">
        <f>N97*G97/10000</f>
        <v>8204.041779000001</v>
      </c>
      <c r="P97" s="39">
        <f>O97*C97</f>
        <v>8204.041779000001</v>
      </c>
      <c r="Q97" s="1">
        <f>M97-N97</f>
        <v>14919.472471046833</v>
      </c>
      <c r="R97" s="1">
        <f>Q97/N97</f>
        <v>3.2190180075142201</v>
      </c>
    </row>
    <row r="98" spans="1:19" x14ac:dyDescent="0.15">
      <c r="A98" s="5">
        <v>30</v>
      </c>
      <c r="B98" s="42" t="s">
        <v>84</v>
      </c>
      <c r="C98" s="6">
        <v>1</v>
      </c>
      <c r="D98" s="3">
        <v>100840</v>
      </c>
      <c r="E98" s="5">
        <v>1.68</v>
      </c>
      <c r="F98" s="3">
        <v>169356</v>
      </c>
      <c r="G98" s="3">
        <v>3970</v>
      </c>
      <c r="H98" s="3">
        <f>G98*C98</f>
        <v>3970</v>
      </c>
      <c r="I98" s="3">
        <v>12975</v>
      </c>
      <c r="J98" s="3">
        <f>I98*C98</f>
        <v>12975</v>
      </c>
      <c r="K98" s="3">
        <v>5634</v>
      </c>
      <c r="L98" s="3">
        <v>2321</v>
      </c>
      <c r="M98" s="1">
        <f t="shared" si="13"/>
        <v>32682.619647355164</v>
      </c>
      <c r="N98" s="10">
        <v>7599.36</v>
      </c>
      <c r="O98" s="39">
        <f>N98*G98/10000</f>
        <v>3016.9459200000001</v>
      </c>
      <c r="P98" s="39">
        <f>O98*C98</f>
        <v>3016.9459200000001</v>
      </c>
      <c r="Q98" s="1">
        <f>M98-N98</f>
        <v>25083.259647355164</v>
      </c>
      <c r="R98" s="1">
        <f>Q98/N98</f>
        <v>3.300706855229278</v>
      </c>
    </row>
    <row r="99" spans="1:19" x14ac:dyDescent="0.15">
      <c r="A99" s="5">
        <v>98</v>
      </c>
      <c r="B99" s="42" t="s">
        <v>107</v>
      </c>
      <c r="C99" s="6">
        <v>1</v>
      </c>
      <c r="D99" s="3">
        <v>153942</v>
      </c>
      <c r="E99" s="5">
        <v>2.5</v>
      </c>
      <c r="F99" s="3">
        <v>384855</v>
      </c>
      <c r="G99" s="5" t="s">
        <v>0</v>
      </c>
      <c r="I99" s="5" t="s">
        <v>0</v>
      </c>
      <c r="K99" s="3">
        <v>384855</v>
      </c>
      <c r="L99" s="3">
        <v>384855</v>
      </c>
      <c r="M99" s="1">
        <f t="shared" si="13"/>
        <v>0</v>
      </c>
      <c r="N99" s="5"/>
      <c r="O99" s="5"/>
      <c r="P99" s="5"/>
      <c r="R99" s="5"/>
    </row>
    <row r="100" spans="1:19" s="31" customFormat="1" x14ac:dyDescent="0.15">
      <c r="A100" s="5">
        <v>16</v>
      </c>
      <c r="B100" s="42" t="s">
        <v>80</v>
      </c>
      <c r="C100" s="6">
        <v>0.33300000000000002</v>
      </c>
      <c r="D100" s="3">
        <v>66686</v>
      </c>
      <c r="E100" s="5">
        <v>2.2000000000000002</v>
      </c>
      <c r="F100" s="3">
        <v>146709</v>
      </c>
      <c r="G100" s="3">
        <v>133182</v>
      </c>
      <c r="H100" s="3">
        <f>G100*C100</f>
        <v>44349.606</v>
      </c>
      <c r="I100" s="3">
        <v>261347</v>
      </c>
      <c r="J100" s="3">
        <f>I100*C100</f>
        <v>87028.551000000007</v>
      </c>
      <c r="K100" s="3">
        <v>13527</v>
      </c>
      <c r="L100" s="3">
        <v>146709</v>
      </c>
      <c r="M100" s="1">
        <f t="shared" si="13"/>
        <v>19623.297442597348</v>
      </c>
      <c r="N100" s="10">
        <v>4562.7</v>
      </c>
      <c r="O100" s="39">
        <f>N100*G100/10000</f>
        <v>60766.951139999997</v>
      </c>
      <c r="P100" s="39">
        <f>O100*C100</f>
        <v>20235.394729619999</v>
      </c>
      <c r="Q100" s="1">
        <f>M100-N100</f>
        <v>15060.597442597347</v>
      </c>
      <c r="R100" s="1">
        <f>Q100/N100</f>
        <v>3.3008081711699977</v>
      </c>
      <c r="S100" s="5"/>
    </row>
    <row r="101" spans="1:19" x14ac:dyDescent="0.15">
      <c r="A101" s="31">
        <v>114</v>
      </c>
      <c r="B101" s="32" t="s">
        <v>117</v>
      </c>
      <c r="C101" s="33">
        <v>0.34</v>
      </c>
      <c r="D101" s="34">
        <v>71284</v>
      </c>
      <c r="E101" s="31">
        <v>1.7</v>
      </c>
      <c r="F101" s="34">
        <v>121184</v>
      </c>
      <c r="G101" s="34">
        <v>56590</v>
      </c>
      <c r="H101" s="3">
        <f>G101*C101</f>
        <v>19240.600000000002</v>
      </c>
      <c r="I101" s="34">
        <v>99755</v>
      </c>
      <c r="J101" s="3">
        <f>I101*C101</f>
        <v>33916.700000000004</v>
      </c>
      <c r="K101" s="34">
        <v>64593</v>
      </c>
      <c r="L101" s="34">
        <v>121184</v>
      </c>
      <c r="M101" s="35">
        <f t="shared" si="13"/>
        <v>17627.672733698535</v>
      </c>
      <c r="N101" s="36">
        <v>3858.77</v>
      </c>
      <c r="O101" s="39">
        <f>N101*G101/10000</f>
        <v>21836.779430000002</v>
      </c>
      <c r="P101" s="39">
        <f>O101*C101</f>
        <v>7424.5050062000009</v>
      </c>
      <c r="Q101" s="35">
        <f>M101-N101</f>
        <v>13768.902733698535</v>
      </c>
      <c r="R101" s="35">
        <f>Q101/N101</f>
        <v>3.5682102674423546</v>
      </c>
      <c r="S101" s="31"/>
    </row>
    <row r="102" spans="1:19" x14ac:dyDescent="0.15">
      <c r="A102" s="5">
        <v>59</v>
      </c>
      <c r="B102" s="42" t="s">
        <v>199</v>
      </c>
      <c r="C102" s="6">
        <v>1</v>
      </c>
      <c r="D102" s="3">
        <v>82466</v>
      </c>
      <c r="E102" s="5">
        <v>2</v>
      </c>
      <c r="F102" s="3">
        <v>164933</v>
      </c>
      <c r="G102" s="3">
        <v>20632</v>
      </c>
      <c r="H102" s="3">
        <f>G102*C102</f>
        <v>20632</v>
      </c>
      <c r="I102" s="3">
        <v>9893</v>
      </c>
      <c r="J102" s="3">
        <f>I102*C102</f>
        <v>9893</v>
      </c>
      <c r="K102" s="3">
        <v>144300</v>
      </c>
      <c r="L102" s="3">
        <v>164933</v>
      </c>
      <c r="M102" s="1">
        <f t="shared" si="13"/>
        <v>4794.978673904614</v>
      </c>
      <c r="N102" s="10">
        <v>1001</v>
      </c>
      <c r="O102" s="39">
        <f>N102*G102/10000</f>
        <v>2065.2631999999999</v>
      </c>
      <c r="P102" s="39">
        <f>O102*C102</f>
        <v>2065.2631999999999</v>
      </c>
      <c r="Q102" s="1">
        <f>M102-N102</f>
        <v>3793.978673904614</v>
      </c>
      <c r="R102" s="1">
        <f>Q102/N102</f>
        <v>3.7901884854191947</v>
      </c>
    </row>
    <row r="103" spans="1:19" x14ac:dyDescent="0.15">
      <c r="A103" s="5">
        <v>56</v>
      </c>
      <c r="B103" s="42" t="s">
        <v>200</v>
      </c>
      <c r="C103" s="6">
        <v>1</v>
      </c>
      <c r="D103" s="3">
        <v>84136</v>
      </c>
      <c r="E103" s="5">
        <v>2</v>
      </c>
      <c r="F103" s="3">
        <v>168273</v>
      </c>
      <c r="G103" s="3">
        <v>155314</v>
      </c>
      <c r="H103" s="3">
        <f>G103*C103</f>
        <v>155314</v>
      </c>
      <c r="I103" s="3">
        <v>183569</v>
      </c>
      <c r="J103" s="3">
        <f>I103*C103</f>
        <v>183569</v>
      </c>
      <c r="K103" s="3">
        <v>12958</v>
      </c>
      <c r="L103" s="3">
        <v>168273</v>
      </c>
      <c r="M103" s="1">
        <f t="shared" si="13"/>
        <v>11819.217842564096</v>
      </c>
      <c r="N103" s="10">
        <v>2454.23</v>
      </c>
      <c r="O103" s="39">
        <f>N103*G103/10000</f>
        <v>38117.627822000002</v>
      </c>
      <c r="P103" s="39">
        <f>O103*C103</f>
        <v>38117.627822000002</v>
      </c>
      <c r="Q103" s="1">
        <f>M103-N103</f>
        <v>9364.9878425640964</v>
      </c>
      <c r="R103" s="1">
        <f>Q103/N103</f>
        <v>3.8158558254784989</v>
      </c>
    </row>
    <row r="104" spans="1:19" x14ac:dyDescent="0.15">
      <c r="A104" s="5">
        <v>103</v>
      </c>
      <c r="B104" s="42" t="s">
        <v>163</v>
      </c>
      <c r="C104" s="6">
        <v>0.34</v>
      </c>
      <c r="D104" s="3">
        <v>62946</v>
      </c>
      <c r="E104" s="5">
        <v>2.5</v>
      </c>
      <c r="F104" s="3">
        <v>157365</v>
      </c>
      <c r="G104" s="5" t="s">
        <v>0</v>
      </c>
      <c r="I104" s="5" t="s">
        <v>0</v>
      </c>
      <c r="K104" s="3">
        <v>157365</v>
      </c>
      <c r="L104" s="3">
        <v>157365</v>
      </c>
      <c r="M104" s="1">
        <f t="shared" si="13"/>
        <v>0</v>
      </c>
      <c r="N104" s="5"/>
      <c r="O104" s="5"/>
      <c r="P104" s="5"/>
      <c r="R104" s="5"/>
    </row>
    <row r="105" spans="1:19" x14ac:dyDescent="0.15">
      <c r="A105" s="7">
        <v>24</v>
      </c>
      <c r="B105" s="11" t="s">
        <v>204</v>
      </c>
      <c r="C105" s="12">
        <v>0.35</v>
      </c>
      <c r="D105" s="13">
        <v>82469</v>
      </c>
      <c r="E105" s="7">
        <v>2.4</v>
      </c>
      <c r="F105" s="13">
        <v>197926</v>
      </c>
      <c r="G105" s="13">
        <v>82172</v>
      </c>
      <c r="H105" s="37">
        <f t="shared" ref="H105:H110" si="14">G105*C105</f>
        <v>28760.199999999997</v>
      </c>
      <c r="I105" s="13">
        <v>153605</v>
      </c>
      <c r="J105" s="37">
        <f t="shared" ref="J105:J110" si="15">I105*C105</f>
        <v>53761.75</v>
      </c>
      <c r="K105" s="13">
        <v>11065</v>
      </c>
      <c r="L105" s="13">
        <v>197926</v>
      </c>
      <c r="M105" s="15">
        <f t="shared" si="13"/>
        <v>18693.107141118628</v>
      </c>
      <c r="N105" s="16">
        <v>3812.03</v>
      </c>
      <c r="O105" s="40">
        <f t="shared" ref="O105:O110" si="16">N105*G105/10000</f>
        <v>31324.212916000004</v>
      </c>
      <c r="P105" s="40">
        <f t="shared" ref="P105:P110" si="17">O105*C105</f>
        <v>10963.474520600001</v>
      </c>
      <c r="Q105" s="15">
        <f t="shared" ref="Q105:Q110" si="18">M105-N105</f>
        <v>14881.077141118627</v>
      </c>
      <c r="R105" s="15">
        <f t="shared" ref="R105:R110" si="19">Q105/N105</f>
        <v>3.9037145933055686</v>
      </c>
      <c r="S105" s="7" t="s">
        <v>208</v>
      </c>
    </row>
    <row r="106" spans="1:19" x14ac:dyDescent="0.15">
      <c r="A106" s="5">
        <v>152</v>
      </c>
      <c r="B106" s="42" t="s">
        <v>128</v>
      </c>
      <c r="C106" s="6">
        <v>1</v>
      </c>
      <c r="D106" s="3">
        <v>188365</v>
      </c>
      <c r="E106" s="5">
        <v>1</v>
      </c>
      <c r="F106" s="3">
        <v>188459</v>
      </c>
      <c r="G106" s="3">
        <v>56745</v>
      </c>
      <c r="H106" s="3">
        <f t="shared" si="14"/>
        <v>56745</v>
      </c>
      <c r="I106" s="3">
        <v>52385</v>
      </c>
      <c r="J106" s="3">
        <f t="shared" si="15"/>
        <v>52385</v>
      </c>
      <c r="K106" s="3">
        <v>57277</v>
      </c>
      <c r="L106" s="3">
        <v>122152</v>
      </c>
      <c r="M106" s="1">
        <f t="shared" si="13"/>
        <v>9231.6503656709847</v>
      </c>
      <c r="N106" s="10">
        <v>1843.1</v>
      </c>
      <c r="O106" s="39">
        <f t="shared" si="16"/>
        <v>10458.67095</v>
      </c>
      <c r="P106" s="39">
        <f t="shared" si="17"/>
        <v>10458.67095</v>
      </c>
      <c r="Q106" s="1">
        <f t="shared" si="18"/>
        <v>7388.5503656709843</v>
      </c>
      <c r="R106" s="1">
        <f t="shared" si="19"/>
        <v>4.008762609555089</v>
      </c>
    </row>
    <row r="107" spans="1:19" x14ac:dyDescent="0.15">
      <c r="A107" s="5">
        <v>105</v>
      </c>
      <c r="B107" s="42" t="s">
        <v>109</v>
      </c>
      <c r="C107" s="6">
        <v>1</v>
      </c>
      <c r="D107" s="3">
        <v>233532</v>
      </c>
      <c r="E107" s="5">
        <v>2.2000000000000002</v>
      </c>
      <c r="F107" s="3">
        <v>513770</v>
      </c>
      <c r="G107" s="3">
        <v>38730</v>
      </c>
      <c r="H107" s="3">
        <f t="shared" si="14"/>
        <v>38730</v>
      </c>
      <c r="I107" s="3">
        <v>53147</v>
      </c>
      <c r="J107" s="3">
        <f t="shared" si="15"/>
        <v>53147</v>
      </c>
      <c r="K107" s="3">
        <v>72848</v>
      </c>
      <c r="L107" s="3">
        <v>156934</v>
      </c>
      <c r="M107" s="1">
        <f t="shared" si="13"/>
        <v>13722.437387038472</v>
      </c>
      <c r="N107" s="10">
        <v>2702.82</v>
      </c>
      <c r="O107" s="39">
        <f t="shared" si="16"/>
        <v>10468.021860000001</v>
      </c>
      <c r="P107" s="39">
        <f t="shared" si="17"/>
        <v>10468.021860000001</v>
      </c>
      <c r="Q107" s="1">
        <f t="shared" si="18"/>
        <v>11019.617387038472</v>
      </c>
      <c r="R107" s="1">
        <f t="shared" si="19"/>
        <v>4.0770814878676607</v>
      </c>
    </row>
    <row r="108" spans="1:19" x14ac:dyDescent="0.15">
      <c r="A108" s="5">
        <v>13</v>
      </c>
      <c r="B108" s="42" t="s">
        <v>10</v>
      </c>
      <c r="C108" s="6">
        <v>1</v>
      </c>
      <c r="D108" s="3">
        <v>128900</v>
      </c>
      <c r="E108" s="5">
        <v>2.29</v>
      </c>
      <c r="F108" s="3">
        <v>296458</v>
      </c>
      <c r="G108" s="3">
        <v>5598</v>
      </c>
      <c r="H108" s="3">
        <f t="shared" si="14"/>
        <v>5598</v>
      </c>
      <c r="I108" s="3">
        <v>11161</v>
      </c>
      <c r="J108" s="3">
        <f t="shared" si="15"/>
        <v>11161</v>
      </c>
      <c r="K108" s="3">
        <v>6307</v>
      </c>
      <c r="L108" s="3">
        <v>26414</v>
      </c>
      <c r="M108" s="1">
        <f t="shared" si="13"/>
        <v>19937.477670596643</v>
      </c>
      <c r="N108" s="10">
        <v>3812.11</v>
      </c>
      <c r="O108" s="39">
        <f t="shared" si="16"/>
        <v>2134.019178</v>
      </c>
      <c r="P108" s="39">
        <f t="shared" si="17"/>
        <v>2134.019178</v>
      </c>
      <c r="Q108" s="1">
        <f t="shared" si="18"/>
        <v>16125.367670596643</v>
      </c>
      <c r="R108" s="1">
        <f t="shared" si="19"/>
        <v>4.2300373469277233</v>
      </c>
    </row>
    <row r="109" spans="1:19" x14ac:dyDescent="0.15">
      <c r="A109" s="5">
        <v>171</v>
      </c>
      <c r="B109" s="42" t="s">
        <v>13</v>
      </c>
      <c r="C109" s="6">
        <v>1</v>
      </c>
      <c r="D109" s="3">
        <v>237135</v>
      </c>
      <c r="E109" s="5">
        <v>2</v>
      </c>
      <c r="F109" s="3">
        <v>474270</v>
      </c>
      <c r="G109" s="3">
        <v>44685</v>
      </c>
      <c r="H109" s="3">
        <f t="shared" si="14"/>
        <v>44685</v>
      </c>
      <c r="I109" s="3">
        <v>18793</v>
      </c>
      <c r="J109" s="3">
        <f t="shared" si="15"/>
        <v>18793</v>
      </c>
      <c r="K109" s="3">
        <v>288041</v>
      </c>
      <c r="L109" s="3">
        <v>376736</v>
      </c>
      <c r="M109" s="1">
        <f t="shared" si="13"/>
        <v>4205.6618552086829</v>
      </c>
      <c r="N109" s="10">
        <v>790.35</v>
      </c>
      <c r="O109" s="39">
        <f t="shared" si="16"/>
        <v>3531.6789749999998</v>
      </c>
      <c r="P109" s="39">
        <f t="shared" si="17"/>
        <v>3531.6789749999998</v>
      </c>
      <c r="Q109" s="1">
        <f t="shared" si="18"/>
        <v>3415.311855208683</v>
      </c>
      <c r="R109" s="1">
        <f t="shared" si="19"/>
        <v>4.3212650790266123</v>
      </c>
    </row>
    <row r="110" spans="1:19" x14ac:dyDescent="0.15">
      <c r="A110" s="5">
        <v>122</v>
      </c>
      <c r="B110" s="42" t="s">
        <v>197</v>
      </c>
      <c r="C110" s="6">
        <v>0.3</v>
      </c>
      <c r="D110" s="3">
        <v>115610</v>
      </c>
      <c r="E110" s="5">
        <v>2</v>
      </c>
      <c r="F110" s="3">
        <v>231220</v>
      </c>
      <c r="G110" s="3">
        <v>123311</v>
      </c>
      <c r="H110" s="3">
        <f t="shared" si="14"/>
        <v>36993.299999999996</v>
      </c>
      <c r="I110" s="3">
        <v>151080</v>
      </c>
      <c r="J110" s="3">
        <f t="shared" si="15"/>
        <v>45324</v>
      </c>
      <c r="K110" s="3">
        <v>107909</v>
      </c>
      <c r="L110" s="3">
        <v>231220</v>
      </c>
      <c r="M110" s="1">
        <f t="shared" si="13"/>
        <v>12251.948325777912</v>
      </c>
      <c r="N110" s="10">
        <v>2270</v>
      </c>
      <c r="O110" s="39">
        <f t="shared" si="16"/>
        <v>27991.597000000002</v>
      </c>
      <c r="P110" s="39">
        <f t="shared" si="17"/>
        <v>8397.4791000000005</v>
      </c>
      <c r="Q110" s="1">
        <f t="shared" si="18"/>
        <v>9981.948325777912</v>
      </c>
      <c r="R110" s="1">
        <f t="shared" si="19"/>
        <v>4.3973340642193444</v>
      </c>
    </row>
    <row r="111" spans="1:19" x14ac:dyDescent="0.15">
      <c r="A111" s="5">
        <v>110</v>
      </c>
      <c r="B111" s="42" t="s">
        <v>114</v>
      </c>
      <c r="C111" s="6">
        <v>0.51</v>
      </c>
      <c r="D111" s="3">
        <v>78953</v>
      </c>
      <c r="E111" s="5">
        <v>2.2000000000000002</v>
      </c>
      <c r="F111" s="3">
        <v>173697</v>
      </c>
      <c r="G111" s="5" t="s">
        <v>0</v>
      </c>
      <c r="I111" s="5" t="s">
        <v>0</v>
      </c>
      <c r="K111" s="3">
        <v>173697</v>
      </c>
      <c r="L111" s="3">
        <v>173697</v>
      </c>
      <c r="M111" s="1">
        <f t="shared" si="13"/>
        <v>0</v>
      </c>
      <c r="N111" s="5"/>
      <c r="O111" s="5"/>
      <c r="P111" s="5"/>
      <c r="R111" s="5"/>
    </row>
    <row r="112" spans="1:19" x14ac:dyDescent="0.15">
      <c r="A112" s="5">
        <v>58</v>
      </c>
      <c r="B112" s="42" t="s">
        <v>97</v>
      </c>
      <c r="C112" s="6">
        <v>1</v>
      </c>
      <c r="D112" s="3">
        <v>143794</v>
      </c>
      <c r="E112" s="5">
        <v>2.2000000000000002</v>
      </c>
      <c r="F112" s="3">
        <v>316346</v>
      </c>
      <c r="G112" s="3">
        <v>144387</v>
      </c>
      <c r="H112" s="3">
        <f t="shared" ref="H112:H119" si="20">G112*C112</f>
        <v>144387</v>
      </c>
      <c r="I112" s="3">
        <v>81359</v>
      </c>
      <c r="J112" s="3">
        <f t="shared" ref="J112:J119" si="21">I112*C112</f>
        <v>81359</v>
      </c>
      <c r="K112" s="3">
        <v>171959</v>
      </c>
      <c r="L112" s="3">
        <v>316346</v>
      </c>
      <c r="M112" s="1">
        <f t="shared" si="13"/>
        <v>5634.787065317515</v>
      </c>
      <c r="N112" s="10">
        <v>1038</v>
      </c>
      <c r="O112" s="39">
        <f t="shared" ref="O112:O119" si="22">N112*G112/10000</f>
        <v>14987.3706</v>
      </c>
      <c r="P112" s="39">
        <f t="shared" ref="P112:P119" si="23">O112*C112</f>
        <v>14987.3706</v>
      </c>
      <c r="Q112" s="1">
        <f t="shared" ref="Q112:Q119" si="24">M112-N112</f>
        <v>4596.787065317515</v>
      </c>
      <c r="R112" s="1">
        <f t="shared" ref="R112:R119" si="25">Q112/N112</f>
        <v>4.4285039164908619</v>
      </c>
    </row>
    <row r="113" spans="1:19" x14ac:dyDescent="0.15">
      <c r="A113" s="5">
        <v>108</v>
      </c>
      <c r="B113" s="42" t="s">
        <v>112</v>
      </c>
      <c r="C113" s="6">
        <v>1</v>
      </c>
      <c r="D113" s="3">
        <v>113195</v>
      </c>
      <c r="E113" s="5">
        <v>2.1</v>
      </c>
      <c r="F113" s="3">
        <v>237710</v>
      </c>
      <c r="G113" s="3">
        <v>90621</v>
      </c>
      <c r="H113" s="3">
        <f t="shared" si="20"/>
        <v>90621</v>
      </c>
      <c r="I113" s="3">
        <v>158884</v>
      </c>
      <c r="J113" s="3">
        <f t="shared" si="21"/>
        <v>158884</v>
      </c>
      <c r="K113" s="3">
        <v>147088</v>
      </c>
      <c r="L113" s="3">
        <v>237710</v>
      </c>
      <c r="M113" s="1">
        <f t="shared" si="13"/>
        <v>17532.801447788039</v>
      </c>
      <c r="N113" s="10">
        <v>3184.56</v>
      </c>
      <c r="O113" s="39">
        <f t="shared" si="22"/>
        <v>28858.801176000001</v>
      </c>
      <c r="P113" s="39">
        <f t="shared" si="23"/>
        <v>28858.801176000001</v>
      </c>
      <c r="Q113" s="1">
        <f t="shared" si="24"/>
        <v>14348.241447788039</v>
      </c>
      <c r="R113" s="1">
        <f t="shared" si="25"/>
        <v>4.5055648026063375</v>
      </c>
    </row>
    <row r="114" spans="1:19" x14ac:dyDescent="0.15">
      <c r="A114" s="5">
        <v>141</v>
      </c>
      <c r="B114" s="42" t="s">
        <v>193</v>
      </c>
      <c r="C114" s="6">
        <v>1</v>
      </c>
      <c r="D114" s="3">
        <v>448689</v>
      </c>
      <c r="E114" s="5">
        <v>2.37</v>
      </c>
      <c r="F114" s="3">
        <v>1063393</v>
      </c>
      <c r="G114" s="3">
        <v>255228</v>
      </c>
      <c r="H114" s="3">
        <f t="shared" si="20"/>
        <v>255228</v>
      </c>
      <c r="I114" s="3">
        <v>240732</v>
      </c>
      <c r="J114" s="3">
        <f t="shared" si="21"/>
        <v>240732</v>
      </c>
      <c r="K114" s="3">
        <v>425941</v>
      </c>
      <c r="L114" s="3">
        <v>690596</v>
      </c>
      <c r="M114" s="1">
        <f t="shared" si="13"/>
        <v>9432.0372372937145</v>
      </c>
      <c r="N114" s="10">
        <v>1705.86</v>
      </c>
      <c r="O114" s="39">
        <f t="shared" si="22"/>
        <v>43538.323607999999</v>
      </c>
      <c r="P114" s="39">
        <f t="shared" si="23"/>
        <v>43538.323607999999</v>
      </c>
      <c r="Q114" s="1">
        <f t="shared" si="24"/>
        <v>7726.1772372937148</v>
      </c>
      <c r="R114" s="1">
        <f t="shared" si="25"/>
        <v>4.5291977285906908</v>
      </c>
    </row>
    <row r="115" spans="1:19" x14ac:dyDescent="0.15">
      <c r="A115" s="5">
        <v>28</v>
      </c>
      <c r="B115" s="42" t="s">
        <v>82</v>
      </c>
      <c r="C115" s="6">
        <v>1</v>
      </c>
      <c r="D115" s="3">
        <v>160000</v>
      </c>
      <c r="E115" s="5">
        <v>2.5</v>
      </c>
      <c r="F115" s="3">
        <v>400000</v>
      </c>
      <c r="G115" s="3">
        <v>203865</v>
      </c>
      <c r="H115" s="3">
        <f t="shared" si="20"/>
        <v>203865</v>
      </c>
      <c r="I115" s="3">
        <v>300105</v>
      </c>
      <c r="J115" s="3">
        <f t="shared" si="21"/>
        <v>300105</v>
      </c>
      <c r="K115" s="3">
        <v>35085</v>
      </c>
      <c r="L115" s="3">
        <v>400000</v>
      </c>
      <c r="M115" s="1">
        <f t="shared" si="13"/>
        <v>14720.77109852108</v>
      </c>
      <c r="N115" s="10">
        <v>2620</v>
      </c>
      <c r="O115" s="39">
        <f t="shared" si="22"/>
        <v>53412.63</v>
      </c>
      <c r="P115" s="39">
        <f t="shared" si="23"/>
        <v>53412.63</v>
      </c>
      <c r="Q115" s="1">
        <f t="shared" si="24"/>
        <v>12100.77109852108</v>
      </c>
      <c r="R115" s="1">
        <f t="shared" si="25"/>
        <v>4.6186149230996492</v>
      </c>
    </row>
    <row r="116" spans="1:19" x14ac:dyDescent="0.15">
      <c r="A116" s="5">
        <v>120</v>
      </c>
      <c r="B116" s="42" t="s">
        <v>8</v>
      </c>
      <c r="C116" s="6">
        <v>1</v>
      </c>
      <c r="D116" s="3">
        <v>226044</v>
      </c>
      <c r="E116" s="5">
        <v>1.24</v>
      </c>
      <c r="F116" s="3">
        <v>280295</v>
      </c>
      <c r="G116" s="3">
        <v>42513</v>
      </c>
      <c r="H116" s="3">
        <f t="shared" si="20"/>
        <v>42513</v>
      </c>
      <c r="I116" s="3">
        <v>49810</v>
      </c>
      <c r="J116" s="3">
        <f t="shared" si="21"/>
        <v>49810</v>
      </c>
      <c r="K116" s="3">
        <v>11503</v>
      </c>
      <c r="L116" s="3">
        <v>28569</v>
      </c>
      <c r="M116" s="1">
        <f t="shared" si="13"/>
        <v>11716.416155058452</v>
      </c>
      <c r="N116" s="10">
        <v>2000</v>
      </c>
      <c r="O116" s="39">
        <f t="shared" si="22"/>
        <v>8502.6</v>
      </c>
      <c r="P116" s="39">
        <f t="shared" si="23"/>
        <v>8502.6</v>
      </c>
      <c r="Q116" s="1">
        <f t="shared" si="24"/>
        <v>9716.4161550584522</v>
      </c>
      <c r="R116" s="1">
        <f t="shared" si="25"/>
        <v>4.858208077529226</v>
      </c>
    </row>
    <row r="117" spans="1:19" s="31" customFormat="1" x14ac:dyDescent="0.15">
      <c r="A117" s="5">
        <v>43</v>
      </c>
      <c r="B117" s="42" t="s">
        <v>89</v>
      </c>
      <c r="C117" s="6">
        <v>1</v>
      </c>
      <c r="D117" s="3">
        <v>79100</v>
      </c>
      <c r="E117" s="5">
        <v>2</v>
      </c>
      <c r="F117" s="3">
        <v>158200</v>
      </c>
      <c r="G117" s="3">
        <v>31493</v>
      </c>
      <c r="H117" s="3">
        <f t="shared" si="20"/>
        <v>31493</v>
      </c>
      <c r="I117" s="3">
        <v>35726</v>
      </c>
      <c r="J117" s="3">
        <f t="shared" si="21"/>
        <v>35726</v>
      </c>
      <c r="K117" s="3">
        <v>23083</v>
      </c>
      <c r="L117" s="3">
        <v>3867</v>
      </c>
      <c r="M117" s="1">
        <f t="shared" si="13"/>
        <v>11344.108214523863</v>
      </c>
      <c r="N117" s="10">
        <v>1900.44</v>
      </c>
      <c r="O117" s="39">
        <f t="shared" si="22"/>
        <v>5985.0556919999999</v>
      </c>
      <c r="P117" s="39">
        <f t="shared" si="23"/>
        <v>5985.0556919999999</v>
      </c>
      <c r="Q117" s="1">
        <f t="shared" si="24"/>
        <v>9443.6682145238628</v>
      </c>
      <c r="R117" s="1">
        <f t="shared" si="25"/>
        <v>4.9692009295341411</v>
      </c>
      <c r="S117" s="5"/>
    </row>
    <row r="118" spans="1:19" s="80" customFormat="1" x14ac:dyDescent="0.15">
      <c r="A118" s="80">
        <v>176</v>
      </c>
      <c r="B118" s="81" t="s">
        <v>134</v>
      </c>
      <c r="C118" s="82">
        <v>1</v>
      </c>
      <c r="D118" s="83">
        <v>146667</v>
      </c>
      <c r="E118" s="80">
        <v>2.66</v>
      </c>
      <c r="F118" s="83">
        <v>390133</v>
      </c>
      <c r="G118" s="83">
        <v>315957</v>
      </c>
      <c r="H118" s="83">
        <f t="shared" si="20"/>
        <v>315957</v>
      </c>
      <c r="I118" s="83">
        <v>175155</v>
      </c>
      <c r="J118" s="83">
        <f t="shared" si="21"/>
        <v>175155</v>
      </c>
      <c r="K118" s="83">
        <v>9020</v>
      </c>
      <c r="L118" s="83">
        <v>295954</v>
      </c>
      <c r="M118" s="84">
        <f t="shared" si="13"/>
        <v>5543.634102108831</v>
      </c>
      <c r="N118" s="85">
        <v>918.89</v>
      </c>
      <c r="O118" s="86">
        <f t="shared" si="22"/>
        <v>29032.972773000001</v>
      </c>
      <c r="P118" s="86">
        <f t="shared" si="23"/>
        <v>29032.972773000001</v>
      </c>
      <c r="Q118" s="84">
        <f t="shared" si="24"/>
        <v>4624.7441021088307</v>
      </c>
      <c r="R118" s="84">
        <f t="shared" si="25"/>
        <v>5.0329681486454643</v>
      </c>
    </row>
    <row r="119" spans="1:19" x14ac:dyDescent="0.15">
      <c r="A119" s="5">
        <v>11</v>
      </c>
      <c r="B119" s="42" t="s">
        <v>9</v>
      </c>
      <c r="C119" s="6">
        <v>1</v>
      </c>
      <c r="D119" s="3">
        <v>590055</v>
      </c>
      <c r="E119" s="5">
        <v>1.69</v>
      </c>
      <c r="F119" s="3">
        <v>997193</v>
      </c>
      <c r="G119" s="3">
        <v>27941</v>
      </c>
      <c r="H119" s="3">
        <f t="shared" si="20"/>
        <v>27941</v>
      </c>
      <c r="I119" s="3">
        <v>49917</v>
      </c>
      <c r="J119" s="3">
        <f t="shared" si="21"/>
        <v>49917</v>
      </c>
      <c r="K119" s="3">
        <v>280991</v>
      </c>
      <c r="L119" s="3">
        <v>963527</v>
      </c>
      <c r="M119" s="1">
        <f t="shared" si="13"/>
        <v>17865.144411438388</v>
      </c>
      <c r="N119" s="10">
        <v>2861.03</v>
      </c>
      <c r="O119" s="39">
        <f t="shared" si="22"/>
        <v>7994.0039230000002</v>
      </c>
      <c r="P119" s="39">
        <f t="shared" si="23"/>
        <v>7994.0039230000002</v>
      </c>
      <c r="Q119" s="1">
        <f t="shared" si="24"/>
        <v>15004.114411438388</v>
      </c>
      <c r="R119" s="1">
        <f t="shared" si="25"/>
        <v>5.2443051668239713</v>
      </c>
    </row>
    <row r="120" spans="1:19" x14ac:dyDescent="0.15">
      <c r="A120" s="5">
        <v>119</v>
      </c>
      <c r="B120" s="42" t="s">
        <v>164</v>
      </c>
      <c r="C120" s="6">
        <v>0.33300000000000002</v>
      </c>
      <c r="D120" s="3">
        <v>75323</v>
      </c>
      <c r="E120" s="5">
        <v>1.82</v>
      </c>
      <c r="F120" s="3">
        <v>137088</v>
      </c>
      <c r="G120" s="5" t="s">
        <v>0</v>
      </c>
      <c r="I120" s="5" t="s">
        <v>0</v>
      </c>
      <c r="K120" s="3">
        <v>137088</v>
      </c>
      <c r="L120" s="3">
        <v>137088</v>
      </c>
      <c r="M120" s="1">
        <f t="shared" si="13"/>
        <v>0</v>
      </c>
      <c r="N120" s="5"/>
      <c r="O120" s="5"/>
      <c r="P120" s="5"/>
      <c r="R120" s="5"/>
    </row>
    <row r="121" spans="1:19" x14ac:dyDescent="0.15">
      <c r="A121" s="5">
        <v>157</v>
      </c>
      <c r="B121" s="42" t="s">
        <v>188</v>
      </c>
      <c r="C121" s="6">
        <v>1</v>
      </c>
      <c r="D121" s="3">
        <v>329558</v>
      </c>
      <c r="E121" s="5">
        <v>1.6</v>
      </c>
      <c r="F121" s="3">
        <v>527293</v>
      </c>
      <c r="G121" s="3">
        <v>128174</v>
      </c>
      <c r="H121" s="3">
        <f>G121*C121</f>
        <v>128174</v>
      </c>
      <c r="I121" s="3">
        <v>64373</v>
      </c>
      <c r="J121" s="3">
        <f>I121*C121</f>
        <v>64373</v>
      </c>
      <c r="K121" s="3">
        <v>37714</v>
      </c>
      <c r="L121" s="3">
        <v>119843</v>
      </c>
      <c r="M121" s="1">
        <f t="shared" si="13"/>
        <v>5022.3134176978174</v>
      </c>
      <c r="N121" s="10">
        <v>773.82</v>
      </c>
      <c r="O121" s="39">
        <f>N121*G121/10000</f>
        <v>9918.3604680000008</v>
      </c>
      <c r="P121" s="39">
        <f>O121*C121</f>
        <v>9918.3604680000008</v>
      </c>
      <c r="Q121" s="1">
        <f>M121-N121</f>
        <v>4248.4934176978177</v>
      </c>
      <c r="R121" s="1">
        <f>Q121/N121</f>
        <v>5.4902863943783018</v>
      </c>
    </row>
    <row r="122" spans="1:19" s="24" customFormat="1" x14ac:dyDescent="0.15">
      <c r="A122" s="5">
        <v>12</v>
      </c>
      <c r="B122" s="42" t="s">
        <v>78</v>
      </c>
      <c r="C122" s="6">
        <v>1</v>
      </c>
      <c r="D122" s="3">
        <v>119030</v>
      </c>
      <c r="E122" s="5">
        <v>2</v>
      </c>
      <c r="F122" s="3">
        <v>238060</v>
      </c>
      <c r="G122" s="3">
        <v>30684</v>
      </c>
      <c r="H122" s="3">
        <f>G122*C122</f>
        <v>30684</v>
      </c>
      <c r="I122" s="3">
        <v>47445</v>
      </c>
      <c r="J122" s="3">
        <f>I122*C122</f>
        <v>47445</v>
      </c>
      <c r="K122" s="3">
        <v>4054</v>
      </c>
      <c r="L122" s="3">
        <v>23156</v>
      </c>
      <c r="M122" s="1">
        <f t="shared" si="13"/>
        <v>15462.456003128666</v>
      </c>
      <c r="N122" s="10">
        <v>2354.4499999999998</v>
      </c>
      <c r="O122" s="39">
        <f>N122*G122/10000</f>
        <v>7224.3943799999997</v>
      </c>
      <c r="P122" s="39">
        <f>O122*C122</f>
        <v>7224.3943799999997</v>
      </c>
      <c r="Q122" s="1">
        <f>M122-N122</f>
        <v>13108.006003128667</v>
      </c>
      <c r="R122" s="1">
        <f>Q122/N122</f>
        <v>5.5673324993644666</v>
      </c>
      <c r="S122" s="5"/>
    </row>
    <row r="123" spans="1:19" x14ac:dyDescent="0.15">
      <c r="A123" s="5">
        <v>168</v>
      </c>
      <c r="B123" s="42" t="s">
        <v>132</v>
      </c>
      <c r="C123" s="6">
        <v>1</v>
      </c>
      <c r="D123" s="3">
        <v>105608</v>
      </c>
      <c r="E123" s="5">
        <v>0.86</v>
      </c>
      <c r="F123" s="3">
        <v>90823</v>
      </c>
      <c r="G123" s="3">
        <v>28355</v>
      </c>
      <c r="H123" s="3">
        <f>G123*C123</f>
        <v>28355</v>
      </c>
      <c r="I123" s="3">
        <v>38121</v>
      </c>
      <c r="J123" s="3">
        <f>I123*C123</f>
        <v>38121</v>
      </c>
      <c r="K123" s="3">
        <v>43244</v>
      </c>
      <c r="L123" s="3">
        <v>68956</v>
      </c>
      <c r="M123" s="1">
        <f t="shared" si="13"/>
        <v>13444.189737259743</v>
      </c>
      <c r="N123" s="10">
        <v>2030.33</v>
      </c>
      <c r="O123" s="39">
        <f>N123*G123/10000</f>
        <v>5757.0007150000001</v>
      </c>
      <c r="P123" s="39">
        <f>O123*C123</f>
        <v>5757.0007150000001</v>
      </c>
      <c r="Q123" s="1">
        <f>M123-N123</f>
        <v>11413.859737259743</v>
      </c>
      <c r="R123" s="1">
        <f>Q123/N123</f>
        <v>5.621677134879425</v>
      </c>
    </row>
    <row r="124" spans="1:19" x14ac:dyDescent="0.15">
      <c r="A124" s="5">
        <v>123</v>
      </c>
      <c r="B124" s="42" t="s">
        <v>165</v>
      </c>
      <c r="C124" s="6">
        <v>1</v>
      </c>
      <c r="D124" s="3">
        <v>54549</v>
      </c>
      <c r="E124" s="5">
        <v>2</v>
      </c>
      <c r="F124" s="3">
        <v>109098</v>
      </c>
      <c r="G124" s="5" t="s">
        <v>0</v>
      </c>
      <c r="I124" s="5" t="s">
        <v>0</v>
      </c>
      <c r="K124" s="3">
        <v>109098</v>
      </c>
      <c r="L124" s="3">
        <v>109098</v>
      </c>
      <c r="M124" s="1">
        <f t="shared" si="13"/>
        <v>0</v>
      </c>
      <c r="N124" s="5"/>
      <c r="O124" s="5"/>
      <c r="P124" s="5"/>
      <c r="R124" s="5"/>
    </row>
    <row r="125" spans="1:19" x14ac:dyDescent="0.15">
      <c r="A125" s="5">
        <v>124</v>
      </c>
      <c r="B125" s="42" t="s">
        <v>166</v>
      </c>
      <c r="C125" s="6">
        <v>0.33400000000000002</v>
      </c>
      <c r="D125" s="3">
        <v>37348</v>
      </c>
      <c r="E125" s="5">
        <v>1.03</v>
      </c>
      <c r="F125" s="3">
        <v>38468</v>
      </c>
      <c r="G125" s="5" t="s">
        <v>0</v>
      </c>
      <c r="I125" s="5" t="s">
        <v>0</v>
      </c>
      <c r="K125" s="3">
        <v>38468</v>
      </c>
      <c r="L125" s="3">
        <v>38468</v>
      </c>
      <c r="M125" s="1">
        <f t="shared" si="13"/>
        <v>0</v>
      </c>
      <c r="N125" s="5"/>
      <c r="O125" s="5"/>
      <c r="P125" s="5"/>
      <c r="R125" s="5"/>
    </row>
    <row r="126" spans="1:19" x14ac:dyDescent="0.15">
      <c r="A126" s="5">
        <v>29</v>
      </c>
      <c r="B126" s="42" t="s">
        <v>83</v>
      </c>
      <c r="C126" s="6">
        <v>1</v>
      </c>
      <c r="D126" s="3">
        <v>219674</v>
      </c>
      <c r="E126" s="5">
        <v>2.35</v>
      </c>
      <c r="F126" s="3">
        <v>516234</v>
      </c>
      <c r="G126" s="3">
        <v>3356</v>
      </c>
      <c r="H126" s="3">
        <f>G126*C126</f>
        <v>3356</v>
      </c>
      <c r="I126" s="3">
        <v>5101</v>
      </c>
      <c r="J126" s="3">
        <f>I126*C126</f>
        <v>5101</v>
      </c>
      <c r="K126" s="5">
        <v>0</v>
      </c>
      <c r="L126" s="5" t="s">
        <v>0</v>
      </c>
      <c r="M126" s="1">
        <f t="shared" si="13"/>
        <v>15199.642431466031</v>
      </c>
      <c r="N126" s="10">
        <v>2248.41</v>
      </c>
      <c r="O126" s="39">
        <f>N126*G126/10000</f>
        <v>754.56639599999994</v>
      </c>
      <c r="P126" s="39">
        <f>O126*C126</f>
        <v>754.56639599999994</v>
      </c>
      <c r="Q126" s="1">
        <f>M126-N126</f>
        <v>12951.232431466031</v>
      </c>
      <c r="R126" s="1">
        <f>Q126/N126</f>
        <v>5.760173825710627</v>
      </c>
    </row>
    <row r="127" spans="1:19" x14ac:dyDescent="0.15">
      <c r="A127" s="5">
        <v>126</v>
      </c>
      <c r="B127" s="42" t="s">
        <v>51</v>
      </c>
      <c r="C127" s="6">
        <v>0.25</v>
      </c>
      <c r="D127" s="3">
        <v>82741</v>
      </c>
      <c r="E127" s="5">
        <v>2.4</v>
      </c>
      <c r="F127" s="3">
        <v>198578</v>
      </c>
      <c r="G127" s="5" t="s">
        <v>0</v>
      </c>
      <c r="I127" s="5" t="s">
        <v>0</v>
      </c>
      <c r="K127" s="3">
        <v>198578</v>
      </c>
      <c r="L127" s="3">
        <v>198578</v>
      </c>
      <c r="M127" s="1">
        <f t="shared" si="13"/>
        <v>0</v>
      </c>
      <c r="N127" s="5"/>
      <c r="O127" s="5"/>
      <c r="P127" s="5"/>
      <c r="R127" s="5"/>
    </row>
    <row r="128" spans="1:19" x14ac:dyDescent="0.15">
      <c r="A128" s="5">
        <v>127</v>
      </c>
      <c r="B128" s="42" t="s">
        <v>37</v>
      </c>
      <c r="C128" s="6">
        <v>0.2</v>
      </c>
      <c r="D128" s="3">
        <v>180730</v>
      </c>
      <c r="E128" s="5">
        <v>1.78</v>
      </c>
      <c r="F128" s="3">
        <v>321699</v>
      </c>
      <c r="G128" s="5" t="s">
        <v>0</v>
      </c>
      <c r="I128" s="5" t="s">
        <v>0</v>
      </c>
      <c r="K128" s="3">
        <v>321699</v>
      </c>
      <c r="L128" s="3">
        <v>321699</v>
      </c>
      <c r="M128" s="1">
        <f t="shared" si="13"/>
        <v>0</v>
      </c>
      <c r="N128" s="5"/>
      <c r="O128" s="5"/>
      <c r="P128" s="5"/>
      <c r="R128" s="5"/>
    </row>
    <row r="129" spans="1:18" x14ac:dyDescent="0.15">
      <c r="A129" s="5">
        <v>128</v>
      </c>
      <c r="B129" s="42" t="s">
        <v>52</v>
      </c>
      <c r="C129" s="6">
        <v>0.19500000000000001</v>
      </c>
      <c r="D129" s="3">
        <v>49970</v>
      </c>
      <c r="E129" s="5">
        <v>2</v>
      </c>
      <c r="F129" s="3">
        <v>99940</v>
      </c>
      <c r="G129" s="5" t="s">
        <v>0</v>
      </c>
      <c r="I129" s="5" t="s">
        <v>0</v>
      </c>
      <c r="K129" s="3">
        <v>99940</v>
      </c>
      <c r="L129" s="3">
        <v>99940</v>
      </c>
      <c r="M129" s="1">
        <f t="shared" si="13"/>
        <v>0</v>
      </c>
      <c r="N129" s="5"/>
      <c r="O129" s="5"/>
      <c r="P129" s="5"/>
      <c r="R129" s="5"/>
    </row>
    <row r="130" spans="1:18" x14ac:dyDescent="0.15">
      <c r="A130" s="5">
        <v>160</v>
      </c>
      <c r="B130" s="42" t="s">
        <v>24</v>
      </c>
      <c r="C130" s="6">
        <v>1</v>
      </c>
      <c r="D130" s="3">
        <v>176610</v>
      </c>
      <c r="E130" s="5">
        <v>2.2400000000000002</v>
      </c>
      <c r="F130" s="3">
        <v>395606</v>
      </c>
      <c r="G130" s="3">
        <v>78667</v>
      </c>
      <c r="H130" s="3">
        <f>G130*C130</f>
        <v>78667</v>
      </c>
      <c r="I130" s="3">
        <v>50304</v>
      </c>
      <c r="J130" s="3">
        <f>I130*C130</f>
        <v>50304</v>
      </c>
      <c r="K130" s="3">
        <v>14418</v>
      </c>
      <c r="L130" s="3">
        <v>122197</v>
      </c>
      <c r="M130" s="1">
        <f t="shared" ref="M130:M184" si="26">IFERROR(I130*10000/G130,0)</f>
        <v>6394.5491756390866</v>
      </c>
      <c r="N130" s="10">
        <v>937.8</v>
      </c>
      <c r="O130" s="39">
        <f>N130*G130/10000</f>
        <v>7377.3912599999994</v>
      </c>
      <c r="P130" s="39">
        <f>O130*C130</f>
        <v>7377.3912599999994</v>
      </c>
      <c r="Q130" s="1">
        <f>M130-N130</f>
        <v>5456.7491756390864</v>
      </c>
      <c r="R130" s="1">
        <f>Q130/N130</f>
        <v>5.8186704794615984</v>
      </c>
    </row>
    <row r="131" spans="1:18" x14ac:dyDescent="0.15">
      <c r="A131" s="5">
        <v>130</v>
      </c>
      <c r="B131" s="42" t="s">
        <v>122</v>
      </c>
      <c r="C131" s="6">
        <v>0.2</v>
      </c>
      <c r="D131" s="3">
        <v>115500</v>
      </c>
      <c r="E131" s="5">
        <v>1.6</v>
      </c>
      <c r="F131" s="3">
        <v>184800</v>
      </c>
      <c r="G131" s="5" t="s">
        <v>0</v>
      </c>
      <c r="I131" s="5" t="s">
        <v>0</v>
      </c>
      <c r="K131" s="3">
        <v>184800</v>
      </c>
      <c r="L131" s="3">
        <v>184800</v>
      </c>
      <c r="M131" s="1">
        <f t="shared" si="26"/>
        <v>0</v>
      </c>
      <c r="N131" s="5"/>
      <c r="O131" s="5"/>
      <c r="P131" s="5"/>
      <c r="R131" s="5"/>
    </row>
    <row r="132" spans="1:18" x14ac:dyDescent="0.15">
      <c r="A132" s="5">
        <v>131</v>
      </c>
      <c r="B132" s="42" t="s">
        <v>168</v>
      </c>
      <c r="C132" s="6">
        <v>1</v>
      </c>
      <c r="D132" s="3">
        <v>36997</v>
      </c>
      <c r="E132" s="5">
        <v>2</v>
      </c>
      <c r="F132" s="3">
        <v>73994</v>
      </c>
      <c r="G132" s="5" t="s">
        <v>0</v>
      </c>
      <c r="I132" s="5" t="s">
        <v>0</v>
      </c>
      <c r="K132" s="3">
        <v>73994</v>
      </c>
      <c r="L132" s="3">
        <v>73994</v>
      </c>
      <c r="M132" s="1">
        <f t="shared" si="26"/>
        <v>0</v>
      </c>
      <c r="N132" s="5"/>
      <c r="O132" s="5"/>
      <c r="P132" s="5"/>
      <c r="R132" s="5"/>
    </row>
    <row r="133" spans="1:18" x14ac:dyDescent="0.15">
      <c r="A133" s="5">
        <v>132</v>
      </c>
      <c r="B133" s="42" t="s">
        <v>169</v>
      </c>
      <c r="C133" s="6">
        <v>1</v>
      </c>
      <c r="D133" s="3">
        <v>66093</v>
      </c>
      <c r="E133" s="5">
        <v>2</v>
      </c>
      <c r="F133" s="3">
        <v>132186</v>
      </c>
      <c r="G133" s="5" t="s">
        <v>0</v>
      </c>
      <c r="I133" s="5" t="s">
        <v>0</v>
      </c>
      <c r="K133" s="3">
        <v>132186</v>
      </c>
      <c r="L133" s="3">
        <v>132186</v>
      </c>
      <c r="M133" s="1">
        <f t="shared" si="26"/>
        <v>0</v>
      </c>
      <c r="N133" s="5"/>
      <c r="O133" s="5"/>
      <c r="P133" s="5"/>
      <c r="R133" s="5"/>
    </row>
    <row r="134" spans="1:18" x14ac:dyDescent="0.15">
      <c r="A134" s="5">
        <v>148</v>
      </c>
      <c r="B134" s="42" t="s">
        <v>192</v>
      </c>
      <c r="C134" s="6">
        <v>1</v>
      </c>
      <c r="D134" s="3">
        <v>67108</v>
      </c>
      <c r="E134" s="5">
        <v>2.4</v>
      </c>
      <c r="F134" s="3">
        <v>161059</v>
      </c>
      <c r="G134" s="3">
        <v>1886</v>
      </c>
      <c r="H134" s="3">
        <f>G134*C134</f>
        <v>1886</v>
      </c>
      <c r="I134" s="3">
        <v>2729</v>
      </c>
      <c r="J134" s="3">
        <f>I134*C134</f>
        <v>2729</v>
      </c>
      <c r="K134" s="3">
        <v>37970</v>
      </c>
      <c r="L134" s="3">
        <v>35105</v>
      </c>
      <c r="M134" s="1">
        <f t="shared" si="26"/>
        <v>14469.777306468717</v>
      </c>
      <c r="N134" s="10">
        <v>2000</v>
      </c>
      <c r="O134" s="39">
        <f>N134*G134/10000</f>
        <v>377.2</v>
      </c>
      <c r="P134" s="39">
        <f>O134*C134</f>
        <v>377.2</v>
      </c>
      <c r="Q134" s="1">
        <f>M134-N134</f>
        <v>12469.777306468717</v>
      </c>
      <c r="R134" s="1">
        <f>Q134/N134</f>
        <v>6.2348886532343588</v>
      </c>
    </row>
    <row r="135" spans="1:18" x14ac:dyDescent="0.15">
      <c r="A135" s="5">
        <v>158</v>
      </c>
      <c r="B135" s="42" t="s">
        <v>187</v>
      </c>
      <c r="C135" s="6">
        <v>1</v>
      </c>
      <c r="D135" s="3">
        <v>390835</v>
      </c>
      <c r="E135" s="5">
        <v>1.9</v>
      </c>
      <c r="F135" s="3">
        <v>742587</v>
      </c>
      <c r="G135" s="3">
        <v>188109</v>
      </c>
      <c r="H135" s="3">
        <f>G135*C135</f>
        <v>188109</v>
      </c>
      <c r="I135" s="3">
        <v>120135</v>
      </c>
      <c r="J135" s="3">
        <f>I135*C135</f>
        <v>120135</v>
      </c>
      <c r="K135" s="3">
        <v>155935</v>
      </c>
      <c r="L135" s="3">
        <v>367416</v>
      </c>
      <c r="M135" s="1">
        <f t="shared" si="26"/>
        <v>6386.4567883514346</v>
      </c>
      <c r="N135" s="10">
        <v>877.99</v>
      </c>
      <c r="O135" s="39">
        <f>N135*G135/10000</f>
        <v>16515.782091000001</v>
      </c>
      <c r="P135" s="39">
        <f>O135*C135</f>
        <v>16515.782091000001</v>
      </c>
      <c r="Q135" s="1">
        <f>M135-N135</f>
        <v>5508.4667883514348</v>
      </c>
      <c r="R135" s="1">
        <f>Q135/N135</f>
        <v>6.2739516262730044</v>
      </c>
    </row>
    <row r="136" spans="1:18" x14ac:dyDescent="0.15">
      <c r="A136" s="5">
        <v>135</v>
      </c>
      <c r="B136" s="42" t="s">
        <v>123</v>
      </c>
      <c r="C136" s="6">
        <v>0.2</v>
      </c>
      <c r="D136" s="3">
        <v>71456</v>
      </c>
      <c r="E136" s="5">
        <v>1.98</v>
      </c>
      <c r="F136" s="3">
        <v>95000</v>
      </c>
      <c r="G136" s="5" t="s">
        <v>0</v>
      </c>
      <c r="I136" s="5" t="s">
        <v>0</v>
      </c>
      <c r="K136" s="3">
        <v>95000</v>
      </c>
      <c r="L136" s="3">
        <v>95000</v>
      </c>
      <c r="M136" s="1">
        <f t="shared" si="26"/>
        <v>0</v>
      </c>
      <c r="N136" s="5"/>
      <c r="O136" s="5"/>
      <c r="P136" s="5"/>
      <c r="R136" s="5"/>
    </row>
    <row r="137" spans="1:18" x14ac:dyDescent="0.15">
      <c r="A137" s="5">
        <v>136</v>
      </c>
      <c r="B137" s="42" t="s">
        <v>124</v>
      </c>
      <c r="C137" s="6">
        <v>0.3</v>
      </c>
      <c r="D137" s="3">
        <v>101658</v>
      </c>
      <c r="E137" s="5">
        <v>2</v>
      </c>
      <c r="F137" s="3">
        <v>203316</v>
      </c>
      <c r="G137" s="5" t="s">
        <v>0</v>
      </c>
      <c r="I137" s="5" t="s">
        <v>0</v>
      </c>
      <c r="K137" s="3">
        <v>203316</v>
      </c>
      <c r="L137" s="3">
        <v>203316</v>
      </c>
      <c r="M137" s="1">
        <f t="shared" si="26"/>
        <v>0</v>
      </c>
      <c r="N137" s="5"/>
      <c r="O137" s="5"/>
      <c r="P137" s="5"/>
      <c r="R137" s="5"/>
    </row>
    <row r="138" spans="1:18" x14ac:dyDescent="0.15">
      <c r="A138" s="5">
        <v>137</v>
      </c>
      <c r="B138" s="42" t="s">
        <v>47</v>
      </c>
      <c r="C138" s="6">
        <v>0.3</v>
      </c>
      <c r="D138" s="3">
        <v>134254</v>
      </c>
      <c r="E138" s="5">
        <v>1.6</v>
      </c>
      <c r="F138" s="3">
        <v>214806</v>
      </c>
      <c r="G138" s="5" t="s">
        <v>0</v>
      </c>
      <c r="I138" s="5" t="s">
        <v>0</v>
      </c>
      <c r="K138" s="3">
        <v>214806</v>
      </c>
      <c r="L138" s="3">
        <v>214806</v>
      </c>
      <c r="M138" s="1">
        <f t="shared" si="26"/>
        <v>0</v>
      </c>
      <c r="N138" s="5"/>
      <c r="O138" s="5"/>
      <c r="P138" s="5"/>
      <c r="R138" s="5"/>
    </row>
    <row r="139" spans="1:18" x14ac:dyDescent="0.15">
      <c r="A139" s="5">
        <v>166</v>
      </c>
      <c r="B139" s="42" t="s">
        <v>131</v>
      </c>
      <c r="C139" s="6">
        <v>1</v>
      </c>
      <c r="D139" s="3">
        <v>134377</v>
      </c>
      <c r="E139" s="5">
        <v>0.6</v>
      </c>
      <c r="F139" s="3">
        <v>80626</v>
      </c>
      <c r="G139" s="3">
        <v>25892</v>
      </c>
      <c r="H139" s="3">
        <f>G139*C139</f>
        <v>25892</v>
      </c>
      <c r="I139" s="3">
        <v>25735</v>
      </c>
      <c r="J139" s="3">
        <f>I139*C139</f>
        <v>25735</v>
      </c>
      <c r="K139" s="3">
        <v>27338</v>
      </c>
      <c r="L139" s="3">
        <v>69268</v>
      </c>
      <c r="M139" s="1">
        <f t="shared" si="26"/>
        <v>9939.3635099644671</v>
      </c>
      <c r="N139" s="10">
        <v>1337.65</v>
      </c>
      <c r="O139" s="39">
        <f>N139*G139/10000</f>
        <v>3463.4433800000006</v>
      </c>
      <c r="P139" s="39">
        <f>O139*C139</f>
        <v>3463.4433800000006</v>
      </c>
      <c r="Q139" s="1">
        <f>M139-N139</f>
        <v>8601.7135099644674</v>
      </c>
      <c r="R139" s="1">
        <f>Q139/N139</f>
        <v>6.4304664971887018</v>
      </c>
    </row>
    <row r="140" spans="1:18" x14ac:dyDescent="0.15">
      <c r="A140" s="5">
        <v>139</v>
      </c>
      <c r="B140" s="42" t="s">
        <v>170</v>
      </c>
      <c r="C140" s="6">
        <v>0.33329999999999999</v>
      </c>
      <c r="D140" s="3">
        <v>29429</v>
      </c>
      <c r="E140" s="5">
        <v>2.2000000000000002</v>
      </c>
      <c r="F140" s="3">
        <v>64744</v>
      </c>
      <c r="G140" s="5" t="s">
        <v>0</v>
      </c>
      <c r="I140" s="5" t="s">
        <v>0</v>
      </c>
      <c r="K140" s="3">
        <v>64744</v>
      </c>
      <c r="L140" s="3">
        <v>64744</v>
      </c>
      <c r="M140" s="1">
        <f t="shared" si="26"/>
        <v>0</v>
      </c>
      <c r="N140" s="5"/>
      <c r="O140" s="5"/>
      <c r="P140" s="5"/>
      <c r="R140" s="5"/>
    </row>
    <row r="141" spans="1:18" x14ac:dyDescent="0.15">
      <c r="A141" s="5">
        <v>140</v>
      </c>
      <c r="B141" s="42" t="s">
        <v>50</v>
      </c>
      <c r="C141" s="6">
        <v>1</v>
      </c>
      <c r="D141" s="3">
        <v>36740</v>
      </c>
      <c r="E141" s="5">
        <v>1.8</v>
      </c>
      <c r="F141" s="3">
        <v>66132</v>
      </c>
      <c r="G141" s="5" t="s">
        <v>0</v>
      </c>
      <c r="I141" s="5" t="s">
        <v>0</v>
      </c>
      <c r="K141" s="3">
        <v>66132</v>
      </c>
      <c r="L141" s="3">
        <v>66132</v>
      </c>
      <c r="M141" s="1">
        <f t="shared" si="26"/>
        <v>0</v>
      </c>
      <c r="N141" s="5"/>
      <c r="O141" s="5"/>
      <c r="P141" s="5"/>
      <c r="R141" s="5"/>
    </row>
    <row r="142" spans="1:18" x14ac:dyDescent="0.15">
      <c r="A142" s="5">
        <v>149</v>
      </c>
      <c r="B142" s="42" t="s">
        <v>191</v>
      </c>
      <c r="C142" s="6">
        <v>1</v>
      </c>
      <c r="D142" s="3">
        <v>73767</v>
      </c>
      <c r="E142" s="5">
        <v>5.0999999999999996</v>
      </c>
      <c r="F142" s="3">
        <v>377018</v>
      </c>
      <c r="G142" s="3">
        <v>75958</v>
      </c>
      <c r="H142" s="3">
        <f>G142*C142</f>
        <v>75958</v>
      </c>
      <c r="I142" s="3">
        <v>90855</v>
      </c>
      <c r="J142" s="3">
        <f>I142*C142</f>
        <v>90855</v>
      </c>
      <c r="K142" s="3">
        <v>279314</v>
      </c>
      <c r="L142" s="3">
        <v>355707</v>
      </c>
      <c r="M142" s="1">
        <f t="shared" si="26"/>
        <v>11961.215408515232</v>
      </c>
      <c r="N142" s="10">
        <v>1559.46</v>
      </c>
      <c r="O142" s="39">
        <f>N142*G142/10000</f>
        <v>11845.346268000001</v>
      </c>
      <c r="P142" s="39">
        <f>O142*C142</f>
        <v>11845.346268000001</v>
      </c>
      <c r="Q142" s="1">
        <f>M142-N142</f>
        <v>10401.755408515233</v>
      </c>
      <c r="R142" s="1">
        <f>Q142/N142</f>
        <v>6.6701008095848771</v>
      </c>
    </row>
    <row r="143" spans="1:18" x14ac:dyDescent="0.15">
      <c r="A143" s="5">
        <v>142</v>
      </c>
      <c r="B143" s="42" t="s">
        <v>125</v>
      </c>
      <c r="C143" s="6">
        <v>0.5</v>
      </c>
      <c r="D143" s="3">
        <v>420927</v>
      </c>
      <c r="E143" s="5">
        <v>1.7</v>
      </c>
      <c r="F143" s="3">
        <v>700353</v>
      </c>
      <c r="G143" s="5" t="s">
        <v>0</v>
      </c>
      <c r="I143" s="5" t="s">
        <v>0</v>
      </c>
      <c r="K143" s="3">
        <v>700353</v>
      </c>
      <c r="L143" s="3">
        <v>700353</v>
      </c>
      <c r="M143" s="1">
        <f t="shared" si="26"/>
        <v>0</v>
      </c>
      <c r="N143" s="5"/>
      <c r="O143" s="5"/>
      <c r="P143" s="5"/>
      <c r="R143" s="5"/>
    </row>
    <row r="144" spans="1:18" x14ac:dyDescent="0.15">
      <c r="A144" s="5">
        <v>143</v>
      </c>
      <c r="B144" s="42" t="s">
        <v>49</v>
      </c>
      <c r="C144" s="6">
        <v>0.33</v>
      </c>
      <c r="D144" s="3">
        <v>118572</v>
      </c>
      <c r="E144" s="5">
        <v>1.3</v>
      </c>
      <c r="F144" s="3">
        <v>154143</v>
      </c>
      <c r="G144" s="5" t="s">
        <v>0</v>
      </c>
      <c r="I144" s="5" t="s">
        <v>0</v>
      </c>
      <c r="K144" s="3">
        <v>154143</v>
      </c>
      <c r="L144" s="3">
        <v>154143</v>
      </c>
      <c r="M144" s="1">
        <f t="shared" si="26"/>
        <v>0</v>
      </c>
      <c r="N144" s="5"/>
      <c r="O144" s="5"/>
      <c r="P144" s="5"/>
      <c r="R144" s="5"/>
    </row>
    <row r="145" spans="1:18" x14ac:dyDescent="0.15">
      <c r="A145" s="5">
        <v>144</v>
      </c>
      <c r="B145" s="42" t="s">
        <v>171</v>
      </c>
      <c r="C145" s="6">
        <v>0.25</v>
      </c>
      <c r="D145" s="3">
        <v>65069</v>
      </c>
      <c r="E145" s="5">
        <v>2.5</v>
      </c>
      <c r="F145" s="3">
        <v>162672</v>
      </c>
      <c r="G145" s="5" t="s">
        <v>0</v>
      </c>
      <c r="I145" s="5" t="s">
        <v>0</v>
      </c>
      <c r="K145" s="3">
        <v>162672</v>
      </c>
      <c r="L145" s="3">
        <v>162672</v>
      </c>
      <c r="M145" s="1">
        <f t="shared" si="26"/>
        <v>0</v>
      </c>
      <c r="N145" s="5"/>
      <c r="O145" s="5"/>
      <c r="P145" s="5"/>
      <c r="R145" s="5"/>
    </row>
    <row r="146" spans="1:18" x14ac:dyDescent="0.15">
      <c r="A146" s="5">
        <v>145</v>
      </c>
      <c r="B146" s="42" t="s">
        <v>172</v>
      </c>
      <c r="C146" s="6">
        <v>0.25</v>
      </c>
      <c r="D146" s="3">
        <v>65855</v>
      </c>
      <c r="E146" s="5">
        <v>2.5</v>
      </c>
      <c r="F146" s="3">
        <v>164638</v>
      </c>
      <c r="G146" s="5" t="s">
        <v>0</v>
      </c>
      <c r="I146" s="5" t="s">
        <v>0</v>
      </c>
      <c r="K146" s="3">
        <v>164638</v>
      </c>
      <c r="L146" s="3">
        <v>164638</v>
      </c>
      <c r="M146" s="1">
        <f t="shared" si="26"/>
        <v>0</v>
      </c>
      <c r="N146" s="5"/>
      <c r="O146" s="5"/>
      <c r="P146" s="5"/>
      <c r="R146" s="5"/>
    </row>
    <row r="147" spans="1:18" x14ac:dyDescent="0.15">
      <c r="A147" s="5">
        <v>146</v>
      </c>
      <c r="B147" s="42" t="s">
        <v>126</v>
      </c>
      <c r="C147" s="6">
        <v>0.35</v>
      </c>
      <c r="D147" s="3">
        <v>57430</v>
      </c>
      <c r="E147" s="5">
        <v>2.8</v>
      </c>
      <c r="F147" s="3">
        <v>160804</v>
      </c>
      <c r="G147" s="5" t="s">
        <v>0</v>
      </c>
      <c r="I147" s="5" t="s">
        <v>0</v>
      </c>
      <c r="K147" s="3">
        <v>160804</v>
      </c>
      <c r="L147" s="3">
        <v>160804</v>
      </c>
      <c r="M147" s="1">
        <f t="shared" si="26"/>
        <v>0</v>
      </c>
      <c r="N147" s="5"/>
      <c r="O147" s="5"/>
      <c r="P147" s="5"/>
      <c r="R147" s="5"/>
    </row>
    <row r="148" spans="1:18" x14ac:dyDescent="0.15">
      <c r="A148" s="5">
        <v>147</v>
      </c>
      <c r="B148" s="42" t="s">
        <v>202</v>
      </c>
      <c r="C148" s="6">
        <v>0.5</v>
      </c>
      <c r="D148" s="3">
        <v>29959</v>
      </c>
      <c r="E148" s="5">
        <v>2.2000000000000002</v>
      </c>
      <c r="F148" s="3">
        <v>65910</v>
      </c>
      <c r="G148" s="5" t="s">
        <v>0</v>
      </c>
      <c r="I148" s="5" t="s">
        <v>0</v>
      </c>
      <c r="K148" s="3">
        <v>65910</v>
      </c>
      <c r="L148" s="3">
        <v>65910</v>
      </c>
      <c r="M148" s="1">
        <f t="shared" si="26"/>
        <v>0</v>
      </c>
      <c r="N148" s="5"/>
      <c r="O148" s="5"/>
      <c r="P148" s="5"/>
      <c r="R148" s="5"/>
    </row>
    <row r="149" spans="1:18" x14ac:dyDescent="0.15">
      <c r="A149" s="5">
        <v>154</v>
      </c>
      <c r="B149" s="42" t="s">
        <v>4</v>
      </c>
      <c r="C149" s="6">
        <v>1</v>
      </c>
      <c r="D149" s="3">
        <v>108313</v>
      </c>
      <c r="E149" s="5">
        <v>2.4</v>
      </c>
      <c r="F149" s="3">
        <v>260030</v>
      </c>
      <c r="G149" s="3">
        <v>3771</v>
      </c>
      <c r="H149" s="3">
        <f>G149*C149</f>
        <v>3771</v>
      </c>
      <c r="I149" s="3">
        <v>2108</v>
      </c>
      <c r="J149" s="3">
        <f>I149*C149</f>
        <v>2108</v>
      </c>
      <c r="K149" s="3">
        <v>1338</v>
      </c>
      <c r="L149" s="3">
        <v>54132</v>
      </c>
      <c r="M149" s="1">
        <f t="shared" si="26"/>
        <v>5590.029169981437</v>
      </c>
      <c r="N149" s="10">
        <v>724.79</v>
      </c>
      <c r="O149" s="39">
        <f>N149*G149/10000</f>
        <v>273.318309</v>
      </c>
      <c r="P149" s="39">
        <f>O149*C149</f>
        <v>273.318309</v>
      </c>
      <c r="Q149" s="1">
        <f>M149-N149</f>
        <v>4865.239169981437</v>
      </c>
      <c r="R149" s="1">
        <f>Q149/N149</f>
        <v>6.7126190620475414</v>
      </c>
    </row>
    <row r="150" spans="1:18" x14ac:dyDescent="0.15">
      <c r="A150" s="5">
        <v>96</v>
      </c>
      <c r="B150" s="42" t="s">
        <v>161</v>
      </c>
      <c r="C150" s="6">
        <v>1</v>
      </c>
      <c r="D150" s="3">
        <v>504800</v>
      </c>
      <c r="E150" s="5">
        <v>1.23</v>
      </c>
      <c r="F150" s="3">
        <v>620904</v>
      </c>
      <c r="G150" s="3">
        <v>99044</v>
      </c>
      <c r="H150" s="3">
        <f>G150*C150</f>
        <v>99044</v>
      </c>
      <c r="I150" s="3">
        <v>122623</v>
      </c>
      <c r="J150" s="3">
        <f>I150*C150</f>
        <v>122623</v>
      </c>
      <c r="K150" s="3">
        <v>20799</v>
      </c>
      <c r="L150" s="3">
        <v>368801</v>
      </c>
      <c r="M150" s="1">
        <f t="shared" si="26"/>
        <v>12380.659101005615</v>
      </c>
      <c r="N150" s="10">
        <v>1547.92</v>
      </c>
      <c r="O150" s="39">
        <f>N150*G150/10000</f>
        <v>15331.218848000002</v>
      </c>
      <c r="P150" s="39">
        <f>O150*C150</f>
        <v>15331.218848000002</v>
      </c>
      <c r="Q150" s="1">
        <f>M150-N150</f>
        <v>10832.739101005614</v>
      </c>
      <c r="R150" s="1">
        <f>Q150/N150</f>
        <v>6.9982551430342745</v>
      </c>
    </row>
    <row r="151" spans="1:18" x14ac:dyDescent="0.15">
      <c r="A151" s="5">
        <v>150</v>
      </c>
      <c r="B151" s="42" t="s">
        <v>53</v>
      </c>
      <c r="C151" s="6">
        <v>0.25</v>
      </c>
      <c r="D151" s="3">
        <v>31599</v>
      </c>
      <c r="E151" s="5">
        <v>3</v>
      </c>
      <c r="F151" s="3">
        <v>94790</v>
      </c>
      <c r="G151" s="5" t="s">
        <v>0</v>
      </c>
      <c r="I151" s="5" t="s">
        <v>0</v>
      </c>
      <c r="K151" s="3">
        <v>94790</v>
      </c>
      <c r="L151" s="3">
        <v>94790</v>
      </c>
      <c r="M151" s="1">
        <f t="shared" si="26"/>
        <v>0</v>
      </c>
      <c r="N151" s="5"/>
      <c r="O151" s="5"/>
      <c r="P151" s="5"/>
      <c r="R151" s="5"/>
    </row>
    <row r="152" spans="1:18" x14ac:dyDescent="0.15">
      <c r="A152" s="5">
        <v>151</v>
      </c>
      <c r="B152" s="42" t="s">
        <v>127</v>
      </c>
      <c r="C152" s="6">
        <v>1</v>
      </c>
      <c r="D152" s="3">
        <v>51834</v>
      </c>
      <c r="E152" s="5">
        <v>2.6</v>
      </c>
      <c r="F152" s="3">
        <v>134768</v>
      </c>
      <c r="G152" s="5" t="s">
        <v>0</v>
      </c>
      <c r="I152" s="5" t="s">
        <v>0</v>
      </c>
      <c r="K152" s="3">
        <v>134768</v>
      </c>
      <c r="L152" s="3">
        <v>134768</v>
      </c>
      <c r="M152" s="1">
        <f t="shared" si="26"/>
        <v>0</v>
      </c>
      <c r="N152" s="5"/>
      <c r="O152" s="5"/>
      <c r="P152" s="5"/>
      <c r="R152" s="5"/>
    </row>
    <row r="153" spans="1:18" x14ac:dyDescent="0.15">
      <c r="A153" s="5">
        <v>89</v>
      </c>
      <c r="B153" s="42" t="s">
        <v>15</v>
      </c>
      <c r="C153" s="6">
        <v>1</v>
      </c>
      <c r="D153" s="3">
        <v>152014</v>
      </c>
      <c r="E153" s="5">
        <v>1.75</v>
      </c>
      <c r="F153" s="3">
        <v>266025</v>
      </c>
      <c r="G153" s="3">
        <v>10114</v>
      </c>
      <c r="H153" s="3">
        <f t="shared" ref="H153:H159" si="27">G153*C153</f>
        <v>10114</v>
      </c>
      <c r="I153" s="3">
        <v>9589</v>
      </c>
      <c r="J153" s="3">
        <f t="shared" ref="J153:J159" si="28">I153*C153</f>
        <v>9589</v>
      </c>
      <c r="K153" s="3">
        <v>8896</v>
      </c>
      <c r="L153" s="3">
        <v>36921</v>
      </c>
      <c r="M153" s="1">
        <f t="shared" si="26"/>
        <v>9480.9175400435033</v>
      </c>
      <c r="N153" s="10">
        <v>1149.3800000000001</v>
      </c>
      <c r="O153" s="39">
        <f t="shared" ref="O153:O159" si="29">N153*G153/10000</f>
        <v>1162.4829320000001</v>
      </c>
      <c r="P153" s="39">
        <f t="shared" ref="P153:P159" si="30">O153*C153</f>
        <v>1162.4829320000001</v>
      </c>
      <c r="Q153" s="1">
        <f t="shared" ref="Q153:Q159" si="31">M153-N153</f>
        <v>8331.5375400435041</v>
      </c>
      <c r="R153" s="1">
        <f t="shared" ref="R153:R159" si="32">Q153/N153</f>
        <v>7.2487232595342732</v>
      </c>
    </row>
    <row r="154" spans="1:18" x14ac:dyDescent="0.15">
      <c r="A154" s="5">
        <v>107</v>
      </c>
      <c r="B154" s="42" t="s">
        <v>111</v>
      </c>
      <c r="C154" s="6">
        <v>1</v>
      </c>
      <c r="D154" s="3">
        <v>99264</v>
      </c>
      <c r="E154" s="5">
        <v>1.8</v>
      </c>
      <c r="F154" s="3">
        <v>178675</v>
      </c>
      <c r="G154" s="3">
        <v>36118</v>
      </c>
      <c r="H154" s="3">
        <f t="shared" si="27"/>
        <v>36118</v>
      </c>
      <c r="I154" s="3">
        <v>64627</v>
      </c>
      <c r="J154" s="3">
        <f t="shared" si="28"/>
        <v>64627</v>
      </c>
      <c r="K154" s="3">
        <v>2141</v>
      </c>
      <c r="L154" s="3">
        <v>142739</v>
      </c>
      <c r="M154" s="1">
        <f t="shared" si="26"/>
        <v>17893.294202336783</v>
      </c>
      <c r="N154" s="10">
        <v>2125</v>
      </c>
      <c r="O154" s="39">
        <f t="shared" si="29"/>
        <v>7675.0749999999998</v>
      </c>
      <c r="P154" s="39">
        <f t="shared" si="30"/>
        <v>7675.0749999999998</v>
      </c>
      <c r="Q154" s="1">
        <f t="shared" si="31"/>
        <v>15768.294202336783</v>
      </c>
      <c r="R154" s="1">
        <f t="shared" si="32"/>
        <v>7.4203737422761336</v>
      </c>
    </row>
    <row r="155" spans="1:18" x14ac:dyDescent="0.15">
      <c r="A155" s="5">
        <v>155</v>
      </c>
      <c r="B155" s="42" t="s">
        <v>189</v>
      </c>
      <c r="C155" s="6">
        <v>1</v>
      </c>
      <c r="D155" s="3">
        <v>295121</v>
      </c>
      <c r="E155" s="5">
        <v>2.77</v>
      </c>
      <c r="F155" s="3">
        <v>818424</v>
      </c>
      <c r="G155" s="3">
        <v>189169</v>
      </c>
      <c r="H155" s="3">
        <f t="shared" si="27"/>
        <v>189169</v>
      </c>
      <c r="I155" s="3">
        <v>104291</v>
      </c>
      <c r="J155" s="3">
        <f t="shared" si="28"/>
        <v>104291</v>
      </c>
      <c r="K155" s="3">
        <v>550518</v>
      </c>
      <c r="L155" s="3">
        <v>792803</v>
      </c>
      <c r="M155" s="1">
        <f t="shared" si="26"/>
        <v>5513.1126135889072</v>
      </c>
      <c r="N155" s="10">
        <v>650.94000000000005</v>
      </c>
      <c r="O155" s="39">
        <f t="shared" si="29"/>
        <v>12313.766886000001</v>
      </c>
      <c r="P155" s="39">
        <f t="shared" si="30"/>
        <v>12313.766886000001</v>
      </c>
      <c r="Q155" s="1">
        <f t="shared" si="31"/>
        <v>4862.1726135889076</v>
      </c>
      <c r="R155" s="1">
        <f t="shared" si="32"/>
        <v>7.4694635659030126</v>
      </c>
    </row>
    <row r="156" spans="1:18" x14ac:dyDescent="0.15">
      <c r="A156" s="5">
        <v>101</v>
      </c>
      <c r="B156" s="42" t="s">
        <v>25</v>
      </c>
      <c r="C156" s="6">
        <v>1</v>
      </c>
      <c r="D156" s="3">
        <v>417662</v>
      </c>
      <c r="E156" s="5">
        <v>2.2000000000000002</v>
      </c>
      <c r="F156" s="3">
        <v>918856</v>
      </c>
      <c r="G156" s="3">
        <v>321999</v>
      </c>
      <c r="H156" s="3">
        <f t="shared" si="27"/>
        <v>321999</v>
      </c>
      <c r="I156" s="3">
        <v>290136</v>
      </c>
      <c r="J156" s="3">
        <f t="shared" si="28"/>
        <v>290136</v>
      </c>
      <c r="K156" s="3">
        <v>41155</v>
      </c>
      <c r="L156" s="3">
        <v>424034</v>
      </c>
      <c r="M156" s="1">
        <f t="shared" si="26"/>
        <v>9010.4627654123142</v>
      </c>
      <c r="N156" s="10">
        <v>975.56</v>
      </c>
      <c r="O156" s="39">
        <f t="shared" si="29"/>
        <v>31412.934443999999</v>
      </c>
      <c r="P156" s="39">
        <f t="shared" si="30"/>
        <v>31412.934443999999</v>
      </c>
      <c r="Q156" s="1">
        <f t="shared" si="31"/>
        <v>8034.9027654123147</v>
      </c>
      <c r="R156" s="1">
        <f t="shared" si="32"/>
        <v>8.2361953805120294</v>
      </c>
    </row>
    <row r="157" spans="1:18" x14ac:dyDescent="0.15">
      <c r="A157" s="5">
        <v>175</v>
      </c>
      <c r="B157" s="42" t="s">
        <v>133</v>
      </c>
      <c r="C157" s="6">
        <v>1</v>
      </c>
      <c r="D157" s="3">
        <v>61511</v>
      </c>
      <c r="E157" s="5">
        <v>2.2999999999999998</v>
      </c>
      <c r="F157" s="3">
        <v>141475</v>
      </c>
      <c r="G157" s="3">
        <v>3088</v>
      </c>
      <c r="H157" s="3">
        <f t="shared" si="27"/>
        <v>3088</v>
      </c>
      <c r="I157" s="3">
        <v>2048</v>
      </c>
      <c r="J157" s="3">
        <f t="shared" si="28"/>
        <v>2048</v>
      </c>
      <c r="K157" s="5">
        <v>388</v>
      </c>
      <c r="L157" s="3">
        <v>38055</v>
      </c>
      <c r="M157" s="1">
        <f t="shared" si="26"/>
        <v>6632.1243523316061</v>
      </c>
      <c r="N157" s="10">
        <v>692.7</v>
      </c>
      <c r="O157" s="39">
        <f t="shared" si="29"/>
        <v>213.90576000000001</v>
      </c>
      <c r="P157" s="39">
        <f t="shared" si="30"/>
        <v>213.90576000000001</v>
      </c>
      <c r="Q157" s="1">
        <f t="shared" si="31"/>
        <v>5939.4243523316063</v>
      </c>
      <c r="R157" s="1">
        <f t="shared" si="32"/>
        <v>8.5743097334078335</v>
      </c>
    </row>
    <row r="158" spans="1:18" x14ac:dyDescent="0.15">
      <c r="A158" s="5">
        <v>165</v>
      </c>
      <c r="B158" s="42" t="s">
        <v>186</v>
      </c>
      <c r="C158" s="6">
        <v>1</v>
      </c>
      <c r="D158" s="3">
        <v>603665</v>
      </c>
      <c r="E158" s="5">
        <v>1.39</v>
      </c>
      <c r="F158" s="3">
        <v>839094</v>
      </c>
      <c r="G158" s="3">
        <v>156731</v>
      </c>
      <c r="H158" s="3">
        <f t="shared" si="27"/>
        <v>156731</v>
      </c>
      <c r="I158" s="3">
        <v>160341</v>
      </c>
      <c r="J158" s="3">
        <f t="shared" si="28"/>
        <v>160341</v>
      </c>
      <c r="K158" s="3">
        <v>252328</v>
      </c>
      <c r="L158" s="3">
        <v>808864</v>
      </c>
      <c r="M158" s="1">
        <f t="shared" si="26"/>
        <v>10230.330949205965</v>
      </c>
      <c r="N158" s="10">
        <v>985.38</v>
      </c>
      <c r="O158" s="39">
        <f t="shared" si="29"/>
        <v>15443.959278</v>
      </c>
      <c r="P158" s="39">
        <f t="shared" si="30"/>
        <v>15443.959278</v>
      </c>
      <c r="Q158" s="1">
        <f t="shared" si="31"/>
        <v>9244.950949205966</v>
      </c>
      <c r="R158" s="1">
        <f t="shared" si="32"/>
        <v>9.382117507160654</v>
      </c>
    </row>
    <row r="159" spans="1:18" x14ac:dyDescent="0.15">
      <c r="A159" s="5">
        <v>102</v>
      </c>
      <c r="B159" s="42" t="s">
        <v>108</v>
      </c>
      <c r="C159" s="6">
        <v>1</v>
      </c>
      <c r="D159" s="3">
        <v>165833</v>
      </c>
      <c r="E159" s="5">
        <v>3</v>
      </c>
      <c r="F159" s="3">
        <v>497499</v>
      </c>
      <c r="G159" s="3">
        <v>152089</v>
      </c>
      <c r="H159" s="3">
        <f t="shared" si="27"/>
        <v>152089</v>
      </c>
      <c r="I159" s="3">
        <v>135048</v>
      </c>
      <c r="J159" s="3">
        <f t="shared" si="28"/>
        <v>135048</v>
      </c>
      <c r="K159" s="3">
        <v>27219</v>
      </c>
      <c r="L159" s="3">
        <v>204998</v>
      </c>
      <c r="M159" s="1">
        <f t="shared" si="26"/>
        <v>8879.5376391455011</v>
      </c>
      <c r="N159" s="10">
        <v>839.8</v>
      </c>
      <c r="O159" s="39">
        <f t="shared" si="29"/>
        <v>12772.434219999999</v>
      </c>
      <c r="P159" s="39">
        <f t="shared" si="30"/>
        <v>12772.434219999999</v>
      </c>
      <c r="Q159" s="1">
        <f t="shared" si="31"/>
        <v>8039.7376391455009</v>
      </c>
      <c r="R159" s="1">
        <f t="shared" si="32"/>
        <v>9.5733956169867849</v>
      </c>
    </row>
    <row r="160" spans="1:18" x14ac:dyDescent="0.15">
      <c r="A160" s="5">
        <v>159</v>
      </c>
      <c r="B160" s="42" t="s">
        <v>129</v>
      </c>
      <c r="C160" s="6">
        <v>1</v>
      </c>
      <c r="D160" s="3">
        <v>69389</v>
      </c>
      <c r="E160" s="5">
        <v>1.21</v>
      </c>
      <c r="F160" s="3">
        <v>84185</v>
      </c>
      <c r="G160" s="5" t="s">
        <v>0</v>
      </c>
      <c r="I160" s="5" t="s">
        <v>0</v>
      </c>
      <c r="K160" s="3">
        <v>84185</v>
      </c>
      <c r="L160" s="3">
        <v>84185</v>
      </c>
      <c r="M160" s="1">
        <f t="shared" si="26"/>
        <v>0</v>
      </c>
      <c r="N160" s="5"/>
      <c r="O160" s="5"/>
      <c r="P160" s="5"/>
      <c r="R160" s="5"/>
    </row>
    <row r="161" spans="1:19" x14ac:dyDescent="0.15">
      <c r="A161" s="7">
        <v>23</v>
      </c>
      <c r="B161" s="11" t="s">
        <v>185</v>
      </c>
      <c r="C161" s="12">
        <v>0.4</v>
      </c>
      <c r="D161" s="13">
        <v>30417</v>
      </c>
      <c r="E161" s="7">
        <v>3</v>
      </c>
      <c r="F161" s="13">
        <v>91251</v>
      </c>
      <c r="G161" s="13">
        <v>88198</v>
      </c>
      <c r="H161" s="37">
        <f>G161*C161</f>
        <v>35279.200000000004</v>
      </c>
      <c r="I161" s="13">
        <v>172982</v>
      </c>
      <c r="J161" s="37">
        <f>I161*C161</f>
        <v>69192.800000000003</v>
      </c>
      <c r="K161" s="13">
        <v>3053</v>
      </c>
      <c r="L161" s="13">
        <v>91251</v>
      </c>
      <c r="M161" s="15">
        <f t="shared" si="26"/>
        <v>19612.916392661966</v>
      </c>
      <c r="N161" s="16">
        <v>1740.25</v>
      </c>
      <c r="O161" s="40">
        <f>N161*G161/10000</f>
        <v>15348.656950000001</v>
      </c>
      <c r="P161" s="40">
        <f>O161*C161</f>
        <v>6139.4627800000007</v>
      </c>
      <c r="Q161" s="15">
        <f>M161-N161</f>
        <v>17872.666392661966</v>
      </c>
      <c r="R161" s="15">
        <f>Q161/N161</f>
        <v>10.27017175271482</v>
      </c>
      <c r="S161" s="7" t="s">
        <v>208</v>
      </c>
    </row>
    <row r="162" spans="1:19" x14ac:dyDescent="0.15">
      <c r="A162" s="5">
        <v>161</v>
      </c>
      <c r="B162" s="42" t="s">
        <v>130</v>
      </c>
      <c r="C162" s="6">
        <v>0.55000000000000004</v>
      </c>
      <c r="D162" s="3">
        <v>127525</v>
      </c>
      <c r="E162" s="5">
        <v>2.5</v>
      </c>
      <c r="F162" s="3">
        <v>318813</v>
      </c>
      <c r="G162" s="5" t="s">
        <v>0</v>
      </c>
      <c r="I162" s="5" t="s">
        <v>0</v>
      </c>
      <c r="K162" s="3">
        <v>318813</v>
      </c>
      <c r="L162" s="3">
        <v>318813</v>
      </c>
      <c r="M162" s="1">
        <f t="shared" si="26"/>
        <v>0</v>
      </c>
      <c r="N162" s="5"/>
      <c r="O162" s="5"/>
      <c r="P162" s="5"/>
      <c r="R162" s="5"/>
    </row>
    <row r="163" spans="1:19" x14ac:dyDescent="0.15">
      <c r="A163" s="5">
        <v>162</v>
      </c>
      <c r="B163" s="42" t="s">
        <v>173</v>
      </c>
      <c r="C163" s="6">
        <v>0.8</v>
      </c>
      <c r="D163" s="3">
        <v>120905</v>
      </c>
      <c r="E163" s="5">
        <v>2.62</v>
      </c>
      <c r="F163" s="3">
        <v>316771</v>
      </c>
      <c r="G163" s="5" t="s">
        <v>0</v>
      </c>
      <c r="I163" s="5" t="s">
        <v>0</v>
      </c>
      <c r="K163" s="3">
        <v>316771</v>
      </c>
      <c r="L163" s="3">
        <v>316771</v>
      </c>
      <c r="M163" s="1">
        <f t="shared" si="26"/>
        <v>0</v>
      </c>
      <c r="N163" s="5"/>
      <c r="O163" s="5"/>
      <c r="P163" s="5"/>
      <c r="R163" s="5"/>
    </row>
    <row r="164" spans="1:19" x14ac:dyDescent="0.15">
      <c r="A164" s="5">
        <v>163</v>
      </c>
      <c r="B164" s="42" t="s">
        <v>174</v>
      </c>
      <c r="C164" s="6">
        <v>0.4</v>
      </c>
      <c r="D164" s="3">
        <v>113366</v>
      </c>
      <c r="E164" s="5">
        <v>2.5</v>
      </c>
      <c r="F164" s="3">
        <v>283415</v>
      </c>
      <c r="G164" s="5" t="s">
        <v>0</v>
      </c>
      <c r="I164" s="5" t="s">
        <v>0</v>
      </c>
      <c r="K164" s="3">
        <v>283415</v>
      </c>
      <c r="L164" s="3">
        <v>283415</v>
      </c>
      <c r="M164" s="1">
        <f t="shared" si="26"/>
        <v>0</v>
      </c>
      <c r="N164" s="5"/>
      <c r="O164" s="5"/>
      <c r="P164" s="5"/>
      <c r="R164" s="5"/>
    </row>
    <row r="165" spans="1:19" x14ac:dyDescent="0.15">
      <c r="A165" s="5">
        <v>164</v>
      </c>
      <c r="B165" s="42" t="s">
        <v>62</v>
      </c>
      <c r="C165" s="6">
        <v>0.5</v>
      </c>
      <c r="D165" s="3">
        <v>52974</v>
      </c>
      <c r="E165" s="5">
        <v>3</v>
      </c>
      <c r="F165" s="3">
        <v>158922</v>
      </c>
      <c r="G165" s="5" t="s">
        <v>0</v>
      </c>
      <c r="I165" s="5" t="s">
        <v>0</v>
      </c>
      <c r="K165" s="3">
        <v>158922</v>
      </c>
      <c r="L165" s="3">
        <v>158922</v>
      </c>
      <c r="M165" s="1">
        <f t="shared" si="26"/>
        <v>0</v>
      </c>
      <c r="N165" s="5"/>
      <c r="O165" s="5"/>
      <c r="P165" s="5"/>
      <c r="R165" s="5"/>
    </row>
    <row r="166" spans="1:19" x14ac:dyDescent="0.15">
      <c r="A166" s="5">
        <v>138</v>
      </c>
      <c r="B166" s="42" t="s">
        <v>194</v>
      </c>
      <c r="C166" s="6">
        <v>1</v>
      </c>
      <c r="D166" s="3">
        <v>1063386</v>
      </c>
      <c r="E166" s="5">
        <v>2.0099999999999998</v>
      </c>
      <c r="F166" s="3">
        <v>2137406</v>
      </c>
      <c r="G166" s="3">
        <v>338502</v>
      </c>
      <c r="H166" s="3">
        <f>G166*C166</f>
        <v>338502</v>
      </c>
      <c r="I166" s="3">
        <v>439202</v>
      </c>
      <c r="J166" s="3">
        <f>I166*C166</f>
        <v>439202</v>
      </c>
      <c r="K166" s="3">
        <v>561443</v>
      </c>
      <c r="L166" s="3">
        <v>1235864</v>
      </c>
      <c r="M166" s="1">
        <f t="shared" si="26"/>
        <v>12974.871640344812</v>
      </c>
      <c r="N166" s="10">
        <v>970.33</v>
      </c>
      <c r="O166" s="39">
        <f>N166*G166/10000</f>
        <v>32845.864566000004</v>
      </c>
      <c r="P166" s="39">
        <f>O166*C166</f>
        <v>32845.864566000004</v>
      </c>
      <c r="Q166" s="1">
        <f>M166-N166</f>
        <v>12004.541640344813</v>
      </c>
      <c r="R166" s="1">
        <f>Q166/N166</f>
        <v>12.371607226762867</v>
      </c>
    </row>
    <row r="167" spans="1:19" x14ac:dyDescent="0.15">
      <c r="A167" s="5">
        <v>104</v>
      </c>
      <c r="B167" s="42" t="s">
        <v>2</v>
      </c>
      <c r="C167" s="6">
        <v>1</v>
      </c>
      <c r="D167" s="3">
        <v>439513</v>
      </c>
      <c r="E167" s="5">
        <v>2</v>
      </c>
      <c r="F167" s="3">
        <v>879026</v>
      </c>
      <c r="G167" s="3">
        <v>25416</v>
      </c>
      <c r="H167" s="3">
        <f>G167*C167</f>
        <v>25416</v>
      </c>
      <c r="I167" s="3">
        <v>28372</v>
      </c>
      <c r="J167" s="3">
        <f>I167*C167</f>
        <v>28372</v>
      </c>
      <c r="K167" s="3">
        <v>59596</v>
      </c>
      <c r="L167" s="3">
        <v>30838</v>
      </c>
      <c r="M167" s="1">
        <f t="shared" si="26"/>
        <v>11163.046899590809</v>
      </c>
      <c r="N167" s="10">
        <v>770.92</v>
      </c>
      <c r="O167" s="39">
        <f>N167*G167/10000</f>
        <v>1959.3702719999999</v>
      </c>
      <c r="P167" s="39">
        <f>O167*C167</f>
        <v>1959.3702719999999</v>
      </c>
      <c r="Q167" s="1">
        <f>M167-N167</f>
        <v>10392.126899590809</v>
      </c>
      <c r="R167" s="1">
        <f>Q167/N167</f>
        <v>13.480162532546579</v>
      </c>
    </row>
    <row r="168" spans="1:19" x14ac:dyDescent="0.15">
      <c r="A168" s="5">
        <v>174</v>
      </c>
      <c r="B168" s="42" t="s">
        <v>3</v>
      </c>
      <c r="C168" s="6">
        <v>1</v>
      </c>
      <c r="D168" s="3">
        <v>117504</v>
      </c>
      <c r="E168" s="5">
        <v>2.2000000000000002</v>
      </c>
      <c r="F168" s="3">
        <v>258509</v>
      </c>
      <c r="G168" s="3">
        <v>3746</v>
      </c>
      <c r="H168" s="3">
        <f>G168*C168</f>
        <v>3746</v>
      </c>
      <c r="I168" s="3">
        <v>1943</v>
      </c>
      <c r="J168" s="3">
        <f>I168*C168</f>
        <v>1943</v>
      </c>
      <c r="K168" s="3">
        <v>226181</v>
      </c>
      <c r="L168" s="3">
        <v>175814</v>
      </c>
      <c r="M168" s="1">
        <f t="shared" si="26"/>
        <v>5186.8659903897487</v>
      </c>
      <c r="N168" s="10">
        <v>354.73</v>
      </c>
      <c r="O168" s="39">
        <f>N168*G168/10000</f>
        <v>132.88185799999999</v>
      </c>
      <c r="P168" s="39">
        <f>O168*C168</f>
        <v>132.88185799999999</v>
      </c>
      <c r="Q168" s="1">
        <f>M168-N168</f>
        <v>4832.1359903897483</v>
      </c>
      <c r="R168" s="1">
        <f>Q168/N168</f>
        <v>13.62201107994742</v>
      </c>
    </row>
    <row r="169" spans="1:19" x14ac:dyDescent="0.15">
      <c r="A169" s="5">
        <v>112</v>
      </c>
      <c r="B169" s="42" t="s">
        <v>22</v>
      </c>
      <c r="C169" s="6">
        <v>1</v>
      </c>
      <c r="D169" s="3">
        <v>605085</v>
      </c>
      <c r="E169" s="5">
        <v>3.21</v>
      </c>
      <c r="F169" s="3">
        <v>1942323</v>
      </c>
      <c r="G169" s="3">
        <v>121715</v>
      </c>
      <c r="H169" s="3">
        <f>G169*C169</f>
        <v>121715</v>
      </c>
      <c r="I169" s="3">
        <v>207376</v>
      </c>
      <c r="J169" s="3">
        <f>I169*C169</f>
        <v>207376</v>
      </c>
      <c r="K169" s="3">
        <v>697053</v>
      </c>
      <c r="L169" s="3">
        <v>999790</v>
      </c>
      <c r="M169" s="1">
        <f t="shared" si="26"/>
        <v>17037.834285010063</v>
      </c>
      <c r="N169" s="10">
        <v>1116.71</v>
      </c>
      <c r="O169" s="39">
        <f>N169*G169/10000</f>
        <v>13592.035765000001</v>
      </c>
      <c r="P169" s="39">
        <f>O169*C169</f>
        <v>13592.035765000001</v>
      </c>
      <c r="Q169" s="1">
        <f>M169-N169</f>
        <v>15921.124285010064</v>
      </c>
      <c r="R169" s="1">
        <f>Q169/N169</f>
        <v>14.25716997699498</v>
      </c>
    </row>
    <row r="170" spans="1:19" x14ac:dyDescent="0.15">
      <c r="A170" s="5">
        <v>70</v>
      </c>
      <c r="B170" s="42" t="s">
        <v>20</v>
      </c>
      <c r="C170" s="6">
        <v>1</v>
      </c>
      <c r="D170" s="3">
        <v>735700</v>
      </c>
      <c r="E170" s="5">
        <v>2.4700000000000002</v>
      </c>
      <c r="F170" s="3">
        <v>1817179</v>
      </c>
      <c r="G170" s="3">
        <v>271185</v>
      </c>
      <c r="H170" s="3">
        <f>G170*C170</f>
        <v>271185</v>
      </c>
      <c r="I170" s="3">
        <v>406075</v>
      </c>
      <c r="J170" s="3">
        <f>I170*C170</f>
        <v>406075</v>
      </c>
      <c r="K170" s="3">
        <v>877410</v>
      </c>
      <c r="L170" s="3">
        <v>1160165</v>
      </c>
      <c r="M170" s="1">
        <f t="shared" si="26"/>
        <v>14974.095174880616</v>
      </c>
      <c r="N170" s="10">
        <v>897.09</v>
      </c>
      <c r="O170" s="39">
        <f>N170*G170/10000</f>
        <v>24327.735165000002</v>
      </c>
      <c r="P170" s="39">
        <f>O170*C170</f>
        <v>24327.735165000002</v>
      </c>
      <c r="Q170" s="1">
        <f>M170-N170</f>
        <v>14077.005174880616</v>
      </c>
      <c r="R170" s="1">
        <f>Q170/N170</f>
        <v>15.691853855109985</v>
      </c>
    </row>
    <row r="171" spans="1:19" x14ac:dyDescent="0.15">
      <c r="A171" s="5">
        <v>170</v>
      </c>
      <c r="B171" s="42" t="s">
        <v>55</v>
      </c>
      <c r="C171" s="6">
        <v>0.49</v>
      </c>
      <c r="D171" s="3">
        <v>82602</v>
      </c>
      <c r="E171" s="5">
        <v>2.5</v>
      </c>
      <c r="F171" s="3">
        <v>206505</v>
      </c>
      <c r="G171" s="5" t="s">
        <v>0</v>
      </c>
      <c r="I171" s="5" t="s">
        <v>0</v>
      </c>
      <c r="K171" s="3">
        <v>206505</v>
      </c>
      <c r="L171" s="3">
        <v>206505</v>
      </c>
      <c r="M171" s="1">
        <f t="shared" si="26"/>
        <v>0</v>
      </c>
      <c r="N171" s="5"/>
      <c r="O171" s="5"/>
      <c r="P171" s="5"/>
      <c r="R171" s="5"/>
    </row>
    <row r="172" spans="1:19" x14ac:dyDescent="0.15">
      <c r="A172" s="5">
        <v>71</v>
      </c>
      <c r="B172" s="42" t="s">
        <v>98</v>
      </c>
      <c r="C172" s="6">
        <v>1</v>
      </c>
      <c r="D172" s="3">
        <v>98221</v>
      </c>
      <c r="E172" s="5">
        <v>3.26</v>
      </c>
      <c r="F172" s="3">
        <v>320004</v>
      </c>
      <c r="G172" s="3">
        <v>55549</v>
      </c>
      <c r="H172" s="3">
        <f>G172*C172</f>
        <v>55549</v>
      </c>
      <c r="I172" s="3">
        <v>95002</v>
      </c>
      <c r="J172" s="3">
        <f>I172*C172</f>
        <v>95002</v>
      </c>
      <c r="K172" s="3">
        <v>44100</v>
      </c>
      <c r="L172" s="5" t="s">
        <v>0</v>
      </c>
      <c r="M172" s="1">
        <f t="shared" si="26"/>
        <v>17102.378080613511</v>
      </c>
      <c r="N172" s="10">
        <v>1009.39</v>
      </c>
      <c r="O172" s="39">
        <f>N172*G172/10000</f>
        <v>5607.0605109999997</v>
      </c>
      <c r="P172" s="39">
        <f>O172*C172</f>
        <v>5607.0605109999997</v>
      </c>
      <c r="Q172" s="1">
        <f>M172-N172</f>
        <v>16092.988080613512</v>
      </c>
      <c r="R172" s="1">
        <f>Q172/N172</f>
        <v>15.943280675074561</v>
      </c>
    </row>
    <row r="173" spans="1:19" s="7" customFormat="1" x14ac:dyDescent="0.15">
      <c r="A173" s="5">
        <v>156</v>
      </c>
      <c r="B173" s="42" t="s">
        <v>5</v>
      </c>
      <c r="C173" s="6">
        <v>1</v>
      </c>
      <c r="D173" s="3">
        <v>230677</v>
      </c>
      <c r="E173" s="5">
        <v>2.27</v>
      </c>
      <c r="F173" s="3">
        <v>523637</v>
      </c>
      <c r="G173" s="3">
        <v>1281</v>
      </c>
      <c r="H173" s="3">
        <f>G173*C173</f>
        <v>1281</v>
      </c>
      <c r="I173" s="5">
        <v>953</v>
      </c>
      <c r="J173" s="3">
        <f>I173*C173</f>
        <v>953</v>
      </c>
      <c r="K173" s="3">
        <v>27504</v>
      </c>
      <c r="L173" s="3">
        <v>312878</v>
      </c>
      <c r="M173" s="1">
        <f t="shared" si="26"/>
        <v>7439.5003903200623</v>
      </c>
      <c r="N173" s="10">
        <v>425.33</v>
      </c>
      <c r="O173" s="39">
        <f>N173*G173/10000</f>
        <v>54.484772999999997</v>
      </c>
      <c r="P173" s="39">
        <f>O173*C173</f>
        <v>54.484772999999997</v>
      </c>
      <c r="Q173" s="1">
        <f>M173-N173</f>
        <v>7014.1703903200623</v>
      </c>
      <c r="R173" s="1">
        <f>Q173/N173</f>
        <v>16.491125456281154</v>
      </c>
      <c r="S173" s="5"/>
    </row>
    <row r="174" spans="1:19" x14ac:dyDescent="0.15">
      <c r="A174" s="5">
        <v>173</v>
      </c>
      <c r="B174" s="42" t="s">
        <v>59</v>
      </c>
      <c r="C174" s="6">
        <v>1</v>
      </c>
      <c r="D174" s="3">
        <v>96876</v>
      </c>
      <c r="E174" s="5">
        <v>2.2999999999999998</v>
      </c>
      <c r="F174" s="3">
        <v>222815</v>
      </c>
      <c r="G174" s="5" t="s">
        <v>0</v>
      </c>
      <c r="I174" s="5" t="s">
        <v>0</v>
      </c>
      <c r="K174" s="3">
        <v>222815</v>
      </c>
      <c r="L174" s="3">
        <v>222815</v>
      </c>
      <c r="M174" s="1">
        <f t="shared" si="26"/>
        <v>0</v>
      </c>
      <c r="N174" s="5"/>
      <c r="O174" s="5"/>
      <c r="P174" s="5"/>
      <c r="R174" s="5"/>
    </row>
    <row r="175" spans="1:19" x14ac:dyDescent="0.15">
      <c r="A175" s="31">
        <v>93</v>
      </c>
      <c r="B175" s="32" t="s">
        <v>104</v>
      </c>
      <c r="C175" s="33">
        <v>1</v>
      </c>
      <c r="D175" s="34">
        <v>397343</v>
      </c>
      <c r="E175" s="31">
        <v>2.5</v>
      </c>
      <c r="F175" s="34">
        <v>993358</v>
      </c>
      <c r="G175" s="34">
        <v>129468</v>
      </c>
      <c r="H175" s="3">
        <f>G175*C175</f>
        <v>129468</v>
      </c>
      <c r="I175" s="34">
        <v>105680</v>
      </c>
      <c r="J175" s="3">
        <f>I175*C175</f>
        <v>105680</v>
      </c>
      <c r="K175" s="34">
        <v>783316</v>
      </c>
      <c r="L175" s="34">
        <v>939553</v>
      </c>
      <c r="M175" s="35">
        <f t="shared" si="26"/>
        <v>8162.6347823400374</v>
      </c>
      <c r="N175" s="36">
        <v>197.81</v>
      </c>
      <c r="O175" s="39">
        <f>N175*G175/10000</f>
        <v>2561.0065080000004</v>
      </c>
      <c r="P175" s="39">
        <f>O175*C175</f>
        <v>2561.0065080000004</v>
      </c>
      <c r="Q175" s="35">
        <f>M175-N175</f>
        <v>7964.824782340037</v>
      </c>
      <c r="R175" s="35">
        <f>Q175/N175</f>
        <v>40.265025945806769</v>
      </c>
      <c r="S175" s="31"/>
    </row>
    <row r="176" spans="1:19" x14ac:dyDescent="0.15">
      <c r="A176" s="5">
        <v>113</v>
      </c>
      <c r="B176" s="42" t="s">
        <v>116</v>
      </c>
      <c r="C176" s="6">
        <v>1</v>
      </c>
      <c r="D176" s="3">
        <v>448837</v>
      </c>
      <c r="E176" s="5">
        <v>2.5</v>
      </c>
      <c r="F176" s="3">
        <v>1122093</v>
      </c>
      <c r="G176" s="3">
        <v>158440</v>
      </c>
      <c r="H176" s="3">
        <f>G176*C176</f>
        <v>158440</v>
      </c>
      <c r="I176" s="3">
        <v>281982</v>
      </c>
      <c r="J176" s="3">
        <f>I176*C176</f>
        <v>281982</v>
      </c>
      <c r="K176" s="3">
        <v>41856</v>
      </c>
      <c r="L176" s="3">
        <v>347525</v>
      </c>
      <c r="M176" s="1">
        <f t="shared" si="26"/>
        <v>17797.399646553902</v>
      </c>
      <c r="N176" s="10">
        <v>321.82</v>
      </c>
      <c r="O176" s="39">
        <f>N176*G176/10000</f>
        <v>5098.91608</v>
      </c>
      <c r="P176" s="39">
        <f>O176*C176</f>
        <v>5098.91608</v>
      </c>
      <c r="Q176" s="1">
        <f>M176-N176</f>
        <v>17475.579646553902</v>
      </c>
      <c r="R176" s="1">
        <f>Q176/N176</f>
        <v>54.302341826343614</v>
      </c>
    </row>
    <row r="177" spans="1:18" x14ac:dyDescent="0.15">
      <c r="A177" s="5">
        <v>167</v>
      </c>
      <c r="B177" s="42" t="s">
        <v>26</v>
      </c>
      <c r="C177" s="6">
        <v>1</v>
      </c>
      <c r="D177" s="3">
        <v>370366</v>
      </c>
      <c r="E177" s="5">
        <v>1.6</v>
      </c>
      <c r="F177" s="3">
        <v>592586</v>
      </c>
      <c r="G177" s="3">
        <v>35786</v>
      </c>
      <c r="H177" s="3">
        <f>G177*C177</f>
        <v>35786</v>
      </c>
      <c r="I177" s="3">
        <v>42042</v>
      </c>
      <c r="J177" s="3">
        <f>I177*C177</f>
        <v>42042</v>
      </c>
      <c r="K177" s="3">
        <v>73854</v>
      </c>
      <c r="L177" s="3">
        <v>539912</v>
      </c>
      <c r="M177" s="1">
        <f t="shared" si="26"/>
        <v>11748.169675292014</v>
      </c>
      <c r="N177" s="10">
        <v>153.41</v>
      </c>
      <c r="O177" s="39">
        <f>N177*G177/10000</f>
        <v>548.99302599999999</v>
      </c>
      <c r="P177" s="39">
        <f>O177*C177</f>
        <v>548.99302599999999</v>
      </c>
      <c r="Q177" s="1">
        <f>M177-N177</f>
        <v>11594.759675292014</v>
      </c>
      <c r="R177" s="1">
        <f>Q177/N177</f>
        <v>75.580207778450003</v>
      </c>
    </row>
    <row r="178" spans="1:18" x14ac:dyDescent="0.15">
      <c r="A178" s="5">
        <v>177</v>
      </c>
      <c r="B178" s="42" t="s">
        <v>176</v>
      </c>
      <c r="C178" s="6">
        <v>1</v>
      </c>
      <c r="D178" s="3">
        <v>188600</v>
      </c>
      <c r="E178" s="5">
        <v>2.5</v>
      </c>
      <c r="F178" s="3">
        <v>471500</v>
      </c>
      <c r="G178" s="5" t="s">
        <v>0</v>
      </c>
      <c r="I178" s="5" t="s">
        <v>0</v>
      </c>
      <c r="K178" s="3">
        <v>471500</v>
      </c>
      <c r="L178" s="3">
        <v>471500</v>
      </c>
      <c r="M178" s="1">
        <f t="shared" si="26"/>
        <v>0</v>
      </c>
      <c r="N178" s="5"/>
      <c r="O178" s="5"/>
      <c r="P178" s="5"/>
      <c r="R178" s="5"/>
    </row>
    <row r="179" spans="1:18" x14ac:dyDescent="0.15">
      <c r="A179" s="5">
        <v>178</v>
      </c>
      <c r="B179" s="42" t="s">
        <v>48</v>
      </c>
      <c r="C179" s="6">
        <v>1</v>
      </c>
      <c r="D179" s="3">
        <v>44101</v>
      </c>
      <c r="E179" s="5">
        <v>2.6</v>
      </c>
      <c r="F179" s="3">
        <v>114660</v>
      </c>
      <c r="G179" s="5" t="s">
        <v>0</v>
      </c>
      <c r="I179" s="5" t="s">
        <v>0</v>
      </c>
      <c r="K179" s="3">
        <v>114660</v>
      </c>
      <c r="L179" s="3">
        <v>114660</v>
      </c>
      <c r="M179" s="1">
        <f t="shared" si="26"/>
        <v>0</v>
      </c>
      <c r="N179" s="5"/>
      <c r="O179" s="5"/>
      <c r="P179" s="5"/>
      <c r="R179" s="5"/>
    </row>
    <row r="180" spans="1:18" x14ac:dyDescent="0.15">
      <c r="A180" s="5">
        <v>179</v>
      </c>
      <c r="B180" s="42" t="s">
        <v>66</v>
      </c>
      <c r="C180" s="6">
        <v>0.49</v>
      </c>
      <c r="D180" s="3">
        <v>79229</v>
      </c>
      <c r="E180" s="5">
        <v>3.5</v>
      </c>
      <c r="F180" s="3">
        <v>277620</v>
      </c>
      <c r="G180" s="5" t="s">
        <v>0</v>
      </c>
      <c r="I180" s="5" t="s">
        <v>0</v>
      </c>
      <c r="K180" s="3">
        <v>277620</v>
      </c>
      <c r="L180" s="3">
        <v>277620</v>
      </c>
      <c r="M180" s="1">
        <f t="shared" si="26"/>
        <v>0</v>
      </c>
      <c r="N180" s="5"/>
      <c r="O180" s="5"/>
      <c r="P180" s="5"/>
      <c r="R180" s="5"/>
    </row>
    <row r="181" spans="1:18" x14ac:dyDescent="0.15">
      <c r="A181" s="5">
        <v>180</v>
      </c>
      <c r="B181" s="42" t="s">
        <v>67</v>
      </c>
      <c r="C181" s="6">
        <v>0.49</v>
      </c>
      <c r="D181" s="3">
        <v>104827</v>
      </c>
      <c r="E181" s="5">
        <v>1.3</v>
      </c>
      <c r="F181" s="3">
        <v>136279</v>
      </c>
      <c r="G181" s="5" t="s">
        <v>0</v>
      </c>
      <c r="I181" s="5" t="s">
        <v>0</v>
      </c>
      <c r="K181" s="3">
        <v>136279</v>
      </c>
      <c r="L181" s="3">
        <v>136279</v>
      </c>
      <c r="M181" s="1">
        <f t="shared" si="26"/>
        <v>0</v>
      </c>
      <c r="N181" s="5"/>
      <c r="O181" s="5"/>
      <c r="P181" s="5"/>
      <c r="R181" s="5"/>
    </row>
    <row r="182" spans="1:18" x14ac:dyDescent="0.15">
      <c r="A182" s="5">
        <v>181</v>
      </c>
      <c r="B182" s="42" t="s">
        <v>68</v>
      </c>
      <c r="C182" s="6">
        <v>0.49</v>
      </c>
      <c r="D182" s="3">
        <v>55531</v>
      </c>
      <c r="E182" s="5">
        <v>2.5</v>
      </c>
      <c r="F182" s="3">
        <v>138820</v>
      </c>
      <c r="G182" s="5" t="s">
        <v>0</v>
      </c>
      <c r="I182" s="5" t="s">
        <v>0</v>
      </c>
      <c r="K182" s="3">
        <v>138820</v>
      </c>
      <c r="L182" s="3">
        <v>138820</v>
      </c>
      <c r="M182" s="1">
        <f t="shared" si="26"/>
        <v>0</v>
      </c>
      <c r="N182" s="5"/>
      <c r="O182" s="5"/>
      <c r="P182" s="5"/>
      <c r="R182" s="5"/>
    </row>
    <row r="183" spans="1:18" x14ac:dyDescent="0.15">
      <c r="A183" s="5">
        <v>182</v>
      </c>
      <c r="B183" s="42" t="s">
        <v>69</v>
      </c>
      <c r="C183" s="6">
        <v>0.49</v>
      </c>
      <c r="D183" s="3">
        <v>87972</v>
      </c>
      <c r="E183" s="5">
        <v>2.5</v>
      </c>
      <c r="F183" s="3">
        <v>219938</v>
      </c>
      <c r="G183" s="5" t="s">
        <v>0</v>
      </c>
      <c r="I183" s="5" t="s">
        <v>0</v>
      </c>
      <c r="K183" s="3">
        <v>219938</v>
      </c>
      <c r="L183" s="3">
        <v>219938</v>
      </c>
      <c r="M183" s="1">
        <f t="shared" si="26"/>
        <v>0</v>
      </c>
      <c r="N183" s="5"/>
      <c r="O183" s="5"/>
      <c r="P183" s="5"/>
      <c r="R183" s="5"/>
    </row>
    <row r="184" spans="1:18" x14ac:dyDescent="0.15">
      <c r="B184" s="8" t="s">
        <v>28</v>
      </c>
      <c r="D184" s="3">
        <v>21817474</v>
      </c>
      <c r="F184" s="3">
        <v>47029651</v>
      </c>
      <c r="G184" s="3">
        <v>7352921</v>
      </c>
      <c r="H184" s="3">
        <f>SUM(H2:H177)</f>
        <v>6507002.3030000003</v>
      </c>
      <c r="I184" s="48">
        <v>9631782</v>
      </c>
      <c r="J184" s="43">
        <f>SUM(J2:J177)</f>
        <v>8203776.8339999998</v>
      </c>
      <c r="K184" s="3">
        <v>23724984</v>
      </c>
      <c r="L184" s="3">
        <v>35266870</v>
      </c>
      <c r="M184" s="1">
        <f t="shared" si="26"/>
        <v>13099.259464367969</v>
      </c>
      <c r="O184" s="39">
        <f>SUM(O2:O177)</f>
        <v>2384208.7496950012</v>
      </c>
      <c r="P184" s="39">
        <f>SUM(P2:P177)</f>
        <v>1943613.9102454104</v>
      </c>
      <c r="Q184" s="1">
        <f>M184-N184</f>
        <v>13099.259464367969</v>
      </c>
    </row>
    <row r="185" spans="1:18" x14ac:dyDescent="0.15">
      <c r="B185" s="8" t="s">
        <v>217</v>
      </c>
      <c r="C185" s="1">
        <f>O184/G184*10000</f>
        <v>3242.5327970951967</v>
      </c>
    </row>
    <row r="186" spans="1:18" x14ac:dyDescent="0.15">
      <c r="B186" s="8" t="s">
        <v>218</v>
      </c>
      <c r="C186" s="1">
        <f>P184/H184*10000</f>
        <v>2986.9574648057574</v>
      </c>
    </row>
    <row r="187" spans="1:18" x14ac:dyDescent="0.15">
      <c r="B187" s="8" t="s">
        <v>219</v>
      </c>
      <c r="C187" s="1">
        <f>I184/G184*10000</f>
        <v>13099.259464367969</v>
      </c>
    </row>
    <row r="188" spans="1:18" x14ac:dyDescent="0.15">
      <c r="B188" s="8" t="s">
        <v>220</v>
      </c>
      <c r="C188" s="1">
        <f>J184/H184*10000</f>
        <v>12607.613232621288</v>
      </c>
    </row>
    <row r="189" spans="1:18" x14ac:dyDescent="0.15">
      <c r="B189" s="8" t="s">
        <v>221</v>
      </c>
      <c r="C189" s="1">
        <f>F184/D184</f>
        <v>2.1555956019473199</v>
      </c>
    </row>
    <row r="190" spans="1:18" x14ac:dyDescent="0.15">
      <c r="I190" s="90" t="s">
        <v>315</v>
      </c>
      <c r="J190" s="90"/>
    </row>
    <row r="191" spans="1:18" ht="81.75" customHeight="1" x14ac:dyDescent="0.15">
      <c r="I191" s="90"/>
      <c r="J191" s="90"/>
    </row>
  </sheetData>
  <autoFilter ref="A1:S189" xr:uid="{7FC91AC9-A6DB-423F-8BC8-62D538A4FAFA}">
    <sortState xmlns:xlrd2="http://schemas.microsoft.com/office/spreadsheetml/2017/richdata2" ref="A2:S191">
      <sortCondition ref="R1:R184"/>
    </sortState>
  </autoFilter>
  <mergeCells count="1">
    <mergeCell ref="I190:J19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59D6-10E5-4642-9E86-8BCCCB48528D}">
  <dimension ref="A1:F40"/>
  <sheetViews>
    <sheetView workbookViewId="0">
      <pane ySplit="1" topLeftCell="A2" activePane="bottomLeft" state="frozen"/>
      <selection pane="bottomLeft" activeCell="E31" sqref="E31"/>
    </sheetView>
  </sheetViews>
  <sheetFormatPr defaultRowHeight="13.5" x14ac:dyDescent="0.15"/>
  <cols>
    <col min="1" max="1" width="8.125" bestFit="1" customWidth="1"/>
    <col min="2" max="2" width="18.125" bestFit="1" customWidth="1"/>
    <col min="3" max="3" width="30.875" customWidth="1"/>
    <col min="4" max="4" width="29.25" bestFit="1" customWidth="1"/>
    <col min="5" max="5" width="28.25" bestFit="1" customWidth="1"/>
    <col min="6" max="6" width="10.75" bestFit="1" customWidth="1"/>
  </cols>
  <sheetData>
    <row r="1" spans="1:6" ht="24" x14ac:dyDescent="0.15">
      <c r="A1" s="62" t="s">
        <v>332</v>
      </c>
      <c r="B1" s="61" t="s">
        <v>333</v>
      </c>
      <c r="C1" s="61" t="s">
        <v>334</v>
      </c>
      <c r="D1" s="61" t="s">
        <v>335</v>
      </c>
      <c r="E1" s="61" t="s">
        <v>336</v>
      </c>
      <c r="F1" s="61" t="s">
        <v>337</v>
      </c>
    </row>
    <row r="2" spans="1:6" x14ac:dyDescent="0.15">
      <c r="A2" s="63">
        <v>1</v>
      </c>
      <c r="B2" s="64" t="s">
        <v>338</v>
      </c>
      <c r="C2" s="65" t="s">
        <v>339</v>
      </c>
      <c r="D2" s="66">
        <v>28937.73</v>
      </c>
      <c r="E2" s="66">
        <v>13279.33</v>
      </c>
      <c r="F2" s="67">
        <v>0.54110000000000003</v>
      </c>
    </row>
    <row r="3" spans="1:6" x14ac:dyDescent="0.15">
      <c r="A3" s="63">
        <v>2</v>
      </c>
      <c r="B3" s="64" t="s">
        <v>340</v>
      </c>
      <c r="C3" s="65" t="s">
        <v>341</v>
      </c>
      <c r="D3" s="66">
        <v>65972.61</v>
      </c>
      <c r="E3" s="66">
        <v>60055.49</v>
      </c>
      <c r="F3" s="67">
        <v>8.9700000000000002E-2</v>
      </c>
    </row>
    <row r="4" spans="1:6" x14ac:dyDescent="0.15">
      <c r="A4" s="63">
        <v>3</v>
      </c>
      <c r="B4" s="64" t="s">
        <v>342</v>
      </c>
      <c r="C4" s="65" t="s">
        <v>343</v>
      </c>
      <c r="D4" s="66">
        <v>128788.2</v>
      </c>
      <c r="E4" s="66">
        <v>107139.2</v>
      </c>
      <c r="F4" s="67">
        <v>0.1681</v>
      </c>
    </row>
    <row r="5" spans="1:6" x14ac:dyDescent="0.15">
      <c r="A5" s="63">
        <v>4</v>
      </c>
      <c r="B5" s="64" t="s">
        <v>344</v>
      </c>
      <c r="C5" s="65" t="s">
        <v>345</v>
      </c>
      <c r="D5" s="66">
        <v>74901.919999999998</v>
      </c>
      <c r="E5" s="66">
        <v>65371.4</v>
      </c>
      <c r="F5" s="67">
        <v>0.12720000000000001</v>
      </c>
    </row>
    <row r="6" spans="1:6" x14ac:dyDescent="0.15">
      <c r="A6" s="63">
        <v>5</v>
      </c>
      <c r="B6" s="64" t="s">
        <v>346</v>
      </c>
      <c r="C6" s="65" t="s">
        <v>347</v>
      </c>
      <c r="D6" s="66">
        <v>108912.7</v>
      </c>
      <c r="E6" s="66">
        <v>100718.62</v>
      </c>
      <c r="F6" s="67">
        <v>7.5200000000000003E-2</v>
      </c>
    </row>
    <row r="7" spans="1:6" x14ac:dyDescent="0.15">
      <c r="A7" s="63">
        <v>6</v>
      </c>
      <c r="B7" s="64" t="s">
        <v>348</v>
      </c>
      <c r="C7" s="65" t="s">
        <v>349</v>
      </c>
      <c r="D7" s="66">
        <v>72002.69</v>
      </c>
      <c r="E7" s="66">
        <v>56422.7</v>
      </c>
      <c r="F7" s="67">
        <v>0.21640000000000001</v>
      </c>
    </row>
    <row r="8" spans="1:6" x14ac:dyDescent="0.15">
      <c r="A8" s="63">
        <v>7</v>
      </c>
      <c r="B8" s="64" t="s">
        <v>350</v>
      </c>
      <c r="C8" s="65" t="s">
        <v>351</v>
      </c>
      <c r="D8" s="66">
        <v>172384.93</v>
      </c>
      <c r="E8" s="66">
        <v>130896.73</v>
      </c>
      <c r="F8" s="67">
        <v>0.2407</v>
      </c>
    </row>
    <row r="9" spans="1:6" x14ac:dyDescent="0.15">
      <c r="A9" s="63">
        <v>8</v>
      </c>
      <c r="B9" s="64" t="s">
        <v>352</v>
      </c>
      <c r="C9" s="65" t="s">
        <v>353</v>
      </c>
      <c r="D9" s="66">
        <v>171479.54</v>
      </c>
      <c r="E9" s="66">
        <v>145320.67000000001</v>
      </c>
      <c r="F9" s="67">
        <v>0.1525</v>
      </c>
    </row>
    <row r="10" spans="1:6" x14ac:dyDescent="0.15">
      <c r="A10" s="63">
        <v>9</v>
      </c>
      <c r="B10" s="64" t="s">
        <v>354</v>
      </c>
      <c r="C10" s="65" t="s">
        <v>355</v>
      </c>
      <c r="D10" s="66">
        <v>24190.63</v>
      </c>
      <c r="E10" s="66">
        <v>21061.919999999998</v>
      </c>
      <c r="F10" s="67">
        <v>0.1293</v>
      </c>
    </row>
    <row r="11" spans="1:6" s="60" customFormat="1" ht="48" x14ac:dyDescent="0.15">
      <c r="A11" s="71">
        <v>10</v>
      </c>
      <c r="B11" s="72" t="s">
        <v>414</v>
      </c>
      <c r="C11" s="73" t="s">
        <v>356</v>
      </c>
      <c r="D11" s="74">
        <v>88869.98</v>
      </c>
      <c r="E11" s="74">
        <v>64978.1</v>
      </c>
      <c r="F11" s="75">
        <v>0.26879999999999998</v>
      </c>
    </row>
    <row r="12" spans="1:6" ht="12.75" customHeight="1" x14ac:dyDescent="0.15">
      <c r="A12" s="63">
        <v>11</v>
      </c>
      <c r="B12" s="64" t="s">
        <v>357</v>
      </c>
      <c r="C12" s="65" t="s">
        <v>358</v>
      </c>
      <c r="D12" s="66">
        <v>116625.93</v>
      </c>
      <c r="E12" s="66">
        <v>87412.29</v>
      </c>
      <c r="F12" s="67">
        <v>0.2505</v>
      </c>
    </row>
    <row r="13" spans="1:6" x14ac:dyDescent="0.15">
      <c r="A13" s="63">
        <v>12</v>
      </c>
      <c r="B13" s="64" t="s">
        <v>359</v>
      </c>
      <c r="C13" s="65" t="s">
        <v>360</v>
      </c>
      <c r="D13" s="66">
        <v>34519.01</v>
      </c>
      <c r="E13" s="66">
        <v>19286.28</v>
      </c>
      <c r="F13" s="67">
        <v>0.44130000000000003</v>
      </c>
    </row>
    <row r="14" spans="1:6" ht="16.5" customHeight="1" x14ac:dyDescent="0.15">
      <c r="A14" s="63">
        <v>13</v>
      </c>
      <c r="B14" s="64" t="s">
        <v>361</v>
      </c>
      <c r="C14" s="65" t="s">
        <v>362</v>
      </c>
      <c r="D14" s="66">
        <v>24370.82</v>
      </c>
      <c r="E14" s="66">
        <v>20815.03</v>
      </c>
      <c r="F14" s="67">
        <v>0.1459</v>
      </c>
    </row>
    <row r="15" spans="1:6" ht="16.5" customHeight="1" x14ac:dyDescent="0.15">
      <c r="A15" s="63">
        <v>14</v>
      </c>
      <c r="B15" s="64" t="s">
        <v>363</v>
      </c>
      <c r="C15" s="65" t="s">
        <v>364</v>
      </c>
      <c r="D15" s="66">
        <v>18339.77</v>
      </c>
      <c r="E15" s="66">
        <v>16418.96</v>
      </c>
      <c r="F15" s="67">
        <v>0.1047</v>
      </c>
    </row>
    <row r="16" spans="1:6" x14ac:dyDescent="0.15">
      <c r="A16" s="63">
        <v>15</v>
      </c>
      <c r="B16" s="64" t="s">
        <v>365</v>
      </c>
      <c r="C16" s="65" t="s">
        <v>366</v>
      </c>
      <c r="D16" s="66">
        <v>35617.440000000002</v>
      </c>
      <c r="E16" s="66">
        <v>30149.83</v>
      </c>
      <c r="F16" s="67">
        <v>0.1535</v>
      </c>
    </row>
    <row r="17" spans="1:6" x14ac:dyDescent="0.15">
      <c r="A17" s="63">
        <v>16</v>
      </c>
      <c r="B17" s="64" t="s">
        <v>367</v>
      </c>
      <c r="C17" s="65" t="s">
        <v>368</v>
      </c>
      <c r="D17" s="66">
        <v>30573.84</v>
      </c>
      <c r="E17" s="66">
        <v>36216.39</v>
      </c>
      <c r="F17" s="67">
        <v>-0.18459999999999999</v>
      </c>
    </row>
    <row r="18" spans="1:6" x14ac:dyDescent="0.15">
      <c r="A18" s="68">
        <v>17</v>
      </c>
      <c r="B18" s="64" t="s">
        <v>392</v>
      </c>
      <c r="C18" s="69" t="s">
        <v>369</v>
      </c>
      <c r="D18" s="66">
        <v>40395.32</v>
      </c>
      <c r="E18" s="66">
        <v>24414.73</v>
      </c>
      <c r="F18" s="70">
        <v>0.39560000000000001</v>
      </c>
    </row>
    <row r="19" spans="1:6" x14ac:dyDescent="0.15">
      <c r="A19" s="63">
        <v>18</v>
      </c>
      <c r="B19" s="64" t="s">
        <v>393</v>
      </c>
      <c r="C19" s="65" t="s">
        <v>370</v>
      </c>
      <c r="D19" s="66">
        <v>54722.48</v>
      </c>
      <c r="E19" s="66">
        <v>51072.28</v>
      </c>
      <c r="F19" s="67">
        <v>6.6699999999999995E-2</v>
      </c>
    </row>
    <row r="20" spans="1:6" x14ac:dyDescent="0.15">
      <c r="A20" s="63">
        <v>19</v>
      </c>
      <c r="B20" s="64" t="s">
        <v>394</v>
      </c>
      <c r="C20" s="65" t="s">
        <v>371</v>
      </c>
      <c r="D20" s="66">
        <v>36176.5</v>
      </c>
      <c r="E20" s="66">
        <v>34389.68</v>
      </c>
      <c r="F20" s="67">
        <v>4.9399999999999999E-2</v>
      </c>
    </row>
    <row r="21" spans="1:6" x14ac:dyDescent="0.15">
      <c r="A21" s="63">
        <v>20</v>
      </c>
      <c r="B21" s="64" t="s">
        <v>395</v>
      </c>
      <c r="C21" s="65" t="s">
        <v>372</v>
      </c>
      <c r="D21" s="66">
        <v>78789.25</v>
      </c>
      <c r="E21" s="66">
        <v>77302.649999999994</v>
      </c>
      <c r="F21" s="67">
        <v>1.89E-2</v>
      </c>
    </row>
    <row r="22" spans="1:6" x14ac:dyDescent="0.15">
      <c r="A22" s="63">
        <v>21</v>
      </c>
      <c r="B22" s="64" t="s">
        <v>396</v>
      </c>
      <c r="C22" s="65" t="s">
        <v>373</v>
      </c>
      <c r="D22" s="66">
        <v>45853.26</v>
      </c>
      <c r="E22" s="66">
        <v>21252.03</v>
      </c>
      <c r="F22" s="67">
        <v>0.53649999999999998</v>
      </c>
    </row>
    <row r="23" spans="1:6" x14ac:dyDescent="0.15">
      <c r="A23" s="63">
        <v>22</v>
      </c>
      <c r="B23" s="64" t="s">
        <v>397</v>
      </c>
      <c r="C23" s="65" t="s">
        <v>374</v>
      </c>
      <c r="D23" s="66">
        <v>132258.25</v>
      </c>
      <c r="E23" s="66">
        <v>108618.37</v>
      </c>
      <c r="F23" s="67">
        <v>0.1787</v>
      </c>
    </row>
    <row r="24" spans="1:6" x14ac:dyDescent="0.15">
      <c r="A24" s="63">
        <v>23</v>
      </c>
      <c r="B24" s="64" t="s">
        <v>398</v>
      </c>
      <c r="C24" s="65" t="s">
        <v>375</v>
      </c>
      <c r="D24" s="66">
        <v>77016.78</v>
      </c>
      <c r="E24" s="66">
        <v>49460.639999999999</v>
      </c>
      <c r="F24" s="67">
        <v>0.35780000000000001</v>
      </c>
    </row>
    <row r="25" spans="1:6" x14ac:dyDescent="0.15">
      <c r="A25" s="63">
        <v>24</v>
      </c>
      <c r="B25" s="64" t="s">
        <v>399</v>
      </c>
      <c r="C25" s="65" t="s">
        <v>376</v>
      </c>
      <c r="D25" s="66">
        <v>43299.06</v>
      </c>
      <c r="E25" s="66">
        <v>89768.13</v>
      </c>
      <c r="F25" s="67">
        <v>-1.0731999999999999</v>
      </c>
    </row>
    <row r="26" spans="1:6" x14ac:dyDescent="0.15">
      <c r="A26" s="63">
        <v>25</v>
      </c>
      <c r="B26" s="64" t="s">
        <v>400</v>
      </c>
      <c r="C26" s="65" t="s">
        <v>377</v>
      </c>
      <c r="D26" s="66">
        <v>7858.56</v>
      </c>
      <c r="E26" s="66">
        <v>8384.2199999999993</v>
      </c>
      <c r="F26" s="67">
        <v>-6.6900000000000001E-2</v>
      </c>
    </row>
    <row r="27" spans="1:6" x14ac:dyDescent="0.15">
      <c r="A27" s="63">
        <v>26</v>
      </c>
      <c r="B27" s="64" t="s">
        <v>401</v>
      </c>
      <c r="C27" s="65" t="s">
        <v>378</v>
      </c>
      <c r="D27" s="66">
        <v>86958.399999999994</v>
      </c>
      <c r="E27" s="66">
        <v>78354.28</v>
      </c>
      <c r="F27" s="67">
        <v>9.8900000000000002E-2</v>
      </c>
    </row>
    <row r="28" spans="1:6" ht="15" customHeight="1" x14ac:dyDescent="0.15">
      <c r="A28" s="63">
        <v>27</v>
      </c>
      <c r="B28" s="64" t="s">
        <v>402</v>
      </c>
      <c r="C28" s="65" t="s">
        <v>379</v>
      </c>
      <c r="D28" s="66">
        <v>45116.6</v>
      </c>
      <c r="E28" s="66">
        <v>41508.82</v>
      </c>
      <c r="F28" s="67">
        <v>0.08</v>
      </c>
    </row>
    <row r="29" spans="1:6" x14ac:dyDescent="0.15">
      <c r="A29" s="63">
        <v>28</v>
      </c>
      <c r="B29" s="64" t="s">
        <v>403</v>
      </c>
      <c r="C29" s="65" t="s">
        <v>380</v>
      </c>
      <c r="D29" s="66">
        <v>23002.45</v>
      </c>
      <c r="E29" s="66">
        <v>10661.59</v>
      </c>
      <c r="F29" s="67">
        <v>0.53649999999999998</v>
      </c>
    </row>
    <row r="30" spans="1:6" x14ac:dyDescent="0.15">
      <c r="A30" s="63">
        <v>29</v>
      </c>
      <c r="B30" s="64" t="s">
        <v>404</v>
      </c>
      <c r="C30" s="65" t="s">
        <v>381</v>
      </c>
      <c r="D30" s="66">
        <v>20196.93</v>
      </c>
      <c r="E30" s="66">
        <v>17182.18</v>
      </c>
      <c r="F30" s="67">
        <v>0.14929999999999999</v>
      </c>
    </row>
    <row r="31" spans="1:6" x14ac:dyDescent="0.15">
      <c r="A31" s="63">
        <v>30</v>
      </c>
      <c r="B31" s="64" t="s">
        <v>405</v>
      </c>
      <c r="C31" s="65" t="s">
        <v>382</v>
      </c>
      <c r="D31" s="66">
        <v>12362.66</v>
      </c>
      <c r="E31" s="66">
        <v>10421.42</v>
      </c>
      <c r="F31" s="67">
        <v>0.157</v>
      </c>
    </row>
    <row r="32" spans="1:6" x14ac:dyDescent="0.15">
      <c r="A32" s="63">
        <v>31</v>
      </c>
      <c r="B32" s="64" t="s">
        <v>406</v>
      </c>
      <c r="C32" s="65" t="s">
        <v>383</v>
      </c>
      <c r="D32" s="66">
        <v>54739.42</v>
      </c>
      <c r="E32" s="66">
        <v>51528.09</v>
      </c>
      <c r="F32" s="67">
        <v>5.8700000000000002E-2</v>
      </c>
    </row>
    <row r="33" spans="1:6" x14ac:dyDescent="0.15">
      <c r="A33" s="63">
        <v>32</v>
      </c>
      <c r="B33" s="64" t="s">
        <v>407</v>
      </c>
      <c r="C33" s="65" t="s">
        <v>384</v>
      </c>
      <c r="D33" s="66">
        <v>57229.82</v>
      </c>
      <c r="E33" s="66">
        <v>55716.86</v>
      </c>
      <c r="F33" s="67">
        <v>2.64E-2</v>
      </c>
    </row>
    <row r="34" spans="1:6" x14ac:dyDescent="0.15">
      <c r="A34" s="63">
        <v>33</v>
      </c>
      <c r="B34" s="64" t="s">
        <v>408</v>
      </c>
      <c r="C34" s="65" t="s">
        <v>385</v>
      </c>
      <c r="D34" s="66">
        <v>42255.06</v>
      </c>
      <c r="E34" s="66">
        <v>35874.32</v>
      </c>
      <c r="F34" s="67">
        <v>0.151</v>
      </c>
    </row>
    <row r="35" spans="1:6" x14ac:dyDescent="0.15">
      <c r="A35" s="63">
        <v>34</v>
      </c>
      <c r="B35" s="64" t="s">
        <v>409</v>
      </c>
      <c r="C35" s="65" t="s">
        <v>386</v>
      </c>
      <c r="D35" s="66">
        <v>18073.689999999999</v>
      </c>
      <c r="E35" s="66">
        <v>14929.95</v>
      </c>
      <c r="F35" s="67">
        <v>0.1739</v>
      </c>
    </row>
    <row r="36" spans="1:6" x14ac:dyDescent="0.15">
      <c r="A36" s="63">
        <v>35</v>
      </c>
      <c r="B36" s="64" t="s">
        <v>410</v>
      </c>
      <c r="C36" s="65" t="s">
        <v>387</v>
      </c>
      <c r="D36" s="66">
        <v>51390.98</v>
      </c>
      <c r="E36" s="66">
        <v>29882.48</v>
      </c>
      <c r="F36" s="67">
        <v>0.41849999999999998</v>
      </c>
    </row>
    <row r="37" spans="1:6" x14ac:dyDescent="0.15">
      <c r="A37" s="63">
        <v>36</v>
      </c>
      <c r="B37" s="64" t="s">
        <v>411</v>
      </c>
      <c r="C37" s="65" t="s">
        <v>388</v>
      </c>
      <c r="D37" s="66">
        <v>20957.91</v>
      </c>
      <c r="E37" s="66">
        <v>15186.9</v>
      </c>
      <c r="F37" s="67">
        <v>0.27539999999999998</v>
      </c>
    </row>
    <row r="38" spans="1:6" x14ac:dyDescent="0.15">
      <c r="A38" s="63">
        <v>37</v>
      </c>
      <c r="B38" s="64" t="s">
        <v>412</v>
      </c>
      <c r="C38" s="65" t="s">
        <v>389</v>
      </c>
      <c r="D38" s="66">
        <v>21727.53</v>
      </c>
      <c r="E38" s="66">
        <v>38967.449999999997</v>
      </c>
      <c r="F38" s="67">
        <v>-0.79349999999999998</v>
      </c>
    </row>
    <row r="39" spans="1:6" x14ac:dyDescent="0.15">
      <c r="A39" s="63">
        <v>38</v>
      </c>
      <c r="B39" s="64" t="s">
        <v>413</v>
      </c>
      <c r="C39" s="65" t="s">
        <v>390</v>
      </c>
      <c r="D39" s="66">
        <v>17678.509999999998</v>
      </c>
      <c r="E39" s="66">
        <v>14629.74</v>
      </c>
      <c r="F39" s="67">
        <v>0.17249999999999999</v>
      </c>
    </row>
    <row r="40" spans="1:6" x14ac:dyDescent="0.15">
      <c r="A40" s="91" t="s">
        <v>391</v>
      </c>
      <c r="B40" s="91"/>
      <c r="C40" s="92"/>
      <c r="D40" s="66">
        <v>2184547.1800000002</v>
      </c>
      <c r="E40" s="66">
        <v>1855049.76</v>
      </c>
      <c r="F40" s="67">
        <v>0.15079999999999999</v>
      </c>
    </row>
  </sheetData>
  <autoFilter ref="A1:F40" xr:uid="{DB221C28-1351-4255-B026-3D8994B8A58E}"/>
  <mergeCells count="1">
    <mergeCell ref="A40:C4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CFFF-F3BF-4D52-85A1-172E97CF8CD8}">
  <dimension ref="A1:I7"/>
  <sheetViews>
    <sheetView workbookViewId="0">
      <selection activeCell="E13" sqref="E13"/>
    </sheetView>
  </sheetViews>
  <sheetFormatPr defaultRowHeight="13.5" x14ac:dyDescent="0.15"/>
  <cols>
    <col min="2" max="2" width="21" customWidth="1"/>
    <col min="3" max="3" width="19.375" style="5" customWidth="1"/>
    <col min="4" max="4" width="17.5" customWidth="1"/>
    <col min="5" max="5" width="18.125" style="5" customWidth="1"/>
    <col min="6" max="6" width="25.25" style="5" customWidth="1"/>
    <col min="7" max="7" width="21.625" customWidth="1"/>
    <col min="8" max="8" width="10.25" style="6" customWidth="1"/>
    <col min="9" max="9" width="10.125" style="6" customWidth="1"/>
  </cols>
  <sheetData>
    <row r="1" spans="1:9" s="42" customFormat="1" ht="34.5" customHeight="1" x14ac:dyDescent="0.15">
      <c r="A1" s="42" t="s">
        <v>327</v>
      </c>
      <c r="B1" s="42" t="s">
        <v>321</v>
      </c>
      <c r="C1" s="42" t="s">
        <v>322</v>
      </c>
      <c r="D1" s="42" t="s">
        <v>323</v>
      </c>
      <c r="E1" s="42" t="s">
        <v>329</v>
      </c>
      <c r="F1" s="42" t="s">
        <v>324</v>
      </c>
      <c r="G1" s="42" t="s">
        <v>325</v>
      </c>
      <c r="H1" s="51" t="s">
        <v>328</v>
      </c>
      <c r="I1" s="51" t="s">
        <v>326</v>
      </c>
    </row>
    <row r="2" spans="1:9" s="42" customFormat="1" ht="34.5" customHeight="1" x14ac:dyDescent="0.15">
      <c r="A2" s="42" t="s">
        <v>317</v>
      </c>
      <c r="B2" s="42">
        <v>158.30000000000001</v>
      </c>
      <c r="D2" s="42">
        <v>158.30000000000001</v>
      </c>
      <c r="F2" s="42">
        <v>158.30000000000001</v>
      </c>
      <c r="G2" s="42">
        <v>160</v>
      </c>
      <c r="H2" s="51">
        <f>G2/D2</f>
        <v>1.010739102969046</v>
      </c>
      <c r="I2" s="51">
        <f>G2/F2</f>
        <v>1.010739102969046</v>
      </c>
    </row>
    <row r="3" spans="1:9" ht="20.25" customHeight="1" x14ac:dyDescent="0.15">
      <c r="A3" t="s">
        <v>320</v>
      </c>
      <c r="B3">
        <v>502.3</v>
      </c>
      <c r="C3" s="5">
        <v>495</v>
      </c>
      <c r="D3">
        <v>500</v>
      </c>
      <c r="E3" s="5">
        <v>364.3</v>
      </c>
      <c r="F3" s="5">
        <v>373</v>
      </c>
      <c r="G3">
        <v>377.27</v>
      </c>
      <c r="H3" s="51">
        <f t="shared" ref="H3:H5" si="0">G3/D3</f>
        <v>0.75453999999999999</v>
      </c>
      <c r="I3" s="51">
        <f t="shared" ref="I3:I5" si="1">G3/F3</f>
        <v>1.0114477211796247</v>
      </c>
    </row>
    <row r="4" spans="1:9" s="5" customFormat="1" ht="20.25" customHeight="1" x14ac:dyDescent="0.15">
      <c r="A4" s="5" t="s">
        <v>318</v>
      </c>
      <c r="B4" s="5">
        <v>450</v>
      </c>
      <c r="C4" s="5">
        <v>450</v>
      </c>
      <c r="D4" s="5">
        <v>452</v>
      </c>
      <c r="E4" s="5">
        <v>266.3</v>
      </c>
      <c r="F4" s="5">
        <v>296.33999999999997</v>
      </c>
      <c r="G4" s="5">
        <v>263.7</v>
      </c>
      <c r="H4" s="51">
        <f t="shared" si="0"/>
        <v>0.58340707964601768</v>
      </c>
      <c r="I4" s="51">
        <f t="shared" si="1"/>
        <v>0.88985624620368498</v>
      </c>
    </row>
    <row r="5" spans="1:9" ht="21" customHeight="1" x14ac:dyDescent="0.15">
      <c r="A5" t="s">
        <v>319</v>
      </c>
      <c r="B5">
        <v>963.2</v>
      </c>
      <c r="C5" s="5">
        <v>864.1</v>
      </c>
      <c r="D5">
        <v>963.2</v>
      </c>
      <c r="E5" s="5">
        <v>820</v>
      </c>
      <c r="F5" s="52">
        <v>670</v>
      </c>
      <c r="G5">
        <v>516.77</v>
      </c>
      <c r="H5" s="51">
        <f t="shared" si="0"/>
        <v>0.53651370431893686</v>
      </c>
      <c r="I5" s="51">
        <f t="shared" si="1"/>
        <v>0.77129850746268658</v>
      </c>
    </row>
    <row r="7" spans="1:9" ht="45.75" customHeight="1" x14ac:dyDescent="0.15">
      <c r="B7" s="93" t="s">
        <v>330</v>
      </c>
      <c r="C7" s="94"/>
      <c r="D7" s="94"/>
      <c r="E7" s="94"/>
      <c r="F7" s="94"/>
      <c r="G7" s="94"/>
    </row>
  </sheetData>
  <mergeCells count="1">
    <mergeCell ref="B7:G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973F-B26C-4863-9C47-F83BD849B704}">
  <dimension ref="A1:H52"/>
  <sheetViews>
    <sheetView workbookViewId="0">
      <pane ySplit="1" topLeftCell="A2" activePane="bottomLeft" state="frozen"/>
      <selection pane="bottomLeft" activeCell="A16" sqref="A16:XFD16"/>
    </sheetView>
  </sheetViews>
  <sheetFormatPr defaultRowHeight="13.5" x14ac:dyDescent="0.15"/>
  <cols>
    <col min="1" max="1" width="9" style="5"/>
    <col min="2" max="2" width="25.25" style="5" customWidth="1"/>
    <col min="3" max="3" width="12.75" style="5" customWidth="1"/>
    <col min="4" max="4" width="14.875" style="5" customWidth="1"/>
    <col min="5" max="5" width="24.125" style="5" customWidth="1"/>
    <col min="6" max="6" width="24.875" style="5" customWidth="1"/>
    <col min="7" max="7" width="16.125" style="5" customWidth="1"/>
    <col min="8" max="8" width="20" style="5" customWidth="1"/>
    <col min="9" max="16384" width="9" style="5"/>
  </cols>
  <sheetData>
    <row r="1" spans="1:8" s="77" customFormat="1" x14ac:dyDescent="0.15">
      <c r="A1" s="76" t="s">
        <v>415</v>
      </c>
      <c r="B1" s="76" t="s">
        <v>17</v>
      </c>
      <c r="C1" s="76" t="s">
        <v>416</v>
      </c>
      <c r="D1" s="76" t="s">
        <v>417</v>
      </c>
      <c r="E1" s="76" t="s">
        <v>418</v>
      </c>
      <c r="F1" s="76" t="s">
        <v>419</v>
      </c>
      <c r="G1" s="76" t="s">
        <v>420</v>
      </c>
      <c r="H1" s="76" t="s">
        <v>421</v>
      </c>
    </row>
    <row r="2" spans="1:8" s="77" customFormat="1" x14ac:dyDescent="0.15">
      <c r="A2" s="76" t="s">
        <v>422</v>
      </c>
      <c r="B2" s="76" t="s">
        <v>423</v>
      </c>
      <c r="C2" s="76" t="s">
        <v>424</v>
      </c>
      <c r="D2" s="76">
        <v>590055</v>
      </c>
      <c r="E2" s="76">
        <v>997193</v>
      </c>
      <c r="F2" s="76">
        <v>679997</v>
      </c>
      <c r="G2" s="76">
        <v>317195</v>
      </c>
      <c r="H2" s="78">
        <v>2861.03</v>
      </c>
    </row>
    <row r="3" spans="1:8" s="77" customFormat="1" x14ac:dyDescent="0.15">
      <c r="A3" s="76"/>
      <c r="B3" s="76" t="s">
        <v>78</v>
      </c>
      <c r="C3" s="76"/>
      <c r="D3" s="76">
        <v>119030</v>
      </c>
      <c r="E3" s="76">
        <v>238060</v>
      </c>
      <c r="F3" s="76">
        <v>191776</v>
      </c>
      <c r="G3" s="76">
        <v>46284</v>
      </c>
      <c r="H3" s="78">
        <v>2354.4499999999998</v>
      </c>
    </row>
    <row r="4" spans="1:8" s="77" customFormat="1" x14ac:dyDescent="0.15">
      <c r="A4" s="76"/>
      <c r="B4" s="76" t="s">
        <v>425</v>
      </c>
      <c r="C4" s="76"/>
      <c r="D4" s="76">
        <v>128900</v>
      </c>
      <c r="E4" s="76">
        <v>295181</v>
      </c>
      <c r="F4" s="76">
        <v>198628</v>
      </c>
      <c r="G4" s="76">
        <v>96553</v>
      </c>
      <c r="H4" s="78">
        <v>3828.6</v>
      </c>
    </row>
    <row r="5" spans="1:8" s="77" customFormat="1" x14ac:dyDescent="0.15">
      <c r="A5" s="76"/>
      <c r="B5" s="76" t="s">
        <v>426</v>
      </c>
      <c r="C5" s="76"/>
      <c r="D5" s="76">
        <v>140934</v>
      </c>
      <c r="E5" s="76">
        <v>338242</v>
      </c>
      <c r="F5" s="76">
        <v>198512</v>
      </c>
      <c r="G5" s="76">
        <v>139730</v>
      </c>
      <c r="H5" s="78">
        <v>5351.15</v>
      </c>
    </row>
    <row r="6" spans="1:8" s="77" customFormat="1" x14ac:dyDescent="0.15">
      <c r="A6" s="76"/>
      <c r="B6" s="76" t="s">
        <v>427</v>
      </c>
      <c r="C6" s="76"/>
      <c r="D6" s="76">
        <v>54731</v>
      </c>
      <c r="E6" s="76">
        <v>82097</v>
      </c>
      <c r="F6" s="76">
        <v>0</v>
      </c>
      <c r="G6" s="76">
        <v>82097</v>
      </c>
      <c r="H6" s="78">
        <v>4634.79</v>
      </c>
    </row>
    <row r="7" spans="1:8" s="77" customFormat="1" x14ac:dyDescent="0.15">
      <c r="A7" s="76"/>
      <c r="B7" s="76" t="s">
        <v>203</v>
      </c>
      <c r="C7" s="76" t="s">
        <v>428</v>
      </c>
      <c r="D7" s="76">
        <v>155183</v>
      </c>
      <c r="E7" s="76">
        <v>387958</v>
      </c>
      <c r="F7" s="76">
        <v>345594</v>
      </c>
      <c r="G7" s="76">
        <v>42363</v>
      </c>
      <c r="H7" s="78">
        <v>2701.33</v>
      </c>
    </row>
    <row r="8" spans="1:8" s="77" customFormat="1" x14ac:dyDescent="0.15">
      <c r="A8" s="76"/>
      <c r="B8" s="76" t="s">
        <v>429</v>
      </c>
      <c r="C8" s="76"/>
      <c r="D8" s="76">
        <v>160000</v>
      </c>
      <c r="E8" s="76">
        <v>400000</v>
      </c>
      <c r="F8" s="76">
        <v>0</v>
      </c>
      <c r="G8" s="76">
        <v>400000</v>
      </c>
      <c r="H8" s="78">
        <v>2620</v>
      </c>
    </row>
    <row r="9" spans="1:8" s="77" customFormat="1" x14ac:dyDescent="0.15">
      <c r="A9" s="76"/>
      <c r="B9" s="76" t="s">
        <v>430</v>
      </c>
      <c r="C9" s="76" t="s">
        <v>431</v>
      </c>
      <c r="D9" s="76">
        <v>219674</v>
      </c>
      <c r="E9" s="76">
        <v>500857</v>
      </c>
      <c r="F9" s="76">
        <v>472189</v>
      </c>
      <c r="G9" s="76">
        <v>28667</v>
      </c>
      <c r="H9" s="78">
        <v>2271.71</v>
      </c>
    </row>
    <row r="10" spans="1:8" s="77" customFormat="1" x14ac:dyDescent="0.15">
      <c r="A10" s="76"/>
      <c r="B10" s="76" t="s">
        <v>432</v>
      </c>
      <c r="C10" s="76" t="s">
        <v>236</v>
      </c>
      <c r="D10" s="76">
        <v>100840</v>
      </c>
      <c r="E10" s="76">
        <v>181512</v>
      </c>
      <c r="F10" s="76">
        <v>154728</v>
      </c>
      <c r="G10" s="76">
        <v>26784</v>
      </c>
      <c r="H10" s="78">
        <v>7090.44</v>
      </c>
    </row>
    <row r="11" spans="1:8" s="77" customFormat="1" x14ac:dyDescent="0.15">
      <c r="A11" s="76"/>
      <c r="B11" s="76" t="s">
        <v>433</v>
      </c>
      <c r="C11" s="76"/>
      <c r="D11" s="76">
        <v>26333</v>
      </c>
      <c r="E11" s="76">
        <v>36866</v>
      </c>
      <c r="F11" s="76">
        <v>0</v>
      </c>
      <c r="G11" s="76">
        <v>36866</v>
      </c>
      <c r="H11" s="78">
        <v>13695.47</v>
      </c>
    </row>
    <row r="12" spans="1:8" s="77" customFormat="1" x14ac:dyDescent="0.15">
      <c r="A12" s="76"/>
      <c r="B12" s="76" t="s">
        <v>434</v>
      </c>
      <c r="C12" s="76"/>
      <c r="D12" s="76">
        <v>16573</v>
      </c>
      <c r="E12" s="76">
        <v>364606</v>
      </c>
      <c r="F12" s="76">
        <v>0</v>
      </c>
      <c r="G12" s="76">
        <v>364606</v>
      </c>
      <c r="H12" s="76">
        <v>212.09</v>
      </c>
    </row>
    <row r="13" spans="1:8" s="77" customFormat="1" x14ac:dyDescent="0.15">
      <c r="A13" s="76"/>
      <c r="B13" s="76" t="s">
        <v>435</v>
      </c>
      <c r="C13" s="76" t="s">
        <v>436</v>
      </c>
      <c r="D13" s="76">
        <v>82934</v>
      </c>
      <c r="E13" s="76">
        <v>223092</v>
      </c>
      <c r="F13" s="76">
        <v>142431</v>
      </c>
      <c r="G13" s="76">
        <v>80662</v>
      </c>
      <c r="H13" s="78">
        <v>4101.71</v>
      </c>
    </row>
    <row r="14" spans="1:8" s="77" customFormat="1" x14ac:dyDescent="0.15">
      <c r="A14" s="76"/>
      <c r="B14" s="76" t="s">
        <v>437</v>
      </c>
      <c r="C14" s="76" t="s">
        <v>239</v>
      </c>
      <c r="D14" s="76">
        <v>129261</v>
      </c>
      <c r="E14" s="76">
        <v>387783</v>
      </c>
      <c r="F14" s="76">
        <v>154897</v>
      </c>
      <c r="G14" s="76">
        <v>232886</v>
      </c>
      <c r="H14" s="78">
        <v>6627.42</v>
      </c>
    </row>
    <row r="15" spans="1:8" s="77" customFormat="1" x14ac:dyDescent="0.15">
      <c r="A15" s="76"/>
      <c r="B15" s="76" t="s">
        <v>438</v>
      </c>
      <c r="C15" s="76"/>
      <c r="D15" s="76">
        <v>79100</v>
      </c>
      <c r="E15" s="76">
        <v>158200</v>
      </c>
      <c r="F15" s="76">
        <v>36484</v>
      </c>
      <c r="G15" s="76">
        <v>121716</v>
      </c>
      <c r="H15" s="78">
        <v>1900.44</v>
      </c>
    </row>
    <row r="16" spans="1:8" s="77" customFormat="1" x14ac:dyDescent="0.15">
      <c r="A16" s="76"/>
      <c r="B16" s="76" t="s">
        <v>439</v>
      </c>
      <c r="C16" s="76"/>
      <c r="D16" s="76">
        <v>35359</v>
      </c>
      <c r="E16" s="76">
        <v>106077</v>
      </c>
      <c r="F16" s="76">
        <v>21496</v>
      </c>
      <c r="G16" s="76">
        <v>84581</v>
      </c>
      <c r="H16" s="78">
        <v>13197.96</v>
      </c>
    </row>
    <row r="17" spans="1:8" s="77" customFormat="1" x14ac:dyDescent="0.15">
      <c r="A17" s="76"/>
      <c r="B17" s="76" t="s">
        <v>302</v>
      </c>
      <c r="C17" s="76" t="s">
        <v>33</v>
      </c>
      <c r="D17" s="76">
        <v>504800</v>
      </c>
      <c r="E17" s="76">
        <v>620904</v>
      </c>
      <c r="F17" s="76">
        <v>485158</v>
      </c>
      <c r="G17" s="76">
        <v>135746</v>
      </c>
      <c r="H17" s="78">
        <v>1547.92</v>
      </c>
    </row>
    <row r="18" spans="1:8" s="77" customFormat="1" x14ac:dyDescent="0.15">
      <c r="A18" s="76"/>
      <c r="B18" s="76" t="s">
        <v>440</v>
      </c>
      <c r="C18" s="76"/>
      <c r="D18" s="76">
        <v>351992</v>
      </c>
      <c r="E18" s="76">
        <v>703984</v>
      </c>
      <c r="F18" s="76">
        <v>247772</v>
      </c>
      <c r="G18" s="76">
        <v>456212</v>
      </c>
      <c r="H18" s="78">
        <v>2647.79</v>
      </c>
    </row>
    <row r="19" spans="1:8" s="77" customFormat="1" x14ac:dyDescent="0.15">
      <c r="A19" s="76"/>
      <c r="B19" s="76" t="s">
        <v>441</v>
      </c>
      <c r="C19" s="76" t="s">
        <v>39</v>
      </c>
      <c r="D19" s="76">
        <v>417662</v>
      </c>
      <c r="E19" s="76">
        <v>918856</v>
      </c>
      <c r="F19" s="76">
        <v>363068</v>
      </c>
      <c r="G19" s="76">
        <v>555788</v>
      </c>
      <c r="H19" s="76">
        <v>975.56</v>
      </c>
    </row>
    <row r="20" spans="1:8" s="77" customFormat="1" x14ac:dyDescent="0.15">
      <c r="A20" s="76"/>
      <c r="B20" s="76" t="s">
        <v>442</v>
      </c>
      <c r="C20" s="76"/>
      <c r="D20" s="76">
        <v>165833</v>
      </c>
      <c r="E20" s="76">
        <v>497499</v>
      </c>
      <c r="F20" s="76">
        <v>168458</v>
      </c>
      <c r="G20" s="76">
        <v>329041</v>
      </c>
      <c r="H20" s="76">
        <v>839.8</v>
      </c>
    </row>
    <row r="21" spans="1:8" s="77" customFormat="1" x14ac:dyDescent="0.15">
      <c r="A21" s="76"/>
      <c r="B21" s="76" t="s">
        <v>305</v>
      </c>
      <c r="C21" s="76" t="s">
        <v>443</v>
      </c>
      <c r="D21" s="76">
        <v>439513</v>
      </c>
      <c r="E21" s="76">
        <v>879026</v>
      </c>
      <c r="F21" s="76">
        <v>787964</v>
      </c>
      <c r="G21" s="76">
        <v>91062</v>
      </c>
      <c r="H21" s="76">
        <v>770.92</v>
      </c>
    </row>
    <row r="22" spans="1:8" s="77" customFormat="1" x14ac:dyDescent="0.15">
      <c r="A22" s="76"/>
      <c r="B22" s="76" t="s">
        <v>444</v>
      </c>
      <c r="C22" s="76"/>
      <c r="D22" s="76">
        <v>233532</v>
      </c>
      <c r="E22" s="76">
        <v>513770</v>
      </c>
      <c r="F22" s="76">
        <v>365923</v>
      </c>
      <c r="G22" s="76">
        <v>147848</v>
      </c>
      <c r="H22" s="78">
        <v>2702.82</v>
      </c>
    </row>
    <row r="23" spans="1:8" s="77" customFormat="1" x14ac:dyDescent="0.15">
      <c r="A23" s="76"/>
      <c r="B23" s="76" t="s">
        <v>445</v>
      </c>
      <c r="C23" s="76"/>
      <c r="D23" s="76">
        <v>88785</v>
      </c>
      <c r="E23" s="76">
        <v>186449</v>
      </c>
      <c r="F23" s="76">
        <v>166174</v>
      </c>
      <c r="G23" s="76">
        <v>20274</v>
      </c>
      <c r="H23" s="78">
        <v>3633.34</v>
      </c>
    </row>
    <row r="24" spans="1:8" s="77" customFormat="1" x14ac:dyDescent="0.15">
      <c r="A24" s="76"/>
      <c r="B24" s="76" t="s">
        <v>446</v>
      </c>
      <c r="C24" s="76"/>
      <c r="D24" s="76">
        <v>605085</v>
      </c>
      <c r="E24" s="76">
        <v>1942323</v>
      </c>
      <c r="F24" s="76">
        <v>1056683</v>
      </c>
      <c r="G24" s="76">
        <v>885640</v>
      </c>
      <c r="H24" s="78">
        <v>1116.71</v>
      </c>
    </row>
    <row r="25" spans="1:8" s="77" customFormat="1" x14ac:dyDescent="0.15">
      <c r="A25" s="76"/>
      <c r="B25" s="76" t="s">
        <v>447</v>
      </c>
      <c r="C25" s="76"/>
      <c r="D25" s="76">
        <v>448837</v>
      </c>
      <c r="E25" s="76">
        <v>1122093</v>
      </c>
      <c r="F25" s="76">
        <v>758691</v>
      </c>
      <c r="G25" s="76">
        <v>363402</v>
      </c>
      <c r="H25" s="76">
        <v>321.82</v>
      </c>
    </row>
    <row r="26" spans="1:8" s="77" customFormat="1" x14ac:dyDescent="0.15">
      <c r="A26" s="76"/>
      <c r="B26" s="76" t="s">
        <v>448</v>
      </c>
      <c r="C26" s="76"/>
      <c r="D26" s="76">
        <v>226044</v>
      </c>
      <c r="E26" s="76">
        <v>280295</v>
      </c>
      <c r="F26" s="76">
        <v>196621</v>
      </c>
      <c r="G26" s="76">
        <v>83674</v>
      </c>
      <c r="H26" s="78">
        <v>2000</v>
      </c>
    </row>
    <row r="27" spans="1:8" s="77" customFormat="1" x14ac:dyDescent="0.15">
      <c r="A27" s="76"/>
      <c r="B27" s="76" t="s">
        <v>19</v>
      </c>
      <c r="C27" s="76"/>
      <c r="D27" s="76">
        <v>35906</v>
      </c>
      <c r="E27" s="76">
        <v>107718</v>
      </c>
      <c r="F27" s="76">
        <v>36641</v>
      </c>
      <c r="G27" s="76">
        <v>71077</v>
      </c>
      <c r="H27" s="78">
        <v>1928.37</v>
      </c>
    </row>
    <row r="28" spans="1:8" s="77" customFormat="1" x14ac:dyDescent="0.15">
      <c r="A28" s="76"/>
      <c r="B28" s="76" t="s">
        <v>194</v>
      </c>
      <c r="C28" s="76" t="s">
        <v>32</v>
      </c>
      <c r="D28" s="76">
        <v>1063386</v>
      </c>
      <c r="E28" s="76">
        <v>2137406</v>
      </c>
      <c r="F28" s="76">
        <v>918565</v>
      </c>
      <c r="G28" s="76">
        <v>1218841</v>
      </c>
      <c r="H28" s="76">
        <v>970.33</v>
      </c>
    </row>
    <row r="29" spans="1:8" s="77" customFormat="1" x14ac:dyDescent="0.15">
      <c r="A29" s="76"/>
      <c r="B29" s="76" t="s">
        <v>193</v>
      </c>
      <c r="C29" s="76" t="s">
        <v>258</v>
      </c>
      <c r="D29" s="76">
        <v>448689</v>
      </c>
      <c r="E29" s="76">
        <v>1063393</v>
      </c>
      <c r="F29" s="76">
        <v>267105</v>
      </c>
      <c r="G29" s="76">
        <v>796288</v>
      </c>
      <c r="H29" s="78">
        <v>1705.86</v>
      </c>
    </row>
    <row r="30" spans="1:8" s="77" customFormat="1" x14ac:dyDescent="0.15">
      <c r="A30" s="76" t="s">
        <v>449</v>
      </c>
      <c r="B30" s="76" t="s">
        <v>450</v>
      </c>
      <c r="C30" s="76" t="s">
        <v>225</v>
      </c>
      <c r="D30" s="76">
        <v>20928</v>
      </c>
      <c r="E30" s="76">
        <v>48134</v>
      </c>
      <c r="F30" s="76">
        <v>0</v>
      </c>
      <c r="G30" s="76">
        <v>48134</v>
      </c>
      <c r="H30" s="78">
        <v>11904.17</v>
      </c>
    </row>
    <row r="31" spans="1:8" s="77" customFormat="1" x14ac:dyDescent="0.15">
      <c r="A31" s="76" t="s">
        <v>451</v>
      </c>
      <c r="B31" s="76" t="s">
        <v>452</v>
      </c>
      <c r="C31" s="76" t="s">
        <v>226</v>
      </c>
      <c r="D31" s="76">
        <v>88958</v>
      </c>
      <c r="E31" s="76">
        <v>222395</v>
      </c>
      <c r="F31" s="76">
        <v>0</v>
      </c>
      <c r="G31" s="76">
        <v>222395</v>
      </c>
      <c r="H31" s="78">
        <v>1978.46</v>
      </c>
    </row>
    <row r="32" spans="1:8" s="77" customFormat="1" x14ac:dyDescent="0.15">
      <c r="A32" s="76" t="s">
        <v>453</v>
      </c>
      <c r="B32" s="76" t="s">
        <v>454</v>
      </c>
      <c r="C32" s="76" t="s">
        <v>260</v>
      </c>
      <c r="D32" s="76">
        <v>108313</v>
      </c>
      <c r="E32" s="76">
        <v>259951</v>
      </c>
      <c r="F32" s="76">
        <v>221722</v>
      </c>
      <c r="G32" s="76">
        <v>38229</v>
      </c>
      <c r="H32" s="76">
        <v>725.02</v>
      </c>
    </row>
    <row r="33" spans="1:8" s="77" customFormat="1" x14ac:dyDescent="0.15">
      <c r="A33" s="76"/>
      <c r="B33" s="76" t="s">
        <v>455</v>
      </c>
      <c r="C33" s="76"/>
      <c r="D33" s="76">
        <v>295121</v>
      </c>
      <c r="E33" s="76">
        <v>590242</v>
      </c>
      <c r="F33" s="76">
        <v>0</v>
      </c>
      <c r="G33" s="76">
        <v>590242</v>
      </c>
      <c r="H33" s="76">
        <v>902.58</v>
      </c>
    </row>
    <row r="34" spans="1:8" s="77" customFormat="1" x14ac:dyDescent="0.15">
      <c r="A34" s="76"/>
      <c r="B34" s="76" t="s">
        <v>21</v>
      </c>
      <c r="C34" s="76" t="s">
        <v>456</v>
      </c>
      <c r="D34" s="76">
        <v>735700</v>
      </c>
      <c r="E34" s="76">
        <v>1971676</v>
      </c>
      <c r="F34" s="76">
        <v>574890</v>
      </c>
      <c r="G34" s="76">
        <v>1396786</v>
      </c>
      <c r="H34" s="76">
        <v>826.8</v>
      </c>
    </row>
    <row r="35" spans="1:8" s="77" customFormat="1" x14ac:dyDescent="0.15">
      <c r="A35" s="76"/>
      <c r="B35" s="76" t="s">
        <v>457</v>
      </c>
      <c r="C35" s="76"/>
      <c r="D35" s="76">
        <v>98221</v>
      </c>
      <c r="E35" s="76">
        <v>320004</v>
      </c>
      <c r="F35" s="76">
        <v>138876</v>
      </c>
      <c r="G35" s="76">
        <v>181128</v>
      </c>
      <c r="H35" s="78">
        <v>1009.39</v>
      </c>
    </row>
    <row r="36" spans="1:8" s="77" customFormat="1" x14ac:dyDescent="0.15">
      <c r="A36" s="76"/>
      <c r="B36" s="76" t="s">
        <v>458</v>
      </c>
      <c r="C36" s="76" t="s">
        <v>261</v>
      </c>
      <c r="D36" s="76">
        <v>334091</v>
      </c>
      <c r="E36" s="76">
        <v>758387</v>
      </c>
      <c r="F36" s="76">
        <v>485178</v>
      </c>
      <c r="G36" s="76">
        <v>273209</v>
      </c>
      <c r="H36" s="76">
        <v>293.68</v>
      </c>
    </row>
    <row r="37" spans="1:8" s="77" customFormat="1" x14ac:dyDescent="0.15">
      <c r="A37" s="76"/>
      <c r="B37" s="76" t="s">
        <v>188</v>
      </c>
      <c r="C37" s="76"/>
      <c r="D37" s="76">
        <v>329558</v>
      </c>
      <c r="E37" s="76">
        <v>527293</v>
      </c>
      <c r="F37" s="76">
        <v>260589</v>
      </c>
      <c r="G37" s="76">
        <v>266704</v>
      </c>
      <c r="H37" s="76">
        <v>773.82</v>
      </c>
    </row>
    <row r="38" spans="1:8" s="77" customFormat="1" x14ac:dyDescent="0.15">
      <c r="A38" s="76"/>
      <c r="B38" s="76" t="s">
        <v>187</v>
      </c>
      <c r="C38" s="76" t="s">
        <v>263</v>
      </c>
      <c r="D38" s="76">
        <v>390835</v>
      </c>
      <c r="E38" s="76">
        <v>742587</v>
      </c>
      <c r="F38" s="76">
        <v>304540</v>
      </c>
      <c r="G38" s="76">
        <v>438047</v>
      </c>
      <c r="H38" s="76">
        <v>877.99</v>
      </c>
    </row>
    <row r="39" spans="1:8" s="77" customFormat="1" x14ac:dyDescent="0.15">
      <c r="A39" s="76"/>
      <c r="B39" s="76" t="s">
        <v>24</v>
      </c>
      <c r="C39" s="76" t="s">
        <v>264</v>
      </c>
      <c r="D39" s="76">
        <v>176610</v>
      </c>
      <c r="E39" s="76">
        <v>395606</v>
      </c>
      <c r="F39" s="76">
        <v>226331</v>
      </c>
      <c r="G39" s="76">
        <v>169275</v>
      </c>
      <c r="H39" s="76">
        <v>937.8</v>
      </c>
    </row>
    <row r="40" spans="1:8" s="77" customFormat="1" x14ac:dyDescent="0.15">
      <c r="A40" s="76"/>
      <c r="B40" s="76" t="s">
        <v>192</v>
      </c>
      <c r="C40" s="76" t="s">
        <v>38</v>
      </c>
      <c r="D40" s="76">
        <v>151641</v>
      </c>
      <c r="E40" s="76">
        <v>363938</v>
      </c>
      <c r="F40" s="76">
        <v>119140</v>
      </c>
      <c r="G40" s="76">
        <v>244798</v>
      </c>
      <c r="H40" s="78">
        <v>1243.42</v>
      </c>
    </row>
    <row r="41" spans="1:8" s="77" customFormat="1" x14ac:dyDescent="0.15">
      <c r="A41" s="76" t="s">
        <v>459</v>
      </c>
      <c r="B41" s="76" t="s">
        <v>186</v>
      </c>
      <c r="C41" s="76" t="s">
        <v>460</v>
      </c>
      <c r="D41" s="76">
        <v>603665</v>
      </c>
      <c r="E41" s="76">
        <v>416529</v>
      </c>
      <c r="F41" s="76">
        <v>353571</v>
      </c>
      <c r="G41" s="76">
        <v>62958</v>
      </c>
      <c r="H41" s="76">
        <v>985.38</v>
      </c>
    </row>
    <row r="42" spans="1:8" s="77" customFormat="1" x14ac:dyDescent="0.15">
      <c r="A42" s="76"/>
      <c r="B42" s="76" t="s">
        <v>300</v>
      </c>
      <c r="C42" s="76" t="s">
        <v>252</v>
      </c>
      <c r="D42" s="76">
        <v>370366</v>
      </c>
      <c r="E42" s="76">
        <v>592586</v>
      </c>
      <c r="F42" s="76">
        <v>443772</v>
      </c>
      <c r="G42" s="76">
        <v>148813</v>
      </c>
      <c r="H42" s="76">
        <v>153.41</v>
      </c>
    </row>
    <row r="43" spans="1:8" s="77" customFormat="1" x14ac:dyDescent="0.15">
      <c r="A43" s="76"/>
      <c r="B43" s="76" t="s">
        <v>301</v>
      </c>
      <c r="C43" s="76" t="s">
        <v>253</v>
      </c>
      <c r="D43" s="76">
        <v>105608</v>
      </c>
      <c r="E43" s="76">
        <v>90823</v>
      </c>
      <c r="F43" s="76">
        <v>5543</v>
      </c>
      <c r="G43" s="76">
        <v>85280</v>
      </c>
      <c r="H43" s="78">
        <v>2030.33</v>
      </c>
    </row>
    <row r="44" spans="1:8" s="77" customFormat="1" x14ac:dyDescent="0.15">
      <c r="A44" s="76"/>
      <c r="B44" s="76" t="s">
        <v>298</v>
      </c>
      <c r="C44" s="76" t="s">
        <v>461</v>
      </c>
      <c r="D44" s="76">
        <v>134377</v>
      </c>
      <c r="E44" s="76">
        <v>80626</v>
      </c>
      <c r="F44" s="76">
        <v>15321</v>
      </c>
      <c r="G44" s="76">
        <v>65305</v>
      </c>
      <c r="H44" s="78">
        <v>1337.65</v>
      </c>
    </row>
    <row r="45" spans="1:8" s="77" customFormat="1" x14ac:dyDescent="0.15">
      <c r="A45" s="76" t="s">
        <v>462</v>
      </c>
      <c r="B45" s="76" t="s">
        <v>463</v>
      </c>
      <c r="C45" s="76" t="s">
        <v>43</v>
      </c>
      <c r="D45" s="76">
        <v>152014</v>
      </c>
      <c r="E45" s="76">
        <v>266025</v>
      </c>
      <c r="F45" s="76">
        <v>179909</v>
      </c>
      <c r="G45" s="76">
        <v>86116</v>
      </c>
      <c r="H45" s="78">
        <v>1149.3800000000001</v>
      </c>
    </row>
    <row r="46" spans="1:8" s="77" customFormat="1" x14ac:dyDescent="0.15">
      <c r="A46" s="76"/>
      <c r="B46" s="76" t="s">
        <v>464</v>
      </c>
      <c r="C46" s="76" t="s">
        <v>265</v>
      </c>
      <c r="D46" s="76">
        <v>177000</v>
      </c>
      <c r="E46" s="76">
        <v>354000</v>
      </c>
      <c r="F46" s="76">
        <v>109079</v>
      </c>
      <c r="G46" s="76">
        <v>244921</v>
      </c>
      <c r="H46" s="76">
        <v>804.07</v>
      </c>
    </row>
    <row r="47" spans="1:8" s="77" customFormat="1" x14ac:dyDescent="0.15">
      <c r="A47" s="76" t="s">
        <v>465</v>
      </c>
      <c r="B47" s="76" t="s">
        <v>466</v>
      </c>
      <c r="C47" s="76" t="s">
        <v>251</v>
      </c>
      <c r="D47" s="76">
        <v>397343</v>
      </c>
      <c r="E47" s="76">
        <v>993358</v>
      </c>
      <c r="F47" s="76">
        <v>31882</v>
      </c>
      <c r="G47" s="76">
        <v>961475</v>
      </c>
      <c r="H47" s="76">
        <v>197.81</v>
      </c>
    </row>
    <row r="48" spans="1:8" s="77" customFormat="1" x14ac:dyDescent="0.15">
      <c r="A48" s="76" t="s">
        <v>467</v>
      </c>
      <c r="B48" s="76" t="s">
        <v>468</v>
      </c>
      <c r="C48" s="76" t="s">
        <v>46</v>
      </c>
      <c r="D48" s="76">
        <v>146444</v>
      </c>
      <c r="E48" s="76">
        <v>322177</v>
      </c>
      <c r="F48" s="76">
        <v>138474</v>
      </c>
      <c r="G48" s="76">
        <v>183703</v>
      </c>
      <c r="H48" s="78">
        <v>2001.86</v>
      </c>
    </row>
    <row r="49" spans="1:8" s="77" customFormat="1" x14ac:dyDescent="0.15">
      <c r="A49" s="76" t="s">
        <v>469</v>
      </c>
      <c r="B49" s="76" t="s">
        <v>313</v>
      </c>
      <c r="C49" s="76" t="s">
        <v>269</v>
      </c>
      <c r="D49" s="76">
        <v>117504</v>
      </c>
      <c r="E49" s="76">
        <v>258509</v>
      </c>
      <c r="F49" s="76">
        <v>54795</v>
      </c>
      <c r="G49" s="76">
        <v>203714</v>
      </c>
      <c r="H49" s="76">
        <v>354.73</v>
      </c>
    </row>
    <row r="50" spans="1:8" s="77" customFormat="1" x14ac:dyDescent="0.15">
      <c r="A50" s="76"/>
      <c r="B50" s="76" t="s">
        <v>470</v>
      </c>
      <c r="C50" s="76"/>
      <c r="D50" s="76">
        <v>61511</v>
      </c>
      <c r="E50" s="76">
        <v>141475</v>
      </c>
      <c r="F50" s="76">
        <v>66957</v>
      </c>
      <c r="G50" s="76">
        <v>74518</v>
      </c>
      <c r="H50" s="76">
        <v>692.7</v>
      </c>
    </row>
    <row r="51" spans="1:8" x14ac:dyDescent="0.15">
      <c r="A51" s="76"/>
      <c r="B51" s="76" t="s">
        <v>134</v>
      </c>
      <c r="C51" s="76"/>
      <c r="D51" s="76">
        <v>46977</v>
      </c>
      <c r="E51" s="76">
        <v>84559</v>
      </c>
      <c r="F51" s="76">
        <v>12700</v>
      </c>
      <c r="G51" s="76">
        <v>71859</v>
      </c>
      <c r="H51" s="76">
        <v>918.89</v>
      </c>
    </row>
    <row r="52" spans="1:8" s="77" customFormat="1" x14ac:dyDescent="0.15">
      <c r="A52" s="76" t="s">
        <v>471</v>
      </c>
      <c r="B52" s="76"/>
      <c r="C52" s="76"/>
      <c r="D52" s="76">
        <v>12111756</v>
      </c>
      <c r="E52" s="76">
        <v>25472316</v>
      </c>
      <c r="F52" s="76">
        <v>12158825</v>
      </c>
      <c r="G52" s="76">
        <v>13313491</v>
      </c>
      <c r="H52" s="78">
        <v>1545.95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2016年房地产销售情况</vt:lpstr>
      <vt:lpstr>2017年房地产销售情况</vt:lpstr>
      <vt:lpstr>2017年主要房地产结算项目毛利率情况表</vt:lpstr>
      <vt:lpstr>结算的是B2还是C1 </vt:lpstr>
      <vt:lpstr>附表2_2015Q4土储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2017-12-07T05:08:35Z</dcterms:created>
  <dcterms:modified xsi:type="dcterms:W3CDTF">2021-04-07T02:57:12Z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c8d5014c-6003-4dc6-af9b-cf5b035b017a</vt:lpwstr>
  </property>
</Properties>
</file>