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kim\2财报分析\"/>
    </mc:Choice>
  </mc:AlternateContent>
  <bookViews>
    <workbookView xWindow="9450" yWindow="5820" windowWidth="11775" windowHeight="7920" activeTab="3"/>
  </bookViews>
  <sheets>
    <sheet name="宏洋" sheetId="1" r:id="rId1"/>
    <sheet name="融创" sheetId="2" r:id="rId2"/>
    <sheet name="金地" sheetId="4" r:id="rId3"/>
    <sheet name="金科" sheetId="5" r:id="rId4"/>
    <sheet name="阳光城" sheetId="6" r:id="rId5"/>
    <sheet name="保利" sheetId="7" r:id="rId6"/>
    <sheet name="旭辉" sheetId="3" r:id="rId7"/>
    <sheet name="中南" sheetId="8" r:id="rId8"/>
    <sheet name="绿城" sheetId="9" r:id="rId9"/>
    <sheet name="美的" sheetId="10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0" l="1"/>
  <c r="D9" i="10"/>
  <c r="C9" i="10"/>
  <c r="B9" i="10"/>
  <c r="E7" i="10"/>
  <c r="C7" i="10"/>
  <c r="E5" i="10"/>
  <c r="D5" i="10"/>
  <c r="C5" i="10"/>
  <c r="B5" i="10"/>
  <c r="E3" i="10"/>
  <c r="C3" i="10"/>
  <c r="E9" i="9" l="1"/>
  <c r="D9" i="9"/>
  <c r="C9" i="9"/>
  <c r="B9" i="9"/>
  <c r="E7" i="9"/>
  <c r="C7" i="9"/>
  <c r="E5" i="9"/>
  <c r="D5" i="9"/>
  <c r="C5" i="9"/>
  <c r="B5" i="9"/>
  <c r="E3" i="9"/>
  <c r="C3" i="9"/>
  <c r="E9" i="8" l="1"/>
  <c r="D9" i="8"/>
  <c r="C9" i="8"/>
  <c r="B9" i="8"/>
  <c r="E7" i="8"/>
  <c r="C7" i="8"/>
  <c r="E5" i="8"/>
  <c r="D5" i="8"/>
  <c r="C5" i="8"/>
  <c r="B5" i="8"/>
  <c r="E3" i="8"/>
  <c r="C3" i="8"/>
  <c r="E9" i="7"/>
  <c r="E7" i="7"/>
  <c r="E5" i="7"/>
  <c r="D5" i="7"/>
  <c r="C5" i="7"/>
  <c r="B5" i="7"/>
  <c r="E3" i="7"/>
  <c r="D8" i="6"/>
  <c r="D6" i="6"/>
  <c r="E7" i="6" s="1"/>
  <c r="C8" i="6"/>
  <c r="C6" i="6"/>
  <c r="B8" i="6"/>
  <c r="B6" i="6"/>
  <c r="B5" i="6"/>
  <c r="E9" i="6"/>
  <c r="E5" i="6"/>
  <c r="D5" i="6"/>
  <c r="C5" i="6"/>
  <c r="E3" i="6"/>
  <c r="E9" i="5"/>
  <c r="D9" i="5"/>
  <c r="C9" i="5"/>
  <c r="E7" i="5"/>
  <c r="E5" i="5"/>
  <c r="D5" i="5"/>
  <c r="C5" i="5"/>
  <c r="E3" i="5"/>
  <c r="E9" i="4"/>
  <c r="D9" i="4"/>
  <c r="C9" i="4"/>
  <c r="B9" i="4"/>
  <c r="E7" i="4"/>
  <c r="C7" i="4"/>
  <c r="E5" i="4"/>
  <c r="D5" i="4"/>
  <c r="C5" i="4"/>
  <c r="B5" i="4"/>
  <c r="E3" i="4"/>
  <c r="C3" i="4"/>
  <c r="E9" i="3"/>
  <c r="D9" i="3"/>
  <c r="C9" i="3"/>
  <c r="B9" i="3"/>
  <c r="E7" i="3"/>
  <c r="C7" i="3"/>
  <c r="E5" i="3"/>
  <c r="D5" i="3"/>
  <c r="C5" i="3"/>
  <c r="B5" i="3"/>
  <c r="E3" i="3"/>
  <c r="C3" i="3"/>
  <c r="E9" i="2"/>
  <c r="D9" i="2"/>
  <c r="C9" i="2"/>
  <c r="B9" i="2"/>
  <c r="E7" i="2"/>
  <c r="C7" i="2"/>
  <c r="E5" i="2"/>
  <c r="D5" i="2"/>
  <c r="C5" i="2"/>
  <c r="B5" i="2"/>
  <c r="E3" i="2"/>
  <c r="C3" i="2"/>
  <c r="E7" i="1"/>
  <c r="C7" i="1"/>
  <c r="E3" i="1"/>
  <c r="C3" i="1"/>
  <c r="C9" i="1"/>
  <c r="D9" i="1"/>
  <c r="E9" i="1"/>
  <c r="B9" i="1"/>
  <c r="C5" i="1"/>
  <c r="D5" i="1"/>
  <c r="E5" i="1"/>
  <c r="B5" i="1"/>
  <c r="B9" i="7" l="1"/>
  <c r="C9" i="7"/>
  <c r="D9" i="7"/>
  <c r="D9" i="6"/>
  <c r="C9" i="6"/>
  <c r="B9" i="6"/>
</calcChain>
</file>

<file path=xl/sharedStrings.xml><?xml version="1.0" encoding="utf-8"?>
<sst xmlns="http://schemas.openxmlformats.org/spreadsheetml/2006/main" count="90" uniqueCount="17">
  <si>
    <t>累计销量</t>
    <phoneticPr fontId="1" type="noConversion"/>
  </si>
  <si>
    <t>累计销面</t>
    <phoneticPr fontId="1" type="noConversion"/>
  </si>
  <si>
    <t>销售均价</t>
    <phoneticPr fontId="1" type="noConversion"/>
  </si>
  <si>
    <t>单月销量</t>
    <phoneticPr fontId="1" type="noConversion"/>
  </si>
  <si>
    <t>单月销面</t>
    <phoneticPr fontId="1" type="noConversion"/>
  </si>
  <si>
    <t>累计销量增速</t>
    <phoneticPr fontId="1" type="noConversion"/>
  </si>
  <si>
    <t>单月销量增速</t>
    <phoneticPr fontId="1" type="noConversion"/>
  </si>
  <si>
    <t>宏洋</t>
    <phoneticPr fontId="1" type="noConversion"/>
  </si>
  <si>
    <t>融创</t>
    <phoneticPr fontId="1" type="noConversion"/>
  </si>
  <si>
    <t>旭辉</t>
    <phoneticPr fontId="1" type="noConversion"/>
  </si>
  <si>
    <t>金地</t>
    <phoneticPr fontId="1" type="noConversion"/>
  </si>
  <si>
    <t>金科</t>
    <phoneticPr fontId="1" type="noConversion"/>
  </si>
  <si>
    <t>中南</t>
    <phoneticPr fontId="1" type="noConversion"/>
  </si>
  <si>
    <t>保利</t>
    <phoneticPr fontId="1" type="noConversion"/>
  </si>
  <si>
    <t>阳光城</t>
    <phoneticPr fontId="1" type="noConversion"/>
  </si>
  <si>
    <t>绿城</t>
    <phoneticPr fontId="1" type="noConversion"/>
  </si>
  <si>
    <t>美的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</si>
</sst>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0" fontId="0" fillId="0" borderId="0" xfId="0" applyNumberFormat="1">
      <alignment vertical="center"/>
    </xf>
    <xf numFmtId="57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10" sqref="A10"/>
    </sheetView>
  </sheetViews>
  <sheetFormatPr defaultRowHeight="14.25" x14ac:dyDescent="0.2"/>
  <cols>
    <col min="1" max="1" width="13" customWidth="1"/>
    <col min="2" max="5" width="10.25" bestFit="1" customWidth="1"/>
  </cols>
  <sheetData>
    <row r="1" spans="1:5" x14ac:dyDescent="0.2">
      <c r="A1" t="s">
        <v>7</v>
      </c>
      <c r="B1" s="2">
        <v>44013</v>
      </c>
      <c r="C1" s="2">
        <v>44378</v>
      </c>
      <c r="D1" s="2">
        <v>44044</v>
      </c>
      <c r="E1" s="2">
        <v>44409</v>
      </c>
    </row>
    <row r="2" spans="1:5" x14ac:dyDescent="0.2">
      <c r="A2" t="s">
        <v>0</v>
      </c>
      <c r="B2">
        <v>320.93</v>
      </c>
      <c r="C2">
        <v>475.67</v>
      </c>
      <c r="D2">
        <v>365.42</v>
      </c>
      <c r="E2">
        <v>520.33000000000004</v>
      </c>
    </row>
    <row r="3" spans="1:5" s="1" customFormat="1" x14ac:dyDescent="0.2">
      <c r="A3" s="1" t="s">
        <v>5</v>
      </c>
      <c r="C3" s="1">
        <f>(C2-B2)/B2</f>
        <v>0.48216121895740505</v>
      </c>
      <c r="E3" s="1">
        <f>(E2-D2)/D2</f>
        <v>0.42392315691533033</v>
      </c>
    </row>
    <row r="4" spans="1:5" x14ac:dyDescent="0.2">
      <c r="A4" t="s">
        <v>1</v>
      </c>
      <c r="B4">
        <v>275.16000000000003</v>
      </c>
      <c r="C4">
        <v>358.78</v>
      </c>
      <c r="D4">
        <v>311.83999999999997</v>
      </c>
      <c r="E4">
        <v>403.5</v>
      </c>
    </row>
    <row r="5" spans="1:5" x14ac:dyDescent="0.2">
      <c r="A5" t="s">
        <v>2</v>
      </c>
      <c r="B5">
        <f>B2/B4*10000</f>
        <v>11663.395842418955</v>
      </c>
      <c r="C5">
        <f>C2/C4*10000</f>
        <v>13257.985394949552</v>
      </c>
      <c r="D5">
        <f>D2/D4*10000</f>
        <v>11718.188814776811</v>
      </c>
      <c r="E5">
        <f>E2/E4*10000</f>
        <v>12895.415117719951</v>
      </c>
    </row>
    <row r="6" spans="1:5" x14ac:dyDescent="0.2">
      <c r="A6" t="s">
        <v>3</v>
      </c>
      <c r="B6">
        <v>42.25</v>
      </c>
      <c r="C6">
        <v>42.8</v>
      </c>
      <c r="D6">
        <v>44.49</v>
      </c>
      <c r="E6">
        <v>44.65</v>
      </c>
    </row>
    <row r="7" spans="1:5" x14ac:dyDescent="0.2">
      <c r="A7" t="s">
        <v>6</v>
      </c>
      <c r="C7" s="1">
        <f>(C6-B6)/B6</f>
        <v>1.3017751479289873E-2</v>
      </c>
      <c r="E7" s="1">
        <f>(E6-D6)/D6</f>
        <v>3.5963137783770866E-3</v>
      </c>
    </row>
    <row r="8" spans="1:5" x14ac:dyDescent="0.2">
      <c r="A8" t="s">
        <v>4</v>
      </c>
      <c r="B8">
        <v>33.090000000000003</v>
      </c>
      <c r="C8">
        <v>40.24</v>
      </c>
      <c r="D8">
        <v>36.68</v>
      </c>
      <c r="E8">
        <v>44.72</v>
      </c>
    </row>
    <row r="9" spans="1:5" x14ac:dyDescent="0.2">
      <c r="A9" t="s">
        <v>2</v>
      </c>
      <c r="B9">
        <f>B6/B8*10000</f>
        <v>12768.207917799939</v>
      </c>
      <c r="C9">
        <f t="shared" ref="C9:E9" si="0">C6/C8*10000</f>
        <v>10636.182902584493</v>
      </c>
      <c r="D9">
        <f t="shared" si="0"/>
        <v>12129.225736095965</v>
      </c>
      <c r="E9">
        <f t="shared" si="0"/>
        <v>9984.3470483005367</v>
      </c>
    </row>
  </sheetData>
  <phoneticPr fontId="1" type="noConversion"/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15" sqref="E15"/>
    </sheetView>
  </sheetViews>
  <sheetFormatPr defaultRowHeight="14.25" x14ac:dyDescent="0.2"/>
  <cols>
    <col min="1" max="1" width="13" customWidth="1"/>
    <col min="2" max="2" width="10.25" customWidth="1"/>
    <col min="3" max="3" width="10" customWidth="1"/>
    <col min="4" max="4" width="10.625" customWidth="1"/>
    <col min="5" max="5" width="10.75" customWidth="1"/>
  </cols>
  <sheetData>
    <row r="1" spans="1:5" x14ac:dyDescent="0.2">
      <c r="A1" t="s">
        <v>16</v>
      </c>
      <c r="B1" s="2">
        <v>44013</v>
      </c>
      <c r="C1" s="2">
        <v>44378</v>
      </c>
      <c r="D1" s="2">
        <v>44044</v>
      </c>
      <c r="E1" s="2">
        <v>44409</v>
      </c>
    </row>
    <row r="2" spans="1:5" x14ac:dyDescent="0.2">
      <c r="A2" t="s">
        <v>0</v>
      </c>
    </row>
    <row r="3" spans="1:5" x14ac:dyDescent="0.2">
      <c r="A3" s="1" t="s">
        <v>5</v>
      </c>
      <c r="B3" s="1"/>
      <c r="C3" s="1" t="e">
        <f>(C2-B2)/B2</f>
        <v>#DIV/0!</v>
      </c>
      <c r="D3" s="1"/>
      <c r="E3" s="1" t="e">
        <f>(E2-D2)/D2</f>
        <v>#DIV/0!</v>
      </c>
    </row>
    <row r="4" spans="1:5" x14ac:dyDescent="0.2">
      <c r="A4" t="s">
        <v>1</v>
      </c>
    </row>
    <row r="5" spans="1:5" s="3" customFormat="1" x14ac:dyDescent="0.2">
      <c r="A5" s="3" t="s">
        <v>2</v>
      </c>
      <c r="B5" s="3" t="e">
        <f>B2/B4*10000</f>
        <v>#DIV/0!</v>
      </c>
      <c r="C5" s="3" t="e">
        <f>C2/C4*10000</f>
        <v>#DIV/0!</v>
      </c>
      <c r="D5" s="3" t="e">
        <f>D2/D4*10000</f>
        <v>#DIV/0!</v>
      </c>
      <c r="E5" s="3" t="e">
        <f>E2/E4*10000</f>
        <v>#DIV/0!</v>
      </c>
    </row>
    <row r="6" spans="1:5" x14ac:dyDescent="0.2">
      <c r="A6" t="s">
        <v>3</v>
      </c>
    </row>
    <row r="7" spans="1:5" x14ac:dyDescent="0.2">
      <c r="A7" t="s">
        <v>6</v>
      </c>
      <c r="C7" s="1" t="e">
        <f>(C6-B6)/B6</f>
        <v>#DIV/0!</v>
      </c>
      <c r="E7" s="1" t="e">
        <f>(E6-D6)/D6</f>
        <v>#DIV/0!</v>
      </c>
    </row>
    <row r="8" spans="1:5" x14ac:dyDescent="0.2">
      <c r="A8" t="s">
        <v>4</v>
      </c>
    </row>
    <row r="9" spans="1:5" s="3" customFormat="1" x14ac:dyDescent="0.2">
      <c r="A9" s="3" t="s">
        <v>2</v>
      </c>
      <c r="B9" s="3" t="e">
        <f>B6/B8*10000</f>
        <v>#DIV/0!</v>
      </c>
      <c r="C9" s="3" t="e">
        <f t="shared" ref="C9:D9" si="0">C6/C8*10000</f>
        <v>#DIV/0!</v>
      </c>
      <c r="D9" s="3" t="e">
        <f t="shared" si="0"/>
        <v>#DIV/0!</v>
      </c>
      <c r="E9" s="3" t="e">
        <f>E6/E8*10000</f>
        <v>#DIV/0!</v>
      </c>
    </row>
  </sheetData>
  <phoneticPr fontId="1" type="noConversion"/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17" sqref="D17"/>
    </sheetView>
  </sheetViews>
  <sheetFormatPr defaultRowHeight="14.25" x14ac:dyDescent="0.2"/>
  <cols>
    <col min="1" max="1" width="13" customWidth="1"/>
    <col min="2" max="2" width="11.5" customWidth="1"/>
    <col min="3" max="3" width="10" customWidth="1"/>
    <col min="4" max="4" width="10.625" customWidth="1"/>
    <col min="5" max="5" width="10.75" customWidth="1"/>
  </cols>
  <sheetData>
    <row r="1" spans="1:5" x14ac:dyDescent="0.2">
      <c r="A1" t="s">
        <v>8</v>
      </c>
      <c r="B1" s="2">
        <v>44013</v>
      </c>
      <c r="C1" s="2">
        <v>44378</v>
      </c>
      <c r="D1" s="2">
        <v>44044</v>
      </c>
      <c r="E1" s="2">
        <v>44409</v>
      </c>
    </row>
    <row r="2" spans="1:5" x14ac:dyDescent="0.2">
      <c r="A2" t="s">
        <v>0</v>
      </c>
      <c r="B2">
        <v>2475.1999999999998</v>
      </c>
      <c r="C2">
        <v>3701.1</v>
      </c>
      <c r="D2">
        <v>3117.5</v>
      </c>
      <c r="E2">
        <v>4151.7</v>
      </c>
    </row>
    <row r="3" spans="1:5" x14ac:dyDescent="0.2">
      <c r="A3" s="1" t="s">
        <v>5</v>
      </c>
      <c r="B3" s="1"/>
      <c r="C3" s="1">
        <f>(C2-B2)/B2</f>
        <v>0.49527310924369755</v>
      </c>
      <c r="D3" s="1"/>
      <c r="E3" s="1">
        <f>(E2-D2)/D2</f>
        <v>0.33174017642341613</v>
      </c>
    </row>
    <row r="4" spans="1:5" x14ac:dyDescent="0.2">
      <c r="A4" t="s">
        <v>1</v>
      </c>
      <c r="B4">
        <v>1776.2</v>
      </c>
      <c r="C4">
        <v>2545.6999999999998</v>
      </c>
      <c r="D4">
        <v>2233.9</v>
      </c>
      <c r="E4">
        <v>2868</v>
      </c>
    </row>
    <row r="5" spans="1:5" s="3" customFormat="1" x14ac:dyDescent="0.2">
      <c r="A5" s="3" t="s">
        <v>2</v>
      </c>
      <c r="B5" s="3">
        <f>B2/B4*10000</f>
        <v>13935.367638779415</v>
      </c>
      <c r="C5" s="3">
        <f>C2/C4*10000</f>
        <v>14538.633774600306</v>
      </c>
      <c r="D5" s="3">
        <f>D2/D4*10000</f>
        <v>13955.414297864721</v>
      </c>
      <c r="E5" s="3">
        <f>E2/E4*10000</f>
        <v>14475.94142259414</v>
      </c>
    </row>
    <row r="6" spans="1:5" x14ac:dyDescent="0.2">
      <c r="A6" t="s">
        <v>3</v>
      </c>
      <c r="B6">
        <v>522.5</v>
      </c>
      <c r="C6">
        <v>493.5</v>
      </c>
      <c r="D6">
        <v>642.29999999999995</v>
      </c>
      <c r="E6">
        <v>450.6</v>
      </c>
    </row>
    <row r="7" spans="1:5" x14ac:dyDescent="0.2">
      <c r="A7" t="s">
        <v>6</v>
      </c>
      <c r="C7" s="1">
        <f>(C6-B6)/B6</f>
        <v>-5.5502392344497609E-2</v>
      </c>
      <c r="E7" s="1">
        <f>(E6-D6)/D6</f>
        <v>-0.29845866417561878</v>
      </c>
    </row>
    <row r="8" spans="1:5" x14ac:dyDescent="0.2">
      <c r="A8" t="s">
        <v>4</v>
      </c>
      <c r="B8">
        <v>372.8</v>
      </c>
      <c r="C8">
        <v>351.2</v>
      </c>
      <c r="D8">
        <v>457.7</v>
      </c>
      <c r="E8">
        <v>322.3</v>
      </c>
    </row>
    <row r="9" spans="1:5" s="3" customFormat="1" x14ac:dyDescent="0.2">
      <c r="A9" s="3" t="s">
        <v>2</v>
      </c>
      <c r="B9" s="3">
        <f>B6/B8*10000</f>
        <v>14015.557939914162</v>
      </c>
      <c r="C9" s="3">
        <f t="shared" ref="C9:E9" si="0">C6/C8*10000</f>
        <v>14051.822323462415</v>
      </c>
      <c r="D9" s="3">
        <f t="shared" si="0"/>
        <v>14033.209525890319</v>
      </c>
      <c r="E9" s="3">
        <f t="shared" si="0"/>
        <v>13980.763264039715</v>
      </c>
    </row>
  </sheetData>
  <phoneticPr fontId="1" type="noConversion"/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1" sqref="D1:D1048576"/>
    </sheetView>
  </sheetViews>
  <sheetFormatPr defaultRowHeight="14.25" x14ac:dyDescent="0.2"/>
  <cols>
    <col min="1" max="1" width="13" customWidth="1"/>
    <col min="2" max="2" width="10.25" customWidth="1"/>
    <col min="3" max="3" width="9.875" customWidth="1"/>
    <col min="4" max="4" width="10.625" customWidth="1"/>
    <col min="5" max="5" width="10.75" customWidth="1"/>
  </cols>
  <sheetData>
    <row r="1" spans="1:5" x14ac:dyDescent="0.2">
      <c r="A1" t="s">
        <v>10</v>
      </c>
      <c r="B1" s="2">
        <v>44013</v>
      </c>
      <c r="C1" s="2">
        <v>44378</v>
      </c>
      <c r="D1" s="2">
        <v>44044</v>
      </c>
      <c r="E1" s="2">
        <v>44409</v>
      </c>
    </row>
    <row r="2" spans="1:5" x14ac:dyDescent="0.2">
      <c r="A2" t="s">
        <v>0</v>
      </c>
      <c r="B2">
        <v>1225.7</v>
      </c>
      <c r="C2">
        <v>1884.7</v>
      </c>
      <c r="D2">
        <v>1442.4</v>
      </c>
      <c r="E2">
        <v>2074.9</v>
      </c>
    </row>
    <row r="3" spans="1:5" x14ac:dyDescent="0.2">
      <c r="A3" s="1" t="s">
        <v>5</v>
      </c>
      <c r="B3" s="1"/>
      <c r="C3" s="1">
        <f>(C2-B2)/B2</f>
        <v>0.53765195398547772</v>
      </c>
      <c r="D3" s="1"/>
      <c r="E3" s="1">
        <f>(E2-D2)/D2</f>
        <v>0.43850526899611758</v>
      </c>
    </row>
    <row r="4" spans="1:5" x14ac:dyDescent="0.2">
      <c r="A4" t="s">
        <v>1</v>
      </c>
      <c r="B4">
        <v>591.9</v>
      </c>
      <c r="C4">
        <v>874.8</v>
      </c>
      <c r="D4">
        <v>699.4</v>
      </c>
      <c r="E4">
        <v>964.3</v>
      </c>
    </row>
    <row r="5" spans="1:5" s="3" customFormat="1" x14ac:dyDescent="0.2">
      <c r="A5" s="3" t="s">
        <v>2</v>
      </c>
      <c r="B5" s="3">
        <f>B2/B4*10000</f>
        <v>20707.889846257818</v>
      </c>
      <c r="C5" s="3">
        <f>C2/C4*10000</f>
        <v>21544.352994970279</v>
      </c>
      <c r="D5" s="3">
        <f>D2/D4*10000</f>
        <v>20623.391478410067</v>
      </c>
      <c r="E5" s="3">
        <f>E2/E4*10000</f>
        <v>21517.162708700616</v>
      </c>
    </row>
    <row r="6" spans="1:5" x14ac:dyDescent="0.2">
      <c r="A6" t="s">
        <v>3</v>
      </c>
      <c r="B6">
        <v>209.4</v>
      </c>
      <c r="C6">
        <v>256.39999999999998</v>
      </c>
      <c r="D6">
        <v>216.7</v>
      </c>
      <c r="E6">
        <v>190.3</v>
      </c>
    </row>
    <row r="7" spans="1:5" x14ac:dyDescent="0.2">
      <c r="A7" t="s">
        <v>6</v>
      </c>
      <c r="C7" s="1">
        <f>(C6-B6)/B6</f>
        <v>0.22445081184336185</v>
      </c>
      <c r="E7" s="1">
        <f>(E6-D6)/D6</f>
        <v>-0.1218274111675126</v>
      </c>
    </row>
    <row r="8" spans="1:5" x14ac:dyDescent="0.2">
      <c r="A8" t="s">
        <v>4</v>
      </c>
      <c r="B8">
        <v>107</v>
      </c>
      <c r="C8">
        <v>121.9</v>
      </c>
      <c r="D8">
        <v>107.5</v>
      </c>
      <c r="E8">
        <v>89.5</v>
      </c>
    </row>
    <row r="9" spans="1:5" s="3" customFormat="1" x14ac:dyDescent="0.2">
      <c r="A9" s="3" t="s">
        <v>2</v>
      </c>
      <c r="B9" s="3">
        <f>B6/B8*10000</f>
        <v>19570.093457943927</v>
      </c>
      <c r="C9" s="3">
        <f t="shared" ref="C9:D9" si="0">C6/C8*10000</f>
        <v>21033.634126333058</v>
      </c>
      <c r="D9" s="3">
        <f t="shared" si="0"/>
        <v>20158.139534883718</v>
      </c>
      <c r="E9" s="3">
        <f>E6/E8*10000</f>
        <v>21262.569832402238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D12" sqref="D12"/>
    </sheetView>
  </sheetViews>
  <sheetFormatPr defaultRowHeight="14.25" x14ac:dyDescent="0.2"/>
  <cols>
    <col min="1" max="1" width="13" customWidth="1"/>
    <col min="2" max="2" width="10.25" customWidth="1"/>
    <col min="3" max="3" width="10" customWidth="1"/>
    <col min="4" max="4" width="10.625" customWidth="1"/>
    <col min="5" max="5" width="10.75" customWidth="1"/>
  </cols>
  <sheetData>
    <row r="1" spans="1:5" x14ac:dyDescent="0.2">
      <c r="A1" t="s">
        <v>11</v>
      </c>
      <c r="B1" s="2">
        <v>44013</v>
      </c>
      <c r="C1" s="2">
        <v>44378</v>
      </c>
      <c r="D1" s="2">
        <v>44044</v>
      </c>
      <c r="E1" s="2">
        <v>44409</v>
      </c>
    </row>
    <row r="2" spans="1:5" x14ac:dyDescent="0.2">
      <c r="A2" t="s">
        <v>0</v>
      </c>
      <c r="C2">
        <v>1187</v>
      </c>
      <c r="D2">
        <v>1239</v>
      </c>
      <c r="E2">
        <v>1311</v>
      </c>
    </row>
    <row r="3" spans="1:5" x14ac:dyDescent="0.2">
      <c r="A3" s="1" t="s">
        <v>5</v>
      </c>
      <c r="B3" s="1"/>
      <c r="C3" s="1"/>
      <c r="D3" s="1"/>
      <c r="E3" s="1">
        <f>(E2-D2)/D2</f>
        <v>5.8111380145278453E-2</v>
      </c>
    </row>
    <row r="4" spans="1:5" x14ac:dyDescent="0.2">
      <c r="A4" t="s">
        <v>1</v>
      </c>
      <c r="C4">
        <v>1146</v>
      </c>
      <c r="D4">
        <v>1201</v>
      </c>
      <c r="E4">
        <v>1271</v>
      </c>
    </row>
    <row r="5" spans="1:5" s="3" customFormat="1" x14ac:dyDescent="0.2">
      <c r="A5" s="3" t="s">
        <v>2</v>
      </c>
      <c r="C5" s="3">
        <f>C2/C4*10000</f>
        <v>10357.766143106457</v>
      </c>
      <c r="D5" s="3">
        <f>D2/D4*10000</f>
        <v>10316.40299750208</v>
      </c>
      <c r="E5" s="3">
        <f>E2/E4*10000</f>
        <v>10314.7128245476</v>
      </c>
    </row>
    <row r="6" spans="1:5" x14ac:dyDescent="0.2">
      <c r="A6" t="s">
        <v>3</v>
      </c>
      <c r="C6">
        <v>166</v>
      </c>
      <c r="D6">
        <v>191</v>
      </c>
      <c r="E6">
        <v>124</v>
      </c>
    </row>
    <row r="7" spans="1:5" x14ac:dyDescent="0.2">
      <c r="A7" t="s">
        <v>6</v>
      </c>
      <c r="C7" s="1"/>
      <c r="E7" s="1">
        <f>(E6-D6)/D6</f>
        <v>-0.35078534031413611</v>
      </c>
    </row>
    <row r="8" spans="1:5" x14ac:dyDescent="0.2">
      <c r="A8" t="s">
        <v>4</v>
      </c>
      <c r="C8">
        <v>141</v>
      </c>
      <c r="D8">
        <v>180</v>
      </c>
      <c r="E8">
        <v>125</v>
      </c>
    </row>
    <row r="9" spans="1:5" s="3" customFormat="1" x14ac:dyDescent="0.2">
      <c r="A9" s="3" t="s">
        <v>2</v>
      </c>
      <c r="C9" s="3">
        <f t="shared" ref="C9:D9" si="0">C6/C8*10000</f>
        <v>11773.049645390071</v>
      </c>
      <c r="D9" s="3">
        <f t="shared" si="0"/>
        <v>10611.111111111111</v>
      </c>
      <c r="E9" s="3">
        <f>E6/E8*10000</f>
        <v>9920</v>
      </c>
    </row>
  </sheetData>
  <phoneticPr fontId="1" type="noConversion"/>
  <pageMargins left="0.7" right="0.7" top="0.75" bottom="0.75" header="0.3" footer="0.3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4.25" x14ac:dyDescent="0.2"/>
  <cols>
    <col min="1" max="1" width="13" customWidth="1"/>
    <col min="2" max="2" width="10.25" customWidth="1"/>
    <col min="3" max="3" width="10" customWidth="1"/>
    <col min="4" max="4" width="10.625" customWidth="1"/>
    <col min="5" max="5" width="10.75" customWidth="1"/>
  </cols>
  <sheetData>
    <row r="1" spans="1:5" x14ac:dyDescent="0.2">
      <c r="A1" t="s">
        <v>14</v>
      </c>
      <c r="B1" s="2">
        <v>44013</v>
      </c>
      <c r="C1" s="2">
        <v>44378</v>
      </c>
      <c r="D1" s="2">
        <v>44044</v>
      </c>
      <c r="E1" s="2">
        <v>44409</v>
      </c>
    </row>
    <row r="2" spans="1:5" x14ac:dyDescent="0.2">
      <c r="A2" t="s">
        <v>0</v>
      </c>
      <c r="B2">
        <v>1080.02</v>
      </c>
      <c r="C2">
        <v>1138.0899999999999</v>
      </c>
      <c r="D2">
        <v>1283.8399999999999</v>
      </c>
    </row>
    <row r="3" spans="1:5" x14ac:dyDescent="0.2">
      <c r="A3" s="1" t="s">
        <v>5</v>
      </c>
      <c r="B3" s="1"/>
      <c r="C3" s="1"/>
      <c r="D3" s="1"/>
      <c r="E3" s="1">
        <f>(E2-D2)/D2</f>
        <v>-1</v>
      </c>
    </row>
    <row r="4" spans="1:5" x14ac:dyDescent="0.2">
      <c r="A4" t="s">
        <v>1</v>
      </c>
      <c r="B4">
        <v>836.89</v>
      </c>
      <c r="C4">
        <v>701.8</v>
      </c>
      <c r="D4">
        <v>961.62</v>
      </c>
    </row>
    <row r="5" spans="1:5" s="3" customFormat="1" x14ac:dyDescent="0.2">
      <c r="A5" s="3" t="s">
        <v>2</v>
      </c>
      <c r="B5" s="3">
        <f>B2/B4*10000</f>
        <v>12905.160773817348</v>
      </c>
      <c r="C5" s="3">
        <f>C2/C4*10000</f>
        <v>16216.728412653176</v>
      </c>
      <c r="D5" s="3">
        <f>D2/D4*10000</f>
        <v>13350.803851833363</v>
      </c>
      <c r="E5" s="3" t="e">
        <f>E2/E4*10000</f>
        <v>#DIV/0!</v>
      </c>
    </row>
    <row r="6" spans="1:5" x14ac:dyDescent="0.2">
      <c r="A6" t="s">
        <v>3</v>
      </c>
      <c r="B6">
        <f>B2-900.09</f>
        <v>179.92999999999995</v>
      </c>
      <c r="C6">
        <f>C2-1013.16</f>
        <v>124.92999999999995</v>
      </c>
      <c r="D6">
        <f>D2-1080.02</f>
        <v>203.81999999999994</v>
      </c>
    </row>
    <row r="7" spans="1:5" x14ac:dyDescent="0.2">
      <c r="A7" t="s">
        <v>6</v>
      </c>
      <c r="C7" s="1"/>
      <c r="E7" s="1">
        <f>(E6-D6)/D6</f>
        <v>-1</v>
      </c>
    </row>
    <row r="8" spans="1:5" x14ac:dyDescent="0.2">
      <c r="A8" t="s">
        <v>4</v>
      </c>
      <c r="B8">
        <f>B4-726.88</f>
        <v>110.00999999999999</v>
      </c>
      <c r="C8">
        <f>C4-627.063</f>
        <v>74.736999999999966</v>
      </c>
      <c r="D8">
        <f>D4-836.89</f>
        <v>124.73000000000002</v>
      </c>
    </row>
    <row r="9" spans="1:5" s="3" customFormat="1" x14ac:dyDescent="0.2">
      <c r="A9" s="3" t="s">
        <v>2</v>
      </c>
      <c r="B9" s="3">
        <f>B6/B8*10000</f>
        <v>16355.785837651119</v>
      </c>
      <c r="C9" s="3">
        <f t="shared" ref="C9:D9" si="0">C6/C8*10000</f>
        <v>16715.950600104366</v>
      </c>
      <c r="D9" s="3">
        <f t="shared" si="0"/>
        <v>16340.896336085938</v>
      </c>
      <c r="E9" s="3" t="e">
        <f>E6/E8*10000</f>
        <v>#DIV/0!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4.25" x14ac:dyDescent="0.2"/>
  <cols>
    <col min="1" max="1" width="13" customWidth="1"/>
    <col min="2" max="2" width="10.25" customWidth="1"/>
    <col min="3" max="3" width="10" customWidth="1"/>
    <col min="4" max="4" width="10.625" customWidth="1"/>
    <col min="5" max="5" width="10.75" customWidth="1"/>
  </cols>
  <sheetData>
    <row r="1" spans="1:5" x14ac:dyDescent="0.2">
      <c r="A1" t="s">
        <v>13</v>
      </c>
      <c r="B1" s="2">
        <v>44013</v>
      </c>
      <c r="C1" s="2">
        <v>44378</v>
      </c>
      <c r="D1" s="2">
        <v>44044</v>
      </c>
      <c r="E1" s="2">
        <v>44409</v>
      </c>
    </row>
    <row r="2" spans="1:5" x14ac:dyDescent="0.2">
      <c r="A2" t="s">
        <v>0</v>
      </c>
      <c r="B2">
        <v>2731.51</v>
      </c>
      <c r="C2">
        <v>3273.4</v>
      </c>
      <c r="D2">
        <v>3170.56</v>
      </c>
    </row>
    <row r="3" spans="1:5" x14ac:dyDescent="0.2">
      <c r="A3" s="1" t="s">
        <v>5</v>
      </c>
      <c r="B3" s="1"/>
      <c r="C3" s="1"/>
      <c r="D3" s="1"/>
      <c r="E3" s="1">
        <f>(E2-D2)/D2</f>
        <v>-1</v>
      </c>
    </row>
    <row r="4" spans="1:5" x14ac:dyDescent="0.2">
      <c r="A4" t="s">
        <v>1</v>
      </c>
      <c r="B4">
        <v>1814.47</v>
      </c>
      <c r="C4">
        <v>1984.1</v>
      </c>
      <c r="D4">
        <v>2096.63</v>
      </c>
    </row>
    <row r="5" spans="1:5" s="3" customFormat="1" x14ac:dyDescent="0.2">
      <c r="A5" s="3" t="s">
        <v>2</v>
      </c>
      <c r="B5" s="3">
        <f>B2/B4*10000</f>
        <v>15054.037818205868</v>
      </c>
      <c r="C5" s="3">
        <f>C2/C4*10000</f>
        <v>16498.1603749811</v>
      </c>
      <c r="D5" s="3">
        <f>D2/D4*10000</f>
        <v>15122.172247845352</v>
      </c>
      <c r="E5" s="3" t="e">
        <f>E2/E4*10000</f>
        <v>#DIV/0!</v>
      </c>
    </row>
    <row r="6" spans="1:5" x14ac:dyDescent="0.2">
      <c r="A6" t="s">
        <v>3</v>
      </c>
      <c r="B6">
        <v>486.15</v>
      </c>
      <c r="C6">
        <v>421.55</v>
      </c>
      <c r="D6">
        <v>439.05</v>
      </c>
    </row>
    <row r="7" spans="1:5" x14ac:dyDescent="0.2">
      <c r="A7" t="s">
        <v>6</v>
      </c>
      <c r="C7" s="1"/>
      <c r="E7" s="1">
        <f>(E6-D6)/D6</f>
        <v>-1</v>
      </c>
    </row>
    <row r="8" spans="1:5" x14ac:dyDescent="0.2">
      <c r="A8" t="s">
        <v>4</v>
      </c>
      <c r="B8">
        <v>322.23</v>
      </c>
      <c r="C8">
        <v>312.81</v>
      </c>
      <c r="D8">
        <v>282.16000000000003</v>
      </c>
    </row>
    <row r="9" spans="1:5" s="3" customFormat="1" x14ac:dyDescent="0.2">
      <c r="A9" s="3" t="s">
        <v>2</v>
      </c>
      <c r="B9" s="3">
        <f>B6/B8*10000</f>
        <v>15087.049622940134</v>
      </c>
      <c r="C9" s="3">
        <f t="shared" ref="C9:D9" si="0">C6/C8*10000</f>
        <v>13476.231578274352</v>
      </c>
      <c r="D9" s="3">
        <f t="shared" si="0"/>
        <v>15560.320385596824</v>
      </c>
      <c r="E9" s="3" t="e">
        <f>E6/E8*10000</f>
        <v>#DIV/0!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9" sqref="D9:E9"/>
    </sheetView>
  </sheetViews>
  <sheetFormatPr defaultRowHeight="14.25" x14ac:dyDescent="0.2"/>
  <cols>
    <col min="1" max="1" width="13" customWidth="1"/>
    <col min="2" max="2" width="10.25" customWidth="1"/>
    <col min="3" max="3" width="10" customWidth="1"/>
    <col min="4" max="4" width="10.625" customWidth="1"/>
    <col min="5" max="5" width="10.75" customWidth="1"/>
  </cols>
  <sheetData>
    <row r="1" spans="1:5" x14ac:dyDescent="0.2">
      <c r="A1" t="s">
        <v>9</v>
      </c>
      <c r="B1" s="2">
        <v>44013</v>
      </c>
      <c r="C1" s="2">
        <v>44378</v>
      </c>
      <c r="D1" s="2">
        <v>44044</v>
      </c>
      <c r="E1" s="2">
        <v>44409</v>
      </c>
    </row>
    <row r="2" spans="1:5" x14ac:dyDescent="0.2">
      <c r="A2" t="s">
        <v>0</v>
      </c>
      <c r="B2">
        <v>1027.2</v>
      </c>
      <c r="C2">
        <v>1570.3</v>
      </c>
      <c r="D2">
        <v>1283.2</v>
      </c>
      <c r="E2">
        <v>1770.5</v>
      </c>
    </row>
    <row r="3" spans="1:5" x14ac:dyDescent="0.2">
      <c r="A3" s="1" t="s">
        <v>5</v>
      </c>
      <c r="B3" s="1"/>
      <c r="C3" s="1">
        <f>(C2-B2)/B2</f>
        <v>0.52871884735202479</v>
      </c>
      <c r="D3" s="1"/>
      <c r="E3" s="1">
        <f>(E2-D2)/D2</f>
        <v>0.37975374064837902</v>
      </c>
    </row>
    <row r="4" spans="1:5" x14ac:dyDescent="0.2">
      <c r="A4" t="s">
        <v>1</v>
      </c>
      <c r="B4">
        <v>642.78</v>
      </c>
      <c r="C4">
        <v>897.94</v>
      </c>
      <c r="D4">
        <v>824.43</v>
      </c>
      <c r="E4">
        <v>1010.78</v>
      </c>
    </row>
    <row r="5" spans="1:5" s="3" customFormat="1" x14ac:dyDescent="0.2">
      <c r="A5" s="3" t="s">
        <v>2</v>
      </c>
      <c r="B5" s="3">
        <f>B2/B4*10000</f>
        <v>15980.584336787082</v>
      </c>
      <c r="C5" s="3">
        <f>C2/C4*10000</f>
        <v>17487.805421297635</v>
      </c>
      <c r="D5" s="3">
        <f>D2/D4*10000</f>
        <v>15564.69318195602</v>
      </c>
      <c r="E5" s="3">
        <f>E2/E4*10000</f>
        <v>17516.175626743705</v>
      </c>
    </row>
    <row r="6" spans="1:5" x14ac:dyDescent="0.2">
      <c r="A6" t="s">
        <v>3</v>
      </c>
      <c r="B6">
        <v>219.9</v>
      </c>
      <c r="C6">
        <v>208.8</v>
      </c>
      <c r="D6">
        <v>256</v>
      </c>
      <c r="E6">
        <v>200.2</v>
      </c>
    </row>
    <row r="7" spans="1:5" x14ac:dyDescent="0.2">
      <c r="A7" t="s">
        <v>6</v>
      </c>
      <c r="C7" s="1">
        <f>(C6-B6)/B6</f>
        <v>-5.0477489768076374E-2</v>
      </c>
      <c r="E7" s="1">
        <f>(E6-D6)/D6</f>
        <v>-0.21796875000000004</v>
      </c>
    </row>
    <row r="8" spans="1:5" x14ac:dyDescent="0.2">
      <c r="A8" t="s">
        <v>4</v>
      </c>
      <c r="B8">
        <v>153.19</v>
      </c>
      <c r="C8">
        <v>100.61</v>
      </c>
      <c r="D8">
        <v>181.65</v>
      </c>
      <c r="E8">
        <v>112.84</v>
      </c>
    </row>
    <row r="9" spans="1:5" s="3" customFormat="1" x14ac:dyDescent="0.2">
      <c r="A9" s="3" t="s">
        <v>2</v>
      </c>
      <c r="B9" s="3">
        <f>B6/B8*10000</f>
        <v>14354.72289313924</v>
      </c>
      <c r="C9" s="3">
        <f t="shared" ref="C9:D9" si="0">C6/C8*10000</f>
        <v>20753.404234171554</v>
      </c>
      <c r="D9" s="3">
        <f t="shared" si="0"/>
        <v>14093.036058353977</v>
      </c>
      <c r="E9" s="3">
        <f>E6/E8*10000</f>
        <v>17741.935483870966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8" sqref="E8"/>
    </sheetView>
  </sheetViews>
  <sheetFormatPr defaultRowHeight="14.25" x14ac:dyDescent="0.2"/>
  <cols>
    <col min="1" max="1" width="13" customWidth="1"/>
    <col min="2" max="2" width="10.25" customWidth="1"/>
    <col min="3" max="3" width="10" customWidth="1"/>
    <col min="4" max="4" width="10.625" customWidth="1"/>
    <col min="5" max="5" width="10.75" customWidth="1"/>
  </cols>
  <sheetData>
    <row r="1" spans="1:5" x14ac:dyDescent="0.2">
      <c r="A1" t="s">
        <v>12</v>
      </c>
      <c r="B1" s="2">
        <v>44013</v>
      </c>
      <c r="C1" s="2">
        <v>44378</v>
      </c>
      <c r="D1" s="2">
        <v>44044</v>
      </c>
      <c r="E1" s="2">
        <v>44409</v>
      </c>
    </row>
    <row r="2" spans="1:5" x14ac:dyDescent="0.2">
      <c r="A2" t="s">
        <v>0</v>
      </c>
      <c r="B2">
        <v>992</v>
      </c>
      <c r="C2">
        <v>1266.5</v>
      </c>
      <c r="D2">
        <v>1194.7</v>
      </c>
      <c r="E2">
        <v>1408.4</v>
      </c>
    </row>
    <row r="3" spans="1:5" x14ac:dyDescent="0.2">
      <c r="A3" s="1" t="s">
        <v>5</v>
      </c>
      <c r="B3" s="1"/>
      <c r="C3" s="1">
        <f>(C2-B2)/B2</f>
        <v>0.27671370967741937</v>
      </c>
      <c r="D3" s="1"/>
      <c r="E3" s="1">
        <f>(E2-D2)/D2</f>
        <v>0.17887335732819959</v>
      </c>
    </row>
    <row r="4" spans="1:5" x14ac:dyDescent="0.2">
      <c r="A4" t="s">
        <v>1</v>
      </c>
      <c r="B4">
        <v>731.8</v>
      </c>
      <c r="C4">
        <v>919</v>
      </c>
      <c r="D4">
        <v>889.1</v>
      </c>
      <c r="E4">
        <v>1022.2</v>
      </c>
    </row>
    <row r="5" spans="1:5" s="3" customFormat="1" x14ac:dyDescent="0.2">
      <c r="A5" s="3" t="s">
        <v>2</v>
      </c>
      <c r="B5" s="3">
        <f>B2/B4*10000</f>
        <v>13555.616288603445</v>
      </c>
      <c r="C5" s="3">
        <f>C2/C4*10000</f>
        <v>13781.284004352556</v>
      </c>
      <c r="D5" s="3">
        <f>D2/D4*10000</f>
        <v>13437.183668878641</v>
      </c>
      <c r="E5" s="3">
        <f>E2/E4*10000</f>
        <v>13778.125611426334</v>
      </c>
    </row>
    <row r="6" spans="1:5" x14ac:dyDescent="0.2">
      <c r="A6" t="s">
        <v>3</v>
      </c>
      <c r="B6">
        <v>178.2</v>
      </c>
      <c r="C6">
        <v>176.7</v>
      </c>
      <c r="D6">
        <v>202.7</v>
      </c>
      <c r="E6">
        <v>141.9</v>
      </c>
    </row>
    <row r="7" spans="1:5" x14ac:dyDescent="0.2">
      <c r="A7" t="s">
        <v>6</v>
      </c>
      <c r="C7" s="1">
        <f>(C6-B6)/B6</f>
        <v>-8.4175084175084174E-3</v>
      </c>
      <c r="E7" s="1">
        <f>(E6-D6)/D6</f>
        <v>-0.29995066600888004</v>
      </c>
    </row>
    <row r="8" spans="1:5" x14ac:dyDescent="0.2">
      <c r="A8" t="s">
        <v>4</v>
      </c>
      <c r="B8">
        <v>122.7</v>
      </c>
      <c r="C8">
        <v>128.9</v>
      </c>
      <c r="D8">
        <v>157.19999999999999</v>
      </c>
      <c r="E8">
        <v>103.2</v>
      </c>
    </row>
    <row r="9" spans="1:5" s="3" customFormat="1" x14ac:dyDescent="0.2">
      <c r="A9" s="3" t="s">
        <v>2</v>
      </c>
      <c r="B9" s="3">
        <f>B6/B8*10000</f>
        <v>14523.227383863079</v>
      </c>
      <c r="C9" s="3">
        <f t="shared" ref="C9:D9" si="0">C6/C8*10000</f>
        <v>13708.301008533745</v>
      </c>
      <c r="D9" s="3">
        <f t="shared" si="0"/>
        <v>12894.402035623409</v>
      </c>
      <c r="E9" s="3">
        <f>E6/E8*10000</f>
        <v>13750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17" sqref="D17"/>
    </sheetView>
  </sheetViews>
  <sheetFormatPr defaultRowHeight="14.25" x14ac:dyDescent="0.2"/>
  <cols>
    <col min="1" max="1" width="13" customWidth="1"/>
    <col min="2" max="2" width="10.25" customWidth="1"/>
    <col min="3" max="3" width="10" customWidth="1"/>
    <col min="4" max="4" width="10.625" customWidth="1"/>
    <col min="5" max="5" width="10.75" customWidth="1"/>
  </cols>
  <sheetData>
    <row r="1" spans="1:5" x14ac:dyDescent="0.2">
      <c r="A1" t="s">
        <v>15</v>
      </c>
      <c r="B1" s="2">
        <v>44013</v>
      </c>
      <c r="C1" s="2">
        <v>44378</v>
      </c>
      <c r="D1" s="2">
        <v>44044</v>
      </c>
      <c r="E1" s="2">
        <v>44409</v>
      </c>
    </row>
    <row r="2" spans="1:5" x14ac:dyDescent="0.2">
      <c r="A2" t="s">
        <v>0</v>
      </c>
      <c r="B2">
        <v>787</v>
      </c>
      <c r="C2">
        <v>1523</v>
      </c>
      <c r="D2">
        <v>945</v>
      </c>
      <c r="E2">
        <v>1744</v>
      </c>
    </row>
    <row r="3" spans="1:5" x14ac:dyDescent="0.2">
      <c r="A3" s="1" t="s">
        <v>5</v>
      </c>
      <c r="B3" s="1"/>
      <c r="C3" s="1">
        <f>(C2-B2)/B2</f>
        <v>0.93519695044472684</v>
      </c>
      <c r="D3" s="1"/>
      <c r="E3" s="1">
        <f>(E2-D2)/D2</f>
        <v>0.84550264550264553</v>
      </c>
    </row>
    <row r="4" spans="1:5" x14ac:dyDescent="0.2">
      <c r="A4" t="s">
        <v>1</v>
      </c>
      <c r="B4">
        <v>312</v>
      </c>
      <c r="C4">
        <v>544</v>
      </c>
      <c r="D4">
        <v>380</v>
      </c>
      <c r="E4">
        <v>615</v>
      </c>
    </row>
    <row r="5" spans="1:5" s="3" customFormat="1" x14ac:dyDescent="0.2">
      <c r="A5" s="3" t="s">
        <v>2</v>
      </c>
      <c r="B5" s="3">
        <f>B2/B4*10000</f>
        <v>25224.358974358973</v>
      </c>
      <c r="C5" s="3">
        <f>C2/C4*10000</f>
        <v>27996.323529411766</v>
      </c>
      <c r="D5" s="3">
        <f>D2/D4*10000</f>
        <v>24868.42105263158</v>
      </c>
      <c r="E5" s="3">
        <f>E2/E4*10000</f>
        <v>28357.723577235774</v>
      </c>
    </row>
    <row r="6" spans="1:5" x14ac:dyDescent="0.2">
      <c r="A6" t="s">
        <v>3</v>
      </c>
      <c r="B6">
        <v>121</v>
      </c>
      <c r="C6">
        <v>146</v>
      </c>
      <c r="D6">
        <v>162</v>
      </c>
      <c r="E6">
        <v>287</v>
      </c>
    </row>
    <row r="7" spans="1:5" x14ac:dyDescent="0.2">
      <c r="A7" t="s">
        <v>6</v>
      </c>
      <c r="C7" s="1">
        <f>(C6-B6)/B6</f>
        <v>0.20661157024793389</v>
      </c>
      <c r="E7" s="1">
        <f>(E6-D6)/D6</f>
        <v>0.77160493827160492</v>
      </c>
    </row>
    <row r="8" spans="1:5" x14ac:dyDescent="0.2">
      <c r="A8" t="s">
        <v>4</v>
      </c>
      <c r="B8">
        <v>47</v>
      </c>
      <c r="C8">
        <v>61</v>
      </c>
      <c r="D8">
        <v>68</v>
      </c>
      <c r="E8">
        <v>81</v>
      </c>
    </row>
    <row r="9" spans="1:5" s="3" customFormat="1" x14ac:dyDescent="0.2">
      <c r="A9" s="3" t="s">
        <v>2</v>
      </c>
      <c r="B9" s="3">
        <f>B6/B8*10000</f>
        <v>25744.680851063829</v>
      </c>
      <c r="C9" s="3">
        <f t="shared" ref="C9:D9" si="0">C6/C8*10000</f>
        <v>23934.426229508197</v>
      </c>
      <c r="D9" s="3">
        <f t="shared" si="0"/>
        <v>23823.529411764706</v>
      </c>
      <c r="E9" s="3">
        <f>E6/E8*10000</f>
        <v>35432.0987654321</v>
      </c>
    </row>
  </sheetData>
  <phoneticPr fontId="1" type="noConversion"/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宏洋</vt:lpstr>
      <vt:lpstr>融创</vt:lpstr>
      <vt:lpstr>金地</vt:lpstr>
      <vt:lpstr>金科</vt:lpstr>
      <vt:lpstr>阳光城</vt:lpstr>
      <vt:lpstr>保利</vt:lpstr>
      <vt:lpstr>旭辉</vt:lpstr>
      <vt:lpstr>中南</vt:lpstr>
      <vt:lpstr>绿城</vt:lpstr>
      <vt:lpstr>美的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2021-09-06T12:15:34Z</dcterms:created>
  <dcterms:modified xsi:type="dcterms:W3CDTF">2021-09-10T11:28:13Z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aa99bf31-a8cf-46d9-a0ad-0c4d7b0f7723</vt:lpwstr>
  </property>
</Properties>
</file>