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m\4宏观分析\"/>
    </mc:Choice>
  </mc:AlternateContent>
  <xr:revisionPtr revIDLastSave="0" documentId="13_ncr:1_{3A0B6E5F-73F9-4A03-B744-DD835DAF5E13}" xr6:coauthVersionLast="45" xr6:coauthVersionMax="45" xr10:uidLastSave="{00000000-0000-0000-0000-000000000000}"/>
  <bookViews>
    <workbookView xWindow="3240" yWindow="5460" windowWidth="24390" windowHeight="10140" activeTab="1" xr2:uid="{727A417E-E5B8-4CC4-917F-F649FB392F2D}"/>
  </bookViews>
  <sheets>
    <sheet name="房地产投资" sheetId="1" r:id="rId1"/>
    <sheet name="GDP构成" sheetId="3" r:id="rId2"/>
    <sheet name="GDP和财政收入" sheetId="4" r:id="rId3"/>
    <sheet name="财政收入" sheetId="6" r:id="rId4"/>
    <sheet name="GDP支出法" sheetId="7" r:id="rId5"/>
    <sheet name="居民消费" sheetId="8" r:id="rId6"/>
    <sheet name="国家财政收入" sheetId="9" r:id="rId7"/>
    <sheet name="国家财政支出" sheetId="10" r:id="rId8"/>
    <sheet name="Sheet5" sheetId="5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3" l="1"/>
  <c r="C4" i="3"/>
  <c r="B5" i="3" s="1"/>
  <c r="D4" i="3"/>
  <c r="E4" i="3"/>
  <c r="F4" i="3"/>
  <c r="G4" i="3"/>
  <c r="G5" i="3" s="1"/>
  <c r="H4" i="3"/>
  <c r="I4" i="3"/>
  <c r="H5" i="3" s="1"/>
  <c r="J4" i="3"/>
  <c r="F5" i="3"/>
  <c r="K4" i="3"/>
  <c r="L4" i="3"/>
  <c r="E5" i="3" l="1"/>
  <c r="D5" i="3"/>
  <c r="J5" i="3"/>
  <c r="C5" i="3"/>
  <c r="I5" i="3"/>
  <c r="C7" i="9"/>
  <c r="E7" i="9"/>
  <c r="F7" i="9"/>
  <c r="G7" i="9"/>
  <c r="H7" i="9"/>
  <c r="I7" i="9"/>
  <c r="J7" i="9"/>
  <c r="K7" i="9"/>
  <c r="L7" i="9"/>
  <c r="B7" i="9"/>
  <c r="C5" i="9"/>
  <c r="E5" i="9"/>
  <c r="F5" i="9"/>
  <c r="G5" i="9"/>
  <c r="H5" i="9"/>
  <c r="I5" i="9"/>
  <c r="J5" i="9"/>
  <c r="K5" i="9"/>
  <c r="L5" i="9"/>
  <c r="B5" i="9"/>
  <c r="E33" i="9"/>
  <c r="F33" i="9"/>
  <c r="G33" i="9"/>
  <c r="H33" i="9"/>
  <c r="I33" i="9"/>
  <c r="J33" i="9"/>
  <c r="K33" i="9"/>
  <c r="L33" i="9"/>
  <c r="C33" i="9"/>
  <c r="E29" i="9"/>
  <c r="F29" i="9"/>
  <c r="G29" i="9"/>
  <c r="H29" i="9"/>
  <c r="I29" i="9"/>
  <c r="J29" i="9"/>
  <c r="K29" i="9"/>
  <c r="L29" i="9"/>
  <c r="C29" i="9"/>
  <c r="C22" i="9"/>
  <c r="E22" i="9"/>
  <c r="F22" i="9"/>
  <c r="G22" i="9"/>
  <c r="H22" i="9"/>
  <c r="I22" i="9"/>
  <c r="J22" i="9"/>
  <c r="K22" i="9"/>
  <c r="L22" i="9"/>
  <c r="C14" i="9"/>
  <c r="E14" i="9"/>
  <c r="F14" i="9"/>
  <c r="G14" i="9"/>
  <c r="H14" i="9"/>
  <c r="I14" i="9"/>
  <c r="J14" i="9"/>
  <c r="K14" i="9"/>
  <c r="L14" i="9"/>
  <c r="B14" i="9"/>
  <c r="C12" i="9"/>
  <c r="E12" i="9"/>
  <c r="F12" i="9"/>
  <c r="G12" i="9"/>
  <c r="H12" i="9"/>
  <c r="I12" i="9"/>
  <c r="J12" i="9"/>
  <c r="K12" i="9"/>
  <c r="L12" i="9"/>
  <c r="B12" i="9"/>
  <c r="D3" i="9"/>
  <c r="D4" i="9"/>
  <c r="D6" i="9"/>
  <c r="D11" i="9"/>
  <c r="D13" i="9"/>
  <c r="D15" i="9"/>
  <c r="D16" i="9"/>
  <c r="D17" i="9"/>
  <c r="D18" i="9"/>
  <c r="D19" i="9"/>
  <c r="D20" i="9"/>
  <c r="D21" i="9"/>
  <c r="D23" i="9"/>
  <c r="D24" i="9"/>
  <c r="D25" i="9"/>
  <c r="D26" i="9"/>
  <c r="D27" i="9"/>
  <c r="D28" i="9"/>
  <c r="D30" i="9"/>
  <c r="D31" i="9"/>
  <c r="D32" i="9"/>
  <c r="D34" i="9"/>
  <c r="D35" i="9"/>
  <c r="D36" i="9"/>
  <c r="D37" i="9"/>
  <c r="D2" i="9"/>
  <c r="C18" i="8"/>
  <c r="D18" i="8"/>
  <c r="E18" i="8"/>
  <c r="F18" i="8"/>
  <c r="G18" i="8"/>
  <c r="H18" i="8"/>
  <c r="I18" i="8"/>
  <c r="B18" i="8"/>
  <c r="C16" i="8"/>
  <c r="D16" i="8"/>
  <c r="E16" i="8"/>
  <c r="F16" i="8"/>
  <c r="G16" i="8"/>
  <c r="H16" i="8"/>
  <c r="I16" i="8"/>
  <c r="B16" i="8"/>
  <c r="C12" i="8"/>
  <c r="D12" i="8"/>
  <c r="E12" i="8"/>
  <c r="F12" i="8"/>
  <c r="G12" i="8"/>
  <c r="H12" i="8"/>
  <c r="I12" i="8"/>
  <c r="B12" i="8"/>
  <c r="C9" i="8"/>
  <c r="D9" i="8"/>
  <c r="E9" i="8"/>
  <c r="F9" i="8"/>
  <c r="G9" i="8"/>
  <c r="H9" i="8"/>
  <c r="I9" i="8"/>
  <c r="B9" i="8"/>
  <c r="L16" i="7"/>
  <c r="K16" i="7"/>
  <c r="J16" i="7"/>
  <c r="I16" i="7"/>
  <c r="H16" i="7"/>
  <c r="G16" i="7"/>
  <c r="F16" i="7"/>
  <c r="E16" i="7"/>
  <c r="D16" i="7"/>
  <c r="B16" i="7"/>
  <c r="C15" i="7"/>
  <c r="C16" i="7" s="1"/>
  <c r="C14" i="7"/>
  <c r="C13" i="7"/>
  <c r="L12" i="7"/>
  <c r="K12" i="7"/>
  <c r="J12" i="7"/>
  <c r="I12" i="7"/>
  <c r="H12" i="7"/>
  <c r="G12" i="7"/>
  <c r="F12" i="7"/>
  <c r="E12" i="7"/>
  <c r="D12" i="7"/>
  <c r="B12" i="7"/>
  <c r="C11" i="7"/>
  <c r="C12" i="7" s="1"/>
  <c r="L10" i="7"/>
  <c r="K10" i="7"/>
  <c r="J10" i="7"/>
  <c r="I10" i="7"/>
  <c r="H10" i="7"/>
  <c r="G10" i="7"/>
  <c r="F10" i="7"/>
  <c r="E10" i="7"/>
  <c r="D10" i="7"/>
  <c r="B10" i="7"/>
  <c r="C9" i="7"/>
  <c r="C10" i="7" s="1"/>
  <c r="L6" i="7"/>
  <c r="K6" i="7"/>
  <c r="J6" i="7"/>
  <c r="I6" i="7"/>
  <c r="H6" i="7"/>
  <c r="G6" i="7"/>
  <c r="F6" i="7"/>
  <c r="E6" i="7"/>
  <c r="D6" i="7"/>
  <c r="B6" i="7"/>
  <c r="C5" i="7"/>
  <c r="C6" i="7" s="1"/>
  <c r="L4" i="7"/>
  <c r="K4" i="7"/>
  <c r="J4" i="7"/>
  <c r="I4" i="7"/>
  <c r="H4" i="7"/>
  <c r="G4" i="7"/>
  <c r="F4" i="7"/>
  <c r="E4" i="7"/>
  <c r="D4" i="7"/>
  <c r="B4" i="7"/>
  <c r="C3" i="7"/>
  <c r="C4" i="7" s="1"/>
  <c r="C2" i="7"/>
  <c r="B11" i="4" l="1"/>
  <c r="C18" i="6"/>
  <c r="D18" i="6"/>
  <c r="H24" i="6"/>
  <c r="A29" i="6"/>
  <c r="A28" i="6"/>
  <c r="M18" i="6"/>
  <c r="E17" i="6"/>
  <c r="E23" i="6" s="1"/>
  <c r="E24" i="6" s="1"/>
  <c r="D17" i="6"/>
  <c r="C17" i="6"/>
  <c r="O17" i="6"/>
  <c r="N17" i="6"/>
  <c r="N22" i="6" s="1"/>
  <c r="M17" i="6"/>
  <c r="M22" i="6" s="1"/>
  <c r="L17" i="6"/>
  <c r="K17" i="6"/>
  <c r="J17" i="6"/>
  <c r="I17" i="6"/>
  <c r="H17" i="6"/>
  <c r="H22" i="6" s="1"/>
  <c r="G17" i="6"/>
  <c r="G22" i="6" s="1"/>
  <c r="F17" i="6"/>
  <c r="F23" i="6" s="1"/>
  <c r="F24" i="6" s="1"/>
  <c r="B17" i="6"/>
  <c r="B15" i="6"/>
  <c r="H13" i="6"/>
  <c r="F13" i="6"/>
  <c r="B13" i="6"/>
  <c r="D11" i="6"/>
  <c r="D13" i="6" s="1"/>
  <c r="G11" i="6"/>
  <c r="E4" i="6"/>
  <c r="E9" i="6" s="1"/>
  <c r="D4" i="6"/>
  <c r="D9" i="6" s="1"/>
  <c r="C4" i="6"/>
  <c r="C15" i="6" s="1"/>
  <c r="O4" i="6"/>
  <c r="O9" i="6" s="1"/>
  <c r="N4" i="6"/>
  <c r="N9" i="6" s="1"/>
  <c r="M4" i="6"/>
  <c r="M9" i="6" s="1"/>
  <c r="L4" i="6"/>
  <c r="L15" i="6" s="1"/>
  <c r="K4" i="6"/>
  <c r="K5" i="6" s="1"/>
  <c r="J4" i="6"/>
  <c r="J13" i="6" s="1"/>
  <c r="I4" i="6"/>
  <c r="I15" i="6" s="1"/>
  <c r="H4" i="6"/>
  <c r="H9" i="6" s="1"/>
  <c r="G4" i="6"/>
  <c r="G9" i="6" s="1"/>
  <c r="F4" i="6"/>
  <c r="F5" i="6" s="1"/>
  <c r="B4" i="6"/>
  <c r="O48" i="4"/>
  <c r="O44" i="4"/>
  <c r="N42" i="4"/>
  <c r="N44" i="4" s="1"/>
  <c r="O35" i="4"/>
  <c r="O46" i="4" s="1"/>
  <c r="N53" i="4"/>
  <c r="O53" i="4"/>
  <c r="N35" i="4"/>
  <c r="N54" i="4" s="1"/>
  <c r="N55" i="4" s="1"/>
  <c r="N48" i="4"/>
  <c r="N46" i="4" l="1"/>
  <c r="N40" i="4"/>
  <c r="I23" i="6"/>
  <c r="I24" i="6" s="1"/>
  <c r="M13" i="6"/>
  <c r="L23" i="6"/>
  <c r="L24" i="6" s="1"/>
  <c r="G15" i="6"/>
  <c r="G23" i="6"/>
  <c r="G24" i="6" s="1"/>
  <c r="M15" i="6"/>
  <c r="H15" i="6"/>
  <c r="G13" i="6"/>
  <c r="L5" i="6"/>
  <c r="L13" i="6"/>
  <c r="N23" i="6"/>
  <c r="N24" i="6" s="1"/>
  <c r="N15" i="6"/>
  <c r="D15" i="6"/>
  <c r="N13" i="6"/>
  <c r="E15" i="6"/>
  <c r="C23" i="6"/>
  <c r="C24" i="6" s="1"/>
  <c r="K13" i="6"/>
  <c r="B5" i="6"/>
  <c r="O23" i="6"/>
  <c r="O24" i="6" s="1"/>
  <c r="G5" i="6"/>
  <c r="E13" i="6"/>
  <c r="B23" i="6"/>
  <c r="B24" i="6" s="1"/>
  <c r="D23" i="6"/>
  <c r="D24" i="6" s="1"/>
  <c r="M5" i="6"/>
  <c r="F15" i="6"/>
  <c r="G18" i="6"/>
  <c r="J15" i="6"/>
  <c r="J23" i="6"/>
  <c r="J24" i="6" s="1"/>
  <c r="H23" i="6"/>
  <c r="K15" i="6"/>
  <c r="K23" i="6"/>
  <c r="K24" i="6" s="1"/>
  <c r="M23" i="6"/>
  <c r="M24" i="6" s="1"/>
  <c r="I22" i="6"/>
  <c r="N5" i="6"/>
  <c r="C9" i="6"/>
  <c r="H18" i="6"/>
  <c r="J22" i="6"/>
  <c r="B9" i="6"/>
  <c r="I18" i="6"/>
  <c r="K22" i="6"/>
  <c r="F9" i="6"/>
  <c r="J18" i="6"/>
  <c r="L22" i="6"/>
  <c r="C13" i="6"/>
  <c r="K18" i="6"/>
  <c r="L18" i="6"/>
  <c r="I9" i="6"/>
  <c r="H5" i="6"/>
  <c r="O22" i="6"/>
  <c r="J9" i="6"/>
  <c r="N18" i="6"/>
  <c r="C22" i="6"/>
  <c r="I5" i="6"/>
  <c r="K9" i="6"/>
  <c r="B22" i="6"/>
  <c r="D22" i="6"/>
  <c r="J5" i="6"/>
  <c r="L9" i="6"/>
  <c r="F22" i="6"/>
  <c r="E22" i="6"/>
  <c r="I13" i="6"/>
  <c r="B18" i="6"/>
  <c r="F18" i="6"/>
  <c r="O54" i="4"/>
  <c r="O55" i="4" s="1"/>
  <c r="O40" i="4"/>
  <c r="B49" i="4" l="1"/>
  <c r="M48" i="4"/>
  <c r="M35" i="4"/>
  <c r="K36" i="4"/>
  <c r="C48" i="4"/>
  <c r="D48" i="4"/>
  <c r="D49" i="4" s="1"/>
  <c r="E48" i="4"/>
  <c r="E49" i="4" s="1"/>
  <c r="F48" i="4"/>
  <c r="G48" i="4"/>
  <c r="G53" i="4" s="1"/>
  <c r="H48" i="4"/>
  <c r="H53" i="4" s="1"/>
  <c r="I48" i="4"/>
  <c r="J48" i="4"/>
  <c r="J49" i="4" s="1"/>
  <c r="K48" i="4"/>
  <c r="L48" i="4"/>
  <c r="B48" i="4"/>
  <c r="B53" i="4" s="1"/>
  <c r="C35" i="4"/>
  <c r="C44" i="4" s="1"/>
  <c r="D35" i="4"/>
  <c r="E35" i="4"/>
  <c r="E44" i="4" s="1"/>
  <c r="F35" i="4"/>
  <c r="F46" i="4" s="1"/>
  <c r="G35" i="4"/>
  <c r="G44" i="4" s="1"/>
  <c r="H35" i="4"/>
  <c r="H36" i="4" s="1"/>
  <c r="I35" i="4"/>
  <c r="I46" i="4" s="1"/>
  <c r="J35" i="4"/>
  <c r="J44" i="4" s="1"/>
  <c r="K35" i="4"/>
  <c r="K40" i="4" s="1"/>
  <c r="L35" i="4"/>
  <c r="L40" i="4" s="1"/>
  <c r="B35" i="4"/>
  <c r="B44" i="4" s="1"/>
  <c r="A60" i="4"/>
  <c r="A59" i="4"/>
  <c r="D42" i="4"/>
  <c r="B14" i="4"/>
  <c r="B13" i="4"/>
  <c r="B12" i="4"/>
  <c r="B10" i="4"/>
  <c r="B9" i="4"/>
  <c r="B8" i="4"/>
  <c r="B7" i="4"/>
  <c r="B6" i="4"/>
  <c r="B5" i="4"/>
  <c r="B4" i="4"/>
  <c r="B3" i="4"/>
  <c r="D18" i="4"/>
  <c r="E18" i="4"/>
  <c r="F18" i="4"/>
  <c r="G18" i="4"/>
  <c r="H18" i="4"/>
  <c r="I18" i="4"/>
  <c r="J18" i="4"/>
  <c r="K18" i="4"/>
  <c r="C18" i="4"/>
  <c r="E36" i="4" l="1"/>
  <c r="B46" i="4"/>
  <c r="M44" i="4"/>
  <c r="M46" i="4"/>
  <c r="D36" i="4"/>
  <c r="M54" i="4"/>
  <c r="M55" i="4" s="1"/>
  <c r="B36" i="4"/>
  <c r="M40" i="4"/>
  <c r="M53" i="4"/>
  <c r="F49" i="4"/>
  <c r="C54" i="4"/>
  <c r="C55" i="4" s="1"/>
  <c r="J36" i="4"/>
  <c r="I36" i="4"/>
  <c r="K49" i="4"/>
  <c r="G36" i="4"/>
  <c r="I54" i="4"/>
  <c r="F36" i="4"/>
  <c r="H49" i="4"/>
  <c r="G49" i="4"/>
  <c r="H54" i="4"/>
  <c r="H55" i="4" s="1"/>
  <c r="C49" i="4"/>
  <c r="D54" i="4"/>
  <c r="D55" i="4" s="1"/>
  <c r="C36" i="4"/>
  <c r="I49" i="4"/>
  <c r="E54" i="4"/>
  <c r="E55" i="4" s="1"/>
  <c r="H40" i="4"/>
  <c r="J40" i="4"/>
  <c r="I40" i="4"/>
  <c r="J46" i="4"/>
  <c r="H46" i="4"/>
  <c r="H44" i="4"/>
  <c r="L54" i="4"/>
  <c r="L55" i="4" s="1"/>
  <c r="D53" i="4"/>
  <c r="K54" i="4"/>
  <c r="K55" i="4" s="1"/>
  <c r="C53" i="4"/>
  <c r="F44" i="4"/>
  <c r="J54" i="4"/>
  <c r="J55" i="4" s="1"/>
  <c r="F54" i="4"/>
  <c r="F55" i="4" s="1"/>
  <c r="B40" i="4"/>
  <c r="B54" i="4"/>
  <c r="B55" i="4" s="1"/>
  <c r="L53" i="4"/>
  <c r="G40" i="4"/>
  <c r="G46" i="4"/>
  <c r="K53" i="4"/>
  <c r="F40" i="4"/>
  <c r="J53" i="4"/>
  <c r="K46" i="4"/>
  <c r="I53" i="4"/>
  <c r="G54" i="4"/>
  <c r="G55" i="4" s="1"/>
  <c r="F53" i="4"/>
  <c r="E53" i="4"/>
  <c r="I55" i="4"/>
  <c r="C40" i="4"/>
  <c r="E40" i="4"/>
  <c r="I44" i="4"/>
  <c r="E46" i="4"/>
  <c r="D46" i="4"/>
  <c r="D44" i="4"/>
  <c r="D40" i="4"/>
  <c r="K44" i="4"/>
  <c r="C46" i="4"/>
  <c r="L14" i="3"/>
  <c r="L13" i="3"/>
  <c r="L12" i="3"/>
  <c r="L11" i="3"/>
  <c r="L10" i="3"/>
  <c r="L9" i="3"/>
  <c r="L8" i="3"/>
  <c r="L7" i="3"/>
  <c r="L6" i="3"/>
  <c r="B4" i="1"/>
  <c r="G4" i="1"/>
  <c r="H4" i="1"/>
  <c r="I4" i="1"/>
  <c r="J4" i="1"/>
  <c r="K4" i="1"/>
  <c r="L4" i="1"/>
  <c r="D4" i="1"/>
  <c r="E4" i="1"/>
  <c r="F4" i="1"/>
  <c r="C4" i="1"/>
</calcChain>
</file>

<file path=xl/sharedStrings.xml><?xml version="1.0" encoding="utf-8"?>
<sst xmlns="http://schemas.openxmlformats.org/spreadsheetml/2006/main" count="403" uniqueCount="157">
  <si>
    <t>房地产投资额</t>
    <phoneticPr fontId="1" type="noConversion"/>
  </si>
  <si>
    <t>全社会固定资产投资</t>
    <phoneticPr fontId="1" type="noConversion"/>
  </si>
  <si>
    <t>2020年</t>
  </si>
  <si>
    <t>2020年</t>
    <phoneticPr fontId="1" type="noConversion"/>
  </si>
  <si>
    <t>2019年</t>
  </si>
  <si>
    <t>2019年</t>
    <phoneticPr fontId="1" type="noConversion"/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</si>
  <si>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</si>
  <si>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</si>
  <si>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</si>
  <si>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</si>
  <si>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</si>
  <si>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</si>
  <si>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</si>
  <si>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</si>
  <si>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房地产投资占比</t>
    <phoneticPr fontId="1" type="noConversion"/>
  </si>
  <si>
    <t>2021H1</t>
    <phoneticPr fontId="1" type="noConversion"/>
  </si>
  <si>
    <t>指标</t>
  </si>
  <si>
    <t>国内生产总值(亿元)</t>
  </si>
  <si>
    <t>农林牧渔业增加值(亿元)</t>
  </si>
  <si>
    <t>工业增加值(亿元)</t>
  </si>
  <si>
    <t>建筑业增加值(亿元)</t>
  </si>
  <si>
    <t>批发和零售业增加值(亿元)</t>
  </si>
  <si>
    <t>交通运输、仓储和邮政业增加值(亿元)</t>
  </si>
  <si>
    <t>住宿和餐饮业增加值(亿元)</t>
  </si>
  <si>
    <t>金融业增加值(亿元)</t>
  </si>
  <si>
    <t>房地产业增加值(亿元)</t>
  </si>
  <si>
    <t>其他行业增加值(亿元)</t>
  </si>
  <si>
    <t>占比</t>
    <phoneticPr fontId="1" type="noConversion"/>
  </si>
  <si>
    <t>财政收入(亿元)</t>
  </si>
  <si>
    <t>财政支出(亿元)</t>
  </si>
  <si>
    <t>财政收入增长速度(%)</t>
  </si>
  <si>
    <t>财政支出增长速度(%)</t>
  </si>
  <si>
    <t>国内生产总值(亿元)</t>
    <phoneticPr fontId="1" type="noConversion"/>
  </si>
  <si>
    <t>全国300个城市土地出让金(亿元)</t>
    <phoneticPr fontId="1" type="noConversion"/>
  </si>
  <si>
    <t>财政收入与GDP之比</t>
    <phoneticPr fontId="1" type="noConversion"/>
  </si>
  <si>
    <t>财政支出(亿元)</t>
    <phoneticPr fontId="1" type="noConversion"/>
  </si>
  <si>
    <t>财政收入(亿元)</t>
    <phoneticPr fontId="1" type="noConversion"/>
  </si>
  <si>
    <t>GDP增速</t>
    <phoneticPr fontId="1" type="noConversion"/>
  </si>
  <si>
    <t>2021H1</t>
    <phoneticPr fontId="1" type="noConversion"/>
  </si>
  <si>
    <t>其中：信息传输、软件和信息技术服务业</t>
    <phoneticPr fontId="1" type="noConversion"/>
  </si>
  <si>
    <t>其中：租赁和商务服务业</t>
    <phoneticPr fontId="1" type="noConversion"/>
  </si>
  <si>
    <t>其中：其他行业</t>
    <phoneticPr fontId="1" type="noConversion"/>
  </si>
  <si>
    <t>国有土地使用权出让收入(亿元)</t>
    <phoneticPr fontId="1" type="noConversion"/>
  </si>
  <si>
    <t>国有土地使用权出让收入增加速度</t>
    <phoneticPr fontId="1" type="noConversion"/>
  </si>
  <si>
    <t>国有土地使用权出让收入占财政收入比</t>
    <phoneticPr fontId="1" type="noConversion"/>
  </si>
  <si>
    <t>其中：全国一般公共预算收入</t>
    <phoneticPr fontId="1" type="noConversion"/>
  </si>
  <si>
    <t>其中：全国一般公共预算支出</t>
    <phoneticPr fontId="1" type="noConversion"/>
  </si>
  <si>
    <t xml:space="preserve">           全国政府性基金预算收入</t>
    <phoneticPr fontId="1" type="noConversion"/>
  </si>
  <si>
    <t xml:space="preserve">           全国政府性基金预算支出</t>
    <phoneticPr fontId="1" type="noConversion"/>
  </si>
  <si>
    <t xml:space="preserve">           全国国有资本经营预算收入</t>
    <phoneticPr fontId="1" type="noConversion"/>
  </si>
  <si>
    <t xml:space="preserve">           全国国有资本经营预算支出</t>
    <phoneticPr fontId="1" type="noConversion"/>
  </si>
  <si>
    <t>财政支出与GDP之比</t>
    <phoneticPr fontId="1" type="noConversion"/>
  </si>
  <si>
    <t>财政支出减去财政收入(亿元)</t>
    <phoneticPr fontId="1" type="noConversion"/>
  </si>
  <si>
    <t>财政支出减去财政收入占财政收入比</t>
    <phoneticPr fontId="1" type="noConversion"/>
  </si>
  <si>
    <t>全国300个城市土地出让金占财政收入比</t>
    <phoneticPr fontId="1" type="noConversion"/>
  </si>
  <si>
    <t>2020H1</t>
    <phoneticPr fontId="1" type="noConversion"/>
  </si>
  <si>
    <t>2019H1</t>
    <phoneticPr fontId="1" type="noConversion"/>
  </si>
  <si>
    <t>2018H1</t>
    <phoneticPr fontId="1" type="noConversion"/>
  </si>
  <si>
    <t>指标</t>
    <phoneticPr fontId="4" type="noConversion"/>
  </si>
  <si>
    <t>占比</t>
    <phoneticPr fontId="4" type="noConversion"/>
  </si>
  <si>
    <r>
      <rPr>
        <sz val="10"/>
        <color rgb="FFC00000"/>
        <rFont val="宋体"/>
        <family val="3"/>
        <charset val="134"/>
      </rPr>
      <t>支出法生产总值</t>
    </r>
    <r>
      <rPr>
        <sz val="10"/>
        <color rgb="FFC00000"/>
        <rFont val="Arial"/>
        <family val="2"/>
      </rPr>
      <t>(</t>
    </r>
    <r>
      <rPr>
        <sz val="10"/>
        <color rgb="FFC00000"/>
        <rFont val="宋体"/>
        <family val="3"/>
        <charset val="134"/>
      </rPr>
      <t>亿元</t>
    </r>
    <r>
      <rPr>
        <sz val="10"/>
        <color rgb="FFC00000"/>
        <rFont val="Arial"/>
        <family val="2"/>
      </rPr>
      <t>)</t>
    </r>
    <phoneticPr fontId="4" type="noConversion"/>
  </si>
  <si>
    <r>
      <rPr>
        <sz val="10"/>
        <color theme="5" tint="-0.499984740745262"/>
        <rFont val="宋体"/>
        <family val="3"/>
        <charset val="134"/>
      </rPr>
      <t>最终消费</t>
    </r>
    <r>
      <rPr>
        <sz val="10"/>
        <color theme="5" tint="-0.499984740745262"/>
        <rFont val="Arial"/>
        <family val="2"/>
      </rPr>
      <t>(</t>
    </r>
    <r>
      <rPr>
        <sz val="10"/>
        <color theme="5" tint="-0.499984740745262"/>
        <rFont val="宋体"/>
        <family val="3"/>
        <charset val="134"/>
      </rPr>
      <t>亿元</t>
    </r>
    <r>
      <rPr>
        <sz val="10"/>
        <color theme="5" tint="-0.499984740745262"/>
        <rFont val="Arial"/>
        <family val="2"/>
      </rPr>
      <t>)</t>
    </r>
    <phoneticPr fontId="4" type="noConversion"/>
  </si>
  <si>
    <t>消费占比</t>
    <phoneticPr fontId="4" type="noConversion"/>
  </si>
  <si>
    <t>居民消费(亿元)</t>
  </si>
  <si>
    <t>居民消费占比</t>
    <phoneticPr fontId="4" type="noConversion"/>
  </si>
  <si>
    <t>城镇居民消费(亿元)</t>
  </si>
  <si>
    <t/>
  </si>
  <si>
    <t>农村居民消费(亿元)</t>
  </si>
  <si>
    <r>
      <rPr>
        <sz val="10"/>
        <color theme="5" tint="-0.499984740745262"/>
        <rFont val="宋体"/>
        <family val="3"/>
        <charset val="134"/>
      </rPr>
      <t>政府消费</t>
    </r>
    <r>
      <rPr>
        <sz val="10"/>
        <color theme="5" tint="-0.499984740745262"/>
        <rFont val="Arial"/>
        <family val="2"/>
      </rPr>
      <t>(</t>
    </r>
    <r>
      <rPr>
        <sz val="10"/>
        <color theme="5" tint="-0.499984740745262"/>
        <rFont val="宋体"/>
        <family val="3"/>
        <charset val="134"/>
      </rPr>
      <t>亿元</t>
    </r>
    <r>
      <rPr>
        <sz val="10"/>
        <color theme="5" tint="-0.499984740745262"/>
        <rFont val="Arial"/>
        <family val="2"/>
      </rPr>
      <t>)</t>
    </r>
    <phoneticPr fontId="4" type="noConversion"/>
  </si>
  <si>
    <t>政府消费占比</t>
    <phoneticPr fontId="4" type="noConversion"/>
  </si>
  <si>
    <t>投资占比</t>
    <phoneticPr fontId="4" type="noConversion"/>
  </si>
  <si>
    <r>
      <rPr>
        <sz val="10"/>
        <rFont val="宋体"/>
        <family val="3"/>
        <charset val="134"/>
      </rPr>
      <t>固定资本形成总额</t>
    </r>
    <r>
      <rPr>
        <sz val="11"/>
        <color theme="1"/>
        <rFont val="等线"/>
        <family val="2"/>
        <charset val="134"/>
        <scheme val="minor"/>
      </rPr>
      <t>(</t>
    </r>
    <r>
      <rPr>
        <sz val="10"/>
        <rFont val="宋体"/>
        <family val="3"/>
        <charset val="134"/>
      </rPr>
      <t>亿元</t>
    </r>
    <r>
      <rPr>
        <sz val="11"/>
        <color theme="1"/>
        <rFont val="等线"/>
        <family val="2"/>
        <charset val="134"/>
        <scheme val="minor"/>
      </rPr>
      <t>)</t>
    </r>
    <phoneticPr fontId="4" type="noConversion"/>
  </si>
  <si>
    <t>存货变动(亿元)</t>
  </si>
  <si>
    <t>货物和服务净出口(亿元)</t>
  </si>
  <si>
    <t>净出口占比</t>
    <phoneticPr fontId="4" type="noConversion"/>
  </si>
  <si>
    <r>
      <rPr>
        <sz val="10"/>
        <rFont val="宋体"/>
        <family val="3"/>
        <charset val="134"/>
      </rPr>
      <t>最终消费率</t>
    </r>
    <r>
      <rPr>
        <sz val="11"/>
        <color theme="1"/>
        <rFont val="等线"/>
        <family val="2"/>
        <charset val="134"/>
        <scheme val="minor"/>
      </rPr>
      <t>(%)</t>
    </r>
    <phoneticPr fontId="4" type="noConversion"/>
  </si>
  <si>
    <r>
      <rPr>
        <sz val="10"/>
        <rFont val="宋体"/>
        <family val="3"/>
        <charset val="134"/>
      </rPr>
      <t>资本形成率</t>
    </r>
    <r>
      <rPr>
        <sz val="11"/>
        <color theme="1"/>
        <rFont val="等线"/>
        <family val="2"/>
        <charset val="134"/>
        <scheme val="minor"/>
      </rPr>
      <t>(%)</t>
    </r>
    <phoneticPr fontId="4" type="noConversion"/>
  </si>
  <si>
    <t>数据来源：国家统计局</t>
    <phoneticPr fontId="4" type="noConversion"/>
  </si>
  <si>
    <r>
      <rPr>
        <sz val="10"/>
        <color rgb="FF7030A0"/>
        <rFont val="宋体"/>
        <family val="3"/>
        <charset val="134"/>
      </rPr>
      <t>资本形成总额</t>
    </r>
    <r>
      <rPr>
        <sz val="10"/>
        <color rgb="FF7030A0"/>
        <rFont val="Arial"/>
        <family val="2"/>
      </rPr>
      <t>(</t>
    </r>
    <r>
      <rPr>
        <sz val="10"/>
        <color rgb="FF7030A0"/>
        <rFont val="宋体"/>
        <family val="3"/>
        <charset val="134"/>
      </rPr>
      <t>亿元</t>
    </r>
    <r>
      <rPr>
        <sz val="10"/>
        <color rgb="FF7030A0"/>
        <rFont val="Arial"/>
        <family val="2"/>
      </rPr>
      <t>)</t>
    </r>
    <phoneticPr fontId="1" type="noConversion"/>
  </si>
  <si>
    <t>指标</t>
    <phoneticPr fontId="1" type="noConversion"/>
  </si>
  <si>
    <t>居民人均可支配收入(元)</t>
  </si>
  <si>
    <t>居民人均可支配工资性收入(元)</t>
  </si>
  <si>
    <t>居民人均可支配经营净收入(元)</t>
  </si>
  <si>
    <t>居民人均可支配财产净收入(元)</t>
  </si>
  <si>
    <t>居民人均可支配转移净收入(元)</t>
  </si>
  <si>
    <t>居民人均消费支出(元)</t>
  </si>
  <si>
    <t>居民人均食品烟酒消费支出(元)</t>
  </si>
  <si>
    <t>居民人均衣着消费支出(元)</t>
  </si>
  <si>
    <t>居民人均居住消费支出(元)</t>
  </si>
  <si>
    <t>居民人均生活用品及服务消费支出(元)</t>
  </si>
  <si>
    <t>居民人均交通通信消费支出(元)</t>
  </si>
  <si>
    <t>居民人均教育文化娱乐消费支出(元)</t>
  </si>
  <si>
    <t>居民人均医疗保健消费支出(元)</t>
  </si>
  <si>
    <t>居民人均其他用品及服务消费支出(元)</t>
  </si>
  <si>
    <t>食品烟酒消费占比</t>
    <phoneticPr fontId="1" type="noConversion"/>
  </si>
  <si>
    <t>居住消费占比</t>
    <phoneticPr fontId="1" type="noConversion"/>
  </si>
  <si>
    <t>教育文化娱乐占比</t>
    <phoneticPr fontId="1" type="noConversion"/>
  </si>
  <si>
    <t>医疗保健占比</t>
    <phoneticPr fontId="1" type="noConversion"/>
  </si>
  <si>
    <t>国家财政收入(亿元)</t>
  </si>
  <si>
    <t>国家税收收入(亿元)</t>
  </si>
  <si>
    <t>国家国内增值税(亿元)</t>
  </si>
  <si>
    <t>国家国内消费税(亿元)</t>
  </si>
  <si>
    <t>国家进口货物增值税、消费税(亿元)</t>
  </si>
  <si>
    <t>国家出口货物退增值税、消费税(亿元)</t>
  </si>
  <si>
    <t>国家营业税(亿元)</t>
  </si>
  <si>
    <t>国家企业所得税(亿元)</t>
  </si>
  <si>
    <t>国家个人所得税(亿元)</t>
  </si>
  <si>
    <t>国家资源税(亿元)</t>
  </si>
  <si>
    <t>国家城市维护建设税(亿元)</t>
  </si>
  <si>
    <t>国家房产税(亿元)</t>
  </si>
  <si>
    <t>国家印花税(亿元)</t>
  </si>
  <si>
    <t>国家证券交易印花税(亿元)</t>
  </si>
  <si>
    <t>国家城镇土地使用税(亿元)</t>
  </si>
  <si>
    <t>国家土地增值税(亿元)</t>
  </si>
  <si>
    <t>国家车船税(亿元)</t>
  </si>
  <si>
    <t>国家船舶吨税(亿元)</t>
  </si>
  <si>
    <t>国家车辆购置税(亿元)</t>
  </si>
  <si>
    <t>国家关税(亿元)</t>
  </si>
  <si>
    <t>国家耕地占用税(亿元)</t>
  </si>
  <si>
    <t>国家烟叶税(亿元)</t>
  </si>
  <si>
    <t>国家其他税收收入(亿元)</t>
  </si>
  <si>
    <t>国家行政事业性收费(亿元)</t>
  </si>
  <si>
    <t>国家罚没收入(亿元)</t>
  </si>
  <si>
    <t>国家其他收入(亿元)</t>
  </si>
  <si>
    <t>国家财政支出(亿元)</t>
  </si>
  <si>
    <t>国家财政一般公共服务支出(亿元)</t>
  </si>
  <si>
    <t>国家财政外交支出(亿元)</t>
  </si>
  <si>
    <t>国家财政对外援助支出(亿元)</t>
  </si>
  <si>
    <t>国家财政国防支出(亿元)</t>
  </si>
  <si>
    <t>国家财政公共安全支出(亿元)</t>
  </si>
  <si>
    <t>国家财政武装警察支出(亿元)</t>
  </si>
  <si>
    <t>国家财政教育支出(亿元)</t>
  </si>
  <si>
    <t>国家财政科学技术支出(亿元)</t>
  </si>
  <si>
    <t>国家财政文化体育与传媒支出(亿元)</t>
  </si>
  <si>
    <t>国家财政社会保障和就业支出(亿元)</t>
  </si>
  <si>
    <t>国家财政医疗卫生支出(亿元)</t>
  </si>
  <si>
    <t>国家财政环境保护支出(亿元)</t>
  </si>
  <si>
    <t>国家财政城乡社区事务支出(亿元)</t>
  </si>
  <si>
    <t>国家财政农林水事务支出(亿元)</t>
  </si>
  <si>
    <t>国家财政交通运输支出(亿元)</t>
  </si>
  <si>
    <t>国家财政车辆购置税支出(亿元)</t>
  </si>
  <si>
    <t>国家财政地震灾后恢复重建支出(亿元)</t>
  </si>
  <si>
    <t>国家财政其他支出(亿元)</t>
  </si>
  <si>
    <t>企业所得税占比</t>
    <phoneticPr fontId="1" type="noConversion"/>
  </si>
  <si>
    <t>个人所得税占比</t>
    <phoneticPr fontId="1" type="noConversion"/>
  </si>
  <si>
    <t>土地增值税占比</t>
    <phoneticPr fontId="1" type="noConversion"/>
  </si>
  <si>
    <t>国家契税(亿元)</t>
    <phoneticPr fontId="1" type="noConversion"/>
  </si>
  <si>
    <t>契税占比</t>
    <phoneticPr fontId="1" type="noConversion"/>
  </si>
  <si>
    <t>国家非税收入占比</t>
    <phoneticPr fontId="1" type="noConversion"/>
  </si>
  <si>
    <t>国家非税收入(亿元)</t>
    <phoneticPr fontId="1" type="noConversion"/>
  </si>
  <si>
    <t>国家专项收入(亿元)</t>
    <phoneticPr fontId="1" type="noConversion"/>
  </si>
  <si>
    <t>增值税占比</t>
    <phoneticPr fontId="1" type="noConversion"/>
  </si>
  <si>
    <t>消费税占比</t>
    <phoneticPr fontId="1" type="noConversion"/>
  </si>
  <si>
    <t>GDP增长率</t>
    <phoneticPr fontId="1" type="noConversion"/>
  </si>
  <si>
    <t>国内生产总值指数(上年=100)</t>
  </si>
  <si>
    <t>不变价GDP</t>
    <phoneticPr fontId="1" type="noConversion"/>
  </si>
  <si>
    <t>房地产业增加值(亿元)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</si>
</sst>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0_);[Red]\(0.00\)"/>
    <numFmt numFmtId="177" formatCode="#,##0.00_ "/>
    <numFmt numFmtId="178" formatCode="#,##0_ "/>
    <numFmt numFmtId="179" formatCode="#,##0.00_);[Red]\(#,##0.00\)"/>
    <numFmt numFmtId="180" formatCode="0.0%"/>
    <numFmt numFmtId="181" formatCode="0_);[Red]\(0\)"/>
    <numFmt numFmtId="182" formatCode="#,##0_);[Red]\(#,##0\)"/>
    <numFmt numFmtId="183" formatCode="#,##0.0_);[Red]\(#,##0.0\)"/>
  </numFmts>
  <fonts count="2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rgb="FFC00000"/>
      <name val="Arial"/>
      <family val="3"/>
      <charset val="134"/>
    </font>
    <font>
      <sz val="10"/>
      <color rgb="FFC00000"/>
      <name val="宋体"/>
      <family val="3"/>
      <charset val="134"/>
    </font>
    <font>
      <sz val="10"/>
      <color rgb="FFC00000"/>
      <name val="Arial"/>
      <family val="2"/>
    </font>
    <font>
      <sz val="10"/>
      <color theme="5" tint="-0.499984740745262"/>
      <name val="Arial"/>
      <family val="3"/>
      <charset val="134"/>
    </font>
    <font>
      <sz val="10"/>
      <color theme="5" tint="-0.499984740745262"/>
      <name val="宋体"/>
      <family val="3"/>
      <charset val="134"/>
    </font>
    <font>
      <sz val="10"/>
      <color theme="5" tint="-0.499984740745262"/>
      <name val="Arial"/>
      <family val="2"/>
    </font>
    <font>
      <sz val="10"/>
      <color rgb="FF7030A0"/>
      <name val="Arial"/>
      <family val="2"/>
    </font>
    <font>
      <sz val="10"/>
      <color rgb="FF7030A0"/>
      <name val="宋体"/>
      <family val="3"/>
      <charset val="134"/>
    </font>
    <font>
      <sz val="10"/>
      <name val="宋体"/>
      <charset val="134"/>
    </font>
    <font>
      <sz val="10"/>
      <name val="Arial"/>
      <family val="3"/>
      <charset val="134"/>
    </font>
    <font>
      <sz val="11"/>
      <color theme="0" tint="-0.499984740745262"/>
      <name val="等线"/>
      <family val="2"/>
      <charset val="134"/>
      <scheme val="minor"/>
    </font>
    <font>
      <sz val="11"/>
      <color theme="0" tint="-0.34998626667073579"/>
      <name val="等线"/>
      <family val="2"/>
      <charset val="134"/>
      <scheme val="minor"/>
    </font>
    <font>
      <sz val="10"/>
      <color theme="0" tint="-0.34998626667073579"/>
      <name val="宋体"/>
      <family val="3"/>
      <charset val="134"/>
    </font>
    <font>
      <sz val="10"/>
      <color rgb="FF7030A0"/>
      <name val="Arial"/>
      <family val="3"/>
      <charset val="134"/>
    </font>
    <font>
      <sz val="11"/>
      <color rgb="FF7030A0"/>
      <name val="等线"/>
      <family val="2"/>
      <charset val="134"/>
      <scheme val="minor"/>
    </font>
    <font>
      <sz val="11"/>
      <color theme="5" tint="-0.499984740745262"/>
      <name val="等线"/>
      <family val="2"/>
      <charset val="134"/>
      <scheme val="minor"/>
    </font>
    <font>
      <sz val="10"/>
      <color theme="0" tint="-0.49998474074526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0" fontId="0" fillId="0" borderId="3" xfId="0" applyNumberFormat="1" applyBorder="1">
      <alignment vertical="center"/>
    </xf>
    <xf numFmtId="10" fontId="0" fillId="0" borderId="4" xfId="0" applyNumberFormat="1" applyBorder="1">
      <alignment vertical="center"/>
    </xf>
    <xf numFmtId="177" fontId="0" fillId="0" borderId="3" xfId="0" applyNumberFormat="1" applyBorder="1">
      <alignment vertical="center"/>
    </xf>
    <xf numFmtId="177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0" fontId="0" fillId="0" borderId="8" xfId="0" applyNumberFormat="1" applyBorder="1">
      <alignment vertical="center"/>
    </xf>
    <xf numFmtId="178" fontId="0" fillId="0" borderId="7" xfId="0" applyNumberFormat="1" applyBorder="1">
      <alignment vertical="center"/>
    </xf>
    <xf numFmtId="178" fontId="0" fillId="2" borderId="0" xfId="0" applyNumberFormat="1" applyFill="1">
      <alignment vertical="center"/>
    </xf>
    <xf numFmtId="178" fontId="0" fillId="0" borderId="8" xfId="0" applyNumberFormat="1" applyBorder="1">
      <alignment vertical="center"/>
    </xf>
    <xf numFmtId="10" fontId="0" fillId="0" borderId="7" xfId="0" applyNumberFormat="1" applyBorder="1">
      <alignment vertical="center"/>
    </xf>
    <xf numFmtId="179" fontId="0" fillId="0" borderId="7" xfId="0" applyNumberFormat="1" applyBorder="1">
      <alignment vertical="center"/>
    </xf>
    <xf numFmtId="179" fontId="0" fillId="0" borderId="8" xfId="0" applyNumberFormat="1" applyBorder="1">
      <alignment vertical="center"/>
    </xf>
    <xf numFmtId="180" fontId="0" fillId="0" borderId="7" xfId="0" applyNumberFormat="1" applyBorder="1">
      <alignment vertical="center"/>
    </xf>
    <xf numFmtId="180" fontId="0" fillId="0" borderId="8" xfId="0" applyNumberFormat="1" applyBorder="1">
      <alignment vertical="center"/>
    </xf>
    <xf numFmtId="180" fontId="2" fillId="0" borderId="8" xfId="0" applyNumberFormat="1" applyFont="1" applyBorder="1">
      <alignment vertical="center"/>
    </xf>
    <xf numFmtId="181" fontId="0" fillId="0" borderId="7" xfId="0" applyNumberFormat="1" applyBorder="1">
      <alignment vertical="center"/>
    </xf>
    <xf numFmtId="181" fontId="0" fillId="0" borderId="8" xfId="0" applyNumberFormat="1" applyBorder="1">
      <alignment vertical="center"/>
    </xf>
    <xf numFmtId="182" fontId="0" fillId="0" borderId="7" xfId="0" applyNumberFormat="1" applyBorder="1">
      <alignment vertical="center"/>
    </xf>
    <xf numFmtId="182" fontId="0" fillId="0" borderId="8" xfId="0" applyNumberFormat="1" applyBorder="1">
      <alignment vertical="center"/>
    </xf>
    <xf numFmtId="183" fontId="0" fillId="0" borderId="8" xfId="0" applyNumberForma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0" fillId="0" borderId="0" xfId="0" applyAlignment="1"/>
    <xf numFmtId="0" fontId="5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10" fontId="6" fillId="0" borderId="0" xfId="0" applyNumberFormat="1" applyFont="1" applyAlignment="1">
      <alignment horizontal="right" vertical="center"/>
    </xf>
    <xf numFmtId="0" fontId="7" fillId="0" borderId="0" xfId="0" applyFont="1" applyAlignment="1"/>
    <xf numFmtId="0" fontId="8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10" fontId="9" fillId="0" borderId="0" xfId="0" applyNumberFormat="1" applyFont="1" applyAlignment="1">
      <alignment horizontal="right" vertical="center"/>
    </xf>
    <xf numFmtId="0" fontId="10" fillId="0" borderId="0" xfId="0" applyFont="1" applyAlignment="1"/>
    <xf numFmtId="10" fontId="9" fillId="0" borderId="0" xfId="0" applyNumberFormat="1" applyFont="1">
      <alignment vertical="center"/>
    </xf>
    <xf numFmtId="10" fontId="10" fillId="0" borderId="0" xfId="0" applyNumberFormat="1" applyFont="1" applyAlignment="1"/>
    <xf numFmtId="0" fontId="11" fillId="0" borderId="0" xfId="0" applyFont="1">
      <alignment vertical="center"/>
    </xf>
    <xf numFmtId="0" fontId="12" fillId="0" borderId="0" xfId="0" applyFont="1" applyAlignment="1">
      <alignment horizontal="right" vertical="center"/>
    </xf>
    <xf numFmtId="10" fontId="12" fillId="0" borderId="0" xfId="0" applyNumberFormat="1" applyFont="1" applyAlignment="1">
      <alignment horizontal="right" vertical="center"/>
    </xf>
    <xf numFmtId="0" fontId="11" fillId="0" borderId="0" xfId="0" applyFont="1" applyAlignment="1"/>
    <xf numFmtId="10" fontId="12" fillId="0" borderId="0" xfId="0" applyNumberFormat="1" applyFont="1">
      <alignment vertical="center"/>
    </xf>
    <xf numFmtId="10" fontId="11" fillId="0" borderId="0" xfId="0" applyNumberFormat="1" applyFont="1" applyAlignment="1"/>
    <xf numFmtId="0" fontId="13" fillId="0" borderId="0" xfId="0" applyFont="1" applyAlignment="1">
      <alignment horizontal="right" vertical="center"/>
    </xf>
    <xf numFmtId="10" fontId="13" fillId="0" borderId="0" xfId="0" applyNumberFormat="1" applyFont="1" applyAlignment="1">
      <alignment horizontal="right" vertical="center"/>
    </xf>
    <xf numFmtId="0" fontId="14" fillId="0" borderId="0" xfId="0" applyFont="1">
      <alignment vertical="center"/>
    </xf>
    <xf numFmtId="0" fontId="10" fillId="0" borderId="0" xfId="0" applyFont="1">
      <alignment vertical="center"/>
    </xf>
    <xf numFmtId="10" fontId="0" fillId="0" borderId="0" xfId="0" applyNumberFormat="1" applyAlignment="1"/>
    <xf numFmtId="0" fontId="16" fillId="0" borderId="0" xfId="0" applyFont="1" applyAlignment="1"/>
    <xf numFmtId="10" fontId="16" fillId="0" borderId="0" xfId="0" applyNumberFormat="1" applyFont="1" applyAlignment="1"/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10" fontId="3" fillId="0" borderId="0" xfId="0" applyNumberFormat="1" applyFont="1" applyAlignment="1">
      <alignment horizontal="right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10" fontId="15" fillId="0" borderId="0" xfId="0" applyNumberFormat="1" applyFont="1">
      <alignment vertical="center"/>
    </xf>
    <xf numFmtId="10" fontId="21" fillId="0" borderId="0" xfId="0" applyNumberFormat="1" applyFont="1" applyAlignment="1">
      <alignment horizontal="right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2B931-2DB4-4F94-9CC8-ABA9005A502A}">
  <dimension ref="A1:L4"/>
  <sheetViews>
    <sheetView workbookViewId="0">
      <selection activeCell="C7" sqref="C7"/>
    </sheetView>
  </sheetViews>
  <sheetFormatPr defaultRowHeight="14.25" x14ac:dyDescent="0.2"/>
  <cols>
    <col min="1" max="1" width="19.125" style="4" customWidth="1"/>
    <col min="2" max="2" width="11.875" style="5" customWidth="1"/>
    <col min="3" max="12" width="10.875" style="5" bestFit="1" customWidth="1"/>
    <col min="13" max="16384" width="9" style="5"/>
  </cols>
  <sheetData>
    <row r="1" spans="1:12" s="3" customFormat="1" x14ac:dyDescent="0.2">
      <c r="A1" s="2" t="s">
        <v>79</v>
      </c>
      <c r="B1" s="3" t="s">
        <v>15</v>
      </c>
      <c r="C1" s="3" t="s">
        <v>3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</row>
    <row r="2" spans="1:12" s="9" customFormat="1" x14ac:dyDescent="0.2">
      <c r="A2" s="8" t="s">
        <v>1</v>
      </c>
      <c r="B2" s="9">
        <v>255900</v>
      </c>
      <c r="C2" s="9">
        <v>527270.30000000005</v>
      </c>
      <c r="D2" s="9">
        <v>560874.30000000005</v>
      </c>
      <c r="E2" s="9">
        <v>645675</v>
      </c>
      <c r="F2" s="9">
        <v>641238.39</v>
      </c>
      <c r="G2" s="9">
        <v>606465.66</v>
      </c>
      <c r="H2" s="9">
        <v>561999.82999999996</v>
      </c>
      <c r="I2" s="9">
        <v>512020.65</v>
      </c>
      <c r="J2" s="9">
        <v>446294.09</v>
      </c>
      <c r="K2" s="9">
        <v>374694.74</v>
      </c>
      <c r="L2" s="9">
        <v>311485.13</v>
      </c>
    </row>
    <row r="3" spans="1:12" s="9" customFormat="1" x14ac:dyDescent="0.2">
      <c r="A3" s="8" t="s">
        <v>0</v>
      </c>
      <c r="B3" s="9">
        <v>72179</v>
      </c>
      <c r="C3" s="9">
        <v>141442.95000000001</v>
      </c>
      <c r="D3" s="9">
        <v>132194.26</v>
      </c>
      <c r="E3" s="9">
        <v>120164.75</v>
      </c>
      <c r="F3" s="9">
        <v>109798.53</v>
      </c>
      <c r="G3" s="9">
        <v>102580.61</v>
      </c>
      <c r="H3" s="9">
        <v>95978.8</v>
      </c>
      <c r="I3" s="9">
        <v>95035.6</v>
      </c>
      <c r="J3" s="9">
        <v>86013</v>
      </c>
      <c r="K3" s="9">
        <v>71803.8</v>
      </c>
      <c r="L3" s="9">
        <v>61796.9</v>
      </c>
    </row>
    <row r="4" spans="1:12" s="7" customFormat="1" x14ac:dyDescent="0.2">
      <c r="A4" s="6" t="s">
        <v>14</v>
      </c>
      <c r="B4" s="7">
        <f>B3/B2</f>
        <v>0.28205939820242282</v>
      </c>
      <c r="C4" s="7">
        <f>C3/C2</f>
        <v>0.26825510558815846</v>
      </c>
      <c r="D4" s="7">
        <f t="shared" ref="D4:F4" si="0">D3/D2</f>
        <v>0.23569320255893345</v>
      </c>
      <c r="E4" s="7">
        <f t="shared" si="0"/>
        <v>0.18610717466217525</v>
      </c>
      <c r="F4" s="7">
        <f t="shared" si="0"/>
        <v>0.17122887792167277</v>
      </c>
      <c r="G4" s="7">
        <f t="shared" ref="G4" si="1">G3/G2</f>
        <v>0.16914496032636042</v>
      </c>
      <c r="H4" s="7">
        <f t="shared" ref="H4" si="2">H3/H2</f>
        <v>0.17078083457783255</v>
      </c>
      <c r="I4" s="7">
        <f t="shared" ref="I4" si="3">I3/I2</f>
        <v>0.1856089202652276</v>
      </c>
      <c r="J4" s="7">
        <f t="shared" ref="J4" si="4">J3/J2</f>
        <v>0.19272717682638368</v>
      </c>
      <c r="K4" s="7">
        <f t="shared" ref="K4" si="5">K3/K2</f>
        <v>0.19163279420469048</v>
      </c>
      <c r="L4" s="7">
        <f t="shared" ref="L4" si="6">L3/L2</f>
        <v>0.19839438242204371</v>
      </c>
    </row>
  </sheetData>
  <phoneticPr fontId="1" type="noConversion"/>
  <conditionalFormatting sqref="A2:XFD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BB9E-9A5F-4253-A056-836D240DABBD}">
  <dimension ref="A1:L14"/>
  <sheetViews>
    <sheetView tabSelected="1" workbookViewId="0">
      <selection activeCell="C18" sqref="C18"/>
    </sheetView>
  </sheetViews>
  <sheetFormatPr defaultRowHeight="14.25" x14ac:dyDescent="0.2"/>
  <cols>
    <col min="1" max="1" width="33.5" customWidth="1"/>
    <col min="2" max="2" width="11.25" bestFit="1" customWidth="1"/>
    <col min="12" max="12" width="7.5" style="1" hidden="1" customWidth="1"/>
  </cols>
  <sheetData>
    <row r="1" spans="1:12" x14ac:dyDescent="0.2">
      <c r="A1" t="s">
        <v>16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s="1" t="s">
        <v>27</v>
      </c>
    </row>
    <row r="2" spans="1:12" x14ac:dyDescent="0.2">
      <c r="A2" t="s">
        <v>17</v>
      </c>
      <c r="B2">
        <v>1015986.2</v>
      </c>
      <c r="C2">
        <v>990865</v>
      </c>
      <c r="D2">
        <v>919281</v>
      </c>
      <c r="E2">
        <v>820754</v>
      </c>
      <c r="F2">
        <v>746395.1</v>
      </c>
      <c r="G2">
        <v>688858.2</v>
      </c>
      <c r="H2">
        <v>643563.1</v>
      </c>
      <c r="I2">
        <v>592963.19999999995</v>
      </c>
      <c r="J2">
        <v>538580</v>
      </c>
      <c r="K2">
        <v>487940.2</v>
      </c>
    </row>
    <row r="3" spans="1:12" s="32" customFormat="1" x14ac:dyDescent="0.2">
      <c r="A3" t="s">
        <v>154</v>
      </c>
      <c r="B3" s="58">
        <v>3987</v>
      </c>
      <c r="C3" s="58">
        <v>3912.3</v>
      </c>
      <c r="D3" s="58">
        <v>3686.7</v>
      </c>
      <c r="E3" s="58">
        <v>3464.3</v>
      </c>
      <c r="F3" s="58">
        <v>3227.4</v>
      </c>
      <c r="G3" s="58">
        <v>3021.1</v>
      </c>
      <c r="H3" s="58">
        <v>2839.5</v>
      </c>
      <c r="I3" s="58">
        <v>2618.4</v>
      </c>
      <c r="J3" s="58">
        <v>2444</v>
      </c>
      <c r="K3" s="58">
        <v>2249.9</v>
      </c>
    </row>
    <row r="4" spans="1:12" s="32" customFormat="1" x14ac:dyDescent="0.2">
      <c r="A4" t="s">
        <v>155</v>
      </c>
      <c r="B4" s="58">
        <f>B3/100*123.72</f>
        <v>4932.7163999999993</v>
      </c>
      <c r="C4" s="58">
        <f t="shared" ref="C4:J4" si="0">C3/100*123.72</f>
        <v>4840.2975600000009</v>
      </c>
      <c r="D4" s="58">
        <f t="shared" si="0"/>
        <v>4561.1852399999998</v>
      </c>
      <c r="E4" s="58">
        <f t="shared" si="0"/>
        <v>4286.0319600000003</v>
      </c>
      <c r="F4" s="58">
        <f t="shared" si="0"/>
        <v>3992.9392800000001</v>
      </c>
      <c r="G4" s="58">
        <f t="shared" si="0"/>
        <v>3737.7049199999997</v>
      </c>
      <c r="H4" s="58">
        <f t="shared" si="0"/>
        <v>3513.0293999999999</v>
      </c>
      <c r="I4" s="58">
        <f t="shared" si="0"/>
        <v>3239.4844800000001</v>
      </c>
      <c r="J4" s="58">
        <f t="shared" si="0"/>
        <v>3023.7168000000001</v>
      </c>
      <c r="K4" s="58">
        <f t="shared" ref="K4" si="1">K3/100*L2</f>
        <v>0</v>
      </c>
      <c r="L4" s="58">
        <f t="shared" ref="L4" si="2">L2/100*L3</f>
        <v>0</v>
      </c>
    </row>
    <row r="5" spans="1:12" s="1" customFormat="1" x14ac:dyDescent="0.2">
      <c r="A5" s="1" t="s">
        <v>153</v>
      </c>
      <c r="B5" s="1">
        <f>(B4-C4)/C4</f>
        <v>1.909362778927964E-2</v>
      </c>
      <c r="C5" s="1">
        <f t="shared" ref="C5:J5" si="3">(C4-D4)/D4</f>
        <v>6.1192936772723819E-2</v>
      </c>
      <c r="D5" s="1">
        <f t="shared" si="3"/>
        <v>6.4197673411655928E-2</v>
      </c>
      <c r="E5" s="1">
        <f t="shared" si="3"/>
        <v>7.3402739046910873E-2</v>
      </c>
      <c r="F5" s="1">
        <f t="shared" si="3"/>
        <v>6.8286385753533588E-2</v>
      </c>
      <c r="G5" s="1">
        <f t="shared" si="3"/>
        <v>6.3954921641133936E-2</v>
      </c>
      <c r="H5" s="1">
        <f t="shared" si="3"/>
        <v>8.4440879926672721E-2</v>
      </c>
      <c r="I5" s="1">
        <f t="shared" si="3"/>
        <v>7.1358428805237295E-2</v>
      </c>
      <c r="J5" s="1" t="e">
        <f t="shared" si="3"/>
        <v>#DIV/0!</v>
      </c>
    </row>
    <row r="6" spans="1:12" x14ac:dyDescent="0.2">
      <c r="A6" t="s">
        <v>18</v>
      </c>
      <c r="B6">
        <v>81103.899999999994</v>
      </c>
      <c r="C6">
        <v>73576.899999999994</v>
      </c>
      <c r="D6">
        <v>67558.7</v>
      </c>
      <c r="E6">
        <v>64660</v>
      </c>
      <c r="F6">
        <v>62451</v>
      </c>
      <c r="G6">
        <v>59852.6</v>
      </c>
      <c r="H6">
        <v>57472.2</v>
      </c>
      <c r="I6">
        <v>54692.4</v>
      </c>
      <c r="J6">
        <v>50581.2</v>
      </c>
      <c r="K6">
        <v>46122.6</v>
      </c>
      <c r="L6" s="1">
        <f>K6/K2</f>
        <v>9.4525107789848017E-2</v>
      </c>
    </row>
    <row r="7" spans="1:12" x14ac:dyDescent="0.2">
      <c r="A7" t="s">
        <v>19</v>
      </c>
      <c r="B7">
        <v>313071.09999999998</v>
      </c>
      <c r="C7">
        <v>311858.7</v>
      </c>
      <c r="D7">
        <v>301089.3</v>
      </c>
      <c r="E7">
        <v>275119.3</v>
      </c>
      <c r="F7">
        <v>245406.4</v>
      </c>
      <c r="G7">
        <v>234968.9</v>
      </c>
      <c r="H7">
        <v>233197.4</v>
      </c>
      <c r="I7">
        <v>222333.2</v>
      </c>
      <c r="J7">
        <v>208901.4</v>
      </c>
      <c r="K7">
        <v>195139.1</v>
      </c>
      <c r="L7" s="1">
        <f>K7/K2</f>
        <v>0.39992421202434231</v>
      </c>
    </row>
    <row r="8" spans="1:12" x14ac:dyDescent="0.2">
      <c r="A8" t="s">
        <v>20</v>
      </c>
      <c r="B8">
        <v>72995.7</v>
      </c>
      <c r="C8">
        <v>70648.100000000006</v>
      </c>
      <c r="D8">
        <v>65493</v>
      </c>
      <c r="E8">
        <v>57905.599999999999</v>
      </c>
      <c r="F8">
        <v>51498.9</v>
      </c>
      <c r="G8">
        <v>47761.3</v>
      </c>
      <c r="H8">
        <v>45401.7</v>
      </c>
      <c r="I8">
        <v>40896.800000000003</v>
      </c>
      <c r="J8">
        <v>36896.1</v>
      </c>
      <c r="K8">
        <v>32926.5</v>
      </c>
      <c r="L8" s="1">
        <f>K8/K2</f>
        <v>6.748060520530999E-2</v>
      </c>
    </row>
    <row r="9" spans="1:12" x14ac:dyDescent="0.2">
      <c r="A9" t="s">
        <v>21</v>
      </c>
      <c r="B9">
        <v>95686.1</v>
      </c>
      <c r="C9">
        <v>95650.9</v>
      </c>
      <c r="D9">
        <v>88903.7</v>
      </c>
      <c r="E9">
        <v>81156.600000000006</v>
      </c>
      <c r="F9">
        <v>73724.5</v>
      </c>
      <c r="G9">
        <v>67719.600000000006</v>
      </c>
      <c r="H9">
        <v>63170.400000000001</v>
      </c>
      <c r="I9">
        <v>56288.9</v>
      </c>
      <c r="J9">
        <v>49835.5</v>
      </c>
      <c r="K9">
        <v>43734.5</v>
      </c>
      <c r="L9" s="1">
        <f>K9/K2</f>
        <v>8.9630860502987866E-2</v>
      </c>
    </row>
    <row r="10" spans="1:12" x14ac:dyDescent="0.2">
      <c r="A10" t="s">
        <v>22</v>
      </c>
      <c r="B10">
        <v>41561.699999999997</v>
      </c>
      <c r="C10">
        <v>42466.3</v>
      </c>
      <c r="D10">
        <v>40337.199999999997</v>
      </c>
      <c r="E10">
        <v>37121.9</v>
      </c>
      <c r="F10">
        <v>33028.699999999997</v>
      </c>
      <c r="G10">
        <v>30519.5</v>
      </c>
      <c r="H10">
        <v>28534.400000000001</v>
      </c>
      <c r="I10">
        <v>26042.7</v>
      </c>
      <c r="J10">
        <v>23763.200000000001</v>
      </c>
      <c r="K10">
        <v>21842</v>
      </c>
      <c r="L10" s="1">
        <f>K10/K2</f>
        <v>4.4763682106946708E-2</v>
      </c>
    </row>
    <row r="11" spans="1:12" x14ac:dyDescent="0.2">
      <c r="A11" t="s">
        <v>23</v>
      </c>
      <c r="B11">
        <v>15970.7</v>
      </c>
      <c r="C11">
        <v>17903.099999999999</v>
      </c>
      <c r="D11">
        <v>16520.599999999999</v>
      </c>
      <c r="E11">
        <v>15056</v>
      </c>
      <c r="F11">
        <v>13607.8</v>
      </c>
      <c r="G11">
        <v>12306.1</v>
      </c>
      <c r="H11">
        <v>11228.7</v>
      </c>
      <c r="I11">
        <v>10228.299999999999</v>
      </c>
      <c r="J11">
        <v>9536.9</v>
      </c>
      <c r="K11">
        <v>8565.4</v>
      </c>
      <c r="L11" s="1">
        <f>K11/K2</f>
        <v>1.7554200289297744E-2</v>
      </c>
    </row>
    <row r="12" spans="1:12" x14ac:dyDescent="0.2">
      <c r="A12" t="s">
        <v>24</v>
      </c>
      <c r="B12">
        <v>84070.1</v>
      </c>
      <c r="C12">
        <v>76250.600000000006</v>
      </c>
      <c r="D12">
        <v>70610.3</v>
      </c>
      <c r="E12">
        <v>64844.3</v>
      </c>
      <c r="F12">
        <v>59964</v>
      </c>
      <c r="G12">
        <v>56299.8</v>
      </c>
      <c r="H12">
        <v>46853.4</v>
      </c>
      <c r="I12">
        <v>41293.4</v>
      </c>
      <c r="J12">
        <v>35272.199999999997</v>
      </c>
      <c r="K12">
        <v>30747.200000000001</v>
      </c>
      <c r="L12" s="1">
        <f>K12/K2</f>
        <v>6.3014279208804688E-2</v>
      </c>
    </row>
    <row r="13" spans="1:12" x14ac:dyDescent="0.2">
      <c r="A13" t="s">
        <v>156</v>
      </c>
      <c r="B13">
        <v>74552.5</v>
      </c>
      <c r="C13">
        <v>70444.800000000003</v>
      </c>
      <c r="D13">
        <v>64623</v>
      </c>
      <c r="E13">
        <v>57086</v>
      </c>
      <c r="F13">
        <v>49969.4</v>
      </c>
      <c r="G13">
        <v>42573.8</v>
      </c>
      <c r="H13">
        <v>38086.400000000001</v>
      </c>
      <c r="I13">
        <v>35340.400000000001</v>
      </c>
      <c r="J13">
        <v>30751.9</v>
      </c>
      <c r="K13">
        <v>27780.7</v>
      </c>
      <c r="L13" s="1">
        <f>K13/K2</f>
        <v>5.6934640761306408E-2</v>
      </c>
    </row>
    <row r="14" spans="1:12" x14ac:dyDescent="0.2">
      <c r="A14" t="s">
        <v>26</v>
      </c>
      <c r="B14">
        <v>236974.3</v>
      </c>
      <c r="C14">
        <v>227715.8</v>
      </c>
      <c r="D14">
        <v>204145.2</v>
      </c>
      <c r="E14">
        <v>179086.3</v>
      </c>
      <c r="F14">
        <v>156744.29999999999</v>
      </c>
      <c r="G14">
        <v>136856.5</v>
      </c>
      <c r="H14">
        <v>119618.5</v>
      </c>
      <c r="I14">
        <v>105847.3</v>
      </c>
      <c r="J14">
        <v>93041.600000000006</v>
      </c>
      <c r="K14">
        <v>81082.2</v>
      </c>
      <c r="L14" s="1">
        <f>K14/K2</f>
        <v>0.16617241211115624</v>
      </c>
    </row>
  </sheetData>
  <phoneticPr fontId="1" type="noConversion"/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911B-E99E-4ED4-9258-577B981F4D95}">
  <dimension ref="A1:P60"/>
  <sheetViews>
    <sheetView topLeftCell="A32" zoomScaleNormal="100" workbookViewId="0">
      <selection activeCell="C48" sqref="C48"/>
    </sheetView>
  </sheetViews>
  <sheetFormatPr defaultRowHeight="14.25" x14ac:dyDescent="0.2"/>
  <cols>
    <col min="1" max="1" width="35.25" style="12" customWidth="1"/>
    <col min="2" max="2" width="10.625" style="13" customWidth="1"/>
    <col min="3" max="3" width="12.375" style="13" bestFit="1" customWidth="1"/>
    <col min="4" max="12" width="10.875" style="13" bestFit="1" customWidth="1"/>
    <col min="13" max="13" width="10.5" style="13" customWidth="1"/>
    <col min="14" max="15" width="10.875" style="13" bestFit="1" customWidth="1"/>
    <col min="16" max="16384" width="9" style="13"/>
  </cols>
  <sheetData>
    <row r="1" spans="1:12" s="11" customFormat="1" x14ac:dyDescent="0.2">
      <c r="A1" s="10" t="s">
        <v>16</v>
      </c>
      <c r="B1" s="11" t="s">
        <v>38</v>
      </c>
      <c r="C1" s="11" t="s">
        <v>2</v>
      </c>
      <c r="D1" s="11" t="s">
        <v>4</v>
      </c>
      <c r="E1" s="11" t="s">
        <v>6</v>
      </c>
      <c r="F1" s="11" t="s">
        <v>7</v>
      </c>
      <c r="G1" s="11" t="s">
        <v>8</v>
      </c>
      <c r="H1" s="11" t="s">
        <v>9</v>
      </c>
      <c r="I1" s="11" t="s">
        <v>10</v>
      </c>
      <c r="J1" s="11" t="s">
        <v>11</v>
      </c>
      <c r="K1" s="11" t="s">
        <v>12</v>
      </c>
      <c r="L1" s="11" t="s">
        <v>13</v>
      </c>
    </row>
    <row r="2" spans="1:12" x14ac:dyDescent="0.2">
      <c r="A2" s="12" t="s">
        <v>17</v>
      </c>
      <c r="B2" s="14">
        <v>1</v>
      </c>
      <c r="C2" s="14">
        <v>1</v>
      </c>
      <c r="D2" s="14">
        <v>1</v>
      </c>
      <c r="E2" s="14">
        <v>1</v>
      </c>
      <c r="F2" s="14">
        <v>1</v>
      </c>
      <c r="G2" s="14">
        <v>1</v>
      </c>
      <c r="H2" s="14">
        <v>1</v>
      </c>
      <c r="I2" s="14">
        <v>1</v>
      </c>
      <c r="J2" s="14">
        <v>1</v>
      </c>
      <c r="K2" s="14">
        <v>1</v>
      </c>
      <c r="L2" s="14">
        <v>1</v>
      </c>
    </row>
    <row r="3" spans="1:12" x14ac:dyDescent="0.2">
      <c r="A3" s="12" t="s">
        <v>18</v>
      </c>
      <c r="B3" s="14">
        <f>B19/B17</f>
        <v>5.5905330558517763E-2</v>
      </c>
      <c r="C3" s="14">
        <v>7.9827757503005456E-2</v>
      </c>
      <c r="D3" s="14">
        <v>7.4582631874298533E-2</v>
      </c>
      <c r="E3" s="14">
        <v>7.349079623196865E-2</v>
      </c>
      <c r="F3" s="14">
        <v>7.7712992912925993E-2</v>
      </c>
      <c r="G3" s="14">
        <v>8.3670163429529487E-2</v>
      </c>
      <c r="H3" s="14">
        <v>8.6886677112938487E-2</v>
      </c>
      <c r="I3" s="14">
        <v>8.9303131270267053E-2</v>
      </c>
      <c r="J3" s="14">
        <v>9.2235740767723881E-2</v>
      </c>
      <c r="K3" s="14">
        <v>9.3915852798098692E-2</v>
      </c>
      <c r="L3" s="14">
        <v>9.4525107789848017E-2</v>
      </c>
    </row>
    <row r="4" spans="1:12" x14ac:dyDescent="0.2">
      <c r="A4" s="12" t="s">
        <v>19</v>
      </c>
      <c r="B4" s="14">
        <f>B20/B17</f>
        <v>0.32810346366510545</v>
      </c>
      <c r="C4" s="14">
        <v>0.3081450318911812</v>
      </c>
      <c r="D4" s="14">
        <v>0.31612153568439699</v>
      </c>
      <c r="E4" s="14">
        <v>0.32752691206204498</v>
      </c>
      <c r="F4" s="14">
        <v>0.33065796800354408</v>
      </c>
      <c r="G4" s="14">
        <v>0.32878886798694151</v>
      </c>
      <c r="H4" s="14">
        <v>0.34109908251074023</v>
      </c>
      <c r="I4" s="14">
        <v>0.36235359050262517</v>
      </c>
      <c r="J4" s="14">
        <v>0.37495277953168094</v>
      </c>
      <c r="K4" s="14">
        <v>0.38787441048683574</v>
      </c>
      <c r="L4" s="14">
        <v>0.39992421202434231</v>
      </c>
    </row>
    <row r="5" spans="1:12" x14ac:dyDescent="0.2">
      <c r="A5" s="12" t="s">
        <v>20</v>
      </c>
      <c r="B5" s="14">
        <f>B21/B17</f>
        <v>6.2640052239191613E-2</v>
      </c>
      <c r="C5" s="14">
        <v>7.1847137293793953E-2</v>
      </c>
      <c r="D5" s="14">
        <v>7.1613797739761134E-2</v>
      </c>
      <c r="E5" s="14">
        <v>7.1243714245838405E-2</v>
      </c>
      <c r="F5" s="14">
        <v>6.959507396255378E-2</v>
      </c>
      <c r="G5" s="14">
        <v>6.8996835590158623E-2</v>
      </c>
      <c r="H5" s="14">
        <v>6.9334008073069331E-2</v>
      </c>
      <c r="I5" s="14">
        <v>7.0547394653298179E-2</v>
      </c>
      <c r="J5" s="14">
        <v>6.8970216026896791E-2</v>
      </c>
      <c r="K5" s="14">
        <v>6.8506257194845696E-2</v>
      </c>
      <c r="L5" s="14">
        <v>6.748060520530999E-2</v>
      </c>
    </row>
    <row r="6" spans="1:12" x14ac:dyDescent="0.2">
      <c r="A6" s="12" t="s">
        <v>21</v>
      </c>
      <c r="B6" s="14">
        <f>B22/B17</f>
        <v>9.5637181902314586E-2</v>
      </c>
      <c r="C6" s="14">
        <v>9.4180511506947645E-2</v>
      </c>
      <c r="D6" s="14">
        <v>9.6958364148874751E-2</v>
      </c>
      <c r="E6" s="14">
        <v>9.6710026998270707E-2</v>
      </c>
      <c r="F6" s="14">
        <v>9.7539781636826015E-2</v>
      </c>
      <c r="G6" s="14">
        <v>9.8774094310104671E-2</v>
      </c>
      <c r="H6" s="14">
        <v>9.8307024580675695E-2</v>
      </c>
      <c r="I6" s="14">
        <v>9.8157274710125558E-2</v>
      </c>
      <c r="J6" s="14">
        <v>9.4928150684561882E-2</v>
      </c>
      <c r="K6" s="14">
        <v>9.2531285974228522E-2</v>
      </c>
      <c r="L6" s="14">
        <v>8.9630860502987866E-2</v>
      </c>
    </row>
    <row r="7" spans="1:12" x14ac:dyDescent="0.2">
      <c r="A7" s="12" t="s">
        <v>22</v>
      </c>
      <c r="B7" s="14">
        <f>B23/B17</f>
        <v>4.2663259218197275E-2</v>
      </c>
      <c r="C7" s="14">
        <v>4.0907740676005243E-2</v>
      </c>
      <c r="D7" s="14">
        <v>4.3046777180929405E-2</v>
      </c>
      <c r="E7" s="14">
        <v>4.3879070286553259E-2</v>
      </c>
      <c r="F7" s="14">
        <v>4.4615743142813913E-2</v>
      </c>
      <c r="G7" s="14">
        <v>4.4250960382778502E-2</v>
      </c>
      <c r="H7" s="14">
        <v>4.4304473692844189E-2</v>
      </c>
      <c r="I7" s="14">
        <v>4.4338154254027311E-2</v>
      </c>
      <c r="J7" s="14">
        <v>4.3919588939077506E-2</v>
      </c>
      <c r="K7" s="14">
        <v>4.4121950313788114E-2</v>
      </c>
      <c r="L7" s="14">
        <v>4.4763682106946708E-2</v>
      </c>
    </row>
    <row r="8" spans="1:12" x14ac:dyDescent="0.2">
      <c r="A8" s="12" t="s">
        <v>23</v>
      </c>
      <c r="B8" s="14">
        <f>B24/B17</f>
        <v>1.5461297429850564E-2</v>
      </c>
      <c r="C8" s="14">
        <v>1.571940642500853E-2</v>
      </c>
      <c r="D8" s="14">
        <v>1.8147819719351511E-2</v>
      </c>
      <c r="E8" s="14">
        <v>1.797121685630217E-2</v>
      </c>
      <c r="F8" s="14">
        <v>1.8095373048206211E-2</v>
      </c>
      <c r="G8" s="14">
        <v>1.8231362987243618E-2</v>
      </c>
      <c r="H8" s="14">
        <v>1.7864489382575399E-2</v>
      </c>
      <c r="I8" s="14">
        <v>1.7447706370983671E-2</v>
      </c>
      <c r="J8" s="14">
        <v>1.724946843244235E-2</v>
      </c>
      <c r="K8" s="14">
        <v>1.7707490066471088E-2</v>
      </c>
      <c r="L8" s="14">
        <v>1.7554200289297744E-2</v>
      </c>
    </row>
    <row r="9" spans="1:12" x14ac:dyDescent="0.2">
      <c r="A9" s="12" t="s">
        <v>24</v>
      </c>
      <c r="B9" s="14">
        <f>B25/B17</f>
        <v>8.575683407949565E-2</v>
      </c>
      <c r="C9" s="14">
        <v>8.2747285346986027E-2</v>
      </c>
      <c r="D9" s="14">
        <v>7.7292879014940682E-2</v>
      </c>
      <c r="E9" s="14">
        <v>7.6810346693737097E-2</v>
      </c>
      <c r="F9" s="14">
        <v>7.7934497778280959E-2</v>
      </c>
      <c r="G9" s="14">
        <v>8.0338147986234107E-2</v>
      </c>
      <c r="H9" s="14">
        <v>8.1729157031156782E-2</v>
      </c>
      <c r="I9" s="14">
        <v>7.2803117518701749E-2</v>
      </c>
      <c r="J9" s="14">
        <v>6.9639060231731081E-2</v>
      </c>
      <c r="K9" s="14">
        <v>6.549110624234096E-2</v>
      </c>
      <c r="L9" s="14">
        <v>6.3014279208804688E-2</v>
      </c>
    </row>
    <row r="10" spans="1:12" x14ac:dyDescent="0.2">
      <c r="A10" s="12" t="s">
        <v>25</v>
      </c>
      <c r="B10" s="14">
        <f>B26/B17</f>
        <v>7.4679494707963187E-2</v>
      </c>
      <c r="C10" s="14">
        <v>7.3379441571155196E-2</v>
      </c>
      <c r="D10" s="14">
        <v>7.1407718806562742E-2</v>
      </c>
      <c r="E10" s="14">
        <v>7.0297322549109295E-2</v>
      </c>
      <c r="F10" s="14">
        <v>6.861002031282544E-2</v>
      </c>
      <c r="G10" s="14">
        <v>6.6947652791396944E-2</v>
      </c>
      <c r="H10" s="14">
        <v>6.1803430662507909E-2</v>
      </c>
      <c r="I10" s="14">
        <v>5.9180521692433895E-2</v>
      </c>
      <c r="J10" s="14">
        <v>5.9599651378028189E-2</v>
      </c>
      <c r="K10" s="14">
        <v>5.7098109844405665E-2</v>
      </c>
      <c r="L10" s="14">
        <v>5.6934640761306408E-2</v>
      </c>
    </row>
    <row r="11" spans="1:12" x14ac:dyDescent="0.2">
      <c r="A11" s="12" t="s">
        <v>26</v>
      </c>
      <c r="B11" s="14">
        <f>SUM(B12:B14)</f>
        <v>0.23915026753794622</v>
      </c>
      <c r="C11" s="14">
        <v>0.23324558935938303</v>
      </c>
      <c r="D11" s="14">
        <v>0.23082847583088431</v>
      </c>
      <c r="E11" s="14">
        <v>0.22207048529552062</v>
      </c>
      <c r="F11" s="14">
        <v>0.21523866938914532</v>
      </c>
      <c r="G11" s="14">
        <v>0.21000178055831287</v>
      </c>
      <c r="H11" s="14">
        <v>0.19867151178573472</v>
      </c>
      <c r="I11" s="14">
        <v>0.18586910902753748</v>
      </c>
      <c r="J11" s="14">
        <v>0.17850568129691693</v>
      </c>
      <c r="K11" s="14">
        <v>0.1727535370789855</v>
      </c>
      <c r="L11" s="14">
        <v>0.16617241211115624</v>
      </c>
    </row>
    <row r="12" spans="1:12" x14ac:dyDescent="0.2">
      <c r="A12" s="19" t="s">
        <v>39</v>
      </c>
      <c r="B12" s="14">
        <f>B28/B17</f>
        <v>4.3570868194694343E-2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x14ac:dyDescent="0.2">
      <c r="A13" s="19" t="s">
        <v>40</v>
      </c>
      <c r="B13" s="14">
        <f>B29/B17</f>
        <v>2.9058520108800331E-2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x14ac:dyDescent="0.2">
      <c r="A14" s="12" t="s">
        <v>41</v>
      </c>
      <c r="B14" s="14">
        <f>B30/B17</f>
        <v>0.16652087923445155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6" spans="1:12" x14ac:dyDescent="0.2">
      <c r="A16" s="12" t="s">
        <v>16</v>
      </c>
      <c r="B16" s="13" t="s">
        <v>38</v>
      </c>
      <c r="C16" s="13" t="s">
        <v>2</v>
      </c>
      <c r="D16" s="13" t="s">
        <v>4</v>
      </c>
      <c r="E16" s="13" t="s">
        <v>6</v>
      </c>
      <c r="F16" s="13" t="s">
        <v>7</v>
      </c>
      <c r="G16" s="13" t="s">
        <v>8</v>
      </c>
      <c r="H16" s="13" t="s">
        <v>9</v>
      </c>
      <c r="I16" s="13" t="s">
        <v>10</v>
      </c>
      <c r="J16" s="13" t="s">
        <v>11</v>
      </c>
      <c r="K16" s="13" t="s">
        <v>12</v>
      </c>
      <c r="L16" s="13" t="s">
        <v>13</v>
      </c>
    </row>
    <row r="17" spans="1:15" s="20" customFormat="1" x14ac:dyDescent="0.2">
      <c r="A17" s="19" t="s">
        <v>17</v>
      </c>
      <c r="B17" s="20">
        <v>532167.5</v>
      </c>
      <c r="C17" s="20">
        <v>1015986.2</v>
      </c>
      <c r="D17" s="20">
        <v>986515.2</v>
      </c>
      <c r="E17" s="20">
        <v>919281.1</v>
      </c>
      <c r="F17" s="20">
        <v>832035.9</v>
      </c>
      <c r="G17" s="20">
        <v>746395.1</v>
      </c>
      <c r="H17" s="20">
        <v>688858.2</v>
      </c>
      <c r="I17" s="20">
        <v>643563.1</v>
      </c>
      <c r="J17" s="20">
        <v>592963.19999999995</v>
      </c>
      <c r="K17" s="20">
        <v>538580</v>
      </c>
      <c r="L17" s="20">
        <v>487940.2</v>
      </c>
    </row>
    <row r="18" spans="1:15" s="14" customFormat="1" x14ac:dyDescent="0.2">
      <c r="A18" s="18" t="s">
        <v>37</v>
      </c>
      <c r="B18" s="14">
        <v>0.127</v>
      </c>
      <c r="C18" s="14">
        <f>(C17-D17)/D17</f>
        <v>2.987384279532642E-2</v>
      </c>
      <c r="D18" s="14">
        <f t="shared" ref="D18:K18" si="0">(D17-E17)/E17</f>
        <v>7.3137694226499364E-2</v>
      </c>
      <c r="E18" s="14">
        <f t="shared" si="0"/>
        <v>0.10485749473069605</v>
      </c>
      <c r="F18" s="14">
        <f t="shared" si="0"/>
        <v>0.11473923127308853</v>
      </c>
      <c r="G18" s="14">
        <f t="shared" si="0"/>
        <v>8.3525027356863901E-2</v>
      </c>
      <c r="H18" s="14">
        <f t="shared" si="0"/>
        <v>7.0381754329917265E-2</v>
      </c>
      <c r="I18" s="14">
        <f t="shared" si="0"/>
        <v>8.5333963389296386E-2</v>
      </c>
      <c r="J18" s="14">
        <f t="shared" si="0"/>
        <v>0.10097515689405465</v>
      </c>
      <c r="K18" s="14">
        <f t="shared" si="0"/>
        <v>0.10378279961355917</v>
      </c>
    </row>
    <row r="19" spans="1:15" s="20" customFormat="1" x14ac:dyDescent="0.2">
      <c r="A19" s="19" t="s">
        <v>18</v>
      </c>
      <c r="B19" s="27">
        <v>29751</v>
      </c>
      <c r="C19" s="28">
        <v>81103.899999999994</v>
      </c>
      <c r="D19" s="28">
        <v>73576.899999999994</v>
      </c>
      <c r="E19" s="28">
        <v>67558.7</v>
      </c>
      <c r="F19" s="28">
        <v>64660</v>
      </c>
      <c r="G19" s="28">
        <v>62451</v>
      </c>
      <c r="H19" s="28">
        <v>59852.6</v>
      </c>
      <c r="I19" s="28">
        <v>57472.2</v>
      </c>
      <c r="J19" s="28">
        <v>54692.4</v>
      </c>
      <c r="K19" s="28">
        <v>50581.2</v>
      </c>
      <c r="L19" s="28">
        <v>46122.6</v>
      </c>
    </row>
    <row r="20" spans="1:15" s="20" customFormat="1" x14ac:dyDescent="0.2">
      <c r="A20" s="19" t="s">
        <v>19</v>
      </c>
      <c r="B20" s="27">
        <v>174606</v>
      </c>
      <c r="C20" s="28">
        <v>313071.09999999998</v>
      </c>
      <c r="D20" s="28">
        <v>311858.7</v>
      </c>
      <c r="E20" s="28">
        <v>301089.3</v>
      </c>
      <c r="F20" s="28">
        <v>275119.3</v>
      </c>
      <c r="G20" s="28">
        <v>245406.4</v>
      </c>
      <c r="H20" s="28">
        <v>234968.9</v>
      </c>
      <c r="I20" s="28">
        <v>233197.4</v>
      </c>
      <c r="J20" s="28">
        <v>222333.2</v>
      </c>
      <c r="K20" s="28">
        <v>208901.4</v>
      </c>
      <c r="L20" s="28">
        <v>195139.1</v>
      </c>
    </row>
    <row r="21" spans="1:15" s="20" customFormat="1" x14ac:dyDescent="0.2">
      <c r="A21" s="19" t="s">
        <v>20</v>
      </c>
      <c r="B21" s="27">
        <v>33335</v>
      </c>
      <c r="C21" s="28">
        <v>72995.7</v>
      </c>
      <c r="D21" s="28">
        <v>70648.100000000006</v>
      </c>
      <c r="E21" s="28">
        <v>65493</v>
      </c>
      <c r="F21" s="28">
        <v>57905.599999999999</v>
      </c>
      <c r="G21" s="28">
        <v>51498.9</v>
      </c>
      <c r="H21" s="28">
        <v>47761.3</v>
      </c>
      <c r="I21" s="28">
        <v>45401.7</v>
      </c>
      <c r="J21" s="28">
        <v>40896.800000000003</v>
      </c>
      <c r="K21" s="28">
        <v>36896.1</v>
      </c>
      <c r="L21" s="28">
        <v>32926.5</v>
      </c>
    </row>
    <row r="22" spans="1:15" s="20" customFormat="1" x14ac:dyDescent="0.2">
      <c r="A22" s="19" t="s">
        <v>21</v>
      </c>
      <c r="B22" s="27">
        <v>50895</v>
      </c>
      <c r="C22" s="28">
        <v>95686.1</v>
      </c>
      <c r="D22" s="28">
        <v>95650.9</v>
      </c>
      <c r="E22" s="28">
        <v>88903.7</v>
      </c>
      <c r="F22" s="28">
        <v>81156.600000000006</v>
      </c>
      <c r="G22" s="28">
        <v>73724.5</v>
      </c>
      <c r="H22" s="28">
        <v>67719.600000000006</v>
      </c>
      <c r="I22" s="28">
        <v>63170.400000000001</v>
      </c>
      <c r="J22" s="28">
        <v>56288.9</v>
      </c>
      <c r="K22" s="28">
        <v>49835.5</v>
      </c>
      <c r="L22" s="28">
        <v>43734.5</v>
      </c>
    </row>
    <row r="23" spans="1:15" s="20" customFormat="1" x14ac:dyDescent="0.2">
      <c r="A23" s="19" t="s">
        <v>22</v>
      </c>
      <c r="B23" s="27">
        <v>22704</v>
      </c>
      <c r="C23" s="28">
        <v>41561.699999999997</v>
      </c>
      <c r="D23" s="28">
        <v>42466.3</v>
      </c>
      <c r="E23" s="28">
        <v>40337.199999999997</v>
      </c>
      <c r="F23" s="28">
        <v>37121.9</v>
      </c>
      <c r="G23" s="28">
        <v>33028.699999999997</v>
      </c>
      <c r="H23" s="28">
        <v>30519.5</v>
      </c>
      <c r="I23" s="28">
        <v>28534.400000000001</v>
      </c>
      <c r="J23" s="28">
        <v>26042.7</v>
      </c>
      <c r="K23" s="28">
        <v>23763.200000000001</v>
      </c>
      <c r="L23" s="28">
        <v>21842</v>
      </c>
    </row>
    <row r="24" spans="1:15" s="20" customFormat="1" x14ac:dyDescent="0.2">
      <c r="A24" s="19" t="s">
        <v>23</v>
      </c>
      <c r="B24" s="27">
        <v>8228</v>
      </c>
      <c r="C24" s="28">
        <v>15970.7</v>
      </c>
      <c r="D24" s="28">
        <v>17903.099999999999</v>
      </c>
      <c r="E24" s="28">
        <v>16520.599999999999</v>
      </c>
      <c r="F24" s="28">
        <v>15056</v>
      </c>
      <c r="G24" s="28">
        <v>13607.8</v>
      </c>
      <c r="H24" s="28">
        <v>12306.1</v>
      </c>
      <c r="I24" s="28">
        <v>11228.7</v>
      </c>
      <c r="J24" s="28">
        <v>10228.299999999999</v>
      </c>
      <c r="K24" s="28">
        <v>9536.9</v>
      </c>
      <c r="L24" s="28">
        <v>8565.4</v>
      </c>
    </row>
    <row r="25" spans="1:15" s="20" customFormat="1" x14ac:dyDescent="0.2">
      <c r="A25" s="19" t="s">
        <v>24</v>
      </c>
      <c r="B25" s="27">
        <v>45637</v>
      </c>
      <c r="C25" s="28">
        <v>84070.1</v>
      </c>
      <c r="D25" s="28">
        <v>76250.600000000006</v>
      </c>
      <c r="E25" s="28">
        <v>70610.3</v>
      </c>
      <c r="F25" s="28">
        <v>64844.3</v>
      </c>
      <c r="G25" s="28">
        <v>59964</v>
      </c>
      <c r="H25" s="28">
        <v>56299.8</v>
      </c>
      <c r="I25" s="28">
        <v>46853.4</v>
      </c>
      <c r="J25" s="28">
        <v>41293.4</v>
      </c>
      <c r="K25" s="28">
        <v>35272.199999999997</v>
      </c>
      <c r="L25" s="28">
        <v>30747.200000000001</v>
      </c>
    </row>
    <row r="26" spans="1:15" s="20" customFormat="1" x14ac:dyDescent="0.2">
      <c r="A26" s="19" t="s">
        <v>25</v>
      </c>
      <c r="B26" s="27">
        <v>39742</v>
      </c>
      <c r="C26" s="28">
        <v>74552.5</v>
      </c>
      <c r="D26" s="28">
        <v>70444.800000000003</v>
      </c>
      <c r="E26" s="28">
        <v>64623</v>
      </c>
      <c r="F26" s="28">
        <v>57086</v>
      </c>
      <c r="G26" s="28">
        <v>49969.4</v>
      </c>
      <c r="H26" s="28">
        <v>42573.8</v>
      </c>
      <c r="I26" s="28">
        <v>38086.400000000001</v>
      </c>
      <c r="J26" s="28">
        <v>35340.400000000001</v>
      </c>
      <c r="K26" s="28">
        <v>30751.9</v>
      </c>
      <c r="L26" s="28">
        <v>27780.7</v>
      </c>
    </row>
    <row r="27" spans="1:15" s="20" customFormat="1" x14ac:dyDescent="0.2">
      <c r="A27" s="19" t="s">
        <v>26</v>
      </c>
      <c r="B27" s="27"/>
      <c r="C27" s="28">
        <v>236974.3</v>
      </c>
      <c r="D27" s="28">
        <v>227715.8</v>
      </c>
      <c r="E27" s="28">
        <v>204145.2</v>
      </c>
      <c r="F27" s="28">
        <v>179086.3</v>
      </c>
      <c r="G27" s="28">
        <v>156744.29999999999</v>
      </c>
      <c r="H27" s="28">
        <v>136856.5</v>
      </c>
      <c r="I27" s="28">
        <v>119618.5</v>
      </c>
      <c r="J27" s="28">
        <v>105847.3</v>
      </c>
      <c r="K27" s="28">
        <v>93041.600000000006</v>
      </c>
      <c r="L27" s="28">
        <v>81082.2</v>
      </c>
    </row>
    <row r="28" spans="1:15" s="20" customFormat="1" x14ac:dyDescent="0.2">
      <c r="A28" s="19" t="s">
        <v>39</v>
      </c>
      <c r="B28" s="27">
        <v>23187</v>
      </c>
    </row>
    <row r="29" spans="1:15" s="20" customFormat="1" x14ac:dyDescent="0.2">
      <c r="A29" s="19" t="s">
        <v>40</v>
      </c>
      <c r="B29" s="27">
        <v>15464</v>
      </c>
    </row>
    <row r="30" spans="1:15" x14ac:dyDescent="0.2">
      <c r="A30" s="12" t="s">
        <v>41</v>
      </c>
      <c r="B30" s="27">
        <v>88617</v>
      </c>
    </row>
    <row r="32" spans="1:15" x14ac:dyDescent="0.2">
      <c r="A32" s="12" t="s">
        <v>16</v>
      </c>
      <c r="B32" s="13" t="s">
        <v>38</v>
      </c>
      <c r="C32" s="13" t="s">
        <v>2</v>
      </c>
      <c r="D32" s="13" t="s">
        <v>4</v>
      </c>
      <c r="E32" s="13" t="s">
        <v>6</v>
      </c>
      <c r="F32" s="13" t="s">
        <v>7</v>
      </c>
      <c r="G32" s="13" t="s">
        <v>8</v>
      </c>
      <c r="H32" s="13" t="s">
        <v>9</v>
      </c>
      <c r="I32" s="13" t="s">
        <v>10</v>
      </c>
      <c r="J32" s="13" t="s">
        <v>11</v>
      </c>
      <c r="K32" s="13" t="s">
        <v>12</v>
      </c>
      <c r="L32" s="13" t="s">
        <v>13</v>
      </c>
      <c r="M32" s="13" t="s">
        <v>55</v>
      </c>
      <c r="N32" s="13" t="s">
        <v>56</v>
      </c>
      <c r="O32" s="13" t="s">
        <v>57</v>
      </c>
    </row>
    <row r="33" spans="1:16" s="20" customFormat="1" x14ac:dyDescent="0.2">
      <c r="A33" s="19" t="s">
        <v>32</v>
      </c>
      <c r="B33" s="20">
        <v>532167.5</v>
      </c>
      <c r="C33" s="20">
        <v>1015986.2</v>
      </c>
      <c r="D33" s="20">
        <v>986515.2</v>
      </c>
      <c r="E33" s="20">
        <v>919281.1</v>
      </c>
      <c r="F33" s="20">
        <v>832035.9</v>
      </c>
      <c r="G33" s="20">
        <v>746395.1</v>
      </c>
      <c r="H33" s="20">
        <v>688858.2</v>
      </c>
      <c r="I33" s="20">
        <v>643563.1</v>
      </c>
      <c r="J33" s="20">
        <v>592963.19999999995</v>
      </c>
      <c r="K33" s="20">
        <v>538580</v>
      </c>
      <c r="L33" s="20">
        <v>487940.2</v>
      </c>
      <c r="M33" s="20">
        <v>454712.1</v>
      </c>
      <c r="N33" s="20">
        <v>458670.9</v>
      </c>
      <c r="O33" s="20">
        <v>425997.9</v>
      </c>
    </row>
    <row r="34" spans="1:16" s="20" customFormat="1" x14ac:dyDescent="0.2">
      <c r="A34" s="19"/>
    </row>
    <row r="35" spans="1:16" s="20" customFormat="1" hidden="1" x14ac:dyDescent="0.2">
      <c r="A35" s="19" t="s">
        <v>36</v>
      </c>
      <c r="B35" s="20">
        <f t="shared" ref="B35:O35" si="1">SUM(B37:B39)</f>
        <v>156194</v>
      </c>
      <c r="C35" s="20">
        <f t="shared" si="1"/>
        <v>281161.92000000004</v>
      </c>
      <c r="D35" s="20">
        <f t="shared" si="1"/>
        <v>278866.07999999996</v>
      </c>
      <c r="E35" s="20">
        <f t="shared" si="1"/>
        <v>261664.84</v>
      </c>
      <c r="F35" s="20">
        <f t="shared" si="1"/>
        <v>236633.77</v>
      </c>
      <c r="G35" s="20">
        <f t="shared" si="1"/>
        <v>208825.97</v>
      </c>
      <c r="H35" s="20">
        <f t="shared" si="1"/>
        <v>197159.23</v>
      </c>
      <c r="I35" s="20">
        <f t="shared" si="1"/>
        <v>194463.03</v>
      </c>
      <c r="J35" s="20">
        <f t="shared" si="1"/>
        <v>181448.64</v>
      </c>
      <c r="K35" s="20">
        <f t="shared" si="1"/>
        <v>154770.52000000002</v>
      </c>
      <c r="L35" s="20">
        <f t="shared" si="1"/>
        <v>103874.43</v>
      </c>
      <c r="M35" s="20">
        <f t="shared" si="1"/>
        <v>127655</v>
      </c>
      <c r="N35" s="20">
        <f t="shared" si="1"/>
        <v>139627</v>
      </c>
      <c r="O35" s="20">
        <f t="shared" si="1"/>
        <v>135568</v>
      </c>
    </row>
    <row r="36" spans="1:16" s="14" customFormat="1" hidden="1" x14ac:dyDescent="0.2">
      <c r="A36" s="18" t="s">
        <v>30</v>
      </c>
      <c r="B36" s="14">
        <f>(B35-M35)/M35</f>
        <v>0.22356351102581176</v>
      </c>
      <c r="C36" s="14">
        <f t="shared" ref="C36:K36" si="2">(C35-D35)/D35</f>
        <v>8.2327689333894036E-3</v>
      </c>
      <c r="D36" s="14">
        <f t="shared" si="2"/>
        <v>6.5737681837574974E-2</v>
      </c>
      <c r="E36" s="14">
        <f t="shared" si="2"/>
        <v>0.10577978789756005</v>
      </c>
      <c r="F36" s="14">
        <f t="shared" si="2"/>
        <v>0.1331625563621229</v>
      </c>
      <c r="G36" s="14">
        <f t="shared" si="2"/>
        <v>5.9174201481716024E-2</v>
      </c>
      <c r="H36" s="14">
        <f t="shared" si="2"/>
        <v>1.3864846186959092E-2</v>
      </c>
      <c r="I36" s="14">
        <f t="shared" si="2"/>
        <v>7.1724924474495841E-2</v>
      </c>
      <c r="J36" s="14">
        <f t="shared" si="2"/>
        <v>0.17237210290435151</v>
      </c>
      <c r="K36" s="14">
        <f t="shared" si="2"/>
        <v>0.48997708098133513</v>
      </c>
    </row>
    <row r="37" spans="1:16" s="20" customFormat="1" hidden="1" x14ac:dyDescent="0.2">
      <c r="A37" s="19" t="s">
        <v>45</v>
      </c>
      <c r="B37" s="20">
        <v>117116</v>
      </c>
      <c r="C37" s="20">
        <v>182894.92</v>
      </c>
      <c r="D37" s="20">
        <v>190390.08</v>
      </c>
      <c r="E37" s="20">
        <v>183359.84</v>
      </c>
      <c r="F37" s="20">
        <v>172592.77</v>
      </c>
      <c r="G37" s="20">
        <v>159604.97</v>
      </c>
      <c r="H37" s="20">
        <v>152269.23000000001</v>
      </c>
      <c r="I37" s="20">
        <v>140370.03</v>
      </c>
      <c r="J37" s="20">
        <v>129209.64</v>
      </c>
      <c r="K37" s="20">
        <v>117253.52</v>
      </c>
      <c r="L37" s="20">
        <v>103874.43</v>
      </c>
      <c r="M37" s="20">
        <v>96176</v>
      </c>
      <c r="N37" s="20">
        <v>107846</v>
      </c>
      <c r="O37" s="20">
        <v>104331</v>
      </c>
    </row>
    <row r="38" spans="1:16" s="27" customFormat="1" hidden="1" x14ac:dyDescent="0.2">
      <c r="A38" s="26" t="s">
        <v>47</v>
      </c>
      <c r="B38" s="27">
        <v>39078</v>
      </c>
      <c r="C38" s="27">
        <v>93489</v>
      </c>
      <c r="D38" s="27">
        <v>84516</v>
      </c>
      <c r="E38" s="27">
        <v>75405</v>
      </c>
      <c r="F38" s="27">
        <v>61462</v>
      </c>
      <c r="G38" s="27">
        <v>46619</v>
      </c>
      <c r="H38" s="27">
        <v>42330</v>
      </c>
      <c r="I38" s="27">
        <v>54093</v>
      </c>
      <c r="J38" s="27">
        <v>52239</v>
      </c>
      <c r="K38" s="27">
        <v>37517</v>
      </c>
      <c r="M38" s="27">
        <v>31479</v>
      </c>
      <c r="N38" s="27">
        <v>31781</v>
      </c>
      <c r="O38" s="27">
        <v>31237</v>
      </c>
    </row>
    <row r="39" spans="1:16" s="27" customFormat="1" hidden="1" x14ac:dyDescent="0.2">
      <c r="A39" s="26" t="s">
        <v>49</v>
      </c>
      <c r="C39" s="27">
        <v>4778</v>
      </c>
      <c r="D39" s="27">
        <v>3960</v>
      </c>
      <c r="E39" s="27">
        <v>2900</v>
      </c>
      <c r="F39" s="27">
        <v>2579</v>
      </c>
      <c r="G39" s="27">
        <v>2602</v>
      </c>
      <c r="H39" s="27">
        <v>2560</v>
      </c>
    </row>
    <row r="40" spans="1:16" s="14" customFormat="1" hidden="1" x14ac:dyDescent="0.2">
      <c r="A40" s="18" t="s">
        <v>34</v>
      </c>
      <c r="B40" s="14">
        <f t="shared" ref="B40:M40" si="3">B35/B33</f>
        <v>0.29350533431673298</v>
      </c>
      <c r="C40" s="14">
        <f t="shared" si="3"/>
        <v>0.27673793207033726</v>
      </c>
      <c r="D40" s="14">
        <f t="shared" si="3"/>
        <v>0.28267793542360015</v>
      </c>
      <c r="E40" s="14">
        <f t="shared" si="3"/>
        <v>0.28464072632408083</v>
      </c>
      <c r="F40" s="14">
        <f t="shared" si="3"/>
        <v>0.28440331721263468</v>
      </c>
      <c r="G40" s="14">
        <f t="shared" si="3"/>
        <v>0.27977939565787613</v>
      </c>
      <c r="H40" s="14">
        <f t="shared" si="3"/>
        <v>0.28621163252466186</v>
      </c>
      <c r="I40" s="14">
        <f t="shared" si="3"/>
        <v>0.30216622115220715</v>
      </c>
      <c r="J40" s="14">
        <f t="shared" si="3"/>
        <v>0.30600320559522082</v>
      </c>
      <c r="K40" s="14">
        <f t="shared" si="3"/>
        <v>0.28736774481042743</v>
      </c>
      <c r="L40" s="14">
        <f t="shared" si="3"/>
        <v>0.21288352548119624</v>
      </c>
      <c r="M40" s="14">
        <f t="shared" si="3"/>
        <v>0.28073807580664778</v>
      </c>
      <c r="N40" s="14">
        <f t="shared" ref="N40:O40" si="4">N35/N33</f>
        <v>0.30441652173704498</v>
      </c>
      <c r="O40" s="14">
        <f t="shared" si="4"/>
        <v>0.31823631055458251</v>
      </c>
    </row>
    <row r="41" spans="1:16" s="14" customFormat="1" hidden="1" x14ac:dyDescent="0.2">
      <c r="A41" s="18"/>
    </row>
    <row r="42" spans="1:16" s="25" customFormat="1" hidden="1" x14ac:dyDescent="0.2">
      <c r="A42" s="24" t="s">
        <v>42</v>
      </c>
      <c r="B42" s="25">
        <v>34436</v>
      </c>
      <c r="C42" s="25">
        <v>84142</v>
      </c>
      <c r="D42" s="25">
        <f>E42*1.114</f>
        <v>72516.944000000003</v>
      </c>
      <c r="E42" s="25">
        <v>65096</v>
      </c>
      <c r="F42" s="25">
        <v>52059</v>
      </c>
      <c r="G42" s="25">
        <v>37457</v>
      </c>
      <c r="H42" s="25">
        <v>32547</v>
      </c>
      <c r="I42" s="25">
        <v>42606</v>
      </c>
      <c r="J42" s="25">
        <v>41250</v>
      </c>
      <c r="K42" s="25">
        <v>28517</v>
      </c>
      <c r="M42" s="25">
        <v>28820</v>
      </c>
      <c r="N42" s="25">
        <f>O42/(1+0.8%)</f>
        <v>26727.182539682541</v>
      </c>
      <c r="O42" s="25">
        <v>26941</v>
      </c>
      <c r="P42" s="14"/>
    </row>
    <row r="43" spans="1:16" s="22" customFormat="1" hidden="1" x14ac:dyDescent="0.2">
      <c r="A43" s="21" t="s">
        <v>43</v>
      </c>
      <c r="B43" s="22">
        <v>0.224</v>
      </c>
      <c r="C43" s="22">
        <v>0.159</v>
      </c>
      <c r="D43" s="22">
        <v>0.114</v>
      </c>
      <c r="E43" s="22">
        <v>0.25</v>
      </c>
      <c r="F43" s="22">
        <v>0.40699999999999997</v>
      </c>
      <c r="G43" s="22">
        <v>0.151</v>
      </c>
      <c r="H43" s="23">
        <v>-0.214</v>
      </c>
      <c r="I43" s="22">
        <v>3.2000000000000001E-2</v>
      </c>
      <c r="J43" s="22">
        <v>0.44600000000000001</v>
      </c>
      <c r="K43" s="23">
        <v>-0.14000000000000001</v>
      </c>
      <c r="M43" s="22">
        <v>5.1999999999999998E-2</v>
      </c>
      <c r="N43" s="23">
        <v>-8.0000000000000002E-3</v>
      </c>
      <c r="O43" s="22">
        <v>0.43</v>
      </c>
    </row>
    <row r="44" spans="1:16" s="14" customFormat="1" hidden="1" x14ac:dyDescent="0.2">
      <c r="A44" s="18" t="s">
        <v>44</v>
      </c>
      <c r="B44" s="14">
        <f t="shared" ref="B44:K44" si="5">B42/B35</f>
        <v>0.22046941623877997</v>
      </c>
      <c r="C44" s="14">
        <f t="shared" si="5"/>
        <v>0.29926527746004861</v>
      </c>
      <c r="D44" s="14">
        <f t="shared" si="5"/>
        <v>0.26004218225465076</v>
      </c>
      <c r="E44" s="14">
        <f t="shared" si="5"/>
        <v>0.24877625897311997</v>
      </c>
      <c r="F44" s="14">
        <f t="shared" si="5"/>
        <v>0.21999818538157087</v>
      </c>
      <c r="G44" s="14">
        <f t="shared" si="5"/>
        <v>0.17936945294687245</v>
      </c>
      <c r="H44" s="14">
        <f t="shared" si="5"/>
        <v>0.16507976826649201</v>
      </c>
      <c r="I44" s="14">
        <f t="shared" si="5"/>
        <v>0.2190956296423027</v>
      </c>
      <c r="J44" s="14">
        <f t="shared" si="5"/>
        <v>0.22733705802369197</v>
      </c>
      <c r="K44" s="14">
        <f t="shared" si="5"/>
        <v>0.1842534353441469</v>
      </c>
      <c r="M44" s="14">
        <f>M42/M35</f>
        <v>0.22576475657044379</v>
      </c>
      <c r="N44" s="14">
        <f t="shared" ref="N44:O44" si="6">N42/N35</f>
        <v>0.1914184401275007</v>
      </c>
      <c r="O44" s="14">
        <f t="shared" si="6"/>
        <v>0.1987268381919037</v>
      </c>
    </row>
    <row r="45" spans="1:16" s="17" customFormat="1" hidden="1" x14ac:dyDescent="0.2">
      <c r="A45" s="15" t="s">
        <v>33</v>
      </c>
      <c r="B45" s="16">
        <v>29303</v>
      </c>
      <c r="C45" s="16">
        <v>59827</v>
      </c>
      <c r="D45" s="16">
        <v>50294</v>
      </c>
      <c r="E45" s="16">
        <v>41773</v>
      </c>
      <c r="F45" s="16">
        <v>40623</v>
      </c>
      <c r="G45" s="16">
        <v>29047</v>
      </c>
      <c r="H45" s="16">
        <v>21793</v>
      </c>
      <c r="I45" s="16">
        <v>23412</v>
      </c>
      <c r="J45" s="16">
        <v>31304.5</v>
      </c>
      <c r="K45" s="16">
        <v>19504.3</v>
      </c>
      <c r="M45" s="16">
        <v>25422</v>
      </c>
      <c r="N45" s="17">
        <v>22490</v>
      </c>
      <c r="O45" s="17">
        <v>19597</v>
      </c>
    </row>
    <row r="46" spans="1:16" s="14" customFormat="1" hidden="1" x14ac:dyDescent="0.2">
      <c r="A46" s="18" t="s">
        <v>54</v>
      </c>
      <c r="B46" s="14">
        <f t="shared" ref="B46:K46" si="7">B45/B35</f>
        <v>0.18760643814743205</v>
      </c>
      <c r="C46" s="14">
        <f t="shared" si="7"/>
        <v>0.21278486076635125</v>
      </c>
      <c r="D46" s="14">
        <f t="shared" si="7"/>
        <v>0.18035180183979352</v>
      </c>
      <c r="E46" s="14">
        <f t="shared" si="7"/>
        <v>0.1596431526681231</v>
      </c>
      <c r="F46" s="14">
        <f t="shared" si="7"/>
        <v>0.17167034105064549</v>
      </c>
      <c r="G46" s="14">
        <f t="shared" si="7"/>
        <v>0.13909668419114729</v>
      </c>
      <c r="H46" s="14">
        <f t="shared" si="7"/>
        <v>0.1105350228848023</v>
      </c>
      <c r="I46" s="14">
        <f t="shared" si="7"/>
        <v>0.12039306391554219</v>
      </c>
      <c r="J46" s="14">
        <f t="shared" si="7"/>
        <v>0.17252540443400402</v>
      </c>
      <c r="K46" s="14">
        <f t="shared" si="7"/>
        <v>0.12602076932997316</v>
      </c>
      <c r="M46" s="14">
        <f>M45/M35</f>
        <v>0.19914613606987583</v>
      </c>
      <c r="N46" s="14">
        <f t="shared" ref="N46:O46" si="8">N45/N35</f>
        <v>0.16107199896868085</v>
      </c>
      <c r="O46" s="14">
        <f t="shared" si="8"/>
        <v>0.14455476218576654</v>
      </c>
    </row>
    <row r="47" spans="1:16" s="14" customFormat="1" hidden="1" x14ac:dyDescent="0.2">
      <c r="A47" s="18"/>
    </row>
    <row r="48" spans="1:16" s="20" customFormat="1" x14ac:dyDescent="0.2">
      <c r="A48" s="19" t="s">
        <v>35</v>
      </c>
      <c r="B48" s="20">
        <f>SUM(B50:B52)</f>
        <v>163375</v>
      </c>
      <c r="C48" s="20">
        <f t="shared" ref="C48:O48" si="9">SUM(C50:C52)</f>
        <v>366131.03</v>
      </c>
      <c r="D48" s="20">
        <f t="shared" si="9"/>
        <v>332510.37</v>
      </c>
      <c r="E48" s="20">
        <f t="shared" si="9"/>
        <v>303625.13</v>
      </c>
      <c r="F48" s="20">
        <f t="shared" si="9"/>
        <v>265796.49</v>
      </c>
      <c r="G48" s="20">
        <f t="shared" si="9"/>
        <v>236778.21</v>
      </c>
      <c r="H48" s="20">
        <f t="shared" si="9"/>
        <v>220320.77</v>
      </c>
      <c r="I48" s="20">
        <f t="shared" si="9"/>
        <v>203173.56</v>
      </c>
      <c r="J48" s="20">
        <f t="shared" si="9"/>
        <v>190328.1</v>
      </c>
      <c r="K48" s="20">
        <f t="shared" si="9"/>
        <v>162021.97</v>
      </c>
      <c r="L48" s="20">
        <f t="shared" si="9"/>
        <v>109247.79</v>
      </c>
      <c r="M48" s="20">
        <f t="shared" si="9"/>
        <v>161623</v>
      </c>
      <c r="N48" s="20">
        <f t="shared" si="9"/>
        <v>160688</v>
      </c>
      <c r="O48" s="20">
        <f t="shared" si="9"/>
        <v>139722</v>
      </c>
    </row>
    <row r="49" spans="1:15" s="14" customFormat="1" x14ac:dyDescent="0.2">
      <c r="A49" s="18" t="s">
        <v>31</v>
      </c>
      <c r="B49" s="14">
        <f>(B48-M48)/M48</f>
        <v>1.0840041330751192E-2</v>
      </c>
      <c r="C49" s="14">
        <f t="shared" ref="C49:K49" si="10">(C48-D48)/D48</f>
        <v>0.10111161345133396</v>
      </c>
      <c r="D49" s="14">
        <f t="shared" si="10"/>
        <v>9.5134549633622195E-2</v>
      </c>
      <c r="E49" s="14">
        <f t="shared" si="10"/>
        <v>0.14232181922342171</v>
      </c>
      <c r="F49" s="14">
        <f t="shared" si="10"/>
        <v>0.12255468947079209</v>
      </c>
      <c r="G49" s="14">
        <f t="shared" si="10"/>
        <v>7.4697632910415132E-2</v>
      </c>
      <c r="H49" s="14">
        <f t="shared" si="10"/>
        <v>8.4396857543865417E-2</v>
      </c>
      <c r="I49" s="14">
        <f t="shared" si="10"/>
        <v>6.7491137672261697E-2</v>
      </c>
      <c r="J49" s="14">
        <f t="shared" si="10"/>
        <v>0.17470550444486019</v>
      </c>
      <c r="K49" s="14">
        <f t="shared" si="10"/>
        <v>0.48306862774981546</v>
      </c>
    </row>
    <row r="50" spans="1:15" s="20" customFormat="1" x14ac:dyDescent="0.2">
      <c r="A50" s="19" t="s">
        <v>46</v>
      </c>
      <c r="B50" s="20">
        <v>121676</v>
      </c>
      <c r="C50" s="20">
        <v>245588.03</v>
      </c>
      <c r="D50" s="20">
        <v>238858.37</v>
      </c>
      <c r="E50" s="20">
        <v>220904.13</v>
      </c>
      <c r="F50" s="20">
        <v>203085.49</v>
      </c>
      <c r="G50" s="20">
        <v>187755.21</v>
      </c>
      <c r="H50" s="20">
        <v>175877.77</v>
      </c>
      <c r="I50" s="20">
        <v>151785.56</v>
      </c>
      <c r="J50" s="20">
        <v>140212.1</v>
      </c>
      <c r="K50" s="20">
        <v>125952.97</v>
      </c>
      <c r="L50" s="20">
        <v>109247.79</v>
      </c>
      <c r="M50" s="20">
        <v>116411</v>
      </c>
      <c r="N50" s="20">
        <v>123538</v>
      </c>
      <c r="O50" s="20">
        <v>111592</v>
      </c>
    </row>
    <row r="51" spans="1:15" s="27" customFormat="1" x14ac:dyDescent="0.2">
      <c r="A51" s="26" t="s">
        <v>48</v>
      </c>
      <c r="B51" s="27">
        <v>41699</v>
      </c>
      <c r="C51" s="27">
        <v>117999</v>
      </c>
      <c r="D51" s="27">
        <v>91365</v>
      </c>
      <c r="E51" s="27">
        <v>80562</v>
      </c>
      <c r="F51" s="27">
        <v>60700</v>
      </c>
      <c r="G51" s="27">
        <v>46852</v>
      </c>
      <c r="H51" s="27">
        <v>42364</v>
      </c>
      <c r="I51" s="27">
        <v>51388</v>
      </c>
      <c r="J51" s="27">
        <v>50116</v>
      </c>
      <c r="K51" s="27">
        <v>36069</v>
      </c>
      <c r="M51" s="27">
        <v>45212</v>
      </c>
      <c r="N51" s="27">
        <v>37150</v>
      </c>
      <c r="O51" s="27">
        <v>28130</v>
      </c>
    </row>
    <row r="52" spans="1:15" s="27" customFormat="1" x14ac:dyDescent="0.2">
      <c r="A52" s="26" t="s">
        <v>50</v>
      </c>
      <c r="C52" s="27">
        <v>2544</v>
      </c>
      <c r="D52" s="27">
        <v>2287</v>
      </c>
      <c r="E52" s="27">
        <v>2159</v>
      </c>
      <c r="F52" s="27">
        <v>2011</v>
      </c>
      <c r="G52" s="27">
        <v>2171</v>
      </c>
      <c r="H52" s="27">
        <v>2079</v>
      </c>
    </row>
    <row r="53" spans="1:15" s="14" customFormat="1" x14ac:dyDescent="0.2">
      <c r="A53" s="18" t="s">
        <v>51</v>
      </c>
      <c r="B53" s="14">
        <f t="shared" ref="B53:M53" si="11">B48/B33</f>
        <v>0.30699920607703401</v>
      </c>
      <c r="C53" s="14">
        <f t="shared" si="11"/>
        <v>0.36037008179835517</v>
      </c>
      <c r="D53" s="14">
        <f t="shared" si="11"/>
        <v>0.337055495951811</v>
      </c>
      <c r="E53" s="14">
        <f t="shared" si="11"/>
        <v>0.33028540454056982</v>
      </c>
      <c r="F53" s="14">
        <f t="shared" si="11"/>
        <v>0.31945315099985466</v>
      </c>
      <c r="G53" s="14">
        <f t="shared" si="11"/>
        <v>0.31722905201280127</v>
      </c>
      <c r="H53" s="14">
        <f t="shared" si="11"/>
        <v>0.31983472070158997</v>
      </c>
      <c r="I53" s="14">
        <f t="shared" si="11"/>
        <v>0.3157010711148604</v>
      </c>
      <c r="J53" s="14">
        <f t="shared" si="11"/>
        <v>0.32097792915310769</v>
      </c>
      <c r="K53" s="14">
        <f t="shared" si="11"/>
        <v>0.30083176129822869</v>
      </c>
      <c r="L53" s="14">
        <f t="shared" si="11"/>
        <v>0.22389585854987967</v>
      </c>
      <c r="M53" s="14">
        <f t="shared" si="11"/>
        <v>0.35544028848143694</v>
      </c>
      <c r="N53" s="14">
        <f t="shared" ref="N53:O53" si="12">N48/N33</f>
        <v>0.35033397584193809</v>
      </c>
      <c r="O53" s="14">
        <f t="shared" si="12"/>
        <v>0.32798753233290584</v>
      </c>
    </row>
    <row r="54" spans="1:15" s="20" customFormat="1" x14ac:dyDescent="0.2">
      <c r="A54" s="19" t="s">
        <v>52</v>
      </c>
      <c r="B54" s="20">
        <f t="shared" ref="B54:M54" si="13">B48-B35</f>
        <v>7181</v>
      </c>
      <c r="C54" s="20">
        <f t="shared" si="13"/>
        <v>84969.109999999986</v>
      </c>
      <c r="D54" s="20">
        <f t="shared" si="13"/>
        <v>53644.290000000037</v>
      </c>
      <c r="E54" s="20">
        <f t="shared" si="13"/>
        <v>41960.290000000008</v>
      </c>
      <c r="F54" s="20">
        <f t="shared" si="13"/>
        <v>29162.720000000001</v>
      </c>
      <c r="G54" s="20">
        <f t="shared" si="13"/>
        <v>27952.239999999991</v>
      </c>
      <c r="H54" s="20">
        <f t="shared" si="13"/>
        <v>23161.539999999979</v>
      </c>
      <c r="I54" s="20">
        <f t="shared" si="13"/>
        <v>8710.5299999999988</v>
      </c>
      <c r="J54" s="20">
        <f t="shared" si="13"/>
        <v>8879.4599999999919</v>
      </c>
      <c r="K54" s="20">
        <f t="shared" si="13"/>
        <v>7251.4499999999825</v>
      </c>
      <c r="L54" s="20">
        <f t="shared" si="13"/>
        <v>5373.3600000000006</v>
      </c>
      <c r="M54" s="20">
        <f t="shared" si="13"/>
        <v>33968</v>
      </c>
      <c r="N54" s="20">
        <f t="shared" ref="N54:O54" si="14">N48-N35</f>
        <v>21061</v>
      </c>
      <c r="O54" s="20">
        <f t="shared" si="14"/>
        <v>4154</v>
      </c>
    </row>
    <row r="55" spans="1:15" s="14" customFormat="1" x14ac:dyDescent="0.2">
      <c r="A55" s="18" t="s">
        <v>53</v>
      </c>
      <c r="B55" s="14">
        <f t="shared" ref="B55:M55" si="15">B54/B35</f>
        <v>4.5974877396058746E-2</v>
      </c>
      <c r="C55" s="14">
        <f t="shared" si="15"/>
        <v>0.30220703429539808</v>
      </c>
      <c r="D55" s="14">
        <f t="shared" si="15"/>
        <v>0.19236577643290301</v>
      </c>
      <c r="E55" s="14">
        <f t="shared" si="15"/>
        <v>0.16035891562657026</v>
      </c>
      <c r="F55" s="14">
        <f t="shared" si="15"/>
        <v>0.12323989090821653</v>
      </c>
      <c r="G55" s="14">
        <f t="shared" si="15"/>
        <v>0.13385423278531874</v>
      </c>
      <c r="H55" s="14">
        <f t="shared" si="15"/>
        <v>0.11747631597059888</v>
      </c>
      <c r="I55" s="14">
        <f t="shared" si="15"/>
        <v>4.4792730011457699E-2</v>
      </c>
      <c r="J55" s="14">
        <f t="shared" si="15"/>
        <v>4.8936492442158787E-2</v>
      </c>
      <c r="K55" s="14">
        <f t="shared" si="15"/>
        <v>4.6852914883273519E-2</v>
      </c>
      <c r="L55" s="14">
        <f t="shared" si="15"/>
        <v>5.1729381330901172E-2</v>
      </c>
      <c r="M55" s="14">
        <f t="shared" si="15"/>
        <v>0.26609220163722536</v>
      </c>
      <c r="N55" s="14">
        <f t="shared" ref="N55:O55" si="16">N54/N35</f>
        <v>0.15083758871851433</v>
      </c>
      <c r="O55" s="14">
        <f t="shared" si="16"/>
        <v>3.0641449309571581E-2</v>
      </c>
    </row>
    <row r="56" spans="1:15" s="14" customFormat="1" x14ac:dyDescent="0.2">
      <c r="A56" s="18"/>
    </row>
    <row r="59" spans="1:15" x14ac:dyDescent="0.2">
      <c r="A59" s="12">
        <f>117116+39078</f>
        <v>156194</v>
      </c>
    </row>
    <row r="60" spans="1:15" x14ac:dyDescent="0.2">
      <c r="A60" s="12">
        <f>182895+93489+4778</f>
        <v>281162</v>
      </c>
    </row>
  </sheetData>
  <phoneticPr fontId="1" type="noConversion"/>
  <conditionalFormatting sqref="C4:L4 A4 N4:XFD4">
    <cfRule type="colorScale" priority="25">
      <colorScale>
        <cfvo type="min"/>
        <cfvo type="max"/>
        <color rgb="FFFFEF9C"/>
        <color rgb="FF63BE7B"/>
      </colorScale>
    </cfRule>
  </conditionalFormatting>
  <conditionalFormatting sqref="C5:L5 A5 N5:XFD5">
    <cfRule type="colorScale" priority="24">
      <colorScale>
        <cfvo type="min"/>
        <cfvo type="max"/>
        <color rgb="FFFFEF9C"/>
        <color rgb="FF63BE7B"/>
      </colorScale>
    </cfRule>
  </conditionalFormatting>
  <conditionalFormatting sqref="C10:L10 A10 N10:XFD10">
    <cfRule type="colorScale" priority="23">
      <colorScale>
        <cfvo type="min"/>
        <cfvo type="max"/>
        <color rgb="FFFFEF9C"/>
        <color rgb="FF63BE7B"/>
      </colorScale>
    </cfRule>
  </conditionalFormatting>
  <conditionalFormatting sqref="C11:L14 A11 N11:XFD14">
    <cfRule type="colorScale" priority="22">
      <colorScale>
        <cfvo type="min"/>
        <cfvo type="max"/>
        <color rgb="FFFFEF9C"/>
        <color rgb="FF63BE7B"/>
      </colorScale>
    </cfRule>
  </conditionalFormatting>
  <conditionalFormatting sqref="C9:L9 A9 N9:XFD9">
    <cfRule type="colorScale" priority="21">
      <colorScale>
        <cfvo type="min"/>
        <cfvo type="max"/>
        <color rgb="FFFFEF9C"/>
        <color rgb="FF63BE7B"/>
      </colorScale>
    </cfRule>
  </conditionalFormatting>
  <conditionalFormatting sqref="C46:L47 A46:A47 N47:XFD47 P46:XFD46">
    <cfRule type="colorScale" priority="18">
      <colorScale>
        <cfvo type="min"/>
        <cfvo type="max"/>
        <color rgb="FFFFEF9C"/>
        <color rgb="FF63BE7B"/>
      </colorScale>
    </cfRule>
  </conditionalFormatting>
  <conditionalFormatting sqref="C40:L41 A40:A41 N41:XFD41 P40:XFD40">
    <cfRule type="colorScale" priority="17">
      <colorScale>
        <cfvo type="min"/>
        <cfvo type="max"/>
        <color rgb="FFFFEF9C"/>
        <color rgb="FF63BE7B"/>
      </colorScale>
    </cfRule>
  </conditionalFormatting>
  <conditionalFormatting sqref="A55:A56 C55:L56 N56:XFD56 P55:XFD55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6:B47">
    <cfRule type="colorScale" priority="10">
      <colorScale>
        <cfvo type="min"/>
        <cfvo type="max"/>
        <color rgb="FFFFEF9C"/>
        <color rgb="FF63BE7B"/>
      </colorScale>
    </cfRule>
  </conditionalFormatting>
  <conditionalFormatting sqref="B40:B41">
    <cfRule type="colorScale" priority="9">
      <colorScale>
        <cfvo type="min"/>
        <cfvo type="max"/>
        <color rgb="FFFFEF9C"/>
        <color rgb="FF63BE7B"/>
      </colorScale>
    </cfRule>
  </conditionalFormatting>
  <conditionalFormatting sqref="B55:B5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4:L44 P44:XFD44">
    <cfRule type="colorScale" priority="7">
      <colorScale>
        <cfvo type="min"/>
        <cfvo type="max"/>
        <color rgb="FF63BE7B"/>
        <color rgb="FFFFEF9C"/>
      </colorScale>
    </cfRule>
  </conditionalFormatting>
  <conditionalFormatting sqref="A55:L56 N56:XFD56 P55:XFD55">
    <cfRule type="colorScale" priority="6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DF11-8562-4932-948F-95DCB151235F}">
  <dimension ref="A1:P29"/>
  <sheetViews>
    <sheetView zoomScaleNormal="100" workbookViewId="0">
      <selection activeCell="F20" sqref="F20"/>
    </sheetView>
  </sheetViews>
  <sheetFormatPr defaultRowHeight="14.25" x14ac:dyDescent="0.2"/>
  <cols>
    <col min="1" max="1" width="35.25" style="12" customWidth="1"/>
    <col min="2" max="3" width="12.375" style="13" bestFit="1" customWidth="1"/>
    <col min="4" max="5" width="10.875" style="13" bestFit="1" customWidth="1"/>
    <col min="6" max="6" width="11.625" style="13" customWidth="1"/>
    <col min="7" max="12" width="10.875" style="13" bestFit="1" customWidth="1"/>
    <col min="13" max="13" width="10.5" style="13" customWidth="1"/>
    <col min="14" max="15" width="10.875" style="13" bestFit="1" customWidth="1"/>
    <col min="16" max="16384" width="9" style="13"/>
  </cols>
  <sheetData>
    <row r="1" spans="1:16" x14ac:dyDescent="0.2">
      <c r="A1" s="12" t="s">
        <v>16</v>
      </c>
      <c r="B1" s="13" t="s">
        <v>38</v>
      </c>
      <c r="C1" s="13" t="s">
        <v>55</v>
      </c>
      <c r="D1" s="13" t="s">
        <v>56</v>
      </c>
      <c r="E1" s="13" t="s">
        <v>57</v>
      </c>
      <c r="F1" s="13" t="s">
        <v>2</v>
      </c>
      <c r="G1" s="13" t="s">
        <v>4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</row>
    <row r="2" spans="1:16" s="20" customFormat="1" x14ac:dyDescent="0.2">
      <c r="A2" s="19" t="s">
        <v>32</v>
      </c>
      <c r="B2" s="20">
        <v>532167.5</v>
      </c>
      <c r="C2" s="20">
        <v>454712.1</v>
      </c>
      <c r="D2" s="20">
        <v>458670.9</v>
      </c>
      <c r="E2" s="20">
        <v>425997.9</v>
      </c>
      <c r="F2" s="20">
        <v>1015986.2</v>
      </c>
      <c r="G2" s="20">
        <v>986515.2</v>
      </c>
      <c r="H2" s="20">
        <v>919281.1</v>
      </c>
      <c r="I2" s="20">
        <v>832035.9</v>
      </c>
      <c r="J2" s="20">
        <v>746395.1</v>
      </c>
      <c r="K2" s="20">
        <v>688858.2</v>
      </c>
      <c r="L2" s="20">
        <v>643563.1</v>
      </c>
      <c r="M2" s="20">
        <v>592963.19999999995</v>
      </c>
      <c r="N2" s="20">
        <v>538580</v>
      </c>
      <c r="O2" s="20">
        <v>487940.2</v>
      </c>
    </row>
    <row r="3" spans="1:16" s="20" customFormat="1" x14ac:dyDescent="0.2">
      <c r="A3" s="19"/>
    </row>
    <row r="4" spans="1:16" s="20" customFormat="1" x14ac:dyDescent="0.2">
      <c r="A4" s="19" t="s">
        <v>36</v>
      </c>
      <c r="B4" s="20">
        <f t="shared" ref="B4:O4" si="0">SUM(B6:B8)</f>
        <v>156194</v>
      </c>
      <c r="C4" s="20">
        <f t="shared" si="0"/>
        <v>127655</v>
      </c>
      <c r="D4" s="20">
        <f t="shared" si="0"/>
        <v>139627</v>
      </c>
      <c r="E4" s="20">
        <f t="shared" si="0"/>
        <v>135568</v>
      </c>
      <c r="F4" s="20">
        <f t="shared" si="0"/>
        <v>281161.92000000004</v>
      </c>
      <c r="G4" s="20">
        <f t="shared" si="0"/>
        <v>278866.07999999996</v>
      </c>
      <c r="H4" s="20">
        <f t="shared" si="0"/>
        <v>261664.84</v>
      </c>
      <c r="I4" s="20">
        <f t="shared" si="0"/>
        <v>236633.77</v>
      </c>
      <c r="J4" s="20">
        <f t="shared" si="0"/>
        <v>208825.97</v>
      </c>
      <c r="K4" s="20">
        <f t="shared" si="0"/>
        <v>197159.23</v>
      </c>
      <c r="L4" s="20">
        <f t="shared" si="0"/>
        <v>194463.03</v>
      </c>
      <c r="M4" s="20">
        <f t="shared" si="0"/>
        <v>181448.64</v>
      </c>
      <c r="N4" s="20">
        <f t="shared" si="0"/>
        <v>154770.52000000002</v>
      </c>
      <c r="O4" s="20">
        <f t="shared" si="0"/>
        <v>103874.43</v>
      </c>
    </row>
    <row r="5" spans="1:16" s="14" customFormat="1" x14ac:dyDescent="0.2">
      <c r="A5" s="18" t="s">
        <v>30</v>
      </c>
      <c r="B5" s="14">
        <f>(B4-C4)/C4</f>
        <v>0.22356351102581176</v>
      </c>
      <c r="F5" s="14">
        <f t="shared" ref="F5:N5" si="1">(F4-G4)/G4</f>
        <v>8.2327689333894036E-3</v>
      </c>
      <c r="G5" s="14">
        <f t="shared" si="1"/>
        <v>6.5737681837574974E-2</v>
      </c>
      <c r="H5" s="14">
        <f t="shared" si="1"/>
        <v>0.10577978789756005</v>
      </c>
      <c r="I5" s="14">
        <f t="shared" si="1"/>
        <v>0.1331625563621229</v>
      </c>
      <c r="J5" s="14">
        <f t="shared" si="1"/>
        <v>5.9174201481716024E-2</v>
      </c>
      <c r="K5" s="14">
        <f t="shared" si="1"/>
        <v>1.3864846186959092E-2</v>
      </c>
      <c r="L5" s="14">
        <f t="shared" si="1"/>
        <v>7.1724924474495841E-2</v>
      </c>
      <c r="M5" s="14">
        <f t="shared" si="1"/>
        <v>0.17237210290435151</v>
      </c>
      <c r="N5" s="14">
        <f t="shared" si="1"/>
        <v>0.48997708098133513</v>
      </c>
    </row>
    <row r="6" spans="1:16" s="20" customFormat="1" x14ac:dyDescent="0.2">
      <c r="A6" s="19" t="s">
        <v>45</v>
      </c>
      <c r="B6" s="20">
        <v>117116</v>
      </c>
      <c r="C6" s="20">
        <v>96176</v>
      </c>
      <c r="D6" s="20">
        <v>107846</v>
      </c>
      <c r="E6" s="20">
        <v>104331</v>
      </c>
      <c r="F6" s="20">
        <v>182894.92</v>
      </c>
      <c r="G6" s="20">
        <v>190390.08</v>
      </c>
      <c r="H6" s="20">
        <v>183359.84</v>
      </c>
      <c r="I6" s="20">
        <v>172592.77</v>
      </c>
      <c r="J6" s="20">
        <v>159604.97</v>
      </c>
      <c r="K6" s="20">
        <v>152269.23000000001</v>
      </c>
      <c r="L6" s="20">
        <v>140370.03</v>
      </c>
      <c r="M6" s="20">
        <v>129209.64</v>
      </c>
      <c r="N6" s="20">
        <v>117253.52</v>
      </c>
      <c r="O6" s="20">
        <v>103874.43</v>
      </c>
    </row>
    <row r="7" spans="1:16" s="27" customFormat="1" x14ac:dyDescent="0.2">
      <c r="A7" s="26" t="s">
        <v>47</v>
      </c>
      <c r="B7" s="27">
        <v>39078</v>
      </c>
      <c r="C7" s="27">
        <v>31479</v>
      </c>
      <c r="D7" s="27">
        <v>31781</v>
      </c>
      <c r="E7" s="27">
        <v>31237</v>
      </c>
      <c r="F7" s="27">
        <v>93489</v>
      </c>
      <c r="G7" s="27">
        <v>84516</v>
      </c>
      <c r="H7" s="27">
        <v>75405</v>
      </c>
      <c r="I7" s="27">
        <v>61462</v>
      </c>
      <c r="J7" s="27">
        <v>46619</v>
      </c>
      <c r="K7" s="27">
        <v>42330</v>
      </c>
      <c r="L7" s="27">
        <v>54093</v>
      </c>
      <c r="M7" s="27">
        <v>52239</v>
      </c>
      <c r="N7" s="27">
        <v>37517</v>
      </c>
    </row>
    <row r="8" spans="1:16" s="27" customFormat="1" x14ac:dyDescent="0.2">
      <c r="A8" s="26" t="s">
        <v>49</v>
      </c>
      <c r="F8" s="27">
        <v>4778</v>
      </c>
      <c r="G8" s="27">
        <v>3960</v>
      </c>
      <c r="H8" s="27">
        <v>2900</v>
      </c>
      <c r="I8" s="27">
        <v>2579</v>
      </c>
      <c r="J8" s="27">
        <v>2602</v>
      </c>
      <c r="K8" s="27">
        <v>2560</v>
      </c>
    </row>
    <row r="9" spans="1:16" s="14" customFormat="1" x14ac:dyDescent="0.2">
      <c r="A9" s="18" t="s">
        <v>34</v>
      </c>
      <c r="B9" s="14">
        <f>B4/B2</f>
        <v>0.29350533431673298</v>
      </c>
      <c r="C9" s="14">
        <f>C4/C2</f>
        <v>0.28073807580664778</v>
      </c>
      <c r="D9" s="14">
        <f t="shared" ref="D9:E9" si="2">D4/D2</f>
        <v>0.30441652173704498</v>
      </c>
      <c r="E9" s="14">
        <f t="shared" si="2"/>
        <v>0.31823631055458251</v>
      </c>
      <c r="F9" s="14">
        <f t="shared" ref="F9:O9" si="3">F4/F2</f>
        <v>0.27673793207033726</v>
      </c>
      <c r="G9" s="14">
        <f t="shared" si="3"/>
        <v>0.28267793542360015</v>
      </c>
      <c r="H9" s="14">
        <f t="shared" si="3"/>
        <v>0.28464072632408083</v>
      </c>
      <c r="I9" s="14">
        <f t="shared" si="3"/>
        <v>0.28440331721263468</v>
      </c>
      <c r="J9" s="14">
        <f t="shared" si="3"/>
        <v>0.27977939565787613</v>
      </c>
      <c r="K9" s="14">
        <f t="shared" si="3"/>
        <v>0.28621163252466186</v>
      </c>
      <c r="L9" s="14">
        <f t="shared" si="3"/>
        <v>0.30216622115220715</v>
      </c>
      <c r="M9" s="14">
        <f t="shared" si="3"/>
        <v>0.30600320559522082</v>
      </c>
      <c r="N9" s="14">
        <f t="shared" si="3"/>
        <v>0.28736774481042743</v>
      </c>
      <c r="O9" s="14">
        <f t="shared" si="3"/>
        <v>0.21288352548119624</v>
      </c>
    </row>
    <row r="10" spans="1:16" s="14" customFormat="1" x14ac:dyDescent="0.2">
      <c r="A10" s="18"/>
    </row>
    <row r="11" spans="1:16" s="25" customFormat="1" x14ac:dyDescent="0.2">
      <c r="A11" s="24" t="s">
        <v>42</v>
      </c>
      <c r="B11" s="25">
        <v>34436</v>
      </c>
      <c r="C11" s="25">
        <v>28820</v>
      </c>
      <c r="D11" s="25">
        <f>E11/(1+0.8%)</f>
        <v>26727.182539682541</v>
      </c>
      <c r="E11" s="25">
        <v>26941</v>
      </c>
      <c r="F11" s="25">
        <v>84142</v>
      </c>
      <c r="G11" s="25">
        <f>H11*1.114</f>
        <v>72516.944000000003</v>
      </c>
      <c r="H11" s="25">
        <v>65096</v>
      </c>
      <c r="I11" s="25">
        <v>52059</v>
      </c>
      <c r="J11" s="25">
        <v>37457</v>
      </c>
      <c r="K11" s="25">
        <v>32547</v>
      </c>
      <c r="L11" s="25">
        <v>42606</v>
      </c>
      <c r="M11" s="25">
        <v>41250</v>
      </c>
      <c r="N11" s="25">
        <v>28517</v>
      </c>
      <c r="P11" s="14"/>
    </row>
    <row r="12" spans="1:16" s="22" customFormat="1" x14ac:dyDescent="0.2">
      <c r="A12" s="21" t="s">
        <v>43</v>
      </c>
      <c r="B12" s="22">
        <v>0.224</v>
      </c>
      <c r="C12" s="22">
        <v>5.1999999999999998E-2</v>
      </c>
      <c r="D12" s="23">
        <v>-8.0000000000000002E-3</v>
      </c>
      <c r="E12" s="22">
        <v>0.43</v>
      </c>
      <c r="F12" s="22">
        <v>0.159</v>
      </c>
      <c r="G12" s="22">
        <v>0.114</v>
      </c>
      <c r="H12" s="22">
        <v>0.25</v>
      </c>
      <c r="I12" s="22">
        <v>0.40699999999999997</v>
      </c>
      <c r="J12" s="22">
        <v>0.151</v>
      </c>
      <c r="K12" s="23">
        <v>-0.214</v>
      </c>
      <c r="L12" s="22">
        <v>3.2000000000000001E-2</v>
      </c>
      <c r="M12" s="22">
        <v>0.44600000000000001</v>
      </c>
      <c r="N12" s="23">
        <v>-0.14000000000000001</v>
      </c>
    </row>
    <row r="13" spans="1:16" s="14" customFormat="1" x14ac:dyDescent="0.2">
      <c r="A13" s="18" t="s">
        <v>44</v>
      </c>
      <c r="B13" s="14">
        <f>B11/B4</f>
        <v>0.22046941623877997</v>
      </c>
      <c r="C13" s="14">
        <f>C11/C4</f>
        <v>0.22576475657044379</v>
      </c>
      <c r="D13" s="14">
        <f t="shared" ref="D13:E13" si="4">D11/D4</f>
        <v>0.1914184401275007</v>
      </c>
      <c r="E13" s="14">
        <f t="shared" si="4"/>
        <v>0.1987268381919037</v>
      </c>
      <c r="F13" s="14">
        <f t="shared" ref="F13:N13" si="5">F11/F4</f>
        <v>0.29926527746004861</v>
      </c>
      <c r="G13" s="14">
        <f t="shared" si="5"/>
        <v>0.26004218225465076</v>
      </c>
      <c r="H13" s="14">
        <f t="shared" si="5"/>
        <v>0.24877625897311997</v>
      </c>
      <c r="I13" s="14">
        <f t="shared" si="5"/>
        <v>0.21999818538157087</v>
      </c>
      <c r="J13" s="14">
        <f t="shared" si="5"/>
        <v>0.17936945294687245</v>
      </c>
      <c r="K13" s="14">
        <f t="shared" si="5"/>
        <v>0.16507976826649201</v>
      </c>
      <c r="L13" s="14">
        <f t="shared" si="5"/>
        <v>0.2190956296423027</v>
      </c>
      <c r="M13" s="14">
        <f t="shared" si="5"/>
        <v>0.22733705802369197</v>
      </c>
      <c r="N13" s="14">
        <f t="shared" si="5"/>
        <v>0.1842534353441469</v>
      </c>
    </row>
    <row r="14" spans="1:16" s="17" customFormat="1" x14ac:dyDescent="0.2">
      <c r="A14" s="15" t="s">
        <v>33</v>
      </c>
      <c r="B14" s="16">
        <v>29303</v>
      </c>
      <c r="C14" s="16">
        <v>25422</v>
      </c>
      <c r="D14" s="17">
        <v>22490</v>
      </c>
      <c r="E14" s="17">
        <v>19597</v>
      </c>
      <c r="F14" s="16">
        <v>59827</v>
      </c>
      <c r="G14" s="16">
        <v>50294</v>
      </c>
      <c r="H14" s="16">
        <v>41773</v>
      </c>
      <c r="I14" s="16">
        <v>40623</v>
      </c>
      <c r="J14" s="16">
        <v>29047</v>
      </c>
      <c r="K14" s="16">
        <v>21793</v>
      </c>
      <c r="L14" s="16">
        <v>23412</v>
      </c>
      <c r="M14" s="16">
        <v>31304.5</v>
      </c>
      <c r="N14" s="16">
        <v>19504.3</v>
      </c>
    </row>
    <row r="15" spans="1:16" s="14" customFormat="1" x14ac:dyDescent="0.2">
      <c r="A15" s="18" t="s">
        <v>54</v>
      </c>
      <c r="B15" s="14">
        <f>B14/B4</f>
        <v>0.18760643814743205</v>
      </c>
      <c r="C15" s="14">
        <f>C14/C4</f>
        <v>0.19914613606987583</v>
      </c>
      <c r="D15" s="14">
        <f t="shared" ref="D15:E15" si="6">D14/D4</f>
        <v>0.16107199896868085</v>
      </c>
      <c r="E15" s="14">
        <f t="shared" si="6"/>
        <v>0.14455476218576654</v>
      </c>
      <c r="F15" s="14">
        <f t="shared" ref="F15:N15" si="7">F14/F4</f>
        <v>0.21278486076635125</v>
      </c>
      <c r="G15" s="14">
        <f t="shared" si="7"/>
        <v>0.18035180183979352</v>
      </c>
      <c r="H15" s="14">
        <f t="shared" si="7"/>
        <v>0.1596431526681231</v>
      </c>
      <c r="I15" s="14">
        <f t="shared" si="7"/>
        <v>0.17167034105064549</v>
      </c>
      <c r="J15" s="14">
        <f t="shared" si="7"/>
        <v>0.13909668419114729</v>
      </c>
      <c r="K15" s="14">
        <f t="shared" si="7"/>
        <v>0.1105350228848023</v>
      </c>
      <c r="L15" s="14">
        <f t="shared" si="7"/>
        <v>0.12039306391554219</v>
      </c>
      <c r="M15" s="14">
        <f t="shared" si="7"/>
        <v>0.17252540443400402</v>
      </c>
      <c r="N15" s="14">
        <f t="shared" si="7"/>
        <v>0.12602076932997316</v>
      </c>
    </row>
    <row r="16" spans="1:16" s="14" customFormat="1" x14ac:dyDescent="0.2">
      <c r="A16" s="18"/>
    </row>
    <row r="17" spans="1:15" s="20" customFormat="1" x14ac:dyDescent="0.2">
      <c r="A17" s="19" t="s">
        <v>35</v>
      </c>
      <c r="B17" s="20">
        <f>SUM(B19:B21)</f>
        <v>163375</v>
      </c>
      <c r="C17" s="20">
        <f>SUM(C19:C21)</f>
        <v>161623</v>
      </c>
      <c r="D17" s="20">
        <f>SUM(D19:D21)</f>
        <v>160688</v>
      </c>
      <c r="E17" s="20">
        <f>SUM(E19:E21)</f>
        <v>139722</v>
      </c>
      <c r="F17" s="20">
        <f t="shared" ref="F17:O17" si="8">SUM(F19:F21)</f>
        <v>366131.03</v>
      </c>
      <c r="G17" s="20">
        <f t="shared" si="8"/>
        <v>332510.37</v>
      </c>
      <c r="H17" s="20">
        <f t="shared" si="8"/>
        <v>303625.13</v>
      </c>
      <c r="I17" s="20">
        <f t="shared" si="8"/>
        <v>265796.49</v>
      </c>
      <c r="J17" s="20">
        <f t="shared" si="8"/>
        <v>236778.21</v>
      </c>
      <c r="K17" s="20">
        <f t="shared" si="8"/>
        <v>220320.77</v>
      </c>
      <c r="L17" s="20">
        <f t="shared" si="8"/>
        <v>203173.56</v>
      </c>
      <c r="M17" s="20">
        <f t="shared" si="8"/>
        <v>190328.1</v>
      </c>
      <c r="N17" s="20">
        <f t="shared" si="8"/>
        <v>162021.97</v>
      </c>
      <c r="O17" s="20">
        <f t="shared" si="8"/>
        <v>109247.79</v>
      </c>
    </row>
    <row r="18" spans="1:15" s="14" customFormat="1" x14ac:dyDescent="0.2">
      <c r="A18" s="18" t="s">
        <v>31</v>
      </c>
      <c r="B18" s="14">
        <f>(B17-C17)/C17</f>
        <v>1.0840041330751192E-2</v>
      </c>
      <c r="C18" s="14">
        <f t="shared" ref="C18:D18" si="9">(C17-D17)/D17</f>
        <v>5.8187294633077766E-3</v>
      </c>
      <c r="D18" s="14">
        <f t="shared" si="9"/>
        <v>0.15005510943158556</v>
      </c>
      <c r="F18" s="14">
        <f t="shared" ref="F18:N18" si="10">(F17-G17)/G17</f>
        <v>0.10111161345133396</v>
      </c>
      <c r="G18" s="14">
        <f t="shared" si="10"/>
        <v>9.5134549633622195E-2</v>
      </c>
      <c r="H18" s="14">
        <f t="shared" si="10"/>
        <v>0.14232181922342171</v>
      </c>
      <c r="I18" s="14">
        <f t="shared" si="10"/>
        <v>0.12255468947079209</v>
      </c>
      <c r="J18" s="14">
        <f t="shared" si="10"/>
        <v>7.4697632910415132E-2</v>
      </c>
      <c r="K18" s="14">
        <f t="shared" si="10"/>
        <v>8.4396857543865417E-2</v>
      </c>
      <c r="L18" s="14">
        <f t="shared" si="10"/>
        <v>6.7491137672261697E-2</v>
      </c>
      <c r="M18" s="14">
        <f t="shared" si="10"/>
        <v>0.17470550444486019</v>
      </c>
      <c r="N18" s="14">
        <f t="shared" si="10"/>
        <v>0.48306862774981546</v>
      </c>
    </row>
    <row r="19" spans="1:15" s="20" customFormat="1" x14ac:dyDescent="0.2">
      <c r="A19" s="19" t="s">
        <v>46</v>
      </c>
      <c r="B19" s="20">
        <v>121676</v>
      </c>
      <c r="C19" s="20">
        <v>116411</v>
      </c>
      <c r="D19" s="20">
        <v>123538</v>
      </c>
      <c r="E19" s="20">
        <v>111592</v>
      </c>
      <c r="F19" s="20">
        <v>245588.03</v>
      </c>
      <c r="G19" s="20">
        <v>238858.37</v>
      </c>
      <c r="H19" s="20">
        <v>220904.13</v>
      </c>
      <c r="I19" s="20">
        <v>203085.49</v>
      </c>
      <c r="J19" s="20">
        <v>187755.21</v>
      </c>
      <c r="K19" s="20">
        <v>175877.77</v>
      </c>
      <c r="L19" s="20">
        <v>151785.56</v>
      </c>
      <c r="M19" s="20">
        <v>140212.1</v>
      </c>
      <c r="N19" s="20">
        <v>125952.97</v>
      </c>
      <c r="O19" s="20">
        <v>109247.79</v>
      </c>
    </row>
    <row r="20" spans="1:15" s="27" customFormat="1" x14ac:dyDescent="0.2">
      <c r="A20" s="26" t="s">
        <v>48</v>
      </c>
      <c r="B20" s="27">
        <v>41699</v>
      </c>
      <c r="C20" s="27">
        <v>45212</v>
      </c>
      <c r="D20" s="27">
        <v>37150</v>
      </c>
      <c r="E20" s="27">
        <v>28130</v>
      </c>
      <c r="F20" s="27">
        <v>117999</v>
      </c>
      <c r="G20" s="27">
        <v>91365</v>
      </c>
      <c r="H20" s="27">
        <v>80562</v>
      </c>
      <c r="I20" s="27">
        <v>60700</v>
      </c>
      <c r="J20" s="27">
        <v>46852</v>
      </c>
      <c r="K20" s="27">
        <v>42364</v>
      </c>
      <c r="L20" s="27">
        <v>51388</v>
      </c>
      <c r="M20" s="27">
        <v>50116</v>
      </c>
      <c r="N20" s="27">
        <v>36069</v>
      </c>
    </row>
    <row r="21" spans="1:15" s="27" customFormat="1" x14ac:dyDescent="0.2">
      <c r="A21" s="26" t="s">
        <v>50</v>
      </c>
      <c r="F21" s="27">
        <v>2544</v>
      </c>
      <c r="G21" s="27">
        <v>2287</v>
      </c>
      <c r="H21" s="27">
        <v>2159</v>
      </c>
      <c r="I21" s="27">
        <v>2011</v>
      </c>
      <c r="J21" s="27">
        <v>2171</v>
      </c>
      <c r="K21" s="27">
        <v>2079</v>
      </c>
    </row>
    <row r="22" spans="1:15" s="14" customFormat="1" x14ac:dyDescent="0.2">
      <c r="A22" s="18" t="s">
        <v>51</v>
      </c>
      <c r="B22" s="14">
        <f>B17/B2</f>
        <v>0.30699920607703401</v>
      </c>
      <c r="C22" s="14">
        <f>C17/C2</f>
        <v>0.35544028848143694</v>
      </c>
      <c r="D22" s="14">
        <f t="shared" ref="D22:E22" si="11">D17/D2</f>
        <v>0.35033397584193809</v>
      </c>
      <c r="E22" s="14">
        <f t="shared" si="11"/>
        <v>0.32798753233290584</v>
      </c>
      <c r="F22" s="14">
        <f t="shared" ref="F22:O22" si="12">F17/F2</f>
        <v>0.36037008179835517</v>
      </c>
      <c r="G22" s="14">
        <f t="shared" si="12"/>
        <v>0.337055495951811</v>
      </c>
      <c r="H22" s="14">
        <f t="shared" si="12"/>
        <v>0.33028540454056982</v>
      </c>
      <c r="I22" s="14">
        <f t="shared" si="12"/>
        <v>0.31945315099985466</v>
      </c>
      <c r="J22" s="14">
        <f t="shared" si="12"/>
        <v>0.31722905201280127</v>
      </c>
      <c r="K22" s="14">
        <f t="shared" si="12"/>
        <v>0.31983472070158997</v>
      </c>
      <c r="L22" s="14">
        <f t="shared" si="12"/>
        <v>0.3157010711148604</v>
      </c>
      <c r="M22" s="14">
        <f t="shared" si="12"/>
        <v>0.32097792915310769</v>
      </c>
      <c r="N22" s="14">
        <f t="shared" si="12"/>
        <v>0.30083176129822869</v>
      </c>
      <c r="O22" s="14">
        <f t="shared" si="12"/>
        <v>0.22389585854987967</v>
      </c>
    </row>
    <row r="23" spans="1:15" s="20" customFormat="1" x14ac:dyDescent="0.2">
      <c r="A23" s="19" t="s">
        <v>52</v>
      </c>
      <c r="B23" s="20">
        <f>B17-B4</f>
        <v>7181</v>
      </c>
      <c r="C23" s="20">
        <f>C17-C4</f>
        <v>33968</v>
      </c>
      <c r="D23" s="20">
        <f t="shared" ref="D23:E23" si="13">D17-D4</f>
        <v>21061</v>
      </c>
      <c r="E23" s="20">
        <f t="shared" si="13"/>
        <v>4154</v>
      </c>
      <c r="F23" s="20">
        <f t="shared" ref="F23:O23" si="14">F17-F4</f>
        <v>84969.109999999986</v>
      </c>
      <c r="G23" s="20">
        <f t="shared" si="14"/>
        <v>53644.290000000037</v>
      </c>
      <c r="H23" s="20">
        <f t="shared" si="14"/>
        <v>41960.290000000008</v>
      </c>
      <c r="I23" s="20">
        <f t="shared" si="14"/>
        <v>29162.720000000001</v>
      </c>
      <c r="J23" s="20">
        <f t="shared" si="14"/>
        <v>27952.239999999991</v>
      </c>
      <c r="K23" s="20">
        <f t="shared" si="14"/>
        <v>23161.539999999979</v>
      </c>
      <c r="L23" s="20">
        <f t="shared" si="14"/>
        <v>8710.5299999999988</v>
      </c>
      <c r="M23" s="20">
        <f t="shared" si="14"/>
        <v>8879.4599999999919</v>
      </c>
      <c r="N23" s="20">
        <f t="shared" si="14"/>
        <v>7251.4499999999825</v>
      </c>
      <c r="O23" s="20">
        <f t="shared" si="14"/>
        <v>5373.3600000000006</v>
      </c>
    </row>
    <row r="24" spans="1:15" s="14" customFormat="1" x14ac:dyDescent="0.2">
      <c r="A24" s="18" t="s">
        <v>53</v>
      </c>
      <c r="B24" s="14">
        <f>B23/B4</f>
        <v>4.5974877396058746E-2</v>
      </c>
      <c r="C24" s="14">
        <f>C23/C4</f>
        <v>0.26609220163722536</v>
      </c>
      <c r="D24" s="14">
        <f t="shared" ref="D24:E24" si="15">D23/D4</f>
        <v>0.15083758871851433</v>
      </c>
      <c r="E24" s="14">
        <f t="shared" si="15"/>
        <v>3.0641449309571581E-2</v>
      </c>
      <c r="F24" s="14">
        <f t="shared" ref="F24:O24" si="16">F23/F4</f>
        <v>0.30220703429539808</v>
      </c>
      <c r="G24" s="14">
        <f t="shared" si="16"/>
        <v>0.19236577643290301</v>
      </c>
      <c r="H24" s="14">
        <f t="shared" si="16"/>
        <v>0.16035891562657026</v>
      </c>
      <c r="I24" s="14">
        <f t="shared" si="16"/>
        <v>0.12323989090821653</v>
      </c>
      <c r="J24" s="14">
        <f t="shared" si="16"/>
        <v>0.13385423278531874</v>
      </c>
      <c r="K24" s="14">
        <f t="shared" si="16"/>
        <v>0.11747631597059888</v>
      </c>
      <c r="L24" s="14">
        <f t="shared" si="16"/>
        <v>4.4792730011457699E-2</v>
      </c>
      <c r="M24" s="14">
        <f t="shared" si="16"/>
        <v>4.8936492442158787E-2</v>
      </c>
      <c r="N24" s="14">
        <f t="shared" si="16"/>
        <v>4.6852914883273519E-2</v>
      </c>
      <c r="O24" s="14">
        <f t="shared" si="16"/>
        <v>5.1729381330901172E-2</v>
      </c>
    </row>
    <row r="25" spans="1:15" s="14" customFormat="1" x14ac:dyDescent="0.2">
      <c r="A25" s="18"/>
    </row>
    <row r="28" spans="1:15" x14ac:dyDescent="0.2">
      <c r="A28" s="12">
        <f>117116+39078</f>
        <v>156194</v>
      </c>
    </row>
    <row r="29" spans="1:15" x14ac:dyDescent="0.2">
      <c r="A29" s="12">
        <f>182895+93489+4778</f>
        <v>281162</v>
      </c>
    </row>
  </sheetData>
  <phoneticPr fontId="1" type="noConversion"/>
  <conditionalFormatting sqref="A24:A25 C25:L25 F24:XFD24 N25:XFD25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5:B16">
    <cfRule type="colorScale" priority="9">
      <colorScale>
        <cfvo type="min"/>
        <cfvo type="max"/>
        <color rgb="FFFFEF9C"/>
        <color rgb="FF63BE7B"/>
      </colorScale>
    </cfRule>
  </conditionalFormatting>
  <conditionalFormatting sqref="B9:B10">
    <cfRule type="colorScale" priority="8">
      <colorScale>
        <cfvo type="min"/>
        <cfvo type="max"/>
        <color rgb="FFFFEF9C"/>
        <color rgb="FF63BE7B"/>
      </colorScale>
    </cfRule>
  </conditionalFormatting>
  <conditionalFormatting sqref="A13:B13 F13:XFD13">
    <cfRule type="colorScale" priority="6">
      <colorScale>
        <cfvo type="min"/>
        <cfvo type="max"/>
        <color rgb="FF63BE7B"/>
        <color rgb="FFFFEF9C"/>
      </colorScale>
    </cfRule>
  </conditionalFormatting>
  <conditionalFormatting sqref="A25:L25 A24:B24 F24:XFD24 N25:XFD25">
    <cfRule type="colorScale" priority="5">
      <colorScale>
        <cfvo type="min"/>
        <cfvo type="max"/>
        <color rgb="FF63BE7B"/>
        <color rgb="FFFFEF9C"/>
      </colorScale>
    </cfRule>
  </conditionalFormatting>
  <conditionalFormatting sqref="F15:XFD16 A15:A16 D16:E16">
    <cfRule type="colorScale" priority="45">
      <colorScale>
        <cfvo type="min"/>
        <cfvo type="max"/>
        <color rgb="FFFFEF9C"/>
        <color rgb="FF63BE7B"/>
      </colorScale>
    </cfRule>
  </conditionalFormatting>
  <conditionalFormatting sqref="F9:XFD10 A9:A10 D10:E10">
    <cfRule type="colorScale" priority="50">
      <colorScale>
        <cfvo type="min"/>
        <cfvo type="max"/>
        <color rgb="FFFFEF9C"/>
        <color rgb="FF63BE7B"/>
      </colorScale>
    </cfRule>
  </conditionalFormatting>
  <conditionalFormatting sqref="B24:B25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9:XFD9">
    <cfRule type="colorScale" priority="4">
      <colorScale>
        <cfvo type="min"/>
        <cfvo type="max"/>
        <color rgb="FF63BE7B"/>
        <color rgb="FFFFEF9C"/>
      </colorScale>
    </cfRule>
  </conditionalFormatting>
  <conditionalFormatting sqref="A13:XFD13">
    <cfRule type="colorScale" priority="3">
      <colorScale>
        <cfvo type="min"/>
        <cfvo type="max"/>
        <color rgb="FFFFEF9C"/>
        <color rgb="FF63BE7B"/>
      </colorScale>
    </cfRule>
  </conditionalFormatting>
  <conditionalFormatting sqref="A15:XFD15">
    <cfRule type="colorScale" priority="2">
      <colorScale>
        <cfvo type="min"/>
        <cfvo type="max"/>
        <color rgb="FFFFEF9C"/>
        <color rgb="FF63BE7B"/>
      </colorScale>
    </cfRule>
  </conditionalFormatting>
  <conditionalFormatting sqref="A24:XFD24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0974-CAC8-4724-9715-498E74582B0D}">
  <dimension ref="A1:L19"/>
  <sheetViews>
    <sheetView workbookViewId="0">
      <selection activeCell="H6" sqref="H6"/>
    </sheetView>
  </sheetViews>
  <sheetFormatPr defaultRowHeight="20.100000000000001" customHeight="1" x14ac:dyDescent="0.2"/>
  <cols>
    <col min="1" max="1" width="21.5" style="32" customWidth="1"/>
    <col min="2" max="2" width="9.25" style="32" customWidth="1"/>
    <col min="3" max="3" width="8.5" style="53" hidden="1" customWidth="1"/>
    <col min="4" max="4" width="9.875" style="32" customWidth="1"/>
    <col min="5" max="5" width="10" style="32" customWidth="1"/>
    <col min="6" max="6" width="9.75" style="32" customWidth="1"/>
    <col min="7" max="7" width="9.25" style="32" customWidth="1"/>
    <col min="8" max="8" width="9.5" style="32" customWidth="1"/>
    <col min="9" max="9" width="9.375" style="32" customWidth="1"/>
    <col min="10" max="10" width="9.75" style="32" customWidth="1"/>
    <col min="11" max="11" width="10.25" style="32" customWidth="1"/>
    <col min="12" max="12" width="8.875" style="32" customWidth="1"/>
    <col min="13" max="256" width="14" style="32" customWidth="1"/>
    <col min="257" max="16384" width="9" style="32"/>
  </cols>
  <sheetData>
    <row r="1" spans="1:12" ht="14.25" x14ac:dyDescent="0.2">
      <c r="A1" s="29" t="s">
        <v>58</v>
      </c>
      <c r="B1" s="30" t="s">
        <v>2</v>
      </c>
      <c r="C1" s="31" t="s">
        <v>59</v>
      </c>
      <c r="D1" s="30" t="s">
        <v>4</v>
      </c>
      <c r="E1" s="30" t="s">
        <v>6</v>
      </c>
      <c r="F1" s="30" t="s">
        <v>7</v>
      </c>
      <c r="G1" s="30" t="s">
        <v>8</v>
      </c>
      <c r="H1" s="30" t="s">
        <v>9</v>
      </c>
      <c r="I1" s="30" t="s">
        <v>10</v>
      </c>
      <c r="J1" s="30" t="s">
        <v>11</v>
      </c>
      <c r="K1" s="30" t="s">
        <v>12</v>
      </c>
      <c r="L1" s="30" t="s">
        <v>13</v>
      </c>
    </row>
    <row r="2" spans="1:12" s="36" customFormat="1" ht="12.75" x14ac:dyDescent="0.2">
      <c r="A2" s="33" t="s">
        <v>60</v>
      </c>
      <c r="B2" s="34">
        <v>1025916.6</v>
      </c>
      <c r="C2" s="35">
        <f>B2/B2</f>
        <v>1</v>
      </c>
      <c r="D2" s="34">
        <v>990708.4</v>
      </c>
      <c r="E2" s="34">
        <v>915774.3</v>
      </c>
      <c r="F2" s="34">
        <v>828982.8</v>
      </c>
      <c r="G2" s="34">
        <v>745980.5</v>
      </c>
      <c r="H2" s="34">
        <v>692093.7</v>
      </c>
      <c r="I2" s="34">
        <v>646548</v>
      </c>
      <c r="J2" s="34">
        <v>596344.5</v>
      </c>
      <c r="K2" s="34">
        <v>539039.9</v>
      </c>
      <c r="L2" s="34">
        <v>484109.3</v>
      </c>
    </row>
    <row r="3" spans="1:12" s="40" customFormat="1" ht="12.75" x14ac:dyDescent="0.2">
      <c r="A3" s="37" t="s">
        <v>61</v>
      </c>
      <c r="B3" s="38">
        <v>556986.4</v>
      </c>
      <c r="C3" s="39">
        <f>B3/B2</f>
        <v>0.54291586665036906</v>
      </c>
      <c r="D3" s="38">
        <v>552631.69999999995</v>
      </c>
      <c r="E3" s="38">
        <v>506134.9</v>
      </c>
      <c r="F3" s="38">
        <v>456518.2</v>
      </c>
      <c r="G3" s="38">
        <v>410806.4</v>
      </c>
      <c r="H3" s="38">
        <v>371920.7</v>
      </c>
      <c r="I3" s="38">
        <v>338031.2</v>
      </c>
      <c r="J3" s="38">
        <v>306663.7</v>
      </c>
      <c r="K3" s="38">
        <v>275443.90000000002</v>
      </c>
      <c r="L3" s="38">
        <v>244747.3</v>
      </c>
    </row>
    <row r="4" spans="1:12" s="42" customFormat="1" ht="12.75" x14ac:dyDescent="0.2">
      <c r="A4" s="41" t="s">
        <v>62</v>
      </c>
      <c r="B4" s="39">
        <f>B3/B2</f>
        <v>0.54291586665036906</v>
      </c>
      <c r="C4" s="39">
        <f t="shared" ref="C4:L4" si="0">C3/C2</f>
        <v>0.54291586665036906</v>
      </c>
      <c r="D4" s="39">
        <f t="shared" si="0"/>
        <v>0.55781469098273517</v>
      </c>
      <c r="E4" s="39">
        <f t="shared" si="0"/>
        <v>0.55268519765186686</v>
      </c>
      <c r="F4" s="39">
        <f t="shared" si="0"/>
        <v>0.55069682989803892</v>
      </c>
      <c r="G4" s="39">
        <f t="shared" si="0"/>
        <v>0.55069321517117409</v>
      </c>
      <c r="H4" s="39">
        <f t="shared" si="0"/>
        <v>0.53738489455979732</v>
      </c>
      <c r="I4" s="39">
        <f t="shared" si="0"/>
        <v>0.52282460080303395</v>
      </c>
      <c r="J4" s="39">
        <f t="shared" si="0"/>
        <v>0.51423916880259646</v>
      </c>
      <c r="K4" s="39">
        <f t="shared" si="0"/>
        <v>0.51098981726584625</v>
      </c>
      <c r="L4" s="39">
        <f t="shared" si="0"/>
        <v>0.50556207038369227</v>
      </c>
    </row>
    <row r="5" spans="1:12" s="46" customFormat="1" ht="12.75" x14ac:dyDescent="0.2">
      <c r="A5" s="43" t="s">
        <v>63</v>
      </c>
      <c r="B5" s="44">
        <v>387176.1</v>
      </c>
      <c r="C5" s="45">
        <f>B5/B2</f>
        <v>0.37739529704461355</v>
      </c>
      <c r="D5" s="44">
        <v>387188.1</v>
      </c>
      <c r="E5" s="44">
        <v>354124.4</v>
      </c>
      <c r="F5" s="44">
        <v>320689.5</v>
      </c>
      <c r="G5" s="44">
        <v>288668.2</v>
      </c>
      <c r="H5" s="44">
        <v>260202.4</v>
      </c>
      <c r="I5" s="44">
        <v>236238.5</v>
      </c>
      <c r="J5" s="44">
        <v>212477.3</v>
      </c>
      <c r="K5" s="44">
        <v>190584.8</v>
      </c>
      <c r="L5" s="44">
        <v>170390.8</v>
      </c>
    </row>
    <row r="6" spans="1:12" s="48" customFormat="1" ht="12.75" x14ac:dyDescent="0.2">
      <c r="A6" s="47" t="s">
        <v>64</v>
      </c>
      <c r="B6" s="45">
        <f t="shared" ref="B6:L6" si="1">B5/B2</f>
        <v>0.37739529704461355</v>
      </c>
      <c r="C6" s="45">
        <f t="shared" si="1"/>
        <v>0.37739529704461355</v>
      </c>
      <c r="D6" s="45">
        <f t="shared" si="1"/>
        <v>0.39081943788909024</v>
      </c>
      <c r="E6" s="45">
        <f t="shared" si="1"/>
        <v>0.38669397033745107</v>
      </c>
      <c r="F6" s="45">
        <f t="shared" si="1"/>
        <v>0.38684698886394264</v>
      </c>
      <c r="G6" s="45">
        <f t="shared" si="1"/>
        <v>0.38696480672081912</v>
      </c>
      <c r="H6" s="45">
        <f t="shared" si="1"/>
        <v>0.37596412162110421</v>
      </c>
      <c r="I6" s="45">
        <f t="shared" si="1"/>
        <v>0.36538431794700471</v>
      </c>
      <c r="J6" s="45">
        <f t="shared" si="1"/>
        <v>0.3562995885767371</v>
      </c>
      <c r="K6" s="45">
        <f t="shared" si="1"/>
        <v>0.35356343751176855</v>
      </c>
      <c r="L6" s="45">
        <f t="shared" si="1"/>
        <v>0.35196762384031871</v>
      </c>
    </row>
    <row r="7" spans="1:12" ht="14.25" hidden="1" x14ac:dyDescent="0.2">
      <c r="A7" t="s">
        <v>65</v>
      </c>
      <c r="B7" s="49" t="s">
        <v>66</v>
      </c>
      <c r="C7" s="50"/>
      <c r="D7" s="49">
        <v>304194.59999999998</v>
      </c>
      <c r="E7" s="49">
        <v>276915.90000000002</v>
      </c>
      <c r="F7" s="49">
        <v>251844</v>
      </c>
      <c r="G7" s="49">
        <v>226790.6</v>
      </c>
      <c r="H7" s="49">
        <v>203687.2</v>
      </c>
      <c r="I7" s="49">
        <v>183605.1</v>
      </c>
      <c r="J7" s="49">
        <v>165105.70000000001</v>
      </c>
      <c r="K7" s="49">
        <v>147769.9</v>
      </c>
      <c r="L7" s="49">
        <v>131025.60000000001</v>
      </c>
    </row>
    <row r="8" spans="1:12" ht="14.25" hidden="1" x14ac:dyDescent="0.2">
      <c r="A8" t="s">
        <v>67</v>
      </c>
      <c r="B8" s="49" t="s">
        <v>66</v>
      </c>
      <c r="C8" s="50"/>
      <c r="D8" s="49">
        <v>82993.5</v>
      </c>
      <c r="E8" s="49">
        <v>77208.5</v>
      </c>
      <c r="F8" s="49">
        <v>68845.5</v>
      </c>
      <c r="G8" s="49">
        <v>61877.5</v>
      </c>
      <c r="H8" s="49">
        <v>56515.199999999997</v>
      </c>
      <c r="I8" s="49">
        <v>52633.3</v>
      </c>
      <c r="J8" s="49">
        <v>47371.5</v>
      </c>
      <c r="K8" s="49">
        <v>42814.8</v>
      </c>
      <c r="L8" s="49">
        <v>39365.199999999997</v>
      </c>
    </row>
    <row r="9" spans="1:12" s="40" customFormat="1" ht="12.75" x14ac:dyDescent="0.2">
      <c r="A9" s="37" t="s">
        <v>68</v>
      </c>
      <c r="B9" s="38">
        <v>169810.3</v>
      </c>
      <c r="C9" s="39">
        <f>B9/B2</f>
        <v>0.16552056960575548</v>
      </c>
      <c r="D9" s="38">
        <v>165443.6</v>
      </c>
      <c r="E9" s="38">
        <v>152010.6</v>
      </c>
      <c r="F9" s="38">
        <v>135828.70000000001</v>
      </c>
      <c r="G9" s="38">
        <v>122138.3</v>
      </c>
      <c r="H9" s="38">
        <v>111718.2</v>
      </c>
      <c r="I9" s="38">
        <v>101792.7</v>
      </c>
      <c r="J9" s="38">
        <v>94186.4</v>
      </c>
      <c r="K9" s="38">
        <v>84859.1</v>
      </c>
      <c r="L9" s="38">
        <v>74356.5</v>
      </c>
    </row>
    <row r="10" spans="1:12" s="42" customFormat="1" ht="12.75" x14ac:dyDescent="0.2">
      <c r="A10" s="41" t="s">
        <v>69</v>
      </c>
      <c r="B10" s="39">
        <f t="shared" ref="B10:L10" si="2">B9/B2</f>
        <v>0.16552056960575548</v>
      </c>
      <c r="C10" s="39">
        <f t="shared" si="2"/>
        <v>0.16552056960575548</v>
      </c>
      <c r="D10" s="39">
        <f t="shared" si="2"/>
        <v>0.16699525309364491</v>
      </c>
      <c r="E10" s="39">
        <f t="shared" si="2"/>
        <v>0.16599133651162737</v>
      </c>
      <c r="F10" s="39">
        <f t="shared" si="2"/>
        <v>0.16384984103409625</v>
      </c>
      <c r="G10" s="39">
        <f t="shared" si="2"/>
        <v>0.16372854250211635</v>
      </c>
      <c r="H10" s="39">
        <f t="shared" si="2"/>
        <v>0.1614206284495871</v>
      </c>
      <c r="I10" s="39">
        <f t="shared" si="2"/>
        <v>0.15744028285602923</v>
      </c>
      <c r="J10" s="39">
        <f t="shared" si="2"/>
        <v>0.15793958022585938</v>
      </c>
      <c r="K10" s="39">
        <f t="shared" si="2"/>
        <v>0.15742637975407758</v>
      </c>
      <c r="L10" s="39">
        <f t="shared" si="2"/>
        <v>0.15359444654337356</v>
      </c>
    </row>
    <row r="11" spans="1:12" s="46" customFormat="1" ht="12.75" x14ac:dyDescent="0.2">
      <c r="A11" s="57" t="s">
        <v>78</v>
      </c>
      <c r="B11" s="44">
        <v>442400.6</v>
      </c>
      <c r="C11" s="45">
        <f>B11/B2</f>
        <v>0.43122472138573448</v>
      </c>
      <c r="D11" s="44">
        <v>426678.7</v>
      </c>
      <c r="E11" s="44">
        <v>402585.2</v>
      </c>
      <c r="F11" s="44">
        <v>357886.1</v>
      </c>
      <c r="G11" s="44">
        <v>318198.5</v>
      </c>
      <c r="H11" s="44">
        <v>297826.5</v>
      </c>
      <c r="I11" s="44">
        <v>294906.09999999998</v>
      </c>
      <c r="J11" s="44">
        <v>275128.7</v>
      </c>
      <c r="K11" s="44">
        <v>248960</v>
      </c>
      <c r="L11" s="44">
        <v>227673.5</v>
      </c>
    </row>
    <row r="12" spans="1:12" s="48" customFormat="1" ht="12.75" x14ac:dyDescent="0.2">
      <c r="A12" s="47" t="s">
        <v>70</v>
      </c>
      <c r="B12" s="45">
        <f t="shared" ref="B12:L12" si="3">B11/B2</f>
        <v>0.43122472138573448</v>
      </c>
      <c r="C12" s="45">
        <f t="shared" si="3"/>
        <v>0.43122472138573448</v>
      </c>
      <c r="D12" s="45">
        <f t="shared" si="3"/>
        <v>0.43068041009847097</v>
      </c>
      <c r="E12" s="45">
        <f t="shared" si="3"/>
        <v>0.43961181264859694</v>
      </c>
      <c r="F12" s="45">
        <f t="shared" si="3"/>
        <v>0.43171715987352205</v>
      </c>
      <c r="G12" s="45">
        <f t="shared" si="3"/>
        <v>0.42655069401948176</v>
      </c>
      <c r="H12" s="45">
        <f t="shared" si="3"/>
        <v>0.43032684736185289</v>
      </c>
      <c r="I12" s="45">
        <f t="shared" si="3"/>
        <v>0.45612406194126343</v>
      </c>
      <c r="J12" s="45">
        <f t="shared" si="3"/>
        <v>0.46135866097532552</v>
      </c>
      <c r="K12" s="45">
        <f t="shared" si="3"/>
        <v>0.46185820381756526</v>
      </c>
      <c r="L12" s="45">
        <f t="shared" si="3"/>
        <v>0.47029358865859427</v>
      </c>
    </row>
    <row r="13" spans="1:12" ht="14.25" hidden="1" x14ac:dyDescent="0.2">
      <c r="A13" s="51" t="s">
        <v>71</v>
      </c>
      <c r="B13" s="49">
        <v>435682.6</v>
      </c>
      <c r="C13" s="50">
        <f>B13/B2</f>
        <v>0.42467643081318696</v>
      </c>
      <c r="D13" s="49">
        <v>422451.3</v>
      </c>
      <c r="E13" s="49">
        <v>393847.9</v>
      </c>
      <c r="F13" s="49">
        <v>348300.1</v>
      </c>
      <c r="G13" s="49">
        <v>310144.8</v>
      </c>
      <c r="H13" s="49">
        <v>289970.2</v>
      </c>
      <c r="I13" s="49">
        <v>282241.59999999998</v>
      </c>
      <c r="J13" s="49">
        <v>263979.90000000002</v>
      </c>
      <c r="K13" s="49">
        <v>238320.7</v>
      </c>
      <c r="L13" s="49">
        <v>214017.2</v>
      </c>
    </row>
    <row r="14" spans="1:12" ht="14.25" hidden="1" x14ac:dyDescent="0.2">
      <c r="A14" t="s">
        <v>72</v>
      </c>
      <c r="B14" s="49">
        <v>6718</v>
      </c>
      <c r="C14" s="50">
        <f>B14/B2</f>
        <v>6.5482905725475155E-3</v>
      </c>
      <c r="D14" s="49">
        <v>4227.3999999999996</v>
      </c>
      <c r="E14" s="49">
        <v>8737.2999999999993</v>
      </c>
      <c r="F14" s="49">
        <v>9586</v>
      </c>
      <c r="G14" s="49">
        <v>8053.7</v>
      </c>
      <c r="H14" s="49">
        <v>7856.3</v>
      </c>
      <c r="I14" s="49">
        <v>12664.4</v>
      </c>
      <c r="J14" s="49">
        <v>11148.8</v>
      </c>
      <c r="K14" s="49">
        <v>10639.3</v>
      </c>
      <c r="L14" s="49">
        <v>13656.3</v>
      </c>
    </row>
    <row r="15" spans="1:12" s="40" customFormat="1" ht="12.75" x14ac:dyDescent="0.2">
      <c r="A15" s="52" t="s">
        <v>73</v>
      </c>
      <c r="B15" s="38">
        <v>26529.5</v>
      </c>
      <c r="C15" s="39">
        <f>B15/B2</f>
        <v>2.5859314490086233E-2</v>
      </c>
      <c r="D15" s="38">
        <v>11397.9</v>
      </c>
      <c r="E15" s="38">
        <v>7054.2</v>
      </c>
      <c r="F15" s="38">
        <v>14578.4</v>
      </c>
      <c r="G15" s="38">
        <v>16975.599999999999</v>
      </c>
      <c r="H15" s="38">
        <v>22346.5</v>
      </c>
      <c r="I15" s="38">
        <v>13610.8</v>
      </c>
      <c r="J15" s="38">
        <v>14552.1</v>
      </c>
      <c r="K15" s="38">
        <v>14636</v>
      </c>
      <c r="L15" s="38">
        <v>11688.5</v>
      </c>
    </row>
    <row r="16" spans="1:12" s="42" customFormat="1" ht="12.75" x14ac:dyDescent="0.2">
      <c r="A16" s="41" t="s">
        <v>74</v>
      </c>
      <c r="B16" s="39">
        <f t="shared" ref="B16:L16" si="4">B15/B2</f>
        <v>2.5859314490086233E-2</v>
      </c>
      <c r="C16" s="39">
        <f t="shared" si="4"/>
        <v>2.5859314490086233E-2</v>
      </c>
      <c r="D16" s="39">
        <f t="shared" si="4"/>
        <v>1.1504797980919511E-2</v>
      </c>
      <c r="E16" s="39">
        <f t="shared" si="4"/>
        <v>7.7029896995362279E-3</v>
      </c>
      <c r="F16" s="39">
        <f t="shared" si="4"/>
        <v>1.7585889598674423E-2</v>
      </c>
      <c r="G16" s="39">
        <f t="shared" si="4"/>
        <v>2.2756090809344209E-2</v>
      </c>
      <c r="H16" s="39">
        <f t="shared" si="4"/>
        <v>3.2288258078349799E-2</v>
      </c>
      <c r="I16" s="39">
        <f t="shared" si="4"/>
        <v>2.1051491923260144E-2</v>
      </c>
      <c r="J16" s="39">
        <f t="shared" si="4"/>
        <v>2.440217022207801E-2</v>
      </c>
      <c r="K16" s="39">
        <f t="shared" si="4"/>
        <v>2.7151978916588548E-2</v>
      </c>
      <c r="L16" s="39">
        <f t="shared" si="4"/>
        <v>2.4144340957713475E-2</v>
      </c>
    </row>
    <row r="17" spans="1:12" ht="14.25" x14ac:dyDescent="0.2">
      <c r="A17" s="51" t="s">
        <v>75</v>
      </c>
      <c r="B17" s="49">
        <v>54.3</v>
      </c>
      <c r="C17" s="50"/>
      <c r="D17" s="49">
        <v>55.8</v>
      </c>
      <c r="E17" s="49">
        <v>55.3</v>
      </c>
      <c r="F17" s="49">
        <v>55.1</v>
      </c>
      <c r="G17" s="49">
        <v>55.1</v>
      </c>
      <c r="H17" s="49">
        <v>53.7</v>
      </c>
      <c r="I17" s="49">
        <v>52.3</v>
      </c>
      <c r="J17" s="49">
        <v>51.4</v>
      </c>
      <c r="K17" s="49">
        <v>51.1</v>
      </c>
      <c r="L17" s="49">
        <v>50.6</v>
      </c>
    </row>
    <row r="18" spans="1:12" ht="14.25" x14ac:dyDescent="0.2">
      <c r="A18" s="51" t="s">
        <v>76</v>
      </c>
      <c r="B18" s="49">
        <v>43.1</v>
      </c>
      <c r="C18" s="50"/>
      <c r="D18" s="49">
        <v>43.1</v>
      </c>
      <c r="E18" s="49">
        <v>44</v>
      </c>
      <c r="F18" s="49">
        <v>43.2</v>
      </c>
      <c r="G18" s="49">
        <v>42.7</v>
      </c>
      <c r="H18" s="49">
        <v>43</v>
      </c>
      <c r="I18" s="49">
        <v>45.6</v>
      </c>
      <c r="J18" s="49">
        <v>46.1</v>
      </c>
      <c r="K18" s="49">
        <v>46.2</v>
      </c>
      <c r="L18" s="49">
        <v>47</v>
      </c>
    </row>
    <row r="19" spans="1:12" s="54" customFormat="1" ht="14.25" x14ac:dyDescent="0.2">
      <c r="A19" s="56" t="s">
        <v>77</v>
      </c>
      <c r="C19" s="55"/>
    </row>
  </sheetData>
  <phoneticPr fontId="1" type="noConversion"/>
  <pageMargins left="0.7" right="0.7" top="0.75" bottom="0.75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1716-BF1A-4821-938C-2291C7F512AC}">
  <dimension ref="A1:K19"/>
  <sheetViews>
    <sheetView workbookViewId="0">
      <selection activeCell="K13" sqref="K13"/>
    </sheetView>
  </sheetViews>
  <sheetFormatPr defaultRowHeight="14.25" x14ac:dyDescent="0.2"/>
  <cols>
    <col min="1" max="1" width="32.875" customWidth="1"/>
  </cols>
  <sheetData>
    <row r="1" spans="1:11" x14ac:dyDescent="0.2">
      <c r="A1" s="30" t="s">
        <v>16</v>
      </c>
      <c r="B1" s="30" t="s">
        <v>2</v>
      </c>
      <c r="C1" s="30" t="s">
        <v>4</v>
      </c>
      <c r="D1" s="30" t="s">
        <v>6</v>
      </c>
      <c r="E1" s="30" t="s">
        <v>7</v>
      </c>
      <c r="F1" s="30" t="s">
        <v>8</v>
      </c>
      <c r="G1" s="30" t="s">
        <v>9</v>
      </c>
      <c r="H1" s="30" t="s">
        <v>10</v>
      </c>
      <c r="I1" s="30" t="s">
        <v>11</v>
      </c>
    </row>
    <row r="2" spans="1:11" x14ac:dyDescent="0.2">
      <c r="A2" s="60" t="s">
        <v>80</v>
      </c>
      <c r="B2" s="44">
        <v>32189</v>
      </c>
      <c r="C2" s="44">
        <v>30733</v>
      </c>
      <c r="D2" s="44">
        <v>28228</v>
      </c>
      <c r="E2" s="44">
        <v>25974</v>
      </c>
      <c r="F2" s="44">
        <v>23821</v>
      </c>
      <c r="G2" s="44">
        <v>21966</v>
      </c>
      <c r="H2" s="44">
        <v>20167</v>
      </c>
      <c r="I2" s="44">
        <v>18311</v>
      </c>
      <c r="J2" s="60"/>
      <c r="K2" s="60"/>
    </row>
    <row r="3" spans="1:11" x14ac:dyDescent="0.2">
      <c r="A3" s="60" t="s">
        <v>81</v>
      </c>
      <c r="B3" s="44">
        <v>17917</v>
      </c>
      <c r="C3" s="44">
        <v>17186</v>
      </c>
      <c r="D3" s="44">
        <v>15829</v>
      </c>
      <c r="E3" s="44">
        <v>14620</v>
      </c>
      <c r="F3" s="44">
        <v>13455</v>
      </c>
      <c r="G3" s="44">
        <v>12459</v>
      </c>
      <c r="H3" s="44">
        <v>11421</v>
      </c>
      <c r="I3" s="44">
        <v>10411</v>
      </c>
      <c r="J3" s="60"/>
      <c r="K3" s="60"/>
    </row>
    <row r="4" spans="1:11" x14ac:dyDescent="0.2">
      <c r="A4" s="60" t="s">
        <v>82</v>
      </c>
      <c r="B4" s="44">
        <v>5307</v>
      </c>
      <c r="C4" s="44">
        <v>5247</v>
      </c>
      <c r="D4" s="44">
        <v>4852</v>
      </c>
      <c r="E4" s="44">
        <v>4502</v>
      </c>
      <c r="F4" s="44">
        <v>4218</v>
      </c>
      <c r="G4" s="44">
        <v>3956</v>
      </c>
      <c r="H4" s="44">
        <v>3732</v>
      </c>
      <c r="I4" s="44">
        <v>3435</v>
      </c>
      <c r="J4" s="60"/>
      <c r="K4" s="60"/>
    </row>
    <row r="5" spans="1:11" x14ac:dyDescent="0.2">
      <c r="A5" s="60" t="s">
        <v>83</v>
      </c>
      <c r="B5" s="44">
        <v>2791</v>
      </c>
      <c r="C5" s="44">
        <v>2619</v>
      </c>
      <c r="D5" s="44">
        <v>2379</v>
      </c>
      <c r="E5" s="44">
        <v>2107</v>
      </c>
      <c r="F5" s="44">
        <v>1889</v>
      </c>
      <c r="G5" s="44">
        <v>1740</v>
      </c>
      <c r="H5" s="44">
        <v>1588</v>
      </c>
      <c r="I5" s="44">
        <v>1423</v>
      </c>
      <c r="J5" s="60"/>
      <c r="K5" s="60"/>
    </row>
    <row r="6" spans="1:11" x14ac:dyDescent="0.2">
      <c r="A6" s="60" t="s">
        <v>84</v>
      </c>
      <c r="B6" s="44">
        <v>6173</v>
      </c>
      <c r="C6" s="44">
        <v>5680</v>
      </c>
      <c r="D6" s="44">
        <v>5168</v>
      </c>
      <c r="E6" s="44">
        <v>4744</v>
      </c>
      <c r="F6" s="44">
        <v>4259</v>
      </c>
      <c r="G6" s="44">
        <v>3812</v>
      </c>
      <c r="H6" s="44">
        <v>3427</v>
      </c>
      <c r="I6" s="44">
        <v>3042</v>
      </c>
      <c r="J6" s="60"/>
      <c r="K6" s="60"/>
    </row>
    <row r="7" spans="1:11" s="61" customFormat="1" x14ac:dyDescent="0.2">
      <c r="A7" s="61" t="s">
        <v>85</v>
      </c>
      <c r="B7" s="38">
        <v>21210</v>
      </c>
      <c r="C7" s="38">
        <v>21559</v>
      </c>
      <c r="D7" s="38">
        <v>19853</v>
      </c>
      <c r="E7" s="38">
        <v>18322</v>
      </c>
      <c r="F7" s="38">
        <v>17111</v>
      </c>
      <c r="G7" s="38">
        <v>15712</v>
      </c>
      <c r="H7" s="38">
        <v>14491</v>
      </c>
      <c r="I7" s="38">
        <v>13220</v>
      </c>
    </row>
    <row r="8" spans="1:11" s="61" customFormat="1" x14ac:dyDescent="0.2">
      <c r="A8" s="61" t="s">
        <v>86</v>
      </c>
      <c r="B8" s="38">
        <v>6397</v>
      </c>
      <c r="C8" s="38">
        <v>6084</v>
      </c>
      <c r="D8" s="38">
        <v>5631</v>
      </c>
      <c r="E8" s="38">
        <v>5374</v>
      </c>
      <c r="F8" s="38">
        <v>5151</v>
      </c>
      <c r="G8" s="38">
        <v>4814</v>
      </c>
      <c r="H8" s="38">
        <v>4494</v>
      </c>
      <c r="I8" s="38">
        <v>4127</v>
      </c>
    </row>
    <row r="9" spans="1:11" s="62" customFormat="1" x14ac:dyDescent="0.2">
      <c r="A9" s="62" t="s">
        <v>94</v>
      </c>
      <c r="B9" s="63">
        <f>B8/B7</f>
        <v>0.30160301744460161</v>
      </c>
      <c r="C9" s="63">
        <f t="shared" ref="C9:I9" si="0">C8/C7</f>
        <v>0.28220232849390048</v>
      </c>
      <c r="D9" s="63">
        <f t="shared" si="0"/>
        <v>0.28363471515639954</v>
      </c>
      <c r="E9" s="63">
        <f t="shared" si="0"/>
        <v>0.29330859076520033</v>
      </c>
      <c r="F9" s="63">
        <f t="shared" si="0"/>
        <v>0.3010344223014435</v>
      </c>
      <c r="G9" s="63">
        <f t="shared" si="0"/>
        <v>0.30639002036659879</v>
      </c>
      <c r="H9" s="63">
        <f t="shared" si="0"/>
        <v>0.31012352494651851</v>
      </c>
      <c r="I9" s="63">
        <f t="shared" si="0"/>
        <v>0.31217851739788199</v>
      </c>
    </row>
    <row r="10" spans="1:11" s="61" customFormat="1" x14ac:dyDescent="0.2">
      <c r="A10" s="61" t="s">
        <v>87</v>
      </c>
      <c r="B10" s="38">
        <v>1238</v>
      </c>
      <c r="C10" s="38">
        <v>1338</v>
      </c>
      <c r="D10" s="38">
        <v>1289</v>
      </c>
      <c r="E10" s="38">
        <v>1238</v>
      </c>
      <c r="F10" s="38">
        <v>1203</v>
      </c>
      <c r="G10" s="38">
        <v>1164</v>
      </c>
      <c r="H10" s="38">
        <v>1099</v>
      </c>
      <c r="I10" s="38">
        <v>1027</v>
      </c>
    </row>
    <row r="11" spans="1:11" s="61" customFormat="1" x14ac:dyDescent="0.2">
      <c r="A11" s="61" t="s">
        <v>88</v>
      </c>
      <c r="B11" s="38">
        <v>5215</v>
      </c>
      <c r="C11" s="38">
        <v>5055</v>
      </c>
      <c r="D11" s="38">
        <v>4647</v>
      </c>
      <c r="E11" s="38">
        <v>4107</v>
      </c>
      <c r="F11" s="38">
        <v>3746</v>
      </c>
      <c r="G11" s="38">
        <v>3419</v>
      </c>
      <c r="H11" s="38">
        <v>3201</v>
      </c>
      <c r="I11" s="38">
        <v>2999</v>
      </c>
    </row>
    <row r="12" spans="1:11" s="62" customFormat="1" x14ac:dyDescent="0.2">
      <c r="A12" s="62" t="s">
        <v>95</v>
      </c>
      <c r="B12" s="63">
        <f>B11/B7</f>
        <v>0.24587458745874588</v>
      </c>
      <c r="C12" s="63">
        <f t="shared" ref="C12:I12" si="1">C11/C7</f>
        <v>0.23447284196855142</v>
      </c>
      <c r="D12" s="63">
        <f t="shared" si="1"/>
        <v>0.23407041756913313</v>
      </c>
      <c r="E12" s="63">
        <f t="shared" si="1"/>
        <v>0.22415675144634864</v>
      </c>
      <c r="F12" s="63">
        <f t="shared" si="1"/>
        <v>0.21892349950324352</v>
      </c>
      <c r="G12" s="63">
        <f t="shared" si="1"/>
        <v>0.21760437881873726</v>
      </c>
      <c r="H12" s="63">
        <f t="shared" si="1"/>
        <v>0.22089572838313437</v>
      </c>
      <c r="I12" s="63">
        <f t="shared" si="1"/>
        <v>0.22685325264750378</v>
      </c>
    </row>
    <row r="13" spans="1:11" s="61" customFormat="1" x14ac:dyDescent="0.2">
      <c r="A13" s="61" t="s">
        <v>89</v>
      </c>
      <c r="B13" s="38">
        <v>1260</v>
      </c>
      <c r="C13" s="38">
        <v>1281</v>
      </c>
      <c r="D13" s="38">
        <v>1223</v>
      </c>
      <c r="E13" s="38">
        <v>1121</v>
      </c>
      <c r="F13" s="38">
        <v>1044</v>
      </c>
      <c r="G13" s="38">
        <v>951</v>
      </c>
      <c r="H13" s="38">
        <v>890</v>
      </c>
      <c r="I13" s="38">
        <v>806</v>
      </c>
    </row>
    <row r="14" spans="1:11" s="61" customFormat="1" x14ac:dyDescent="0.2">
      <c r="A14" s="61" t="s">
        <v>90</v>
      </c>
      <c r="B14" s="38">
        <v>2762</v>
      </c>
      <c r="C14" s="38">
        <v>2862</v>
      </c>
      <c r="D14" s="38">
        <v>2675</v>
      </c>
      <c r="E14" s="38">
        <v>2499</v>
      </c>
      <c r="F14" s="38">
        <v>2338</v>
      </c>
      <c r="G14" s="38">
        <v>2087</v>
      </c>
      <c r="H14" s="38">
        <v>1869</v>
      </c>
      <c r="I14" s="38">
        <v>1627</v>
      </c>
    </row>
    <row r="15" spans="1:11" s="61" customFormat="1" x14ac:dyDescent="0.2">
      <c r="A15" s="61" t="s">
        <v>91</v>
      </c>
      <c r="B15" s="38">
        <v>2032</v>
      </c>
      <c r="C15" s="38">
        <v>2513</v>
      </c>
      <c r="D15" s="38">
        <v>2226</v>
      </c>
      <c r="E15" s="38">
        <v>2086</v>
      </c>
      <c r="F15" s="38">
        <v>1915</v>
      </c>
      <c r="G15" s="38">
        <v>1723</v>
      </c>
      <c r="H15" s="38">
        <v>1536</v>
      </c>
      <c r="I15" s="38">
        <v>1398</v>
      </c>
    </row>
    <row r="16" spans="1:11" s="62" customFormat="1" x14ac:dyDescent="0.2">
      <c r="A16" s="62" t="s">
        <v>96</v>
      </c>
      <c r="B16" s="63">
        <f>B15/B7</f>
        <v>9.5803866100895807E-2</v>
      </c>
      <c r="C16" s="63">
        <f t="shared" ref="C16:I16" si="2">C15/C7</f>
        <v>0.11656384804490004</v>
      </c>
      <c r="D16" s="63">
        <f t="shared" si="2"/>
        <v>0.11212411222485266</v>
      </c>
      <c r="E16" s="63">
        <f t="shared" si="2"/>
        <v>0.11385219954153476</v>
      </c>
      <c r="F16" s="63">
        <f t="shared" si="2"/>
        <v>0.11191631114487756</v>
      </c>
      <c r="G16" s="63">
        <f t="shared" si="2"/>
        <v>0.10966140529531568</v>
      </c>
      <c r="H16" s="63">
        <f t="shared" si="2"/>
        <v>0.10599682561589953</v>
      </c>
      <c r="I16" s="63">
        <f t="shared" si="2"/>
        <v>0.10574886535552194</v>
      </c>
    </row>
    <row r="17" spans="1:9" s="61" customFormat="1" x14ac:dyDescent="0.2">
      <c r="A17" s="61" t="s">
        <v>92</v>
      </c>
      <c r="B17" s="38">
        <v>1843</v>
      </c>
      <c r="C17" s="38">
        <v>1902</v>
      </c>
      <c r="D17" s="38">
        <v>1685</v>
      </c>
      <c r="E17" s="38">
        <v>1451</v>
      </c>
      <c r="F17" s="38">
        <v>1307</v>
      </c>
      <c r="G17" s="38">
        <v>1165</v>
      </c>
      <c r="H17" s="38">
        <v>1045</v>
      </c>
      <c r="I17" s="38">
        <v>912</v>
      </c>
    </row>
    <row r="18" spans="1:9" s="62" customFormat="1" x14ac:dyDescent="0.2">
      <c r="A18" s="62" t="s">
        <v>97</v>
      </c>
      <c r="B18" s="63">
        <f>B17/B7</f>
        <v>8.6892975011786888E-2</v>
      </c>
      <c r="C18" s="63">
        <f t="shared" ref="C18:I18" si="3">C17/C7</f>
        <v>8.8223015909828839E-2</v>
      </c>
      <c r="D18" s="63">
        <f t="shared" si="3"/>
        <v>8.48738225960812E-2</v>
      </c>
      <c r="E18" s="63">
        <f t="shared" si="3"/>
        <v>7.91944110904923E-2</v>
      </c>
      <c r="F18" s="63">
        <f t="shared" si="3"/>
        <v>7.6383612880603122E-2</v>
      </c>
      <c r="G18" s="63">
        <f t="shared" si="3"/>
        <v>7.4147148676171074E-2</v>
      </c>
      <c r="H18" s="63">
        <f t="shared" si="3"/>
        <v>7.2113725760817066E-2</v>
      </c>
      <c r="I18" s="63">
        <f t="shared" si="3"/>
        <v>6.8986384266263232E-2</v>
      </c>
    </row>
    <row r="19" spans="1:9" s="61" customFormat="1" x14ac:dyDescent="0.2">
      <c r="A19" s="61" t="s">
        <v>93</v>
      </c>
      <c r="B19" s="38">
        <v>462</v>
      </c>
      <c r="C19" s="38">
        <v>524</v>
      </c>
      <c r="D19" s="38">
        <v>477</v>
      </c>
      <c r="E19" s="38">
        <v>447</v>
      </c>
      <c r="F19" s="38">
        <v>406</v>
      </c>
      <c r="G19" s="38">
        <v>389</v>
      </c>
      <c r="H19" s="38">
        <v>358</v>
      </c>
      <c r="I19" s="38">
        <v>325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35FF-87BA-4A39-89AD-41119BA0BA34}">
  <dimension ref="A1:L37"/>
  <sheetViews>
    <sheetView workbookViewId="0">
      <selection activeCell="P26" sqref="P26"/>
    </sheetView>
  </sheetViews>
  <sheetFormatPr defaultRowHeight="14.25" x14ac:dyDescent="0.2"/>
  <cols>
    <col min="1" max="1" width="32.25" customWidth="1"/>
    <col min="4" max="4" width="7.5" style="1" customWidth="1"/>
  </cols>
  <sheetData>
    <row r="1" spans="1:12" x14ac:dyDescent="0.2">
      <c r="A1" s="30" t="s">
        <v>16</v>
      </c>
      <c r="B1" s="30" t="s">
        <v>2</v>
      </c>
      <c r="C1" s="30" t="s">
        <v>4</v>
      </c>
      <c r="D1" s="64" t="s">
        <v>27</v>
      </c>
      <c r="E1" s="30" t="s">
        <v>6</v>
      </c>
      <c r="F1" s="30" t="s">
        <v>7</v>
      </c>
      <c r="G1" s="30" t="s">
        <v>8</v>
      </c>
      <c r="H1" s="30" t="s">
        <v>9</v>
      </c>
      <c r="I1" s="30" t="s">
        <v>10</v>
      </c>
      <c r="J1" s="30" t="s">
        <v>11</v>
      </c>
      <c r="K1" s="30" t="s">
        <v>12</v>
      </c>
      <c r="L1" s="30" t="s">
        <v>13</v>
      </c>
    </row>
    <row r="2" spans="1:12" x14ac:dyDescent="0.2">
      <c r="A2" t="s">
        <v>98</v>
      </c>
      <c r="B2" s="58">
        <v>182894.92</v>
      </c>
      <c r="C2" s="58">
        <v>190390.08</v>
      </c>
      <c r="D2" s="59">
        <f>C2/190390.08</f>
        <v>1</v>
      </c>
      <c r="E2" s="58">
        <v>183359.84</v>
      </c>
      <c r="F2" s="58">
        <v>172592.77</v>
      </c>
      <c r="G2" s="58">
        <v>159604.97</v>
      </c>
      <c r="H2" s="58">
        <v>152269.23000000001</v>
      </c>
      <c r="I2" s="58">
        <v>140370.03</v>
      </c>
      <c r="J2" s="58">
        <v>129209.64</v>
      </c>
      <c r="K2" s="58">
        <v>117253.52</v>
      </c>
      <c r="L2" s="58">
        <v>103874.43</v>
      </c>
    </row>
    <row r="3" spans="1:12" x14ac:dyDescent="0.2">
      <c r="A3" t="s">
        <v>99</v>
      </c>
      <c r="B3" s="58">
        <v>154310.06</v>
      </c>
      <c r="C3" s="58">
        <v>158000.46</v>
      </c>
      <c r="D3" s="59">
        <f t="shared" ref="D3:D37" si="0">C3/190390.08</f>
        <v>0.82987758605910567</v>
      </c>
      <c r="E3" s="58">
        <v>156402.85999999999</v>
      </c>
      <c r="F3" s="58">
        <v>144369.87</v>
      </c>
      <c r="G3" s="58">
        <v>130360.73</v>
      </c>
      <c r="H3" s="58">
        <v>124922.2</v>
      </c>
      <c r="I3" s="58">
        <v>119175.31</v>
      </c>
      <c r="J3" s="58">
        <v>110530.7</v>
      </c>
      <c r="K3" s="58">
        <v>100614.28</v>
      </c>
      <c r="L3" s="58">
        <v>89738.39</v>
      </c>
    </row>
    <row r="4" spans="1:12" x14ac:dyDescent="0.2">
      <c r="A4" t="s">
        <v>100</v>
      </c>
      <c r="B4" s="58">
        <v>56791.040000000001</v>
      </c>
      <c r="C4" s="58">
        <v>62347.360000000001</v>
      </c>
      <c r="D4" s="59">
        <f t="shared" si="0"/>
        <v>0.32747168339863086</v>
      </c>
      <c r="E4" s="58">
        <v>61530.77</v>
      </c>
      <c r="F4" s="58">
        <v>56378.18</v>
      </c>
      <c r="G4" s="58">
        <v>40712.080000000002</v>
      </c>
      <c r="H4" s="58">
        <v>31109.47</v>
      </c>
      <c r="I4" s="58">
        <v>30855.360000000001</v>
      </c>
      <c r="J4" s="58">
        <v>28810.13</v>
      </c>
      <c r="K4" s="58">
        <v>26415.51</v>
      </c>
      <c r="L4" s="58">
        <v>24266.63</v>
      </c>
    </row>
    <row r="5" spans="1:12" s="1" customFormat="1" x14ac:dyDescent="0.2">
      <c r="A5" s="1" t="s">
        <v>151</v>
      </c>
      <c r="B5" s="59">
        <f>B4/B2</f>
        <v>0.31051185019244931</v>
      </c>
      <c r="C5" s="59">
        <f t="shared" ref="C5:L5" si="1">C4/C2</f>
        <v>0.32747168339863086</v>
      </c>
      <c r="D5" s="59"/>
      <c r="E5" s="59">
        <f t="shared" si="1"/>
        <v>0.33557386393879923</v>
      </c>
      <c r="F5" s="59">
        <f t="shared" si="1"/>
        <v>0.32665435522009412</v>
      </c>
      <c r="G5" s="59">
        <f t="shared" si="1"/>
        <v>0.25508027726204269</v>
      </c>
      <c r="H5" s="59">
        <f t="shared" si="1"/>
        <v>0.20430568933723511</v>
      </c>
      <c r="I5" s="59">
        <f t="shared" si="1"/>
        <v>0.21981444329676356</v>
      </c>
      <c r="J5" s="59">
        <f t="shared" si="1"/>
        <v>0.22297198568156371</v>
      </c>
      <c r="K5" s="59">
        <f t="shared" si="1"/>
        <v>0.22528543279553567</v>
      </c>
      <c r="L5" s="59">
        <f t="shared" si="1"/>
        <v>0.23361504847728168</v>
      </c>
    </row>
    <row r="6" spans="1:12" x14ac:dyDescent="0.2">
      <c r="A6" t="s">
        <v>101</v>
      </c>
      <c r="B6" s="58">
        <v>12028.1</v>
      </c>
      <c r="C6" s="58">
        <v>12564.44</v>
      </c>
      <c r="D6" s="59">
        <f t="shared" si="0"/>
        <v>6.5993144180621188E-2</v>
      </c>
      <c r="E6" s="58">
        <v>10631.75</v>
      </c>
      <c r="F6" s="58">
        <v>10225.09</v>
      </c>
      <c r="G6" s="58">
        <v>10217.23</v>
      </c>
      <c r="H6" s="58">
        <v>10542.16</v>
      </c>
      <c r="I6" s="58">
        <v>8907.1200000000008</v>
      </c>
      <c r="J6" s="58">
        <v>8231.32</v>
      </c>
      <c r="K6" s="58">
        <v>7875.58</v>
      </c>
      <c r="L6" s="58">
        <v>6936.21</v>
      </c>
    </row>
    <row r="7" spans="1:12" x14ac:dyDescent="0.2">
      <c r="A7" t="s">
        <v>152</v>
      </c>
      <c r="B7" s="59">
        <f>B6/B2</f>
        <v>6.5765085219425451E-2</v>
      </c>
      <c r="C7" s="59">
        <f t="shared" ref="C7:L7" si="2">C6/C2</f>
        <v>6.5993144180621188E-2</v>
      </c>
      <c r="D7" s="59"/>
      <c r="E7" s="59">
        <f t="shared" si="2"/>
        <v>5.7982980351640796E-2</v>
      </c>
      <c r="F7" s="59">
        <f t="shared" si="2"/>
        <v>5.9244022794234082E-2</v>
      </c>
      <c r="G7" s="59">
        <f t="shared" si="2"/>
        <v>6.4015738357019833E-2</v>
      </c>
      <c r="H7" s="59">
        <f t="shared" si="2"/>
        <v>6.9233685623812505E-2</v>
      </c>
      <c r="I7" s="59">
        <f t="shared" si="2"/>
        <v>6.3454570751320646E-2</v>
      </c>
      <c r="J7" s="59">
        <f t="shared" si="2"/>
        <v>6.3705153887898769E-2</v>
      </c>
      <c r="K7" s="59">
        <f t="shared" si="2"/>
        <v>6.71671093541584E-2</v>
      </c>
      <c r="L7" s="59">
        <f t="shared" si="2"/>
        <v>6.6774951256050222E-2</v>
      </c>
    </row>
    <row r="8" spans="1:12" hidden="1" x14ac:dyDescent="0.2">
      <c r="A8" t="s">
        <v>102</v>
      </c>
      <c r="B8" s="58" t="s">
        <v>66</v>
      </c>
      <c r="C8" s="58" t="s">
        <v>66</v>
      </c>
      <c r="D8" s="59"/>
      <c r="E8" s="58" t="s">
        <v>66</v>
      </c>
      <c r="F8" s="58" t="s">
        <v>66</v>
      </c>
      <c r="G8" s="58">
        <v>12784.59</v>
      </c>
      <c r="H8" s="58">
        <v>12533.35</v>
      </c>
      <c r="I8" s="58">
        <v>14425.3</v>
      </c>
      <c r="J8" s="58">
        <v>14004.56</v>
      </c>
      <c r="K8" s="58">
        <v>14802.16</v>
      </c>
      <c r="L8" s="58">
        <v>13560.42</v>
      </c>
    </row>
    <row r="9" spans="1:12" hidden="1" x14ac:dyDescent="0.2">
      <c r="A9" t="s">
        <v>103</v>
      </c>
      <c r="B9" s="58" t="s">
        <v>66</v>
      </c>
      <c r="C9" s="58" t="s">
        <v>66</v>
      </c>
      <c r="D9" s="59"/>
      <c r="E9" s="58" t="s">
        <v>66</v>
      </c>
      <c r="F9" s="58" t="s">
        <v>66</v>
      </c>
      <c r="G9" s="58">
        <v>-12154.48</v>
      </c>
      <c r="H9" s="58">
        <v>-12867.19</v>
      </c>
      <c r="I9" s="58">
        <v>-11356.46</v>
      </c>
      <c r="J9" s="58">
        <v>-10518.85</v>
      </c>
      <c r="K9" s="58">
        <v>-10428.89</v>
      </c>
      <c r="L9" s="58">
        <v>-9204.75</v>
      </c>
    </row>
    <row r="10" spans="1:12" hidden="1" x14ac:dyDescent="0.2">
      <c r="A10" t="s">
        <v>104</v>
      </c>
      <c r="B10" s="58" t="s">
        <v>66</v>
      </c>
      <c r="C10" s="58" t="s">
        <v>66</v>
      </c>
      <c r="D10" s="59"/>
      <c r="E10" s="58" t="s">
        <v>66</v>
      </c>
      <c r="F10" s="58" t="s">
        <v>66</v>
      </c>
      <c r="G10" s="58">
        <v>11501.88</v>
      </c>
      <c r="H10" s="58">
        <v>19312.84</v>
      </c>
      <c r="I10" s="58">
        <v>17781.73</v>
      </c>
      <c r="J10" s="58">
        <v>17233.02</v>
      </c>
      <c r="K10" s="58">
        <v>15747.64</v>
      </c>
      <c r="L10" s="58">
        <v>13679</v>
      </c>
    </row>
    <row r="11" spans="1:12" x14ac:dyDescent="0.2">
      <c r="A11" t="s">
        <v>105</v>
      </c>
      <c r="B11" s="58">
        <v>36424.21</v>
      </c>
      <c r="C11" s="58">
        <v>37303.769999999997</v>
      </c>
      <c r="D11" s="59">
        <f t="shared" si="0"/>
        <v>0.19593337005793579</v>
      </c>
      <c r="E11" s="58">
        <v>35323.71</v>
      </c>
      <c r="F11" s="58">
        <v>32117.29</v>
      </c>
      <c r="G11" s="58">
        <v>28851.360000000001</v>
      </c>
      <c r="H11" s="58">
        <v>27133.87</v>
      </c>
      <c r="I11" s="58">
        <v>24642.19</v>
      </c>
      <c r="J11" s="58">
        <v>22427.200000000001</v>
      </c>
      <c r="K11" s="58">
        <v>19654.53</v>
      </c>
      <c r="L11" s="58">
        <v>16769.64</v>
      </c>
    </row>
    <row r="12" spans="1:12" s="1" customFormat="1" x14ac:dyDescent="0.2">
      <c r="A12" s="1" t="s">
        <v>143</v>
      </c>
      <c r="B12" s="59">
        <f>B11/B2</f>
        <v>0.19915375451652784</v>
      </c>
      <c r="C12" s="59">
        <f>C11/C2</f>
        <v>0.19593337005793579</v>
      </c>
      <c r="D12" s="59"/>
      <c r="E12" s="59">
        <f t="shared" ref="E12:L12" si="3">E11/E2</f>
        <v>0.19264692857498131</v>
      </c>
      <c r="F12" s="59">
        <f t="shared" si="3"/>
        <v>0.18608711129672467</v>
      </c>
      <c r="G12" s="59">
        <f t="shared" si="3"/>
        <v>0.18076730317357911</v>
      </c>
      <c r="H12" s="59">
        <f t="shared" si="3"/>
        <v>0.17819667177669446</v>
      </c>
      <c r="I12" s="59">
        <f t="shared" si="3"/>
        <v>0.17555164731388886</v>
      </c>
      <c r="J12" s="59">
        <f t="shared" si="3"/>
        <v>0.17357218857664181</v>
      </c>
      <c r="K12" s="59">
        <f t="shared" si="3"/>
        <v>0.16762422143062314</v>
      </c>
      <c r="L12" s="59">
        <f t="shared" si="3"/>
        <v>0.16144146350550373</v>
      </c>
    </row>
    <row r="13" spans="1:12" x14ac:dyDescent="0.2">
      <c r="A13" t="s">
        <v>106</v>
      </c>
      <c r="B13" s="58">
        <v>11568.17</v>
      </c>
      <c r="C13" s="58">
        <v>10388.530000000001</v>
      </c>
      <c r="D13" s="59">
        <f t="shared" si="0"/>
        <v>5.4564449996554451E-2</v>
      </c>
      <c r="E13" s="58">
        <v>13871.97</v>
      </c>
      <c r="F13" s="58">
        <v>11966.37</v>
      </c>
      <c r="G13" s="58">
        <v>10088.98</v>
      </c>
      <c r="H13" s="58">
        <v>8617.27</v>
      </c>
      <c r="I13" s="58">
        <v>7376.61</v>
      </c>
      <c r="J13" s="58">
        <v>6531.53</v>
      </c>
      <c r="K13" s="58">
        <v>5820.28</v>
      </c>
      <c r="L13" s="58">
        <v>6054.11</v>
      </c>
    </row>
    <row r="14" spans="1:12" x14ac:dyDescent="0.2">
      <c r="A14" t="s">
        <v>144</v>
      </c>
      <c r="B14" s="59">
        <f>B13/B2</f>
        <v>6.3250362557910292E-2</v>
      </c>
      <c r="C14" s="59">
        <f>C13/C2</f>
        <v>5.4564449996554451E-2</v>
      </c>
      <c r="D14" s="59"/>
      <c r="E14" s="59">
        <f t="shared" ref="E14:L14" si="4">E13/E2</f>
        <v>7.5654352665229199E-2</v>
      </c>
      <c r="F14" s="59">
        <f t="shared" si="4"/>
        <v>6.9332973797222225E-2</v>
      </c>
      <c r="G14" s="59">
        <f t="shared" si="4"/>
        <v>6.3212191951165425E-2</v>
      </c>
      <c r="H14" s="59">
        <f t="shared" si="4"/>
        <v>5.6592326630928648E-2</v>
      </c>
      <c r="I14" s="59">
        <f t="shared" si="4"/>
        <v>5.2551174919603566E-2</v>
      </c>
      <c r="J14" s="59">
        <f t="shared" si="4"/>
        <v>5.0549866093582488E-2</v>
      </c>
      <c r="K14" s="59">
        <f t="shared" si="4"/>
        <v>4.9638424501029899E-2</v>
      </c>
      <c r="L14" s="59">
        <f t="shared" si="4"/>
        <v>5.8282967232648114E-2</v>
      </c>
    </row>
    <row r="15" spans="1:12" x14ac:dyDescent="0.2">
      <c r="A15" t="s">
        <v>107</v>
      </c>
      <c r="B15" s="58" t="s">
        <v>66</v>
      </c>
      <c r="C15" s="58">
        <v>1821.64</v>
      </c>
      <c r="D15" s="59">
        <f t="shared" si="0"/>
        <v>9.567935472268304E-3</v>
      </c>
      <c r="E15" s="58">
        <v>1629.9</v>
      </c>
      <c r="F15" s="58">
        <v>1353.32</v>
      </c>
      <c r="G15" s="58">
        <v>950.83</v>
      </c>
      <c r="H15" s="58">
        <v>1034.94</v>
      </c>
      <c r="I15" s="58">
        <v>1083.82</v>
      </c>
      <c r="J15" s="58">
        <v>1005.65</v>
      </c>
      <c r="K15" s="58">
        <v>904.37</v>
      </c>
      <c r="L15" s="58">
        <v>595.87</v>
      </c>
    </row>
    <row r="16" spans="1:12" x14ac:dyDescent="0.2">
      <c r="A16" t="s">
        <v>108</v>
      </c>
      <c r="B16" s="58" t="s">
        <v>66</v>
      </c>
      <c r="C16" s="58">
        <v>4820.57</v>
      </c>
      <c r="D16" s="59">
        <f t="shared" si="0"/>
        <v>2.5319438911943312E-2</v>
      </c>
      <c r="E16" s="58">
        <v>4839.9799999999996</v>
      </c>
      <c r="F16" s="58">
        <v>4362.1499999999996</v>
      </c>
      <c r="G16" s="58">
        <v>4033.6</v>
      </c>
      <c r="H16" s="58">
        <v>3886.32</v>
      </c>
      <c r="I16" s="58">
        <v>3644.64</v>
      </c>
      <c r="J16" s="58">
        <v>3419.9</v>
      </c>
      <c r="K16" s="58">
        <v>3125.63</v>
      </c>
      <c r="L16" s="58">
        <v>2779.29</v>
      </c>
    </row>
    <row r="17" spans="1:12" x14ac:dyDescent="0.2">
      <c r="A17" t="s">
        <v>109</v>
      </c>
      <c r="B17" s="58" t="s">
        <v>66</v>
      </c>
      <c r="C17" s="58">
        <v>2988.43</v>
      </c>
      <c r="D17" s="59">
        <f t="shared" si="0"/>
        <v>1.5696353507493668E-2</v>
      </c>
      <c r="E17" s="58">
        <v>2888.56</v>
      </c>
      <c r="F17" s="58">
        <v>2604.33</v>
      </c>
      <c r="G17" s="58">
        <v>2220.91</v>
      </c>
      <c r="H17" s="58">
        <v>2050.9</v>
      </c>
      <c r="I17" s="58">
        <v>1851.64</v>
      </c>
      <c r="J17" s="58">
        <v>1581.5</v>
      </c>
      <c r="K17" s="58">
        <v>1372.49</v>
      </c>
      <c r="L17" s="58">
        <v>1102.3900000000001</v>
      </c>
    </row>
    <row r="18" spans="1:12" x14ac:dyDescent="0.2">
      <c r="A18" t="s">
        <v>110</v>
      </c>
      <c r="B18" s="58" t="s">
        <v>66</v>
      </c>
      <c r="C18" s="58">
        <v>2462.96</v>
      </c>
      <c r="D18" s="59">
        <f t="shared" si="0"/>
        <v>1.2936388282414715E-2</v>
      </c>
      <c r="E18" s="58">
        <v>2199.36</v>
      </c>
      <c r="F18" s="58">
        <v>2206.39</v>
      </c>
      <c r="G18" s="58">
        <v>2209.37</v>
      </c>
      <c r="H18" s="58">
        <v>3441.44</v>
      </c>
      <c r="I18" s="58">
        <v>1540</v>
      </c>
      <c r="J18" s="58">
        <v>1244.3599999999999</v>
      </c>
      <c r="K18" s="58">
        <v>985.64</v>
      </c>
      <c r="L18" s="58">
        <v>1042.22</v>
      </c>
    </row>
    <row r="19" spans="1:12" x14ac:dyDescent="0.2">
      <c r="A19" t="s">
        <v>111</v>
      </c>
      <c r="B19" s="58" t="s">
        <v>66</v>
      </c>
      <c r="C19" s="58">
        <v>1229.3800000000001</v>
      </c>
      <c r="D19" s="59">
        <f t="shared" si="0"/>
        <v>6.4571641547710897E-3</v>
      </c>
      <c r="E19" s="58">
        <v>976.88</v>
      </c>
      <c r="F19" s="58">
        <v>1068.5</v>
      </c>
      <c r="G19" s="58">
        <v>1250.55</v>
      </c>
      <c r="H19" s="58">
        <v>2552.7800000000002</v>
      </c>
      <c r="I19" s="58">
        <v>666.92</v>
      </c>
      <c r="J19" s="58">
        <v>469.65</v>
      </c>
      <c r="K19" s="58">
        <v>303.51</v>
      </c>
      <c r="L19" s="58">
        <v>438.45</v>
      </c>
    </row>
    <row r="20" spans="1:12" x14ac:dyDescent="0.2">
      <c r="A20" t="s">
        <v>112</v>
      </c>
      <c r="B20" s="58" t="s">
        <v>66</v>
      </c>
      <c r="C20" s="58">
        <v>2195.41</v>
      </c>
      <c r="D20" s="59">
        <f t="shared" si="0"/>
        <v>1.1531115486689222E-2</v>
      </c>
      <c r="E20" s="58">
        <v>2387.6</v>
      </c>
      <c r="F20" s="58">
        <v>2360.5500000000002</v>
      </c>
      <c r="G20" s="58">
        <v>2255.7399999999998</v>
      </c>
      <c r="H20" s="58">
        <v>2142.04</v>
      </c>
      <c r="I20" s="58">
        <v>1992.62</v>
      </c>
      <c r="J20" s="58">
        <v>1718.77</v>
      </c>
      <c r="K20" s="58">
        <v>1541.72</v>
      </c>
      <c r="L20" s="58">
        <v>1222.26</v>
      </c>
    </row>
    <row r="21" spans="1:12" x14ac:dyDescent="0.2">
      <c r="A21" t="s">
        <v>113</v>
      </c>
      <c r="B21" s="58" t="s">
        <v>66</v>
      </c>
      <c r="C21" s="58">
        <v>6465.14</v>
      </c>
      <c r="D21" s="59">
        <f t="shared" si="0"/>
        <v>3.3957336432654479E-2</v>
      </c>
      <c r="E21" s="58">
        <v>5641.38</v>
      </c>
      <c r="F21" s="58">
        <v>4911.28</v>
      </c>
      <c r="G21" s="58">
        <v>4212.1899999999996</v>
      </c>
      <c r="H21" s="58">
        <v>3832.18</v>
      </c>
      <c r="I21" s="58">
        <v>3914.68</v>
      </c>
      <c r="J21" s="58">
        <v>3293.91</v>
      </c>
      <c r="K21" s="58">
        <v>2719.06</v>
      </c>
      <c r="L21" s="58">
        <v>2062.61</v>
      </c>
    </row>
    <row r="22" spans="1:12" x14ac:dyDescent="0.2">
      <c r="A22" t="s">
        <v>145</v>
      </c>
      <c r="B22" s="59"/>
      <c r="C22" s="59">
        <f>C21/C2</f>
        <v>3.3957336432654479E-2</v>
      </c>
      <c r="D22" s="59"/>
      <c r="E22" s="59">
        <f t="shared" ref="E22:L22" si="5">E21/E2</f>
        <v>3.0766715328721928E-2</v>
      </c>
      <c r="F22" s="59">
        <f t="shared" si="5"/>
        <v>2.8455884913371518E-2</v>
      </c>
      <c r="G22" s="59">
        <f t="shared" si="5"/>
        <v>2.6391346084022316E-2</v>
      </c>
      <c r="H22" s="59">
        <f t="shared" si="5"/>
        <v>2.5167133241561671E-2</v>
      </c>
      <c r="I22" s="59">
        <f t="shared" si="5"/>
        <v>2.7888289259466566E-2</v>
      </c>
      <c r="J22" s="59">
        <f t="shared" si="5"/>
        <v>2.5492757351541263E-2</v>
      </c>
      <c r="K22" s="59">
        <f t="shared" si="5"/>
        <v>2.3189581003623599E-2</v>
      </c>
      <c r="L22" s="59">
        <f t="shared" si="5"/>
        <v>1.9856763594274358E-2</v>
      </c>
    </row>
    <row r="23" spans="1:12" x14ac:dyDescent="0.2">
      <c r="A23" t="s">
        <v>114</v>
      </c>
      <c r="B23" s="58" t="s">
        <v>66</v>
      </c>
      <c r="C23" s="58">
        <v>880.95</v>
      </c>
      <c r="D23" s="59">
        <f t="shared" si="0"/>
        <v>4.6270793100144716E-3</v>
      </c>
      <c r="E23" s="58">
        <v>831.19</v>
      </c>
      <c r="F23" s="58">
        <v>773.59</v>
      </c>
      <c r="G23" s="58">
        <v>682.68</v>
      </c>
      <c r="H23" s="58">
        <v>613.29</v>
      </c>
      <c r="I23" s="58">
        <v>541.05999999999995</v>
      </c>
      <c r="J23" s="58">
        <v>473.96</v>
      </c>
      <c r="K23" s="58">
        <v>393.02</v>
      </c>
      <c r="L23" s="58">
        <v>302</v>
      </c>
    </row>
    <row r="24" spans="1:12" x14ac:dyDescent="0.2">
      <c r="A24" t="s">
        <v>115</v>
      </c>
      <c r="B24" s="58" t="s">
        <v>66</v>
      </c>
      <c r="C24" s="58">
        <v>50.26</v>
      </c>
      <c r="D24" s="59">
        <f t="shared" si="0"/>
        <v>2.6398434204135004E-4</v>
      </c>
      <c r="E24" s="58">
        <v>49.78</v>
      </c>
      <c r="F24" s="58">
        <v>50.4</v>
      </c>
      <c r="G24" s="58">
        <v>48.02</v>
      </c>
      <c r="H24" s="58">
        <v>46.97</v>
      </c>
      <c r="I24" s="58">
        <v>45.23</v>
      </c>
      <c r="J24" s="58">
        <v>43.55</v>
      </c>
      <c r="K24" s="58">
        <v>40.98</v>
      </c>
      <c r="L24" s="58">
        <v>29.76</v>
      </c>
    </row>
    <row r="25" spans="1:12" x14ac:dyDescent="0.2">
      <c r="A25" t="s">
        <v>116</v>
      </c>
      <c r="B25" s="58" t="s">
        <v>66</v>
      </c>
      <c r="C25" s="58">
        <v>3498.26</v>
      </c>
      <c r="D25" s="59">
        <f t="shared" si="0"/>
        <v>1.8374171595494895E-2</v>
      </c>
      <c r="E25" s="58">
        <v>3452.53</v>
      </c>
      <c r="F25" s="58">
        <v>3280.67</v>
      </c>
      <c r="G25" s="58">
        <v>2674.16</v>
      </c>
      <c r="H25" s="58">
        <v>2792.56</v>
      </c>
      <c r="I25" s="58">
        <v>2885.11</v>
      </c>
      <c r="J25" s="58">
        <v>2596.34</v>
      </c>
      <c r="K25" s="58">
        <v>2228.91</v>
      </c>
      <c r="L25" s="58">
        <v>2044.89</v>
      </c>
    </row>
    <row r="26" spans="1:12" x14ac:dyDescent="0.2">
      <c r="A26" t="s">
        <v>117</v>
      </c>
      <c r="B26" s="58">
        <v>2564.1999999999998</v>
      </c>
      <c r="C26" s="58">
        <v>2889.13</v>
      </c>
      <c r="D26" s="59">
        <f t="shared" si="0"/>
        <v>1.5174792720292991E-2</v>
      </c>
      <c r="E26" s="58">
        <v>2847.79</v>
      </c>
      <c r="F26" s="58">
        <v>2997.85</v>
      </c>
      <c r="G26" s="58">
        <v>2603.8000000000002</v>
      </c>
      <c r="H26" s="58">
        <v>2560.84</v>
      </c>
      <c r="I26" s="58">
        <v>2843.41</v>
      </c>
      <c r="J26" s="58">
        <v>2630.61</v>
      </c>
      <c r="K26" s="58">
        <v>2783.93</v>
      </c>
      <c r="L26" s="58">
        <v>2559.12</v>
      </c>
    </row>
    <row r="27" spans="1:12" x14ac:dyDescent="0.2">
      <c r="A27" t="s">
        <v>118</v>
      </c>
      <c r="B27" s="58" t="s">
        <v>66</v>
      </c>
      <c r="C27" s="58">
        <v>1389.84</v>
      </c>
      <c r="D27" s="59">
        <f t="shared" si="0"/>
        <v>7.2999601659918412E-3</v>
      </c>
      <c r="E27" s="58">
        <v>1318.85</v>
      </c>
      <c r="F27" s="58">
        <v>1651.89</v>
      </c>
      <c r="G27" s="58">
        <v>2028.89</v>
      </c>
      <c r="H27" s="58">
        <v>2097.21</v>
      </c>
      <c r="I27" s="58">
        <v>2059.0500000000002</v>
      </c>
      <c r="J27" s="58">
        <v>1808.23</v>
      </c>
      <c r="K27" s="58">
        <v>1620.71</v>
      </c>
      <c r="L27" s="58">
        <v>1075.46</v>
      </c>
    </row>
    <row r="28" spans="1:12" x14ac:dyDescent="0.2">
      <c r="A28" t="s">
        <v>146</v>
      </c>
      <c r="B28" s="58" t="s">
        <v>66</v>
      </c>
      <c r="C28" s="58">
        <v>6212.86</v>
      </c>
      <c r="D28" s="59">
        <f t="shared" si="0"/>
        <v>3.2632267395444135E-2</v>
      </c>
      <c r="E28" s="58">
        <v>5729.94</v>
      </c>
      <c r="F28" s="58">
        <v>4910.42</v>
      </c>
      <c r="G28" s="58">
        <v>4300</v>
      </c>
      <c r="H28" s="58">
        <v>3898.55</v>
      </c>
      <c r="I28" s="58">
        <v>4000.7</v>
      </c>
      <c r="J28" s="58">
        <v>3844.02</v>
      </c>
      <c r="K28" s="58">
        <v>2874.01</v>
      </c>
      <c r="L28" s="58">
        <v>2765.73</v>
      </c>
    </row>
    <row r="29" spans="1:12" x14ac:dyDescent="0.2">
      <c r="A29" t="s">
        <v>147</v>
      </c>
      <c r="B29" s="58"/>
      <c r="C29" s="59">
        <f>C28/C2</f>
        <v>3.2632267395444135E-2</v>
      </c>
      <c r="D29" s="59"/>
      <c r="E29" s="59">
        <f t="shared" ref="E29:L29" si="6">E28/E2</f>
        <v>3.1249700043368273E-2</v>
      </c>
      <c r="F29" s="59">
        <f t="shared" si="6"/>
        <v>2.8450902085875324E-2</v>
      </c>
      <c r="G29" s="59">
        <f t="shared" si="6"/>
        <v>2.6941516921434212E-2</v>
      </c>
      <c r="H29" s="59">
        <f t="shared" si="6"/>
        <v>2.5603005938888639E-2</v>
      </c>
      <c r="I29" s="59">
        <f t="shared" si="6"/>
        <v>2.8501098133269617E-2</v>
      </c>
      <c r="J29" s="59">
        <f t="shared" si="6"/>
        <v>2.975025702416631E-2</v>
      </c>
      <c r="K29" s="59">
        <f t="shared" si="6"/>
        <v>2.4511076511818154E-2</v>
      </c>
      <c r="L29" s="59">
        <f t="shared" si="6"/>
        <v>2.6625705671742318E-2</v>
      </c>
    </row>
    <row r="30" spans="1:12" x14ac:dyDescent="0.2">
      <c r="A30" t="s">
        <v>119</v>
      </c>
      <c r="B30" s="58" t="s">
        <v>66</v>
      </c>
      <c r="C30" s="58">
        <v>111.03</v>
      </c>
      <c r="D30" s="59">
        <f t="shared" si="0"/>
        <v>5.8317114000897528E-4</v>
      </c>
      <c r="E30" s="58">
        <v>111.35</v>
      </c>
      <c r="F30" s="58">
        <v>115.72</v>
      </c>
      <c r="G30" s="58">
        <v>130.54</v>
      </c>
      <c r="H30" s="58">
        <v>142.78</v>
      </c>
      <c r="I30" s="58">
        <v>141.05000000000001</v>
      </c>
      <c r="J30" s="58">
        <v>150.26</v>
      </c>
      <c r="K30" s="58">
        <v>131.78</v>
      </c>
      <c r="L30" s="58">
        <v>91.38</v>
      </c>
    </row>
    <row r="31" spans="1:12" x14ac:dyDescent="0.2">
      <c r="A31" t="s">
        <v>120</v>
      </c>
      <c r="B31" s="58" t="s">
        <v>66</v>
      </c>
      <c r="C31" s="58">
        <v>79.569999999999993</v>
      </c>
      <c r="D31" s="59">
        <f t="shared" si="0"/>
        <v>4.1793143844469209E-4</v>
      </c>
      <c r="E31" s="58">
        <v>0.04</v>
      </c>
      <c r="F31" s="58">
        <v>4.08</v>
      </c>
      <c r="G31" s="58">
        <v>8.41</v>
      </c>
      <c r="H31" s="58">
        <v>0.41</v>
      </c>
      <c r="I31" s="58">
        <v>0.45</v>
      </c>
      <c r="J31" s="58">
        <v>0.73</v>
      </c>
      <c r="K31" s="58">
        <v>5.22</v>
      </c>
      <c r="L31" s="58">
        <v>4.1500000000000004</v>
      </c>
    </row>
    <row r="32" spans="1:12" x14ac:dyDescent="0.2">
      <c r="A32" t="s">
        <v>149</v>
      </c>
      <c r="B32" s="58" t="s">
        <v>66</v>
      </c>
      <c r="C32" s="58">
        <v>32389.62</v>
      </c>
      <c r="D32" s="59">
        <f t="shared" si="0"/>
        <v>0.17012241394089442</v>
      </c>
      <c r="E32" s="58">
        <v>26956.98</v>
      </c>
      <c r="F32" s="58">
        <v>28222.9</v>
      </c>
      <c r="G32" s="58">
        <v>29244.240000000002</v>
      </c>
      <c r="H32" s="58">
        <v>27347.03</v>
      </c>
      <c r="I32" s="58">
        <v>21194.720000000001</v>
      </c>
      <c r="J32" s="58">
        <v>18678.939999999999</v>
      </c>
      <c r="K32" s="58">
        <v>16639.240000000002</v>
      </c>
      <c r="L32" s="58">
        <v>14136.04</v>
      </c>
    </row>
    <row r="33" spans="1:12" s="1" customFormat="1" x14ac:dyDescent="0.2">
      <c r="A33" s="1" t="s">
        <v>148</v>
      </c>
      <c r="B33" s="59"/>
      <c r="C33" s="59">
        <f>C32/C2</f>
        <v>0.17012241394089442</v>
      </c>
      <c r="D33" s="59"/>
      <c r="E33" s="59">
        <f t="shared" ref="E33:L33" si="7">E32/E2</f>
        <v>0.14701681676860101</v>
      </c>
      <c r="F33" s="59">
        <f t="shared" si="7"/>
        <v>0.16352307225847296</v>
      </c>
      <c r="G33" s="59">
        <f t="shared" si="7"/>
        <v>0.183228880654531</v>
      </c>
      <c r="H33" s="59">
        <f t="shared" si="7"/>
        <v>0.17959656064458984</v>
      </c>
      <c r="I33" s="59">
        <f t="shared" si="7"/>
        <v>0.15099177509615122</v>
      </c>
      <c r="J33" s="59">
        <f t="shared" si="7"/>
        <v>0.14456305272578732</v>
      </c>
      <c r="K33" s="59">
        <f t="shared" si="7"/>
        <v>0.14190823439671577</v>
      </c>
      <c r="L33" s="59">
        <f t="shared" si="7"/>
        <v>0.1360877744407358</v>
      </c>
    </row>
    <row r="34" spans="1:12" x14ac:dyDescent="0.2">
      <c r="A34" t="s">
        <v>150</v>
      </c>
      <c r="B34" s="58" t="s">
        <v>66</v>
      </c>
      <c r="C34" s="58">
        <v>7134.16</v>
      </c>
      <c r="D34" s="59">
        <f t="shared" si="0"/>
        <v>3.7471280016269759E-2</v>
      </c>
      <c r="E34" s="58">
        <v>7523.38</v>
      </c>
      <c r="F34" s="58">
        <v>7028.71</v>
      </c>
      <c r="G34" s="58">
        <v>6909.26</v>
      </c>
      <c r="H34" s="58">
        <v>6985.08</v>
      </c>
      <c r="I34" s="58">
        <v>3711.35</v>
      </c>
      <c r="J34" s="58">
        <v>3528.61</v>
      </c>
      <c r="K34" s="58">
        <v>3232.63</v>
      </c>
      <c r="L34" s="58">
        <v>3056.41</v>
      </c>
    </row>
    <row r="35" spans="1:12" x14ac:dyDescent="0.2">
      <c r="A35" t="s">
        <v>121</v>
      </c>
      <c r="B35" s="58" t="s">
        <v>66</v>
      </c>
      <c r="C35" s="58">
        <v>3888.07</v>
      </c>
      <c r="D35" s="59">
        <f t="shared" si="0"/>
        <v>2.0421599696790929E-2</v>
      </c>
      <c r="E35" s="58">
        <v>3925.45</v>
      </c>
      <c r="F35" s="58">
        <v>4745.2700000000004</v>
      </c>
      <c r="G35" s="58">
        <v>4896.01</v>
      </c>
      <c r="H35" s="58">
        <v>4873.0200000000004</v>
      </c>
      <c r="I35" s="58">
        <v>5206</v>
      </c>
      <c r="J35" s="58">
        <v>4775.83</v>
      </c>
      <c r="K35" s="58">
        <v>4579.54</v>
      </c>
      <c r="L35" s="58">
        <v>4039.38</v>
      </c>
    </row>
    <row r="36" spans="1:12" x14ac:dyDescent="0.2">
      <c r="A36" t="s">
        <v>122</v>
      </c>
      <c r="B36" s="58" t="s">
        <v>66</v>
      </c>
      <c r="C36" s="58">
        <v>3062.09</v>
      </c>
      <c r="D36" s="59">
        <f t="shared" si="0"/>
        <v>1.6083243412682007E-2</v>
      </c>
      <c r="E36" s="58">
        <v>2659.18</v>
      </c>
      <c r="F36" s="58">
        <v>2394.14</v>
      </c>
      <c r="G36" s="58">
        <v>1918.34</v>
      </c>
      <c r="H36" s="58">
        <v>1876.86</v>
      </c>
      <c r="I36" s="58">
        <v>1721.82</v>
      </c>
      <c r="J36" s="58">
        <v>1658.77</v>
      </c>
      <c r="K36" s="58">
        <v>1559.81</v>
      </c>
      <c r="L36" s="58">
        <v>1301.3900000000001</v>
      </c>
    </row>
    <row r="37" spans="1:12" x14ac:dyDescent="0.2">
      <c r="A37" t="s">
        <v>123</v>
      </c>
      <c r="B37" s="58" t="s">
        <v>66</v>
      </c>
      <c r="C37" s="58">
        <v>2523.77</v>
      </c>
      <c r="D37" s="59">
        <f t="shared" si="0"/>
        <v>1.3255785175362078E-2</v>
      </c>
      <c r="E37" s="58">
        <v>2198.79</v>
      </c>
      <c r="F37" s="58">
        <v>2409.02</v>
      </c>
      <c r="G37" s="58">
        <v>1823.34</v>
      </c>
      <c r="H37" s="58">
        <v>2067.9699999999998</v>
      </c>
      <c r="I37" s="58">
        <v>3012.45</v>
      </c>
      <c r="J37" s="58">
        <v>8715.73</v>
      </c>
      <c r="K37" s="58">
        <v>7267.26</v>
      </c>
      <c r="L37" s="58">
        <v>5738.86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537E-AC86-4D95-9884-DFE71F8FEC00}">
  <dimension ref="A1:K20"/>
  <sheetViews>
    <sheetView workbookViewId="0">
      <selection activeCell="A16" sqref="A16"/>
    </sheetView>
  </sheetViews>
  <sheetFormatPr defaultRowHeight="14.25" x14ac:dyDescent="0.2"/>
  <cols>
    <col min="1" max="1" width="32.875" customWidth="1"/>
  </cols>
  <sheetData>
    <row r="1" spans="1:11" x14ac:dyDescent="0.2">
      <c r="A1" s="30" t="s">
        <v>16</v>
      </c>
      <c r="B1" s="30" t="s">
        <v>2</v>
      </c>
      <c r="C1" s="30" t="s">
        <v>4</v>
      </c>
      <c r="D1" s="30" t="s">
        <v>6</v>
      </c>
      <c r="E1" s="30" t="s">
        <v>7</v>
      </c>
      <c r="F1" s="30" t="s">
        <v>8</v>
      </c>
      <c r="G1" s="30" t="s">
        <v>9</v>
      </c>
      <c r="H1" s="30" t="s">
        <v>10</v>
      </c>
      <c r="I1" s="30" t="s">
        <v>11</v>
      </c>
      <c r="J1" s="30" t="s">
        <v>12</v>
      </c>
      <c r="K1" s="30" t="s">
        <v>13</v>
      </c>
    </row>
    <row r="2" spans="1:11" x14ac:dyDescent="0.2">
      <c r="A2" t="s">
        <v>124</v>
      </c>
      <c r="B2" s="58">
        <v>245588.03</v>
      </c>
      <c r="C2" s="58">
        <v>238858.37</v>
      </c>
      <c r="D2" s="58">
        <v>220904.13</v>
      </c>
      <c r="E2" s="58">
        <v>203085.49</v>
      </c>
      <c r="F2" s="58">
        <v>187755.21</v>
      </c>
      <c r="G2" s="58">
        <v>175877.77</v>
      </c>
      <c r="H2" s="58">
        <v>151785.56</v>
      </c>
      <c r="I2" s="58">
        <v>140212.1</v>
      </c>
      <c r="J2" s="58">
        <v>125952.97</v>
      </c>
      <c r="K2" s="58">
        <v>109247.79</v>
      </c>
    </row>
    <row r="3" spans="1:11" x14ac:dyDescent="0.2">
      <c r="A3" t="s">
        <v>125</v>
      </c>
      <c r="B3" s="58">
        <v>20127.62</v>
      </c>
      <c r="C3" s="58">
        <v>20344.66</v>
      </c>
      <c r="D3" s="58">
        <v>18374.689999999999</v>
      </c>
      <c r="E3" s="58">
        <v>16510.36</v>
      </c>
      <c r="F3" s="58">
        <v>14790.5</v>
      </c>
      <c r="G3" s="58">
        <v>13547.79</v>
      </c>
      <c r="H3" s="58">
        <v>13267.5</v>
      </c>
      <c r="I3" s="58">
        <v>13755.13</v>
      </c>
      <c r="J3" s="58">
        <v>12700.46</v>
      </c>
      <c r="K3" s="58">
        <v>10987.78</v>
      </c>
    </row>
    <row r="4" spans="1:11" x14ac:dyDescent="0.2">
      <c r="A4" t="s">
        <v>126</v>
      </c>
      <c r="B4" s="58" t="s">
        <v>66</v>
      </c>
      <c r="C4" s="58">
        <v>617.5</v>
      </c>
      <c r="D4" s="58">
        <v>586.36</v>
      </c>
      <c r="E4" s="58">
        <v>521.75</v>
      </c>
      <c r="F4" s="58">
        <v>482</v>
      </c>
      <c r="G4" s="58">
        <v>480.32</v>
      </c>
      <c r="H4" s="58">
        <v>361.54</v>
      </c>
      <c r="I4" s="58">
        <v>355.76</v>
      </c>
      <c r="J4" s="58">
        <v>333.83</v>
      </c>
      <c r="K4" s="58">
        <v>309.58</v>
      </c>
    </row>
    <row r="5" spans="1:11" x14ac:dyDescent="0.2">
      <c r="A5" t="s">
        <v>127</v>
      </c>
      <c r="B5" s="58" t="s">
        <v>66</v>
      </c>
      <c r="C5" s="58" t="s">
        <v>66</v>
      </c>
      <c r="D5" s="58" t="s">
        <v>66</v>
      </c>
      <c r="E5" s="58" t="s">
        <v>66</v>
      </c>
      <c r="F5" s="58" t="s">
        <v>66</v>
      </c>
      <c r="G5" s="58" t="s">
        <v>66</v>
      </c>
      <c r="H5" s="58" t="s">
        <v>66</v>
      </c>
      <c r="I5" s="58" t="s">
        <v>66</v>
      </c>
      <c r="J5" s="58" t="s">
        <v>66</v>
      </c>
      <c r="K5" s="58">
        <v>159.09</v>
      </c>
    </row>
    <row r="6" spans="1:11" x14ac:dyDescent="0.2">
      <c r="A6" t="s">
        <v>128</v>
      </c>
      <c r="B6" s="58">
        <v>12916.24</v>
      </c>
      <c r="C6" s="58">
        <v>12122.1</v>
      </c>
      <c r="D6" s="58">
        <v>11280.46</v>
      </c>
      <c r="E6" s="58">
        <v>10432.370000000001</v>
      </c>
      <c r="F6" s="58">
        <v>9765.7999999999993</v>
      </c>
      <c r="G6" s="58">
        <v>9087.84</v>
      </c>
      <c r="H6" s="58">
        <v>8289.5</v>
      </c>
      <c r="I6" s="58">
        <v>7410.62</v>
      </c>
      <c r="J6" s="58">
        <v>6691.92</v>
      </c>
      <c r="K6" s="58">
        <v>6027.91</v>
      </c>
    </row>
    <row r="7" spans="1:11" x14ac:dyDescent="0.2">
      <c r="A7" t="s">
        <v>129</v>
      </c>
      <c r="B7" s="58" t="s">
        <v>66</v>
      </c>
      <c r="C7" s="58">
        <v>13901.93</v>
      </c>
      <c r="D7" s="58">
        <v>13781.48</v>
      </c>
      <c r="E7" s="58">
        <v>12461.27</v>
      </c>
      <c r="F7" s="58">
        <v>11031.98</v>
      </c>
      <c r="G7" s="58">
        <v>9379.9599999999991</v>
      </c>
      <c r="H7" s="58">
        <v>8357.23</v>
      </c>
      <c r="I7" s="58">
        <v>7786.78</v>
      </c>
      <c r="J7" s="58">
        <v>7111.6</v>
      </c>
      <c r="K7" s="58">
        <v>6304.27</v>
      </c>
    </row>
    <row r="8" spans="1:11" x14ac:dyDescent="0.2">
      <c r="A8" t="s">
        <v>130</v>
      </c>
      <c r="B8" s="58" t="s">
        <v>66</v>
      </c>
      <c r="C8" s="58" t="s">
        <v>66</v>
      </c>
      <c r="D8" s="58" t="s">
        <v>66</v>
      </c>
      <c r="E8" s="58" t="s">
        <v>66</v>
      </c>
      <c r="F8" s="58" t="s">
        <v>66</v>
      </c>
      <c r="G8" s="58" t="s">
        <v>66</v>
      </c>
      <c r="H8" s="58" t="s">
        <v>66</v>
      </c>
      <c r="I8" s="58" t="s">
        <v>66</v>
      </c>
      <c r="J8" s="58" t="s">
        <v>66</v>
      </c>
      <c r="K8" s="58">
        <v>1082.02</v>
      </c>
    </row>
    <row r="9" spans="1:11" x14ac:dyDescent="0.2">
      <c r="A9" t="s">
        <v>131</v>
      </c>
      <c r="B9" s="58">
        <v>36337.18</v>
      </c>
      <c r="C9" s="58">
        <v>34796.94</v>
      </c>
      <c r="D9" s="58">
        <v>32169.47</v>
      </c>
      <c r="E9" s="58">
        <v>30153.18</v>
      </c>
      <c r="F9" s="58">
        <v>28072.799999999999</v>
      </c>
      <c r="G9" s="58">
        <v>26271.88</v>
      </c>
      <c r="H9" s="58">
        <v>23041.7</v>
      </c>
      <c r="I9" s="58">
        <v>22001.759999999998</v>
      </c>
      <c r="J9" s="58">
        <v>21242.1</v>
      </c>
      <c r="K9" s="58">
        <v>16497.330000000002</v>
      </c>
    </row>
    <row r="10" spans="1:11" x14ac:dyDescent="0.2">
      <c r="A10" t="s">
        <v>132</v>
      </c>
      <c r="B10" s="58">
        <v>9009.26</v>
      </c>
      <c r="C10" s="58">
        <v>9470.7900000000009</v>
      </c>
      <c r="D10" s="58">
        <v>8326.65</v>
      </c>
      <c r="E10" s="58">
        <v>7266.98</v>
      </c>
      <c r="F10" s="58">
        <v>6564</v>
      </c>
      <c r="G10" s="58">
        <v>5862.57</v>
      </c>
      <c r="H10" s="58">
        <v>5314.5</v>
      </c>
      <c r="I10" s="58">
        <v>5084.3</v>
      </c>
      <c r="J10" s="58">
        <v>4452.63</v>
      </c>
      <c r="K10" s="58">
        <v>3828.02</v>
      </c>
    </row>
    <row r="11" spans="1:11" x14ac:dyDescent="0.2">
      <c r="A11" t="s">
        <v>133</v>
      </c>
      <c r="B11" s="58" t="s">
        <v>66</v>
      </c>
      <c r="C11" s="58">
        <v>4086.31</v>
      </c>
      <c r="D11" s="58">
        <v>3537.86</v>
      </c>
      <c r="E11" s="58">
        <v>3391.93</v>
      </c>
      <c r="F11" s="58">
        <v>3163.08</v>
      </c>
      <c r="G11" s="58">
        <v>3076.64</v>
      </c>
      <c r="H11" s="58">
        <v>2691.48</v>
      </c>
      <c r="I11" s="58">
        <v>2544.39</v>
      </c>
      <c r="J11" s="58">
        <v>2268.35</v>
      </c>
      <c r="K11" s="58">
        <v>1893.36</v>
      </c>
    </row>
    <row r="12" spans="1:11" x14ac:dyDescent="0.2">
      <c r="A12" t="s">
        <v>134</v>
      </c>
      <c r="B12" s="58">
        <v>32580.57</v>
      </c>
      <c r="C12" s="58">
        <v>29379.08</v>
      </c>
      <c r="D12" s="58">
        <v>27012.09</v>
      </c>
      <c r="E12" s="58">
        <v>24611.68</v>
      </c>
      <c r="F12" s="58">
        <v>21591.5</v>
      </c>
      <c r="G12" s="58">
        <v>19018.689999999999</v>
      </c>
      <c r="H12" s="58">
        <v>15968.9</v>
      </c>
      <c r="I12" s="58">
        <v>14490.54</v>
      </c>
      <c r="J12" s="58">
        <v>12585.52</v>
      </c>
      <c r="K12" s="58">
        <v>11109.4</v>
      </c>
    </row>
    <row r="13" spans="1:11" x14ac:dyDescent="0.2">
      <c r="A13" t="s">
        <v>135</v>
      </c>
      <c r="B13" s="58">
        <v>19201.22</v>
      </c>
      <c r="C13" s="58">
        <v>16665.34</v>
      </c>
      <c r="D13" s="58">
        <v>15623.55</v>
      </c>
      <c r="E13" s="58">
        <v>14450.63</v>
      </c>
      <c r="F13" s="58">
        <v>13158.8</v>
      </c>
      <c r="G13" s="58">
        <v>11953.18</v>
      </c>
      <c r="H13" s="58">
        <v>10176.799999999999</v>
      </c>
      <c r="I13" s="58">
        <v>8279.9</v>
      </c>
      <c r="J13" s="58">
        <v>7245.11</v>
      </c>
      <c r="K13" s="58">
        <v>6429.51</v>
      </c>
    </row>
    <row r="14" spans="1:11" x14ac:dyDescent="0.2">
      <c r="A14" t="s">
        <v>136</v>
      </c>
      <c r="B14" s="58">
        <v>6317.04</v>
      </c>
      <c r="C14" s="58">
        <v>7390.2</v>
      </c>
      <c r="D14" s="58">
        <v>6297.61</v>
      </c>
      <c r="E14" s="58">
        <v>5617.33</v>
      </c>
      <c r="F14" s="58">
        <v>4734.8</v>
      </c>
      <c r="G14" s="58">
        <v>4802.8900000000003</v>
      </c>
      <c r="H14" s="58">
        <v>3815.6</v>
      </c>
      <c r="I14" s="58">
        <v>3435.15</v>
      </c>
      <c r="J14" s="58">
        <v>2963.46</v>
      </c>
      <c r="K14" s="58">
        <v>2640.98</v>
      </c>
    </row>
    <row r="15" spans="1:11" x14ac:dyDescent="0.2">
      <c r="A15" t="s">
        <v>137</v>
      </c>
      <c r="B15" s="58">
        <v>19916.64</v>
      </c>
      <c r="C15" s="58">
        <v>24895.24</v>
      </c>
      <c r="D15" s="58">
        <v>22124.13</v>
      </c>
      <c r="E15" s="58">
        <v>20585</v>
      </c>
      <c r="F15" s="58">
        <v>18394.599999999999</v>
      </c>
      <c r="G15" s="58">
        <v>15886.36</v>
      </c>
      <c r="H15" s="58">
        <v>12959.5</v>
      </c>
      <c r="I15" s="58">
        <v>11165.57</v>
      </c>
      <c r="J15" s="58">
        <v>9079.1200000000008</v>
      </c>
      <c r="K15" s="58">
        <v>7620.55</v>
      </c>
    </row>
    <row r="16" spans="1:11" x14ac:dyDescent="0.2">
      <c r="A16" t="s">
        <v>138</v>
      </c>
      <c r="B16" s="58">
        <v>23903.62</v>
      </c>
      <c r="C16" s="58">
        <v>22862.799999999999</v>
      </c>
      <c r="D16" s="58">
        <v>21085.59</v>
      </c>
      <c r="E16" s="58">
        <v>19088.990000000002</v>
      </c>
      <c r="F16" s="58">
        <v>18587.400000000001</v>
      </c>
      <c r="G16" s="58">
        <v>17380.490000000002</v>
      </c>
      <c r="H16" s="58">
        <v>14173.8</v>
      </c>
      <c r="I16" s="58">
        <v>13349.55</v>
      </c>
      <c r="J16" s="58">
        <v>11973.88</v>
      </c>
      <c r="K16" s="58">
        <v>9937.5499999999993</v>
      </c>
    </row>
    <row r="17" spans="1:11" x14ac:dyDescent="0.2">
      <c r="A17" t="s">
        <v>139</v>
      </c>
      <c r="B17" s="58">
        <v>12195.16</v>
      </c>
      <c r="C17" s="58">
        <v>11817.55</v>
      </c>
      <c r="D17" s="58">
        <v>11282.76</v>
      </c>
      <c r="E17" s="58">
        <v>10673.98</v>
      </c>
      <c r="F17" s="58">
        <v>10498.7</v>
      </c>
      <c r="G17" s="58">
        <v>12356.27</v>
      </c>
      <c r="H17" s="58">
        <v>10400.4</v>
      </c>
      <c r="I17" s="58">
        <v>9348.82</v>
      </c>
      <c r="J17" s="58">
        <v>8196.16</v>
      </c>
      <c r="K17" s="58">
        <v>7497.8</v>
      </c>
    </row>
    <row r="18" spans="1:11" x14ac:dyDescent="0.2">
      <c r="A18" t="s">
        <v>140</v>
      </c>
      <c r="B18" s="58" t="s">
        <v>66</v>
      </c>
      <c r="C18" s="58" t="s">
        <v>66</v>
      </c>
      <c r="D18" s="58" t="s">
        <v>66</v>
      </c>
      <c r="E18" s="58" t="s">
        <v>66</v>
      </c>
      <c r="F18" s="58" t="s">
        <v>66</v>
      </c>
      <c r="G18" s="58" t="s">
        <v>66</v>
      </c>
      <c r="H18" s="58" t="s">
        <v>66</v>
      </c>
      <c r="I18" s="58" t="s">
        <v>66</v>
      </c>
      <c r="J18" s="58" t="s">
        <v>66</v>
      </c>
      <c r="K18" s="58">
        <v>2314.6</v>
      </c>
    </row>
    <row r="19" spans="1:11" x14ac:dyDescent="0.2">
      <c r="A19" t="s">
        <v>141</v>
      </c>
      <c r="B19" s="58" t="s">
        <v>66</v>
      </c>
      <c r="C19" s="58" t="s">
        <v>66</v>
      </c>
      <c r="D19" s="58" t="s">
        <v>66</v>
      </c>
      <c r="E19" s="58" t="s">
        <v>66</v>
      </c>
      <c r="F19" s="58" t="s">
        <v>66</v>
      </c>
      <c r="G19" s="58" t="s">
        <v>66</v>
      </c>
      <c r="H19" s="58" t="s">
        <v>66</v>
      </c>
      <c r="I19" s="58">
        <v>42.79</v>
      </c>
      <c r="J19" s="58">
        <v>103.81</v>
      </c>
      <c r="K19" s="58">
        <v>174.45</v>
      </c>
    </row>
    <row r="20" spans="1:11" x14ac:dyDescent="0.2">
      <c r="A20" t="s">
        <v>142</v>
      </c>
      <c r="B20" s="58" t="s">
        <v>66</v>
      </c>
      <c r="C20" s="58">
        <v>1748.79</v>
      </c>
      <c r="D20" s="58">
        <v>2312.64</v>
      </c>
      <c r="E20" s="58">
        <v>1729.31</v>
      </c>
      <c r="F20" s="58">
        <v>1899.33</v>
      </c>
      <c r="G20" s="58">
        <v>3670.55</v>
      </c>
      <c r="H20" s="58">
        <v>3254.53</v>
      </c>
      <c r="I20" s="58">
        <v>3271.79</v>
      </c>
      <c r="J20" s="58">
        <v>2482.38</v>
      </c>
      <c r="K20" s="58">
        <v>2911.24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44D4-00A7-4631-B882-7360C73AC4E3}">
  <dimension ref="A1:K18"/>
  <sheetViews>
    <sheetView topLeftCell="A6" workbookViewId="0">
      <selection activeCell="A14" sqref="A14:K18"/>
    </sheetView>
  </sheetViews>
  <sheetFormatPr defaultRowHeight="14.25" x14ac:dyDescent="0.2"/>
  <cols>
    <col min="1" max="1" width="32.375" customWidth="1"/>
  </cols>
  <sheetData>
    <row r="1" spans="1:11" x14ac:dyDescent="0.2">
      <c r="A1" t="s">
        <v>16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">
      <c r="A2" t="s">
        <v>17</v>
      </c>
      <c r="B2">
        <v>1015986.2</v>
      </c>
      <c r="C2">
        <v>986515.2</v>
      </c>
      <c r="D2">
        <v>919281.1</v>
      </c>
      <c r="E2">
        <v>832035.9</v>
      </c>
      <c r="F2">
        <v>746395.1</v>
      </c>
      <c r="G2">
        <v>688858.2</v>
      </c>
      <c r="H2">
        <v>643563.1</v>
      </c>
      <c r="I2">
        <v>592963.19999999995</v>
      </c>
      <c r="J2">
        <v>538580</v>
      </c>
      <c r="K2">
        <v>487940.2</v>
      </c>
    </row>
    <row r="3" spans="1:11" x14ac:dyDescent="0.2">
      <c r="A3" t="s">
        <v>18</v>
      </c>
      <c r="B3">
        <v>81103.899999999994</v>
      </c>
      <c r="C3">
        <v>73576.899999999994</v>
      </c>
      <c r="D3">
        <v>67558.7</v>
      </c>
      <c r="E3">
        <v>64660</v>
      </c>
      <c r="F3">
        <v>62451</v>
      </c>
      <c r="G3">
        <v>59852.6</v>
      </c>
      <c r="H3">
        <v>57472.2</v>
      </c>
      <c r="I3">
        <v>54692.4</v>
      </c>
      <c r="J3">
        <v>50581.2</v>
      </c>
      <c r="K3">
        <v>46122.6</v>
      </c>
    </row>
    <row r="4" spans="1:11" x14ac:dyDescent="0.2">
      <c r="A4" t="s">
        <v>19</v>
      </c>
      <c r="B4">
        <v>313071.09999999998</v>
      </c>
      <c r="C4">
        <v>311858.7</v>
      </c>
      <c r="D4">
        <v>301089.3</v>
      </c>
      <c r="E4">
        <v>275119.3</v>
      </c>
      <c r="F4">
        <v>245406.4</v>
      </c>
      <c r="G4">
        <v>234968.9</v>
      </c>
      <c r="H4">
        <v>233197.4</v>
      </c>
      <c r="I4">
        <v>222333.2</v>
      </c>
      <c r="J4">
        <v>208901.4</v>
      </c>
      <c r="K4">
        <v>195139.1</v>
      </c>
    </row>
    <row r="5" spans="1:11" x14ac:dyDescent="0.2">
      <c r="A5" t="s">
        <v>20</v>
      </c>
      <c r="B5">
        <v>72995.7</v>
      </c>
      <c r="C5">
        <v>70648.100000000006</v>
      </c>
      <c r="D5">
        <v>65493</v>
      </c>
      <c r="E5">
        <v>57905.599999999999</v>
      </c>
      <c r="F5">
        <v>51498.9</v>
      </c>
      <c r="G5">
        <v>47761.3</v>
      </c>
      <c r="H5">
        <v>45401.7</v>
      </c>
      <c r="I5">
        <v>40896.800000000003</v>
      </c>
      <c r="J5">
        <v>36896.1</v>
      </c>
      <c r="K5">
        <v>32926.5</v>
      </c>
    </row>
    <row r="6" spans="1:11" x14ac:dyDescent="0.2">
      <c r="A6" t="s">
        <v>21</v>
      </c>
      <c r="B6">
        <v>95686.1</v>
      </c>
      <c r="C6">
        <v>95650.9</v>
      </c>
      <c r="D6">
        <v>88903.7</v>
      </c>
      <c r="E6">
        <v>81156.600000000006</v>
      </c>
      <c r="F6">
        <v>73724.5</v>
      </c>
      <c r="G6">
        <v>67719.600000000006</v>
      </c>
      <c r="H6">
        <v>63170.400000000001</v>
      </c>
      <c r="I6">
        <v>56288.9</v>
      </c>
      <c r="J6">
        <v>49835.5</v>
      </c>
      <c r="K6">
        <v>43734.5</v>
      </c>
    </row>
    <row r="7" spans="1:11" x14ac:dyDescent="0.2">
      <c r="A7" t="s">
        <v>22</v>
      </c>
      <c r="B7">
        <v>41561.699999999997</v>
      </c>
      <c r="C7">
        <v>42466.3</v>
      </c>
      <c r="D7">
        <v>40337.199999999997</v>
      </c>
      <c r="E7">
        <v>37121.9</v>
      </c>
      <c r="F7">
        <v>33028.699999999997</v>
      </c>
      <c r="G7">
        <v>30519.5</v>
      </c>
      <c r="H7">
        <v>28534.400000000001</v>
      </c>
      <c r="I7">
        <v>26042.7</v>
      </c>
      <c r="J7">
        <v>23763.200000000001</v>
      </c>
      <c r="K7">
        <v>21842</v>
      </c>
    </row>
    <row r="8" spans="1:11" x14ac:dyDescent="0.2">
      <c r="A8" t="s">
        <v>23</v>
      </c>
      <c r="B8">
        <v>15970.7</v>
      </c>
      <c r="C8">
        <v>17903.099999999999</v>
      </c>
      <c r="D8">
        <v>16520.599999999999</v>
      </c>
      <c r="E8">
        <v>15056</v>
      </c>
      <c r="F8">
        <v>13607.8</v>
      </c>
      <c r="G8">
        <v>12306.1</v>
      </c>
      <c r="H8">
        <v>11228.7</v>
      </c>
      <c r="I8">
        <v>10228.299999999999</v>
      </c>
      <c r="J8">
        <v>9536.9</v>
      </c>
      <c r="K8">
        <v>8565.4</v>
      </c>
    </row>
    <row r="9" spans="1:11" x14ac:dyDescent="0.2">
      <c r="A9" t="s">
        <v>24</v>
      </c>
      <c r="B9">
        <v>84070.1</v>
      </c>
      <c r="C9">
        <v>76250.600000000006</v>
      </c>
      <c r="D9">
        <v>70610.3</v>
      </c>
      <c r="E9">
        <v>64844.3</v>
      </c>
      <c r="F9">
        <v>59964</v>
      </c>
      <c r="G9">
        <v>56299.8</v>
      </c>
      <c r="H9">
        <v>46853.4</v>
      </c>
      <c r="I9">
        <v>41293.4</v>
      </c>
      <c r="J9">
        <v>35272.199999999997</v>
      </c>
      <c r="K9">
        <v>30747.200000000001</v>
      </c>
    </row>
    <row r="10" spans="1:11" x14ac:dyDescent="0.2">
      <c r="A10" t="s">
        <v>25</v>
      </c>
      <c r="B10">
        <v>74552.5</v>
      </c>
      <c r="C10">
        <v>70444.800000000003</v>
      </c>
      <c r="D10">
        <v>64623</v>
      </c>
      <c r="E10">
        <v>57086</v>
      </c>
      <c r="F10">
        <v>49969.4</v>
      </c>
      <c r="G10">
        <v>42573.8</v>
      </c>
      <c r="H10">
        <v>38086.400000000001</v>
      </c>
      <c r="I10">
        <v>35340.400000000001</v>
      </c>
      <c r="J10">
        <v>30751.9</v>
      </c>
      <c r="K10">
        <v>27780.7</v>
      </c>
    </row>
    <row r="11" spans="1:11" x14ac:dyDescent="0.2">
      <c r="A11" t="s">
        <v>26</v>
      </c>
      <c r="B11">
        <v>236974.3</v>
      </c>
      <c r="C11">
        <v>227715.8</v>
      </c>
      <c r="D11">
        <v>204145.2</v>
      </c>
      <c r="E11">
        <v>179086.3</v>
      </c>
      <c r="F11">
        <v>156744.29999999999</v>
      </c>
      <c r="G11">
        <v>136856.5</v>
      </c>
      <c r="H11">
        <v>119618.5</v>
      </c>
      <c r="I11">
        <v>105847.3</v>
      </c>
      <c r="J11">
        <v>93041.600000000006</v>
      </c>
      <c r="K11">
        <v>81082.2</v>
      </c>
    </row>
    <row r="14" spans="1:11" x14ac:dyDescent="0.2">
      <c r="A14" t="s">
        <v>16</v>
      </c>
      <c r="B14" t="s">
        <v>2</v>
      </c>
      <c r="C14" t="s">
        <v>4</v>
      </c>
      <c r="D14" t="s">
        <v>6</v>
      </c>
      <c r="E14" t="s">
        <v>7</v>
      </c>
      <c r="F14" t="s">
        <v>8</v>
      </c>
      <c r="G14" t="s">
        <v>9</v>
      </c>
      <c r="H14" t="s">
        <v>10</v>
      </c>
      <c r="I14" t="s">
        <v>11</v>
      </c>
      <c r="J14" t="s">
        <v>12</v>
      </c>
      <c r="K14" t="s">
        <v>13</v>
      </c>
    </row>
    <row r="15" spans="1:11" x14ac:dyDescent="0.2">
      <c r="A15" t="s">
        <v>28</v>
      </c>
      <c r="B15">
        <v>182894.92</v>
      </c>
      <c r="C15">
        <v>190390.08</v>
      </c>
      <c r="D15">
        <v>183359.84</v>
      </c>
      <c r="E15">
        <v>172592.77</v>
      </c>
      <c r="F15">
        <v>159604.97</v>
      </c>
      <c r="G15">
        <v>152269.23000000001</v>
      </c>
      <c r="H15">
        <v>140370.03</v>
      </c>
      <c r="I15">
        <v>129209.64</v>
      </c>
      <c r="J15">
        <v>117253.52</v>
      </c>
      <c r="K15">
        <v>103874.43</v>
      </c>
    </row>
    <row r="16" spans="1:11" x14ac:dyDescent="0.2">
      <c r="A16" t="s">
        <v>29</v>
      </c>
      <c r="B16">
        <v>245588.03</v>
      </c>
      <c r="C16">
        <v>238858.37</v>
      </c>
      <c r="D16">
        <v>220904.13</v>
      </c>
      <c r="E16">
        <v>203085.49</v>
      </c>
      <c r="F16">
        <v>187755.21</v>
      </c>
      <c r="G16">
        <v>175877.77</v>
      </c>
      <c r="H16">
        <v>151785.56</v>
      </c>
      <c r="I16">
        <v>140212.1</v>
      </c>
      <c r="J16">
        <v>125952.97</v>
      </c>
      <c r="K16">
        <v>109247.79</v>
      </c>
    </row>
    <row r="17" spans="1:11" x14ac:dyDescent="0.2">
      <c r="A17" t="s">
        <v>30</v>
      </c>
      <c r="B17">
        <v>-3.9</v>
      </c>
      <c r="C17">
        <v>3.8</v>
      </c>
      <c r="D17">
        <v>6.2</v>
      </c>
      <c r="E17">
        <v>7.4</v>
      </c>
      <c r="F17">
        <v>4.5</v>
      </c>
      <c r="G17">
        <v>5.8</v>
      </c>
      <c r="H17">
        <v>8.6</v>
      </c>
      <c r="I17">
        <v>10.199999999999999</v>
      </c>
      <c r="J17">
        <v>12.9</v>
      </c>
      <c r="K17">
        <v>25</v>
      </c>
    </row>
    <row r="18" spans="1:11" x14ac:dyDescent="0.2">
      <c r="A18" t="s">
        <v>31</v>
      </c>
      <c r="B18">
        <v>2.8</v>
      </c>
      <c r="C18">
        <v>8.1</v>
      </c>
      <c r="D18">
        <v>8.6999999999999993</v>
      </c>
      <c r="E18">
        <v>7.6</v>
      </c>
      <c r="F18">
        <v>6.3</v>
      </c>
      <c r="G18">
        <v>13.2</v>
      </c>
      <c r="H18">
        <v>8.3000000000000007</v>
      </c>
      <c r="I18">
        <v>11.3</v>
      </c>
      <c r="J18">
        <v>15.3</v>
      </c>
      <c r="K18">
        <v>21.6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房地产投资</vt:lpstr>
      <vt:lpstr>GDP构成</vt:lpstr>
      <vt:lpstr>GDP和财政收入</vt:lpstr>
      <vt:lpstr>财政收入</vt:lpstr>
      <vt:lpstr>GDP支出法</vt:lpstr>
      <vt:lpstr>居民消费</vt:lpstr>
      <vt:lpstr>国家财政收入</vt:lpstr>
      <vt:lpstr>国家财政支出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2021-09-02T07:54:02Z</dcterms:created>
  <dcterms:modified xsi:type="dcterms:W3CDTF">2021-09-06T09:35:37Z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25e9f3f0-500b-4a59-9df1-f29a3d0c86fa</vt:lpwstr>
  </property>
</Properties>
</file>