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marda/OneDrive - Tufts/phd/ws/scripts/absorbance/"/>
    </mc:Choice>
  </mc:AlternateContent>
  <xr:revisionPtr revIDLastSave="0" documentId="13_ncr:1_{79788FF9-0425-534A-AF62-2FD2FD911615}" xr6:coauthVersionLast="47" xr6:coauthVersionMax="47" xr10:uidLastSave="{00000000-0000-0000-0000-000000000000}"/>
  <bookViews>
    <workbookView xWindow="480" yWindow="500" windowWidth="25600" windowHeight="16000" activeTab="1" xr2:uid="{D6F55C99-3BAB-3444-ABFD-96AD005FA3BF}"/>
  </bookViews>
  <sheets>
    <sheet name="Sheet1" sheetId="1" r:id="rId1"/>
    <sheet name="results" sheetId="2" r:id="rId2"/>
    <sheet name="stand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 s="1"/>
  <c r="D8" i="3"/>
  <c r="E8" i="3" s="1"/>
  <c r="D7" i="3"/>
  <c r="E7" i="3" s="1"/>
  <c r="D6" i="3"/>
  <c r="E6" i="3" s="1"/>
  <c r="D5" i="3"/>
  <c r="E5" i="3" s="1"/>
  <c r="D4" i="3"/>
  <c r="E4" i="3" s="1"/>
  <c r="E3" i="3"/>
  <c r="D3" i="3"/>
  <c r="D2" i="3"/>
  <c r="E2" i="3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3" i="2"/>
  <c r="D2" i="2"/>
  <c r="G49" i="1"/>
  <c r="H49" i="1" s="1"/>
  <c r="E49" i="1"/>
  <c r="G48" i="1"/>
  <c r="H48" i="1" s="1"/>
  <c r="E48" i="1"/>
  <c r="G47" i="1"/>
  <c r="H47" i="1" s="1"/>
  <c r="E47" i="1"/>
  <c r="G46" i="1"/>
  <c r="H46" i="1" s="1"/>
  <c r="E46" i="1"/>
  <c r="G45" i="1"/>
  <c r="H45" i="1" s="1"/>
  <c r="E45" i="1"/>
  <c r="G44" i="1"/>
  <c r="H44" i="1" s="1"/>
  <c r="E44" i="1"/>
  <c r="G43" i="1"/>
  <c r="H43" i="1" s="1"/>
  <c r="E43" i="1"/>
  <c r="G42" i="1"/>
  <c r="H42" i="1" s="1"/>
  <c r="E42" i="1"/>
  <c r="G41" i="1"/>
  <c r="H41" i="1" s="1"/>
  <c r="E41" i="1"/>
  <c r="G40" i="1"/>
  <c r="H40" i="1" s="1"/>
  <c r="E40" i="1"/>
  <c r="G39" i="1"/>
  <c r="H39" i="1" s="1"/>
  <c r="E39" i="1"/>
  <c r="G38" i="1"/>
  <c r="H38" i="1" s="1"/>
  <c r="E38" i="1"/>
  <c r="G37" i="1"/>
  <c r="H37" i="1" s="1"/>
  <c r="E37" i="1"/>
  <c r="G36" i="1"/>
  <c r="H36" i="1" s="1"/>
  <c r="E36" i="1"/>
  <c r="G35" i="1"/>
  <c r="H35" i="1" s="1"/>
  <c r="E35" i="1"/>
  <c r="G34" i="1"/>
  <c r="H34" i="1" s="1"/>
  <c r="E34" i="1"/>
  <c r="G33" i="1"/>
  <c r="H33" i="1" s="1"/>
  <c r="E33" i="1"/>
  <c r="H32" i="1"/>
  <c r="G32" i="1"/>
  <c r="E32" i="1"/>
  <c r="G31" i="1"/>
  <c r="H31" i="1" s="1"/>
  <c r="G30" i="1"/>
  <c r="H30" i="1" s="1"/>
  <c r="E30" i="1"/>
  <c r="G29" i="1"/>
  <c r="H29" i="1" s="1"/>
  <c r="E29" i="1"/>
  <c r="G28" i="1"/>
  <c r="H28" i="1" s="1"/>
  <c r="E28" i="1"/>
  <c r="G27" i="1"/>
  <c r="H27" i="1" s="1"/>
  <c r="E27" i="1"/>
  <c r="G26" i="1"/>
  <c r="H26" i="1" s="1"/>
  <c r="E26" i="1"/>
  <c r="F23" i="1"/>
  <c r="G23" i="1" s="1"/>
  <c r="F22" i="1"/>
  <c r="F21" i="1"/>
  <c r="F20" i="1"/>
  <c r="F19" i="1"/>
  <c r="F18" i="1"/>
  <c r="F17" i="1"/>
  <c r="F16" i="1"/>
  <c r="G16" i="1" l="1"/>
  <c r="G17" i="1"/>
  <c r="G21" i="1"/>
  <c r="G22" i="1"/>
  <c r="G18" i="1"/>
  <c r="G19" i="1"/>
  <c r="G20" i="1"/>
</calcChain>
</file>

<file path=xl/sharedStrings.xml><?xml version="1.0" encoding="utf-8"?>
<sst xmlns="http://schemas.openxmlformats.org/spreadsheetml/2006/main" count="40" uniqueCount="33">
  <si>
    <t>sample</t>
  </si>
  <si>
    <t>diluent</t>
  </si>
  <si>
    <t>8000 pg/mL</t>
  </si>
  <si>
    <t>1:2</t>
  </si>
  <si>
    <t>4000 pg/mL</t>
  </si>
  <si>
    <t>1:5</t>
  </si>
  <si>
    <t>2000 pg/mL</t>
  </si>
  <si>
    <t>1000 pg/mL</t>
  </si>
  <si>
    <t>500 pg/mL</t>
  </si>
  <si>
    <t>250 pg/mL</t>
  </si>
  <si>
    <t>1:150</t>
  </si>
  <si>
    <t>125 pg/mL</t>
  </si>
  <si>
    <t>1:250</t>
  </si>
  <si>
    <t>0 pg/mL</t>
  </si>
  <si>
    <t>Abs at 450nm</t>
  </si>
  <si>
    <t>Abs at 570nm</t>
  </si>
  <si>
    <t>Adjusted absorbance</t>
  </si>
  <si>
    <t>subtract the blank</t>
  </si>
  <si>
    <t>Results</t>
  </si>
  <si>
    <t>fit to curve</t>
  </si>
  <si>
    <t>Dilution factor</t>
  </si>
  <si>
    <t>ng</t>
  </si>
  <si>
    <t>sat</t>
  </si>
  <si>
    <t>S2</t>
  </si>
  <si>
    <t>S3</t>
  </si>
  <si>
    <t>S1</t>
  </si>
  <si>
    <t>N1</t>
  </si>
  <si>
    <t>NA</t>
  </si>
  <si>
    <t>sample_id</t>
  </si>
  <si>
    <t>w450</t>
  </si>
  <si>
    <t>w570</t>
  </si>
  <si>
    <t>standard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</si>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</sst>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1:20"/>
    </font>
    <font>
      <b/>
      <sz val="12"/>
      <color rgb="FF00B05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3"/>
      <color rgb="FF313231"/>
      <name val="Helvetica"/>
      <family val="2"/>
    </font>
    <font>
      <sz val="13"/>
      <color rgb="FF313231"/>
      <name val="Helvetica"/>
      <family val="2"/>
    </font>
    <font>
      <sz val="12"/>
      <name val="Calibri"/>
      <family val="2"/>
      <scheme val="minor"/>
    </font>
    <font>
      <sz val="12"/>
      <color rgb="FF313231"/>
      <name val="Helvetica"/>
      <family val="2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quotePrefix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0" fontId="0" fillId="5" borderId="0" xfId="0" quotePrefix="1" applyNumberFormat="1" applyFont="1" applyFill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20" fontId="5" fillId="4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0" fontId="0" fillId="2" borderId="0" xfId="0" quotePrefix="1" applyNumberFormat="1" applyFont="1" applyFill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7" borderId="0" xfId="0" quotePrefix="1" applyFont="1" applyFill="1" applyBorder="1" applyAlignment="1">
      <alignment horizontal="center" vertical="center"/>
    </xf>
    <xf numFmtId="0" fontId="4" fillId="8" borderId="0" xfId="0" quotePrefix="1" applyFont="1" applyFill="1" applyAlignment="1">
      <alignment horizontal="center" vertical="center"/>
    </xf>
    <xf numFmtId="14" fontId="0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quotePrefix="1" applyFill="1"/>
    <xf numFmtId="0" fontId="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/>
    <xf numFmtId="43" fontId="0" fillId="0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165" fontId="1" fillId="0" borderId="0" xfId="1" applyNumberFormat="1" applyFont="1" applyBorder="1"/>
    <xf numFmtId="43" fontId="11" fillId="0" borderId="0" xfId="1" applyFont="1" applyBorder="1"/>
    <xf numFmtId="0" fontId="12" fillId="0" borderId="0" xfId="0" applyFont="1" applyFill="1"/>
    <xf numFmtId="0" fontId="0" fillId="0" borderId="0" xfId="0" applyFont="1" applyFill="1"/>
    <xf numFmtId="0" fontId="13" fillId="0" borderId="0" xfId="0" applyFont="1" applyFill="1" applyAlignment="1">
      <alignment horizontal="right"/>
    </xf>
    <xf numFmtId="0" fontId="10" fillId="0" borderId="0" xfId="0" applyFont="1" applyFill="1" applyBorder="1"/>
    <xf numFmtId="165" fontId="1" fillId="0" borderId="0" xfId="1" applyNumberFormat="1" applyFont="1" applyBorder="1" applyAlignment="1">
      <alignment wrapText="1"/>
    </xf>
    <xf numFmtId="0" fontId="14" fillId="0" borderId="0" xfId="0" applyFont="1" applyFill="1" applyAlignment="1">
      <alignment horizontal="right"/>
    </xf>
    <xf numFmtId="0" fontId="9" fillId="0" borderId="0" xfId="0" applyFont="1" applyFill="1" applyBorder="1"/>
    <xf numFmtId="0" fontId="9" fillId="0" borderId="0" xfId="0" applyFont="1" applyBorder="1"/>
    <xf numFmtId="0" fontId="12" fillId="0" borderId="0" xfId="0" applyFont="1" applyFill="1" applyBorder="1"/>
    <xf numFmtId="0" fontId="10" fillId="0" borderId="0" xfId="0" applyFont="1" applyBorder="1"/>
    <xf numFmtId="2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15" fillId="0" borderId="0" xfId="0" applyFont="1" applyFill="1" applyBorder="1"/>
    <xf numFmtId="0" fontId="16" fillId="0" borderId="0" xfId="0" applyFont="1"/>
    <xf numFmtId="164" fontId="0" fillId="0" borderId="0" xfId="0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15" fillId="0" borderId="5" xfId="0" applyFont="1" applyFill="1" applyBorder="1"/>
    <xf numFmtId="43" fontId="0" fillId="0" borderId="5" xfId="1" applyFont="1" applyFill="1" applyBorder="1" applyAlignment="1">
      <alignment horizontal="center" vertical="center"/>
    </xf>
    <xf numFmtId="0" fontId="0" fillId="0" borderId="5" xfId="0" applyBorder="1"/>
    <xf numFmtId="0" fontId="3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5" xfId="0" applyFont="1" applyFill="1" applyBorder="1"/>
    <xf numFmtId="0" fontId="10" fillId="0" borderId="5" xfId="0" applyFont="1" applyBorder="1"/>
    <xf numFmtId="165" fontId="1" fillId="0" borderId="5" xfId="1" applyNumberFormat="1" applyFont="1" applyBorder="1"/>
    <xf numFmtId="43" fontId="11" fillId="0" borderId="5" xfId="1" applyFont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 wrapText="1"/>
    </xf>
    <xf numFmtId="0" fontId="10" fillId="0" borderId="5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 wrapText="1"/>
    </xf>
    <xf numFmtId="2" fontId="7" fillId="0" borderId="3" xfId="2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/>
    <xf numFmtId="2" fontId="7" fillId="0" borderId="4" xfId="0" applyNumberFormat="1" applyFont="1" applyFill="1" applyBorder="1" applyAlignment="1">
      <alignment horizontal="center" vertical="center" wrapText="1"/>
    </xf>
    <xf numFmtId="2" fontId="7" fillId="0" borderId="4" xfId="2" applyNumberFormat="1" applyFont="1" applyFill="1" applyBorder="1" applyAlignment="1">
      <alignment horizontal="center" vertical="center" wrapText="1"/>
    </xf>
    <xf numFmtId="2" fontId="15" fillId="0" borderId="5" xfId="0" applyNumberFormat="1" applyFont="1" applyFill="1" applyBorder="1"/>
    <xf numFmtId="2" fontId="7" fillId="0" borderId="6" xfId="0" applyNumberFormat="1" applyFont="1" applyFill="1" applyBorder="1" applyAlignment="1">
      <alignment horizontal="center" vertical="center" wrapText="1"/>
    </xf>
    <xf numFmtId="2" fontId="7" fillId="0" borderId="6" xfId="2" applyNumberFormat="1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wrapText="1"/>
    </xf>
    <xf numFmtId="2" fontId="7" fillId="0" borderId="1" xfId="2" applyNumberFormat="1" applyFont="1" applyFill="1" applyBorder="1" applyAlignment="1">
      <alignment horizontal="center" vertical="center" wrapText="1"/>
    </xf>
    <xf numFmtId="2" fontId="7" fillId="0" borderId="8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9" xfId="2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wrapText="1"/>
    </xf>
    <xf numFmtId="2" fontId="0" fillId="0" borderId="0" xfId="0" applyNumberFormat="1"/>
  </cellXfs>
  <cellStyles count="3">
    <cellStyle name="Comma" xfId="1" builtinId="3"/>
    <cellStyle name="Normal" xfId="0" builtinId="0"/>
    <cellStyle name="Normal 2" xfId="2" xr:uid="{ECA3830A-04CF-8446-9198-58A34AF73E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9417-AC13-A041-B69C-825156E57136}">
  <dimension ref="A1:Y124"/>
  <sheetViews>
    <sheetView topLeftCell="A19" workbookViewId="0">
      <selection activeCell="K32" sqref="K32"/>
    </sheetView>
  </sheetViews>
  <sheetFormatPr baseColWidth="10" defaultRowHeight="16"/>
  <cols>
    <col min="5" max="5" width="12.6640625" style="1" customWidth="1"/>
    <col min="9" max="9" width="0" hidden="1" customWidth="1"/>
    <col min="10" max="10" width="10.6640625" customWidth="1"/>
    <col min="20" max="20" width="8.83203125" customWidth="1"/>
    <col min="21" max="21" width="18" customWidth="1"/>
  </cols>
  <sheetData>
    <row r="1" spans="2:22">
      <c r="F1" s="2"/>
      <c r="G1" s="2"/>
      <c r="H1" s="2"/>
      <c r="I1" s="2"/>
      <c r="J1" s="2"/>
      <c r="K1" s="2"/>
      <c r="L1" s="2"/>
    </row>
    <row r="2" spans="2:22" ht="17">
      <c r="D2" s="3" t="s">
        <v>25</v>
      </c>
      <c r="E2" s="1" t="s">
        <v>23</v>
      </c>
      <c r="F2" s="3" t="s">
        <v>24</v>
      </c>
      <c r="G2" s="3" t="s">
        <v>26</v>
      </c>
      <c r="H2" s="4"/>
      <c r="I2" s="2"/>
      <c r="K2" s="5"/>
      <c r="L2" s="2"/>
      <c r="P2" s="1" t="s">
        <v>0</v>
      </c>
      <c r="Q2" t="s">
        <v>1</v>
      </c>
    </row>
    <row r="3" spans="2:22" s="13" customFormat="1" ht="32" customHeight="1">
      <c r="B3" s="6"/>
      <c r="C3" s="7" t="s">
        <v>2</v>
      </c>
      <c r="D3" s="8">
        <v>312</v>
      </c>
      <c r="E3" s="8">
        <v>310</v>
      </c>
      <c r="F3" s="8">
        <v>2068</v>
      </c>
      <c r="G3" s="9">
        <v>8000</v>
      </c>
      <c r="H3" s="10"/>
      <c r="I3" s="11"/>
      <c r="J3" s="11"/>
      <c r="K3" s="11"/>
      <c r="L3" s="12"/>
      <c r="M3" s="12"/>
      <c r="O3" s="14" t="s">
        <v>3</v>
      </c>
      <c r="P3" s="13">
        <v>25</v>
      </c>
      <c r="Q3" s="13">
        <v>25</v>
      </c>
    </row>
    <row r="4" spans="2:22" s="13" customFormat="1" ht="32" customHeight="1">
      <c r="B4" s="6"/>
      <c r="C4" s="7" t="s">
        <v>4</v>
      </c>
      <c r="D4" s="15">
        <v>315</v>
      </c>
      <c r="E4" s="15">
        <v>316</v>
      </c>
      <c r="F4" s="15">
        <v>2197</v>
      </c>
      <c r="G4" s="11">
        <v>4000</v>
      </c>
      <c r="H4" s="10"/>
      <c r="I4" s="11"/>
      <c r="J4" s="11"/>
      <c r="K4" s="11"/>
      <c r="L4" s="12"/>
      <c r="M4" s="12"/>
      <c r="O4" s="16" t="s">
        <v>5</v>
      </c>
      <c r="P4" s="13">
        <v>10</v>
      </c>
      <c r="Q4" s="13">
        <v>40</v>
      </c>
    </row>
    <row r="5" spans="2:22" s="13" customFormat="1" ht="32" customHeight="1">
      <c r="B5" s="6"/>
      <c r="C5" s="7" t="s">
        <v>6</v>
      </c>
      <c r="D5" s="15">
        <v>326</v>
      </c>
      <c r="E5" s="8">
        <v>317</v>
      </c>
      <c r="F5" s="15">
        <v>2202</v>
      </c>
      <c r="G5" s="9">
        <v>2000</v>
      </c>
      <c r="I5" s="11"/>
      <c r="J5" s="11"/>
      <c r="K5" s="11"/>
      <c r="L5" s="12"/>
      <c r="M5" s="12"/>
    </row>
    <row r="6" spans="2:22" s="13" customFormat="1" ht="32" customHeight="1">
      <c r="B6" s="6"/>
      <c r="C6" s="7" t="s">
        <v>7</v>
      </c>
      <c r="D6" s="15">
        <v>322</v>
      </c>
      <c r="E6" s="8">
        <v>323</v>
      </c>
      <c r="F6" s="15">
        <v>2197</v>
      </c>
      <c r="G6" s="11">
        <v>1000</v>
      </c>
      <c r="H6" s="10"/>
      <c r="I6" s="11"/>
      <c r="J6" s="11"/>
      <c r="K6" s="11"/>
      <c r="L6" s="12"/>
      <c r="M6" s="17"/>
      <c r="N6" s="18"/>
      <c r="O6" s="19">
        <v>5.9027777777777783E-2</v>
      </c>
      <c r="P6" s="18">
        <v>2</v>
      </c>
      <c r="Q6" s="18">
        <v>48</v>
      </c>
      <c r="R6" s="18"/>
    </row>
    <row r="7" spans="2:22" s="13" customFormat="1" ht="32" customHeight="1">
      <c r="B7" s="6"/>
      <c r="C7" s="7" t="s">
        <v>8</v>
      </c>
      <c r="D7" s="15">
        <v>320</v>
      </c>
      <c r="E7" s="8">
        <v>2386</v>
      </c>
      <c r="F7" s="15">
        <v>2202</v>
      </c>
      <c r="G7" s="9">
        <v>500</v>
      </c>
      <c r="H7" s="10"/>
      <c r="I7" s="11"/>
      <c r="J7" s="11"/>
      <c r="K7" s="11"/>
      <c r="L7" s="20"/>
      <c r="M7" s="12"/>
      <c r="O7" s="21">
        <v>7.6388888888888895E-2</v>
      </c>
      <c r="P7" s="22">
        <v>1</v>
      </c>
      <c r="Q7" s="23">
        <v>49</v>
      </c>
    </row>
    <row r="8" spans="2:22" s="13" customFormat="1" ht="32" customHeight="1">
      <c r="B8" s="6"/>
      <c r="C8" s="7" t="s">
        <v>9</v>
      </c>
      <c r="D8" s="8">
        <v>321</v>
      </c>
      <c r="E8" s="8">
        <v>319</v>
      </c>
      <c r="F8" s="24">
        <v>2385</v>
      </c>
      <c r="G8" s="9">
        <v>250</v>
      </c>
      <c r="H8" s="25"/>
      <c r="I8" s="26"/>
      <c r="J8" s="26"/>
      <c r="K8" s="26"/>
      <c r="L8" s="20"/>
      <c r="M8" s="12"/>
      <c r="O8" s="27" t="s">
        <v>10</v>
      </c>
      <c r="P8" s="13">
        <v>1</v>
      </c>
      <c r="Q8" s="13">
        <v>149</v>
      </c>
    </row>
    <row r="9" spans="2:22" s="13" customFormat="1" ht="32" customHeight="1">
      <c r="B9" s="6"/>
      <c r="C9" s="7" t="s">
        <v>11</v>
      </c>
      <c r="D9" s="15">
        <v>327</v>
      </c>
      <c r="E9" s="8">
        <v>2199</v>
      </c>
      <c r="F9" s="24">
        <v>2386</v>
      </c>
      <c r="G9" s="9">
        <v>125</v>
      </c>
      <c r="H9" s="25"/>
      <c r="I9" s="26"/>
      <c r="J9" s="26"/>
      <c r="K9" s="26"/>
      <c r="L9" s="12"/>
      <c r="M9" s="12"/>
      <c r="O9" s="28" t="s">
        <v>12</v>
      </c>
      <c r="P9" s="23">
        <v>1</v>
      </c>
      <c r="Q9" s="13">
        <v>249</v>
      </c>
    </row>
    <row r="10" spans="2:22" s="13" customFormat="1" ht="32" customHeight="1">
      <c r="B10" s="6"/>
      <c r="C10" s="7" t="s">
        <v>13</v>
      </c>
      <c r="D10" s="8">
        <v>2385</v>
      </c>
      <c r="E10" s="15">
        <v>2195</v>
      </c>
      <c r="F10" s="8">
        <v>311</v>
      </c>
      <c r="G10" s="9">
        <v>0</v>
      </c>
      <c r="H10" s="10"/>
      <c r="I10" s="11"/>
      <c r="J10" s="11"/>
      <c r="K10" s="11"/>
      <c r="L10" s="29"/>
      <c r="M10" s="30"/>
      <c r="N10" s="31"/>
      <c r="O10" s="12"/>
      <c r="P10" s="12"/>
      <c r="Q10" s="6"/>
      <c r="R10" s="6"/>
      <c r="S10" s="6"/>
    </row>
    <row r="11" spans="2:22">
      <c r="B11" s="32"/>
      <c r="C11" s="4"/>
      <c r="D11" s="33"/>
      <c r="F11" s="33"/>
      <c r="G11" s="4"/>
      <c r="H11" s="4"/>
      <c r="I11" s="4"/>
      <c r="J11" s="2"/>
      <c r="K11" s="34"/>
      <c r="L11" s="29"/>
      <c r="M11" s="30"/>
      <c r="N11" s="35"/>
      <c r="O11" s="2"/>
      <c r="P11" s="2"/>
    </row>
    <row r="12" spans="2:22">
      <c r="B12" s="32"/>
      <c r="C12" s="36"/>
      <c r="D12" s="33"/>
      <c r="E12" s="3"/>
      <c r="F12" s="3"/>
      <c r="G12" s="3"/>
      <c r="H12" s="3"/>
      <c r="I12" s="3"/>
      <c r="J12" s="2"/>
      <c r="K12" s="34"/>
      <c r="L12" s="29"/>
      <c r="M12" s="30"/>
      <c r="N12" s="35"/>
      <c r="O12" s="2"/>
      <c r="P12" s="2"/>
    </row>
    <row r="13" spans="2:22">
      <c r="B13" s="37"/>
      <c r="C13" s="37"/>
      <c r="E13"/>
      <c r="F13" s="2"/>
      <c r="G13" s="2"/>
      <c r="H13" s="2"/>
      <c r="I13" s="4"/>
      <c r="J13" s="2"/>
      <c r="K13" s="38"/>
      <c r="L13" s="38"/>
      <c r="M13" s="38"/>
      <c r="N13" s="39"/>
      <c r="O13" s="40"/>
      <c r="P13" s="4"/>
      <c r="Q13" s="32"/>
      <c r="R13" s="32"/>
    </row>
    <row r="14" spans="2:22">
      <c r="E14"/>
      <c r="G14" s="2"/>
      <c r="I14" s="4"/>
      <c r="K14" s="38"/>
      <c r="L14" s="38"/>
      <c r="M14" s="38"/>
      <c r="N14" s="39"/>
      <c r="O14" s="40"/>
      <c r="P14" s="4"/>
      <c r="Q14" s="4"/>
      <c r="R14" s="4"/>
    </row>
    <row r="15" spans="2:22" ht="34">
      <c r="D15" t="s">
        <v>14</v>
      </c>
      <c r="E15" t="s">
        <v>15</v>
      </c>
      <c r="F15" s="1" t="s">
        <v>16</v>
      </c>
      <c r="G15" t="s">
        <v>17</v>
      </c>
      <c r="I15" s="32"/>
      <c r="J15" s="2"/>
      <c r="K15" s="38"/>
      <c r="L15" s="38"/>
      <c r="M15" s="38"/>
      <c r="N15" s="39"/>
      <c r="O15" s="40"/>
      <c r="P15" s="4"/>
      <c r="Q15" s="4"/>
      <c r="R15" s="4"/>
    </row>
    <row r="16" spans="2:22" ht="17">
      <c r="B16" t="s">
        <v>18</v>
      </c>
      <c r="C16" s="5">
        <v>8000</v>
      </c>
      <c r="D16" s="41">
        <v>2.472</v>
      </c>
      <c r="E16" s="42">
        <v>0.05</v>
      </c>
      <c r="F16">
        <f>D16-E16</f>
        <v>2.4220000000000002</v>
      </c>
      <c r="G16">
        <f>F16-$F$23</f>
        <v>2.3450000000000002</v>
      </c>
      <c r="J16" s="2"/>
      <c r="K16" s="38"/>
      <c r="L16" s="38"/>
      <c r="M16" s="38"/>
      <c r="N16" s="39"/>
      <c r="O16" s="40"/>
      <c r="P16" s="32"/>
      <c r="Q16" s="32"/>
      <c r="R16" s="4"/>
      <c r="T16" s="43"/>
      <c r="U16" s="43"/>
      <c r="V16" s="43"/>
    </row>
    <row r="17" spans="1:25" ht="17">
      <c r="C17" s="5">
        <v>4000</v>
      </c>
      <c r="D17" s="41">
        <v>1.6180000000000001</v>
      </c>
      <c r="E17" s="42">
        <v>4.2000000000000003E-2</v>
      </c>
      <c r="F17">
        <f t="shared" ref="F17:F23" si="0">D17-E17</f>
        <v>1.5760000000000001</v>
      </c>
      <c r="G17">
        <f t="shared" ref="G17:G22" si="1">F17-$F$23</f>
        <v>1.4990000000000001</v>
      </c>
      <c r="J17" s="2"/>
      <c r="K17" s="38"/>
      <c r="L17" s="38"/>
      <c r="M17" s="38"/>
      <c r="N17" s="39"/>
      <c r="O17" s="40"/>
      <c r="P17" s="32"/>
      <c r="Q17" s="32"/>
      <c r="R17" s="4"/>
      <c r="T17" s="44"/>
      <c r="U17" s="44"/>
      <c r="V17" s="44"/>
      <c r="X17" s="45"/>
      <c r="Y17" s="46"/>
    </row>
    <row r="18" spans="1:25" ht="17">
      <c r="C18" s="5">
        <v>2000</v>
      </c>
      <c r="D18" s="41">
        <v>1.01</v>
      </c>
      <c r="E18" s="42">
        <v>4.5999999999999999E-2</v>
      </c>
      <c r="F18">
        <f t="shared" si="0"/>
        <v>0.96399999999999997</v>
      </c>
      <c r="G18">
        <f t="shared" si="1"/>
        <v>0.88700000000000001</v>
      </c>
      <c r="J18" s="2"/>
      <c r="K18" s="38"/>
      <c r="L18" s="38"/>
      <c r="M18" s="38"/>
      <c r="N18" s="39"/>
      <c r="O18" s="40"/>
      <c r="P18" s="32"/>
      <c r="Q18" s="32"/>
      <c r="R18" s="4"/>
      <c r="S18" s="32"/>
      <c r="T18" s="47"/>
      <c r="U18" s="47"/>
      <c r="V18" s="44"/>
      <c r="X18" s="45"/>
      <c r="Y18" s="46"/>
    </row>
    <row r="19" spans="1:25" ht="17">
      <c r="C19" s="5">
        <v>1000</v>
      </c>
      <c r="D19" s="41">
        <v>0.59</v>
      </c>
      <c r="E19" s="42">
        <v>3.7999999999999999E-2</v>
      </c>
      <c r="F19">
        <f t="shared" si="0"/>
        <v>0.55199999999999994</v>
      </c>
      <c r="G19">
        <f t="shared" si="1"/>
        <v>0.47499999999999992</v>
      </c>
      <c r="J19" s="2"/>
      <c r="K19" s="38"/>
      <c r="L19" s="38"/>
      <c r="M19" s="38"/>
      <c r="N19" s="39"/>
      <c r="O19" s="40"/>
      <c r="P19" s="32"/>
      <c r="Q19" s="32"/>
      <c r="R19" s="4"/>
      <c r="S19" s="32"/>
      <c r="T19" s="48"/>
      <c r="U19" s="47"/>
      <c r="V19" s="44"/>
      <c r="X19" s="45"/>
      <c r="Y19" s="46"/>
    </row>
    <row r="20" spans="1:25" ht="17">
      <c r="C20" s="5">
        <v>500</v>
      </c>
      <c r="D20" s="41">
        <v>0.35299999999999998</v>
      </c>
      <c r="E20" s="42">
        <v>3.6999999999999998E-2</v>
      </c>
      <c r="F20">
        <f t="shared" si="0"/>
        <v>0.316</v>
      </c>
      <c r="G20">
        <f t="shared" si="1"/>
        <v>0.23899999999999999</v>
      </c>
      <c r="J20" s="2"/>
      <c r="K20" s="38"/>
      <c r="L20" s="38"/>
      <c r="M20" s="38"/>
      <c r="N20" s="38"/>
      <c r="O20" s="39"/>
      <c r="P20" s="32"/>
      <c r="Q20" s="32"/>
      <c r="R20" s="4"/>
      <c r="S20" s="32"/>
      <c r="T20" s="47"/>
      <c r="U20" s="47"/>
      <c r="V20" s="44"/>
      <c r="X20" s="45"/>
      <c r="Y20" s="46"/>
    </row>
    <row r="21" spans="1:25" ht="17">
      <c r="C21" s="5">
        <v>250</v>
      </c>
      <c r="D21" s="41">
        <v>0.24099999999999999</v>
      </c>
      <c r="E21" s="42">
        <v>3.5999999999999997E-2</v>
      </c>
      <c r="F21">
        <f t="shared" si="0"/>
        <v>0.20499999999999999</v>
      </c>
      <c r="G21">
        <f t="shared" si="1"/>
        <v>0.128</v>
      </c>
      <c r="J21" s="2"/>
      <c r="K21" s="49"/>
      <c r="L21" s="29"/>
      <c r="M21" s="30"/>
      <c r="N21" s="30"/>
      <c r="O21" s="4"/>
      <c r="P21" s="4"/>
      <c r="Q21" s="4"/>
      <c r="R21" s="50"/>
      <c r="S21" s="4"/>
      <c r="T21" s="47"/>
      <c r="U21" s="47"/>
      <c r="V21" s="44"/>
      <c r="X21" s="51"/>
      <c r="Y21" s="46"/>
    </row>
    <row r="22" spans="1:25" ht="17">
      <c r="C22" s="5">
        <v>125</v>
      </c>
      <c r="D22" s="41">
        <v>0.17799999999999999</v>
      </c>
      <c r="E22" s="42">
        <v>3.5000000000000003E-2</v>
      </c>
      <c r="F22">
        <f t="shared" si="0"/>
        <v>0.14299999999999999</v>
      </c>
      <c r="G22">
        <f t="shared" si="1"/>
        <v>6.5999999999999989E-2</v>
      </c>
      <c r="J22" s="2"/>
      <c r="K22" s="52"/>
      <c r="L22" s="4"/>
      <c r="M22" s="4"/>
      <c r="N22" s="30"/>
      <c r="O22" s="4"/>
      <c r="P22" s="4"/>
      <c r="Q22" s="4"/>
      <c r="R22" s="4"/>
      <c r="S22" s="4"/>
      <c r="T22" s="47"/>
      <c r="U22" s="47"/>
      <c r="V22" s="44"/>
      <c r="X22" s="45"/>
      <c r="Y22" s="46"/>
    </row>
    <row r="23" spans="1:25" ht="17">
      <c r="A23" s="32"/>
      <c r="B23" s="32"/>
      <c r="C23" s="5">
        <v>0</v>
      </c>
      <c r="D23" s="41">
        <v>0.112</v>
      </c>
      <c r="E23" s="42">
        <v>3.5000000000000003E-2</v>
      </c>
      <c r="F23">
        <f t="shared" si="0"/>
        <v>7.6999999999999999E-2</v>
      </c>
      <c r="G23">
        <f>F23-$F$23</f>
        <v>0</v>
      </c>
      <c r="J23" s="2"/>
      <c r="L23" s="4"/>
      <c r="M23" s="4"/>
      <c r="N23" s="4"/>
      <c r="O23" s="4"/>
      <c r="P23" s="20"/>
      <c r="Q23" s="4"/>
      <c r="R23" s="4"/>
      <c r="S23" s="53"/>
      <c r="T23" s="47"/>
      <c r="U23" s="47"/>
      <c r="V23" s="44"/>
      <c r="X23" s="45"/>
      <c r="Y23" s="46"/>
    </row>
    <row r="24" spans="1:25" ht="17">
      <c r="A24" s="4"/>
      <c r="B24" s="4"/>
      <c r="C24" s="2"/>
      <c r="D24" s="2"/>
      <c r="E24" s="2"/>
      <c r="F24" s="2"/>
      <c r="G24" s="2"/>
      <c r="H24" s="2"/>
      <c r="I24" s="2"/>
      <c r="J24" s="2"/>
      <c r="L24" s="54"/>
      <c r="M24" s="2"/>
      <c r="N24" s="2"/>
      <c r="O24" s="54"/>
      <c r="P24" s="54"/>
      <c r="Q24" s="54"/>
      <c r="R24" s="54"/>
      <c r="S24" s="53"/>
      <c r="T24" s="55"/>
      <c r="U24" s="55"/>
      <c r="V24" s="56"/>
      <c r="W24" s="2"/>
      <c r="X24" s="45"/>
      <c r="Y24" s="46"/>
    </row>
    <row r="25" spans="1:25" ht="17">
      <c r="A25" s="4"/>
      <c r="B25" s="57"/>
      <c r="C25" s="58">
        <v>450</v>
      </c>
      <c r="D25" s="59">
        <v>570</v>
      </c>
      <c r="E25" s="60" t="s">
        <v>16</v>
      </c>
      <c r="F25" s="60" t="s">
        <v>19</v>
      </c>
      <c r="G25" s="60" t="s">
        <v>20</v>
      </c>
      <c r="H25" s="2" t="s">
        <v>21</v>
      </c>
      <c r="I25" s="4"/>
      <c r="J25" s="2"/>
      <c r="L25" s="56"/>
      <c r="M25" s="2"/>
      <c r="N25" s="2"/>
      <c r="O25" s="56"/>
      <c r="P25" s="56"/>
      <c r="Q25" s="2"/>
      <c r="R25" s="2"/>
      <c r="S25" s="56"/>
      <c r="T25" s="44"/>
      <c r="U25" s="44"/>
      <c r="V25" s="44"/>
      <c r="W25" s="44"/>
      <c r="X25" s="45"/>
      <c r="Y25" s="46"/>
    </row>
    <row r="26" spans="1:25" ht="17">
      <c r="B26" s="8">
        <v>312</v>
      </c>
      <c r="C26" s="41">
        <v>3.1040000000000001</v>
      </c>
      <c r="D26" s="42">
        <v>0.05</v>
      </c>
      <c r="E26" s="61">
        <f>C26-D26</f>
        <v>3.0540000000000003</v>
      </c>
      <c r="F26" s="62">
        <v>13807.29</v>
      </c>
      <c r="G26" s="45">
        <f>F26*50</f>
        <v>690364.5</v>
      </c>
      <c r="H26" s="46">
        <f>G26/1000</f>
        <v>690.36450000000002</v>
      </c>
      <c r="I26" s="63"/>
      <c r="J26" s="2">
        <v>690.36450000000002</v>
      </c>
      <c r="L26" s="56"/>
      <c r="M26" s="2"/>
      <c r="N26" s="2"/>
      <c r="O26" s="56"/>
      <c r="P26" s="2"/>
      <c r="Q26" s="2"/>
      <c r="R26" s="2"/>
      <c r="S26" s="56"/>
      <c r="T26" s="44"/>
      <c r="U26" s="44"/>
      <c r="V26" s="44"/>
      <c r="W26" s="44"/>
      <c r="X26" s="45"/>
      <c r="Y26" s="46"/>
    </row>
    <row r="27" spans="1:25" ht="17">
      <c r="B27" s="15">
        <v>315</v>
      </c>
      <c r="C27" s="41">
        <v>1.012</v>
      </c>
      <c r="D27" s="42">
        <v>4.2000000000000003E-2</v>
      </c>
      <c r="E27" s="61">
        <f t="shared" ref="E27:E49" si="2">C27-D27</f>
        <v>0.97</v>
      </c>
      <c r="F27" s="62">
        <v>2260.5590000000002</v>
      </c>
      <c r="G27" s="45">
        <f>F27*20</f>
        <v>45211.180000000008</v>
      </c>
      <c r="H27" s="46">
        <f t="shared" ref="H27:H49" si="3">G27/1000</f>
        <v>45.211180000000006</v>
      </c>
      <c r="I27" s="63"/>
      <c r="J27" s="2">
        <v>45.211180000000006</v>
      </c>
      <c r="L27" s="50"/>
      <c r="M27" s="50"/>
      <c r="N27" s="4"/>
      <c r="O27" s="50"/>
      <c r="P27" s="4"/>
      <c r="Q27" s="4"/>
      <c r="R27" s="4"/>
      <c r="S27" s="50"/>
      <c r="T27" s="32"/>
      <c r="U27" s="44"/>
      <c r="V27" s="44"/>
      <c r="W27" s="44"/>
      <c r="X27" s="45"/>
      <c r="Y27" s="46"/>
    </row>
    <row r="28" spans="1:25" ht="17">
      <c r="B28" s="15">
        <v>326</v>
      </c>
      <c r="C28" s="41">
        <v>0.72399999999999998</v>
      </c>
      <c r="D28" s="42">
        <v>3.7999999999999999E-2</v>
      </c>
      <c r="E28" s="61">
        <f>C28-D28</f>
        <v>0.68599999999999994</v>
      </c>
      <c r="F28" s="62">
        <v>1503.1679999999999</v>
      </c>
      <c r="G28" s="45">
        <f>F28*20</f>
        <v>30063.359999999997</v>
      </c>
      <c r="H28" s="46">
        <f t="shared" si="3"/>
        <v>30.063359999999996</v>
      </c>
      <c r="I28" s="64"/>
      <c r="J28" s="2">
        <v>30.063359999999996</v>
      </c>
      <c r="L28" s="50"/>
      <c r="M28" s="4"/>
      <c r="N28" s="4"/>
      <c r="O28" s="50"/>
      <c r="P28" s="4"/>
      <c r="Q28" s="4"/>
      <c r="R28" s="4"/>
      <c r="S28" s="50"/>
      <c r="T28" s="32"/>
      <c r="U28" s="44"/>
      <c r="V28" s="44"/>
      <c r="W28" s="44"/>
      <c r="X28" s="45"/>
      <c r="Y28" s="46"/>
    </row>
    <row r="29" spans="1:25" ht="17">
      <c r="B29" s="15">
        <v>322</v>
      </c>
      <c r="C29" s="41">
        <v>0.61599999999999999</v>
      </c>
      <c r="D29" s="42">
        <v>4.2000000000000003E-2</v>
      </c>
      <c r="E29" s="61">
        <f t="shared" si="2"/>
        <v>0.57399999999999995</v>
      </c>
      <c r="F29" s="62">
        <v>1229.3219999999999</v>
      </c>
      <c r="G29" s="45">
        <f>F29*20</f>
        <v>24586.44</v>
      </c>
      <c r="H29" s="46">
        <f t="shared" si="3"/>
        <v>24.58644</v>
      </c>
      <c r="I29" s="65"/>
      <c r="J29" s="2">
        <v>24.58644</v>
      </c>
      <c r="K29" s="20"/>
      <c r="L29" s="50"/>
      <c r="M29" s="4"/>
      <c r="N29" s="4"/>
      <c r="O29" s="50"/>
      <c r="P29" s="4"/>
      <c r="Q29" s="4"/>
      <c r="R29" s="4"/>
      <c r="S29" s="50"/>
      <c r="T29" s="32"/>
      <c r="U29" s="31"/>
      <c r="V29" s="56"/>
      <c r="W29" s="2"/>
      <c r="X29" s="45"/>
      <c r="Y29" s="46"/>
    </row>
    <row r="30" spans="1:25" ht="17">
      <c r="B30" s="15">
        <v>320</v>
      </c>
      <c r="C30" s="41">
        <v>1.073</v>
      </c>
      <c r="D30" s="42">
        <v>4.7E-2</v>
      </c>
      <c r="E30" s="61">
        <f>C30-D30</f>
        <v>1.026</v>
      </c>
      <c r="F30" s="62">
        <v>2421.7600000000002</v>
      </c>
      <c r="G30" s="45">
        <f>F30*20</f>
        <v>48435.200000000004</v>
      </c>
      <c r="H30" s="46">
        <f t="shared" si="3"/>
        <v>48.435200000000002</v>
      </c>
      <c r="I30" s="66"/>
      <c r="J30" s="2">
        <v>48.435200000000002</v>
      </c>
      <c r="K30" s="20"/>
      <c r="L30" s="50"/>
      <c r="M30" s="20"/>
      <c r="N30" s="67"/>
      <c r="O30" s="50"/>
      <c r="P30" s="4"/>
      <c r="Q30" s="20"/>
      <c r="R30" s="55"/>
      <c r="S30" s="50"/>
      <c r="T30" s="32"/>
      <c r="U30" s="31"/>
      <c r="V30" s="56"/>
      <c r="W30" s="2"/>
      <c r="X30" s="45"/>
      <c r="Y30" s="46"/>
    </row>
    <row r="31" spans="1:25" ht="17">
      <c r="B31" s="8">
        <v>321</v>
      </c>
      <c r="C31" s="41" t="s">
        <v>22</v>
      </c>
      <c r="D31" s="42">
        <v>0.06</v>
      </c>
      <c r="E31" s="61" t="s">
        <v>27</v>
      </c>
      <c r="F31" s="44"/>
      <c r="G31" s="45">
        <f>F31*25</f>
        <v>0</v>
      </c>
      <c r="H31" s="46">
        <f t="shared" si="3"/>
        <v>0</v>
      </c>
      <c r="I31" s="68"/>
      <c r="J31" s="2">
        <v>0</v>
      </c>
      <c r="K31" s="20"/>
      <c r="L31" s="50"/>
      <c r="M31" s="20"/>
      <c r="N31" s="69"/>
      <c r="O31" s="53"/>
      <c r="P31" s="4"/>
      <c r="Q31" s="20"/>
      <c r="R31" s="67"/>
      <c r="S31" s="53"/>
      <c r="T31" s="32"/>
      <c r="U31" s="31"/>
      <c r="V31" s="56"/>
      <c r="W31" s="2"/>
      <c r="X31" s="45"/>
      <c r="Y31" s="46"/>
    </row>
    <row r="32" spans="1:25" ht="17">
      <c r="B32" s="15">
        <v>327</v>
      </c>
      <c r="C32" s="41">
        <v>0.54100000000000004</v>
      </c>
      <c r="D32" s="42">
        <v>3.6999999999999998E-2</v>
      </c>
      <c r="E32" s="61">
        <f t="shared" si="2"/>
        <v>0.504</v>
      </c>
      <c r="F32" s="62">
        <v>1064.5630000000001</v>
      </c>
      <c r="G32" s="45">
        <f>F32*20</f>
        <v>21291.260000000002</v>
      </c>
      <c r="H32" s="46">
        <f t="shared" si="3"/>
        <v>21.291260000000001</v>
      </c>
      <c r="I32" s="68"/>
      <c r="J32" s="2">
        <v>21.291260000000001</v>
      </c>
      <c r="K32" s="20"/>
      <c r="L32" s="50"/>
      <c r="M32" s="4"/>
      <c r="N32" s="69"/>
      <c r="O32" s="50"/>
      <c r="P32" s="4"/>
      <c r="Q32" s="4"/>
      <c r="R32" s="4"/>
      <c r="S32" s="50"/>
      <c r="T32" s="32"/>
      <c r="U32" s="31"/>
      <c r="V32" s="56"/>
      <c r="W32" s="2"/>
      <c r="X32" s="45"/>
      <c r="Y32" s="46"/>
    </row>
    <row r="33" spans="2:25" s="74" customFormat="1" ht="17">
      <c r="B33" s="8">
        <v>2385</v>
      </c>
      <c r="C33" s="70">
        <v>0.67200000000000004</v>
      </c>
      <c r="D33" s="71">
        <v>3.7999999999999999E-2</v>
      </c>
      <c r="E33" s="72">
        <f>C33-D33</f>
        <v>0.63400000000000001</v>
      </c>
      <c r="F33" s="62">
        <v>1374.4110000000001</v>
      </c>
      <c r="G33" s="45">
        <f>F33*50</f>
        <v>68720.55</v>
      </c>
      <c r="H33" s="46">
        <f t="shared" si="3"/>
        <v>68.720550000000003</v>
      </c>
      <c r="I33" s="73"/>
      <c r="J33" s="74">
        <v>68.720550000000003</v>
      </c>
      <c r="K33" s="75"/>
      <c r="L33" s="20"/>
      <c r="M33" s="4"/>
      <c r="N33" s="4"/>
      <c r="O33" s="4"/>
      <c r="P33" s="4"/>
      <c r="Q33" s="4"/>
      <c r="R33" s="4"/>
      <c r="S33" s="50"/>
      <c r="T33" s="76"/>
      <c r="U33" s="77"/>
      <c r="V33" s="78"/>
      <c r="X33" s="79"/>
      <c r="Y33" s="80"/>
    </row>
    <row r="34" spans="2:25" s="2" customFormat="1" ht="17">
      <c r="B34" s="8">
        <v>310</v>
      </c>
      <c r="C34" s="81">
        <v>1.39</v>
      </c>
      <c r="D34" s="82">
        <v>4.2999999999999997E-2</v>
      </c>
      <c r="E34" s="61">
        <f t="shared" si="2"/>
        <v>1.347</v>
      </c>
      <c r="F34" s="62">
        <v>3434.2750000000001</v>
      </c>
      <c r="G34" s="45">
        <f>F34*50</f>
        <v>171713.75</v>
      </c>
      <c r="H34" s="46">
        <f t="shared" si="3"/>
        <v>171.71375</v>
      </c>
      <c r="I34" s="68"/>
      <c r="J34" s="2">
        <v>171.71375</v>
      </c>
      <c r="K34" s="20"/>
      <c r="L34" s="20"/>
      <c r="M34" s="20"/>
      <c r="N34" s="83"/>
      <c r="O34" s="4"/>
      <c r="P34" s="4"/>
      <c r="Q34" s="20"/>
      <c r="R34" s="50"/>
      <c r="S34" s="53"/>
      <c r="T34" s="4"/>
      <c r="U34" s="55"/>
      <c r="V34" s="56"/>
      <c r="X34" s="45"/>
      <c r="Y34" s="46"/>
    </row>
    <row r="35" spans="2:25" ht="17">
      <c r="B35" s="15">
        <v>316</v>
      </c>
      <c r="C35" s="41">
        <v>0.65400000000000003</v>
      </c>
      <c r="D35" s="42">
        <v>0.04</v>
      </c>
      <c r="E35" s="61">
        <f t="shared" si="2"/>
        <v>0.61399999999999999</v>
      </c>
      <c r="F35" s="62">
        <v>1325.6410000000001</v>
      </c>
      <c r="G35" s="45">
        <f>F35*20</f>
        <v>26512.82</v>
      </c>
      <c r="H35" s="46">
        <f t="shared" si="3"/>
        <v>26.512820000000001</v>
      </c>
      <c r="I35" s="66"/>
      <c r="J35" s="2">
        <v>26.512820000000001</v>
      </c>
      <c r="K35" s="20"/>
      <c r="L35" s="4"/>
      <c r="M35" s="20"/>
      <c r="N35" s="67"/>
      <c r="O35" s="53"/>
      <c r="P35" s="4"/>
      <c r="Q35" s="20"/>
      <c r="R35" s="67"/>
      <c r="S35" s="53"/>
      <c r="T35" s="32"/>
      <c r="U35" s="55"/>
      <c r="V35" s="56"/>
      <c r="W35" s="2"/>
      <c r="X35" s="45"/>
      <c r="Y35" s="46"/>
    </row>
    <row r="36" spans="2:25" ht="17">
      <c r="B36" s="8">
        <v>317</v>
      </c>
      <c r="C36" s="41">
        <v>2.544</v>
      </c>
      <c r="D36" s="42">
        <v>5.5E-2</v>
      </c>
      <c r="E36" s="61">
        <f t="shared" si="2"/>
        <v>2.4889999999999999</v>
      </c>
      <c r="F36" s="62">
        <v>8944.0949999999993</v>
      </c>
      <c r="G36" s="45">
        <f>F36*50</f>
        <v>447204.74999999994</v>
      </c>
      <c r="H36" s="46">
        <f t="shared" si="3"/>
        <v>447.20474999999993</v>
      </c>
      <c r="I36" s="68"/>
      <c r="J36" s="2">
        <v>447.20474999999993</v>
      </c>
      <c r="K36" s="20"/>
      <c r="L36" s="20"/>
      <c r="M36" s="53"/>
      <c r="N36" s="53"/>
      <c r="O36" s="4"/>
      <c r="P36" s="4"/>
      <c r="Q36" s="4"/>
      <c r="R36" s="4"/>
      <c r="S36" s="50"/>
      <c r="T36" s="32"/>
      <c r="V36" s="56"/>
      <c r="W36" s="2"/>
      <c r="X36" s="45"/>
      <c r="Y36" s="46"/>
    </row>
    <row r="37" spans="2:25" ht="17">
      <c r="B37" s="8">
        <v>323</v>
      </c>
      <c r="C37" s="41">
        <v>1.302</v>
      </c>
      <c r="D37" s="42">
        <v>4.1000000000000002E-2</v>
      </c>
      <c r="E37" s="61">
        <f>C37-D37</f>
        <v>1.2610000000000001</v>
      </c>
      <c r="F37" s="62">
        <v>3147.1309999999999</v>
      </c>
      <c r="G37" s="45">
        <f>F37*50</f>
        <v>157356.54999999999</v>
      </c>
      <c r="H37" s="46">
        <f t="shared" si="3"/>
        <v>157.35655</v>
      </c>
      <c r="I37" s="68"/>
      <c r="J37" s="2">
        <v>157.35655</v>
      </c>
      <c r="K37" s="20"/>
      <c r="L37" s="20"/>
      <c r="M37" s="20"/>
      <c r="N37" s="4"/>
      <c r="O37" s="4"/>
      <c r="P37" s="4"/>
      <c r="Q37" s="20"/>
      <c r="R37" s="50"/>
      <c r="S37" s="4"/>
      <c r="T37" s="32"/>
      <c r="V37" s="56"/>
      <c r="W37" s="2"/>
      <c r="X37" s="45"/>
      <c r="Y37" s="46"/>
    </row>
    <row r="38" spans="2:25" ht="17">
      <c r="B38" s="8">
        <v>2386</v>
      </c>
      <c r="C38" s="41">
        <v>0.19600000000000001</v>
      </c>
      <c r="D38" s="42">
        <v>3.5000000000000003E-2</v>
      </c>
      <c r="E38" s="61">
        <f t="shared" si="2"/>
        <v>0.161</v>
      </c>
      <c r="F38" s="62">
        <v>320.01799999999997</v>
      </c>
      <c r="G38" s="45">
        <f>F38*50</f>
        <v>16000.899999999998</v>
      </c>
      <c r="H38" s="46">
        <f t="shared" si="3"/>
        <v>16.000899999999998</v>
      </c>
      <c r="I38" s="2"/>
      <c r="J38" s="2">
        <v>16.000899999999998</v>
      </c>
      <c r="K38" s="20"/>
      <c r="L38" s="20"/>
      <c r="M38" s="20"/>
      <c r="N38" s="50"/>
      <c r="O38" s="53"/>
      <c r="P38" s="4"/>
      <c r="Q38" s="4"/>
      <c r="R38" s="4"/>
      <c r="S38" s="4"/>
      <c r="T38" s="32"/>
      <c r="V38" s="56"/>
      <c r="W38" s="2"/>
      <c r="X38" s="45"/>
      <c r="Y38" s="46"/>
    </row>
    <row r="39" spans="2:25" ht="17">
      <c r="B39" s="8">
        <v>319</v>
      </c>
      <c r="C39" s="41">
        <v>2.5720000000000001</v>
      </c>
      <c r="D39" s="42">
        <v>5.7000000000000002E-2</v>
      </c>
      <c r="E39" s="61">
        <f t="shared" si="2"/>
        <v>2.5150000000000001</v>
      </c>
      <c r="F39" s="62">
        <v>9123.3860000000004</v>
      </c>
      <c r="G39" s="45">
        <f>F39*50</f>
        <v>456169.30000000005</v>
      </c>
      <c r="H39" s="46">
        <f t="shared" si="3"/>
        <v>456.16930000000002</v>
      </c>
      <c r="I39" s="2"/>
      <c r="J39" s="2">
        <v>456.16930000000002</v>
      </c>
      <c r="K39" s="20"/>
      <c r="L39" s="20"/>
      <c r="M39" s="4"/>
      <c r="N39" s="69"/>
      <c r="O39" s="4"/>
      <c r="P39" s="4"/>
      <c r="Q39" s="20"/>
      <c r="R39" s="50"/>
      <c r="S39" s="50"/>
      <c r="T39" s="32"/>
      <c r="V39" s="56"/>
      <c r="W39" s="2"/>
      <c r="X39" s="45"/>
      <c r="Y39" s="46"/>
    </row>
    <row r="40" spans="2:25" ht="17">
      <c r="B40" s="8">
        <v>2199</v>
      </c>
      <c r="C40" s="41">
        <v>1.1259999999999999</v>
      </c>
      <c r="D40" s="42">
        <v>0.04</v>
      </c>
      <c r="E40" s="61">
        <f>C40-D40</f>
        <v>1.0859999999999999</v>
      </c>
      <c r="F40" s="62">
        <v>2599.2379999999998</v>
      </c>
      <c r="G40" s="45">
        <f>F40*50</f>
        <v>129961.9</v>
      </c>
      <c r="H40" s="46">
        <f t="shared" si="3"/>
        <v>129.96189999999999</v>
      </c>
      <c r="I40" s="2"/>
      <c r="J40" s="2">
        <v>129.96189999999999</v>
      </c>
      <c r="K40" s="20"/>
      <c r="L40" s="20"/>
      <c r="M40" s="20"/>
      <c r="N40" s="69"/>
      <c r="O40" s="67"/>
      <c r="P40" s="4"/>
      <c r="Q40" s="4"/>
      <c r="R40" s="4"/>
      <c r="S40" s="53"/>
      <c r="T40" s="32"/>
      <c r="V40" s="56"/>
      <c r="W40" s="2"/>
      <c r="X40" s="45"/>
      <c r="Y40" s="46"/>
    </row>
    <row r="41" spans="2:25" s="74" customFormat="1" ht="17">
      <c r="B41" s="15">
        <v>2195</v>
      </c>
      <c r="C41" s="70">
        <v>0.33500000000000002</v>
      </c>
      <c r="D41" s="71">
        <v>3.5999999999999997E-2</v>
      </c>
      <c r="E41" s="72">
        <f t="shared" si="2"/>
        <v>0.29900000000000004</v>
      </c>
      <c r="F41" s="62">
        <v>607.89700000000005</v>
      </c>
      <c r="G41" s="45">
        <f>F41*20</f>
        <v>12157.94</v>
      </c>
      <c r="H41" s="46">
        <f t="shared" si="3"/>
        <v>12.15794</v>
      </c>
      <c r="J41" s="74">
        <v>12.15794</v>
      </c>
      <c r="K41" s="75"/>
      <c r="L41" s="20"/>
      <c r="M41" s="20"/>
      <c r="N41" s="69"/>
      <c r="O41" s="53"/>
      <c r="P41" s="4"/>
      <c r="Q41" s="20"/>
      <c r="R41" s="50"/>
      <c r="S41" s="20"/>
      <c r="T41" s="76"/>
      <c r="V41" s="78"/>
      <c r="X41" s="79"/>
      <c r="Y41" s="80"/>
    </row>
    <row r="42" spans="2:25" s="2" customFormat="1" ht="17">
      <c r="B42" s="8">
        <v>2068</v>
      </c>
      <c r="C42" s="84">
        <v>0.27300000000000002</v>
      </c>
      <c r="D42" s="85">
        <v>3.5000000000000003E-2</v>
      </c>
      <c r="E42" s="61">
        <f t="shared" si="2"/>
        <v>0.23800000000000002</v>
      </c>
      <c r="F42" s="62">
        <v>478.85199999999998</v>
      </c>
      <c r="G42" s="45">
        <f>F42*50</f>
        <v>23942.6</v>
      </c>
      <c r="H42" s="46">
        <f t="shared" si="3"/>
        <v>23.942599999999999</v>
      </c>
      <c r="J42" s="2">
        <v>23.942599999999999</v>
      </c>
      <c r="K42" s="20"/>
      <c r="L42" s="4"/>
      <c r="M42" s="4"/>
      <c r="N42" s="69"/>
      <c r="O42" s="4"/>
      <c r="P42" s="4"/>
      <c r="Q42" s="4"/>
      <c r="R42" s="4"/>
      <c r="S42" s="30"/>
      <c r="T42" s="4"/>
      <c r="V42" s="56"/>
      <c r="X42" s="45"/>
      <c r="Y42" s="46"/>
    </row>
    <row r="43" spans="2:25" ht="17">
      <c r="B43" s="15">
        <v>2197</v>
      </c>
      <c r="C43" s="86">
        <v>0.38400000000000001</v>
      </c>
      <c r="D43" s="85">
        <v>3.7999999999999999E-2</v>
      </c>
      <c r="E43" s="61">
        <f t="shared" si="2"/>
        <v>0.34600000000000003</v>
      </c>
      <c r="F43" s="62">
        <v>709.37699999999995</v>
      </c>
      <c r="G43" s="45">
        <f>F43*20</f>
        <v>14187.539999999999</v>
      </c>
      <c r="H43" s="46">
        <f t="shared" si="3"/>
        <v>14.187539999999998</v>
      </c>
      <c r="I43" s="2"/>
      <c r="J43" s="2">
        <v>14.187539999999998</v>
      </c>
      <c r="K43" s="20"/>
      <c r="L43" s="4"/>
      <c r="M43" s="4"/>
      <c r="N43" s="20"/>
      <c r="O43" s="4"/>
      <c r="P43" s="4"/>
      <c r="Q43" s="20"/>
      <c r="R43" s="50"/>
      <c r="S43" s="53"/>
      <c r="T43" s="32"/>
      <c r="V43" s="56"/>
      <c r="W43" s="2"/>
      <c r="X43" s="45"/>
      <c r="Y43" s="46"/>
    </row>
    <row r="44" spans="2:25" ht="17">
      <c r="B44" s="15">
        <v>2202</v>
      </c>
      <c r="C44" s="86">
        <v>0.88100000000000001</v>
      </c>
      <c r="D44" s="85">
        <v>4.8000000000000001E-2</v>
      </c>
      <c r="E44" s="61">
        <f t="shared" si="2"/>
        <v>0.83299999999999996</v>
      </c>
      <c r="F44" s="62">
        <v>1883.2239999999999</v>
      </c>
      <c r="G44" s="45">
        <f t="shared" ref="G44:G46" si="4">F44*20</f>
        <v>37664.479999999996</v>
      </c>
      <c r="H44" s="46">
        <f t="shared" si="3"/>
        <v>37.664479999999998</v>
      </c>
      <c r="I44" s="2"/>
      <c r="J44" s="2">
        <v>37.664479999999998</v>
      </c>
      <c r="K44" s="4"/>
      <c r="L44" s="4"/>
      <c r="M44" s="4"/>
      <c r="N44" s="69"/>
      <c r="O44" s="4"/>
      <c r="P44" s="4"/>
      <c r="Q44" s="4"/>
      <c r="R44" s="4"/>
      <c r="S44" s="4"/>
      <c r="T44" s="32"/>
      <c r="V44" s="56"/>
      <c r="W44" s="2"/>
      <c r="X44" s="45"/>
      <c r="Y44" s="46"/>
    </row>
    <row r="45" spans="2:25" ht="17">
      <c r="B45" s="15">
        <v>2197</v>
      </c>
      <c r="C45" s="86">
        <v>0.38600000000000001</v>
      </c>
      <c r="D45" s="85">
        <v>3.6999999999999998E-2</v>
      </c>
      <c r="E45" s="61">
        <f t="shared" si="2"/>
        <v>0.34900000000000003</v>
      </c>
      <c r="F45" s="62">
        <v>715.91700000000003</v>
      </c>
      <c r="G45" s="45">
        <f t="shared" si="4"/>
        <v>14318.34</v>
      </c>
      <c r="H45" s="46">
        <f t="shared" si="3"/>
        <v>14.318340000000001</v>
      </c>
      <c r="I45" s="2"/>
      <c r="J45" s="2">
        <v>14.318340000000001</v>
      </c>
      <c r="K45" s="20"/>
      <c r="L45" s="4"/>
      <c r="M45" s="4"/>
      <c r="N45" s="20"/>
      <c r="O45" s="4"/>
      <c r="P45" s="4"/>
      <c r="Q45" s="20"/>
      <c r="R45" s="4"/>
      <c r="S45" s="50"/>
      <c r="T45" s="32"/>
      <c r="V45" s="56"/>
      <c r="W45" s="2"/>
      <c r="X45" s="45"/>
      <c r="Y45" s="46"/>
    </row>
    <row r="46" spans="2:25" ht="17">
      <c r="B46" s="15">
        <v>2202</v>
      </c>
      <c r="C46" s="86">
        <v>0.878</v>
      </c>
      <c r="D46" s="85">
        <v>0.04</v>
      </c>
      <c r="E46" s="61">
        <f t="shared" si="2"/>
        <v>0.83799999999999997</v>
      </c>
      <c r="F46" s="62">
        <v>1896.5889999999999</v>
      </c>
      <c r="G46" s="45">
        <f t="shared" si="4"/>
        <v>37931.78</v>
      </c>
      <c r="H46" s="46">
        <f t="shared" si="3"/>
        <v>37.931779999999996</v>
      </c>
      <c r="I46" s="2"/>
      <c r="J46" s="2">
        <v>37.931779999999996</v>
      </c>
      <c r="K46" s="20"/>
      <c r="L46" s="4"/>
      <c r="M46" s="4"/>
      <c r="N46" s="4"/>
      <c r="O46" s="4"/>
      <c r="P46" s="4"/>
      <c r="Q46" s="4"/>
      <c r="R46" s="4"/>
      <c r="S46" s="30"/>
      <c r="T46" s="32"/>
      <c r="U46" s="50"/>
      <c r="V46" s="56"/>
      <c r="W46" s="2"/>
      <c r="X46" s="45"/>
      <c r="Y46" s="46"/>
    </row>
    <row r="47" spans="2:25" ht="17">
      <c r="B47" s="24">
        <v>2385</v>
      </c>
      <c r="C47" s="86">
        <v>0.32900000000000001</v>
      </c>
      <c r="D47" s="85">
        <v>0.04</v>
      </c>
      <c r="E47" s="61">
        <f t="shared" si="2"/>
        <v>0.28900000000000003</v>
      </c>
      <c r="F47" s="62">
        <v>586.53899999999999</v>
      </c>
      <c r="G47" s="45">
        <f>F47*150</f>
        <v>87980.849999999991</v>
      </c>
      <c r="H47" s="46">
        <f t="shared" si="3"/>
        <v>87.98084999999999</v>
      </c>
      <c r="I47" s="54"/>
      <c r="J47" s="2">
        <v>87.98084999999999</v>
      </c>
      <c r="K47" s="20"/>
      <c r="L47" s="4"/>
      <c r="M47" s="4"/>
      <c r="N47" s="4"/>
      <c r="O47" s="4"/>
      <c r="P47" s="4"/>
      <c r="Q47" s="4"/>
      <c r="R47" s="4"/>
      <c r="S47" s="50"/>
      <c r="T47" s="32"/>
      <c r="U47" s="50"/>
      <c r="V47" s="56"/>
      <c r="W47" s="2"/>
      <c r="X47" s="45"/>
      <c r="Y47" s="46"/>
    </row>
    <row r="48" spans="2:25" ht="17">
      <c r="B48" s="24">
        <v>2386</v>
      </c>
      <c r="C48" s="86">
        <v>0.13400000000000001</v>
      </c>
      <c r="D48" s="85">
        <v>3.5999999999999997E-2</v>
      </c>
      <c r="E48" s="61">
        <f t="shared" si="2"/>
        <v>9.8000000000000004E-2</v>
      </c>
      <c r="F48" s="62">
        <v>193.17099999999999</v>
      </c>
      <c r="G48" s="45">
        <f>F48*150</f>
        <v>28975.649999999998</v>
      </c>
      <c r="H48" s="46">
        <f t="shared" si="3"/>
        <v>28.975649999999998</v>
      </c>
      <c r="I48" s="56"/>
      <c r="J48" s="2">
        <v>28.975649999999998</v>
      </c>
      <c r="L48" s="4"/>
      <c r="M48" s="4"/>
      <c r="N48" s="20"/>
      <c r="O48" s="4"/>
      <c r="P48" s="4"/>
      <c r="Q48" s="4"/>
      <c r="R48" s="4"/>
      <c r="S48" s="50"/>
      <c r="T48" s="32"/>
      <c r="U48" s="50"/>
      <c r="V48" s="56"/>
      <c r="W48" s="2"/>
      <c r="X48" s="45"/>
      <c r="Y48" s="46"/>
    </row>
    <row r="49" spans="1:25" s="74" customFormat="1" ht="17">
      <c r="A49" s="2"/>
      <c r="B49" s="87">
        <v>311</v>
      </c>
      <c r="C49" s="88">
        <v>1.242</v>
      </c>
      <c r="D49" s="89">
        <v>4.3999999999999997E-2</v>
      </c>
      <c r="E49" s="61">
        <f t="shared" si="2"/>
        <v>1.198</v>
      </c>
      <c r="F49" s="62">
        <v>2944.4749999999999</v>
      </c>
      <c r="G49" s="45">
        <f>F49*50</f>
        <v>147223.75</v>
      </c>
      <c r="H49" s="46">
        <f t="shared" si="3"/>
        <v>147.22375</v>
      </c>
      <c r="I49" s="56"/>
      <c r="J49" s="2">
        <v>147.22375</v>
      </c>
      <c r="K49" s="2"/>
      <c r="L49" s="4"/>
      <c r="M49" s="4"/>
      <c r="N49" s="4"/>
      <c r="O49" s="4"/>
      <c r="P49" s="4"/>
      <c r="Q49" s="4"/>
      <c r="R49" s="4"/>
      <c r="S49" s="30"/>
      <c r="T49" s="90"/>
      <c r="U49" s="90"/>
      <c r="V49" s="78"/>
      <c r="X49" s="79"/>
      <c r="Y49" s="80"/>
    </row>
    <row r="50" spans="1:25" s="2" customFormat="1" ht="17">
      <c r="B50" s="20"/>
      <c r="C50" s="91"/>
      <c r="D50" s="92"/>
      <c r="E50" s="61"/>
      <c r="F50" s="56"/>
      <c r="G50" s="45"/>
      <c r="H50" s="46"/>
      <c r="I50" s="56"/>
      <c r="L50" s="4"/>
      <c r="M50" s="4"/>
      <c r="N50" s="4"/>
      <c r="O50" s="4"/>
      <c r="P50" s="4"/>
      <c r="Q50" s="4"/>
      <c r="R50" s="4"/>
      <c r="S50" s="50"/>
      <c r="T50" s="50"/>
      <c r="U50" s="50"/>
      <c r="V50" s="56"/>
      <c r="X50" s="45"/>
      <c r="Y50" s="46"/>
    </row>
    <row r="51" spans="1:25" s="2" customFormat="1" ht="17">
      <c r="B51" s="20"/>
      <c r="C51" s="91"/>
      <c r="D51" s="92"/>
      <c r="E51" s="61"/>
      <c r="F51" s="56"/>
      <c r="G51" s="45"/>
      <c r="H51" s="46"/>
      <c r="I51" s="56"/>
      <c r="K51" s="20"/>
      <c r="L51" s="4"/>
      <c r="M51" s="50"/>
      <c r="N51" s="50"/>
      <c r="O51" s="4"/>
      <c r="P51" s="4"/>
      <c r="Q51" s="4"/>
      <c r="R51" s="50"/>
      <c r="S51" s="50"/>
      <c r="T51" s="50"/>
      <c r="U51" s="50"/>
      <c r="V51" s="56"/>
      <c r="X51" s="45"/>
      <c r="Y51" s="46"/>
    </row>
    <row r="52" spans="1:25" s="2" customFormat="1" ht="17">
      <c r="B52" s="20"/>
      <c r="C52" s="91"/>
      <c r="D52" s="92"/>
      <c r="E52" s="61"/>
      <c r="F52" s="56"/>
      <c r="G52" s="45"/>
      <c r="H52" s="46"/>
      <c r="I52" s="56"/>
      <c r="J52" s="4"/>
      <c r="K52" s="20"/>
      <c r="L52" s="20"/>
      <c r="M52" s="20"/>
      <c r="N52" s="69"/>
      <c r="O52" s="4"/>
      <c r="P52" s="20"/>
      <c r="Q52" s="20"/>
      <c r="R52" s="4"/>
      <c r="S52" s="30"/>
      <c r="T52" s="50"/>
      <c r="U52" s="50"/>
      <c r="V52" s="56"/>
      <c r="X52" s="45"/>
      <c r="Y52" s="46"/>
    </row>
    <row r="53" spans="1:25" s="2" customFormat="1" ht="17">
      <c r="B53" s="20"/>
      <c r="C53" s="91"/>
      <c r="D53" s="92"/>
      <c r="E53" s="61"/>
      <c r="F53" s="56"/>
      <c r="G53" s="45"/>
      <c r="H53" s="46"/>
      <c r="I53" s="93"/>
      <c r="J53" s="4"/>
      <c r="K53" s="20"/>
      <c r="L53" s="4"/>
      <c r="M53" s="20"/>
      <c r="N53" s="69"/>
      <c r="O53" s="53"/>
      <c r="P53" s="20"/>
      <c r="Q53" s="50"/>
      <c r="R53" s="20"/>
      <c r="S53" s="20"/>
      <c r="T53" s="50"/>
      <c r="U53" s="50"/>
      <c r="V53" s="56"/>
      <c r="X53" s="45"/>
      <c r="Y53" s="46"/>
    </row>
    <row r="54" spans="1:25" s="2" customFormat="1" ht="17">
      <c r="B54" s="20"/>
      <c r="C54" s="91"/>
      <c r="D54" s="92"/>
      <c r="E54" s="61"/>
      <c r="F54" s="56"/>
      <c r="G54" s="45"/>
      <c r="H54" s="46"/>
      <c r="I54" s="54"/>
      <c r="J54" s="4"/>
      <c r="K54" s="20"/>
      <c r="L54" s="4"/>
      <c r="M54" s="67"/>
      <c r="N54" s="50"/>
      <c r="O54" s="50"/>
      <c r="P54" s="50"/>
      <c r="Q54" s="94"/>
      <c r="R54" s="4"/>
      <c r="S54" s="50"/>
      <c r="T54" s="50"/>
      <c r="U54" s="50"/>
      <c r="V54" s="56"/>
      <c r="X54" s="45"/>
      <c r="Y54" s="46"/>
    </row>
    <row r="55" spans="1:25" s="2" customFormat="1" ht="17">
      <c r="B55" s="62"/>
      <c r="C55" s="62"/>
      <c r="D55" s="62"/>
      <c r="E55" s="62"/>
      <c r="F55" s="62"/>
      <c r="G55" s="62"/>
      <c r="H55" s="46"/>
      <c r="I55" s="56"/>
      <c r="J55" s="4"/>
      <c r="K55" s="20"/>
      <c r="L55" s="20"/>
      <c r="M55" s="94"/>
      <c r="N55" s="69"/>
      <c r="O55" s="50"/>
      <c r="P55" s="20"/>
      <c r="Q55" s="94"/>
      <c r="R55" s="4"/>
      <c r="S55" s="53"/>
      <c r="T55" s="50"/>
      <c r="U55" s="50"/>
      <c r="V55" s="56"/>
      <c r="X55" s="45"/>
      <c r="Y55" s="46"/>
    </row>
    <row r="56" spans="1:25" s="2" customFormat="1" ht="17">
      <c r="B56" s="62"/>
      <c r="C56" s="62"/>
      <c r="D56" s="62"/>
      <c r="E56" s="62"/>
      <c r="F56" s="62"/>
      <c r="G56" s="62"/>
      <c r="H56" s="46"/>
      <c r="I56" s="56"/>
      <c r="J56" s="4"/>
      <c r="K56" s="20"/>
      <c r="L56" s="20"/>
      <c r="M56" s="94"/>
      <c r="N56" s="69"/>
      <c r="O56" s="53"/>
      <c r="P56" s="20"/>
      <c r="Q56" s="4"/>
      <c r="R56" s="4"/>
      <c r="S56" s="50"/>
      <c r="T56" s="50"/>
      <c r="U56" s="50"/>
      <c r="V56" s="56"/>
      <c r="X56" s="45"/>
      <c r="Y56" s="46"/>
    </row>
    <row r="57" spans="1:25" s="2" customFormat="1" ht="17">
      <c r="B57" s="62"/>
      <c r="C57" s="62"/>
      <c r="D57" s="62"/>
      <c r="E57" s="62"/>
      <c r="F57" s="62"/>
      <c r="G57" s="62"/>
      <c r="H57" s="46"/>
      <c r="I57" s="56"/>
      <c r="J57" s="4"/>
      <c r="K57" s="20"/>
      <c r="L57" s="4"/>
      <c r="M57" s="4"/>
      <c r="N57" s="50"/>
      <c r="O57" s="50"/>
      <c r="P57" s="20"/>
      <c r="Q57" s="94"/>
      <c r="R57" s="4"/>
      <c r="S57" s="50"/>
      <c r="T57" s="50"/>
      <c r="U57" s="50"/>
      <c r="V57" s="56"/>
      <c r="X57" s="45"/>
      <c r="Y57" s="46"/>
    </row>
    <row r="58" spans="1:25" s="2" customFormat="1" ht="17">
      <c r="A58" s="4"/>
      <c r="B58" s="62"/>
      <c r="C58" s="62"/>
      <c r="D58" s="62"/>
      <c r="E58" s="62"/>
      <c r="F58" s="62"/>
      <c r="G58" s="62"/>
      <c r="H58" s="54"/>
      <c r="I58" s="54"/>
      <c r="J58" s="54"/>
      <c r="K58" s="54"/>
      <c r="L58" s="20"/>
      <c r="M58" s="50"/>
      <c r="N58" s="20"/>
      <c r="O58" s="50"/>
      <c r="P58" s="50"/>
      <c r="Q58" s="94"/>
      <c r="R58" s="4"/>
      <c r="S58" s="53"/>
      <c r="T58" s="50"/>
      <c r="U58" s="56"/>
      <c r="V58" s="56"/>
    </row>
    <row r="59" spans="1:25" s="2" customFormat="1" ht="17">
      <c r="A59" s="4"/>
      <c r="B59" s="62"/>
      <c r="C59" s="62"/>
      <c r="D59" s="62"/>
      <c r="E59" s="62"/>
      <c r="F59" s="62"/>
      <c r="G59" s="62"/>
      <c r="H59" s="56"/>
      <c r="I59" s="56"/>
      <c r="J59" s="56"/>
      <c r="K59" s="56"/>
      <c r="L59" s="20"/>
      <c r="M59" s="4"/>
      <c r="N59" s="4"/>
      <c r="O59" s="4"/>
      <c r="P59" s="4"/>
      <c r="Q59" s="4"/>
      <c r="R59" s="4"/>
      <c r="S59" s="50"/>
      <c r="T59" s="50"/>
      <c r="U59" s="56"/>
      <c r="V59" s="56"/>
    </row>
    <row r="60" spans="1:25" s="2" customFormat="1" ht="17">
      <c r="A60" s="4"/>
      <c r="B60" s="62"/>
      <c r="C60" s="62"/>
      <c r="D60" s="62"/>
      <c r="E60" s="62"/>
      <c r="F60" s="62"/>
      <c r="G60" s="62"/>
      <c r="H60" s="56"/>
      <c r="I60" s="56"/>
      <c r="J60" s="56"/>
      <c r="K60" s="56"/>
      <c r="L60" s="4"/>
      <c r="M60" s="4"/>
      <c r="N60" s="4"/>
      <c r="O60" s="4"/>
      <c r="P60" s="4"/>
      <c r="Q60" s="94"/>
      <c r="R60" s="4"/>
      <c r="S60" s="50"/>
      <c r="T60" s="50"/>
      <c r="U60" s="56"/>
      <c r="V60" s="56"/>
    </row>
    <row r="61" spans="1:25" s="2" customFormat="1" ht="17">
      <c r="A61" s="4"/>
      <c r="B61" s="62"/>
      <c r="C61" s="62"/>
      <c r="D61" s="62"/>
      <c r="E61" s="62"/>
      <c r="F61" s="62"/>
      <c r="G61" s="62"/>
      <c r="H61" s="44"/>
      <c r="I61" s="44"/>
      <c r="J61" s="44"/>
      <c r="K61" s="44"/>
      <c r="L61" s="20"/>
      <c r="M61" s="4"/>
      <c r="N61" s="4"/>
      <c r="O61" s="4"/>
      <c r="P61" s="4"/>
      <c r="Q61" s="94"/>
      <c r="R61" s="4"/>
      <c r="S61" s="53"/>
      <c r="T61" s="50"/>
      <c r="U61" s="56"/>
      <c r="V61" s="56"/>
    </row>
    <row r="62" spans="1:25" s="2" customFormat="1" ht="17">
      <c r="A62" s="4"/>
      <c r="B62" s="62"/>
      <c r="C62" s="62"/>
      <c r="D62" s="62"/>
      <c r="E62" s="62"/>
      <c r="F62" s="62"/>
      <c r="G62" s="62"/>
      <c r="H62" s="44"/>
      <c r="I62" s="44"/>
      <c r="J62" s="44"/>
      <c r="K62" s="44"/>
      <c r="L62" s="20"/>
      <c r="M62" s="4"/>
      <c r="N62" s="4"/>
      <c r="O62" s="4"/>
      <c r="P62" s="4"/>
      <c r="Q62" s="4"/>
      <c r="R62" s="4"/>
      <c r="S62" s="50"/>
      <c r="T62" s="50"/>
      <c r="U62" s="56"/>
      <c r="V62" s="56"/>
    </row>
    <row r="63" spans="1:25" s="2" customFormat="1" ht="17">
      <c r="A63" s="4"/>
      <c r="B63" s="62"/>
      <c r="C63" s="62"/>
      <c r="D63" s="62"/>
      <c r="E63" s="62"/>
      <c r="F63" s="62"/>
      <c r="G63" s="62"/>
      <c r="H63" s="44"/>
      <c r="I63" s="44"/>
      <c r="J63" s="44"/>
      <c r="K63" s="44"/>
      <c r="L63" s="4"/>
      <c r="M63" s="50"/>
      <c r="N63" s="50"/>
      <c r="O63" s="50"/>
      <c r="P63" s="20"/>
      <c r="Q63" s="67"/>
      <c r="R63" s="50"/>
      <c r="S63" s="50"/>
      <c r="T63" s="50"/>
      <c r="U63" s="56"/>
      <c r="V63" s="56"/>
    </row>
    <row r="64" spans="1:25" s="2" customFormat="1" ht="17">
      <c r="A64" s="4"/>
      <c r="B64" s="62"/>
      <c r="C64" s="62"/>
      <c r="D64" s="62"/>
      <c r="E64" s="62"/>
      <c r="F64" s="62"/>
      <c r="G64" s="62"/>
      <c r="H64" s="44"/>
      <c r="I64" s="44"/>
      <c r="J64" s="44"/>
      <c r="K64" s="44"/>
      <c r="L64" s="20"/>
      <c r="M64" s="20"/>
      <c r="N64" s="67"/>
      <c r="O64" s="50"/>
      <c r="P64" s="20"/>
      <c r="Q64" s="20"/>
      <c r="R64" s="67"/>
      <c r="S64" s="50"/>
      <c r="T64" s="50"/>
      <c r="U64" s="56"/>
      <c r="V64" s="56"/>
    </row>
    <row r="65" spans="1:23" s="2" customFormat="1" ht="17">
      <c r="A65" s="4"/>
      <c r="B65" s="62"/>
      <c r="C65" s="62"/>
      <c r="D65" s="62"/>
      <c r="E65" s="62"/>
      <c r="F65" s="62"/>
      <c r="G65" s="62"/>
      <c r="H65" s="44"/>
      <c r="I65" s="44"/>
      <c r="J65" s="44"/>
      <c r="K65" s="44"/>
      <c r="L65" s="20"/>
      <c r="M65" s="20"/>
      <c r="N65" s="67"/>
      <c r="O65" s="53"/>
      <c r="P65" s="50"/>
      <c r="Q65" s="20"/>
      <c r="R65" s="69"/>
      <c r="S65" s="53"/>
      <c r="T65" s="50"/>
      <c r="U65" s="56"/>
      <c r="V65" s="56"/>
    </row>
    <row r="66" spans="1:23" s="2" customFormat="1" ht="17">
      <c r="A66" s="4"/>
      <c r="B66" s="62"/>
      <c r="C66" s="62"/>
      <c r="D66" s="62"/>
      <c r="E66" s="62"/>
      <c r="F66" s="62"/>
      <c r="G66" s="62"/>
      <c r="H66" s="44"/>
      <c r="I66" s="44"/>
      <c r="J66" s="44"/>
      <c r="K66" s="44"/>
      <c r="L66" s="50"/>
      <c r="M66" s="4"/>
      <c r="N66" s="4"/>
      <c r="O66" s="4"/>
      <c r="P66" s="4"/>
      <c r="Q66" s="4"/>
      <c r="R66" s="4"/>
      <c r="S66" s="4"/>
      <c r="T66" s="50"/>
      <c r="U66" s="56"/>
      <c r="V66" s="56"/>
    </row>
    <row r="67" spans="1:23" s="2" customFormat="1" ht="17">
      <c r="A67" s="4"/>
      <c r="B67" s="62"/>
      <c r="C67" s="62"/>
      <c r="D67" s="62"/>
      <c r="E67" s="62"/>
      <c r="F67" s="62"/>
      <c r="G67" s="62"/>
      <c r="H67" s="44"/>
      <c r="I67" s="44"/>
      <c r="J67" s="44"/>
      <c r="K67" s="44"/>
      <c r="L67" s="50"/>
      <c r="M67" s="4"/>
      <c r="N67" s="4"/>
      <c r="O67" s="4"/>
      <c r="P67" s="4"/>
      <c r="Q67" s="4"/>
      <c r="R67" s="4"/>
      <c r="S67" s="4"/>
      <c r="T67" s="50"/>
      <c r="U67" s="56"/>
      <c r="V67" s="56"/>
    </row>
    <row r="68" spans="1:23" ht="17">
      <c r="A68" s="4"/>
      <c r="B68" s="62"/>
      <c r="C68" s="62"/>
      <c r="D68" s="62"/>
      <c r="E68" s="62"/>
      <c r="F68" s="62"/>
      <c r="G68" s="62"/>
      <c r="H68" s="44"/>
      <c r="I68" s="44"/>
      <c r="J68" s="44"/>
      <c r="K68" s="44"/>
      <c r="L68" s="50"/>
      <c r="M68" s="2"/>
      <c r="N68" s="2"/>
      <c r="O68" s="2"/>
      <c r="P68" s="2"/>
      <c r="Q68" s="2"/>
      <c r="R68" s="2"/>
      <c r="S68" s="2"/>
      <c r="T68" s="56"/>
      <c r="U68" s="56"/>
      <c r="V68" s="56"/>
      <c r="W68" s="2"/>
    </row>
    <row r="69" spans="1:23" ht="17">
      <c r="A69" s="4"/>
      <c r="B69" s="62"/>
      <c r="C69" s="62"/>
      <c r="D69" s="62"/>
      <c r="E69" s="62"/>
      <c r="F69" s="62"/>
      <c r="G69" s="62"/>
      <c r="H69" s="44"/>
      <c r="I69" s="44"/>
      <c r="J69" s="44"/>
      <c r="K69" s="44"/>
      <c r="L69" s="50"/>
      <c r="T69" s="56"/>
      <c r="U69" s="56"/>
      <c r="V69" s="56"/>
      <c r="W69" s="2"/>
    </row>
    <row r="70" spans="1:23" ht="17">
      <c r="A70" s="4"/>
      <c r="B70" s="62"/>
      <c r="C70" s="62"/>
      <c r="D70" s="62"/>
      <c r="E70" s="62"/>
      <c r="F70" s="62"/>
      <c r="G70" s="62"/>
      <c r="H70" s="44"/>
      <c r="I70" s="44"/>
      <c r="J70" s="44"/>
      <c r="K70" s="44"/>
      <c r="L70" s="50"/>
      <c r="S70" s="56"/>
      <c r="T70" s="56"/>
      <c r="U70" s="56"/>
      <c r="V70" s="56"/>
      <c r="W70" s="2"/>
    </row>
    <row r="71" spans="1:23" ht="17">
      <c r="A71" s="4"/>
      <c r="B71" s="62"/>
      <c r="C71" s="62"/>
      <c r="D71" s="62"/>
      <c r="E71" s="62"/>
      <c r="F71" s="62"/>
      <c r="G71" s="62"/>
      <c r="H71" s="44"/>
      <c r="I71" s="44"/>
      <c r="J71" s="44"/>
      <c r="K71" s="44"/>
      <c r="L71" s="44"/>
      <c r="S71" s="56"/>
      <c r="T71" s="56"/>
      <c r="U71" s="56"/>
      <c r="V71" s="56"/>
      <c r="W71" s="2"/>
    </row>
    <row r="72" spans="1:23" ht="17">
      <c r="A72" s="4"/>
      <c r="B72" s="62"/>
      <c r="C72" s="62"/>
      <c r="D72" s="62"/>
      <c r="E72" s="62"/>
      <c r="F72" s="62"/>
      <c r="G72" s="62"/>
      <c r="H72" s="44"/>
      <c r="I72" s="44"/>
      <c r="J72" s="44"/>
      <c r="K72" s="44"/>
      <c r="L72" s="44"/>
      <c r="S72" s="56"/>
      <c r="T72" s="56"/>
      <c r="U72" s="56"/>
      <c r="V72" s="56"/>
      <c r="W72" s="2"/>
    </row>
    <row r="73" spans="1:23" ht="17">
      <c r="A73" s="4"/>
      <c r="B73" s="62"/>
      <c r="C73" s="62"/>
      <c r="D73" s="62"/>
      <c r="E73" s="62"/>
      <c r="F73" s="62"/>
      <c r="G73" s="62"/>
      <c r="H73" s="44"/>
      <c r="I73" s="44"/>
      <c r="J73" s="44"/>
      <c r="K73" s="44"/>
      <c r="L73" s="44"/>
      <c r="M73" s="50"/>
      <c r="N73" s="50"/>
      <c r="O73" s="50"/>
      <c r="P73" s="50"/>
      <c r="Q73" s="50"/>
      <c r="R73" s="50"/>
      <c r="S73" s="56"/>
      <c r="T73" s="56"/>
      <c r="U73" s="56"/>
      <c r="V73" s="56"/>
      <c r="W73" s="2"/>
    </row>
    <row r="74" spans="1:23" ht="17">
      <c r="A74" s="4"/>
      <c r="B74" s="62"/>
      <c r="C74" s="62"/>
      <c r="D74" s="62"/>
      <c r="E74" s="62"/>
      <c r="F74" s="62"/>
      <c r="G74" s="62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56"/>
      <c r="S74" s="56"/>
      <c r="T74" s="56"/>
      <c r="U74" s="56"/>
      <c r="V74" s="56"/>
      <c r="W74" s="2"/>
    </row>
    <row r="75" spans="1:23" ht="17">
      <c r="A75" s="4"/>
      <c r="B75" s="62"/>
      <c r="C75" s="62"/>
      <c r="D75" s="62"/>
      <c r="E75" s="62"/>
      <c r="F75" s="62"/>
      <c r="G75" s="62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56"/>
      <c r="S75" s="56"/>
      <c r="T75" s="56"/>
      <c r="U75" s="56"/>
      <c r="V75" s="56"/>
      <c r="W75" s="2"/>
    </row>
    <row r="76" spans="1:23" ht="17">
      <c r="A76" s="4"/>
      <c r="B76" s="62"/>
      <c r="C76" s="62"/>
      <c r="D76" s="62"/>
      <c r="E76" s="62"/>
      <c r="F76" s="62"/>
      <c r="G76" s="62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56"/>
      <c r="S76" s="56"/>
      <c r="T76" s="56"/>
      <c r="U76" s="56"/>
      <c r="V76" s="56"/>
      <c r="W76" s="2"/>
    </row>
    <row r="77" spans="1:23" ht="17">
      <c r="A77" s="4"/>
      <c r="B77" s="62"/>
      <c r="C77" s="62"/>
      <c r="D77" s="62"/>
      <c r="E77" s="62"/>
      <c r="F77" s="62"/>
      <c r="G77" s="62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56"/>
      <c r="S77" s="56"/>
      <c r="T77" s="56"/>
      <c r="U77" s="56"/>
      <c r="V77" s="56"/>
      <c r="W77" s="2"/>
    </row>
    <row r="78" spans="1:23" ht="17">
      <c r="A78" s="4"/>
      <c r="B78" s="62"/>
      <c r="C78" s="62"/>
      <c r="D78" s="62"/>
      <c r="E78" s="62"/>
      <c r="F78" s="62"/>
      <c r="G78" s="62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56"/>
      <c r="S78" s="56"/>
      <c r="T78" s="56"/>
      <c r="U78" s="56"/>
      <c r="V78" s="56"/>
      <c r="W78" s="2"/>
    </row>
    <row r="79" spans="1:23" ht="17">
      <c r="A79" s="4"/>
      <c r="B79" s="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56"/>
      <c r="S79" s="56"/>
      <c r="T79" s="56"/>
      <c r="U79" s="56"/>
      <c r="V79" s="56"/>
      <c r="W79" s="2"/>
    </row>
    <row r="80" spans="1:23" ht="17">
      <c r="A80" s="4"/>
      <c r="B80" s="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56"/>
      <c r="S80" s="56"/>
      <c r="T80" s="56"/>
      <c r="U80" s="56"/>
      <c r="V80" s="56"/>
      <c r="W80" s="2"/>
    </row>
    <row r="81" spans="1:23" ht="17">
      <c r="A81" s="4"/>
      <c r="B81" s="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56"/>
      <c r="S81" s="56"/>
      <c r="T81" s="56"/>
      <c r="U81" s="56"/>
      <c r="V81" s="56"/>
      <c r="W81" s="2"/>
    </row>
    <row r="82" spans="1:23" ht="17">
      <c r="A82" s="4"/>
      <c r="B82" s="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56"/>
      <c r="S82" s="56"/>
      <c r="T82" s="56"/>
      <c r="U82" s="56"/>
      <c r="V82" s="56"/>
      <c r="W82" s="2"/>
    </row>
    <row r="83" spans="1:23" ht="17">
      <c r="A83" s="4"/>
      <c r="B83" s="4"/>
      <c r="C83" s="44"/>
      <c r="D83" s="44"/>
      <c r="E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56"/>
      <c r="S83" s="56"/>
      <c r="T83" s="56"/>
      <c r="U83" s="56"/>
      <c r="V83" s="56"/>
      <c r="W83" s="2"/>
    </row>
    <row r="84" spans="1:23" ht="17">
      <c r="A84" s="4"/>
      <c r="B84" s="4"/>
      <c r="C84" s="44"/>
      <c r="D84" s="44"/>
      <c r="E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56"/>
      <c r="S84" s="56"/>
      <c r="T84" s="56"/>
      <c r="U84" s="56"/>
      <c r="V84" s="56"/>
      <c r="W84" s="2"/>
    </row>
    <row r="85" spans="1:23" ht="17">
      <c r="A85" s="4"/>
      <c r="B85" s="4"/>
      <c r="C85" s="44"/>
      <c r="D85" s="44"/>
      <c r="E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56"/>
      <c r="S85" s="56"/>
      <c r="T85" s="56"/>
      <c r="U85" s="56"/>
      <c r="V85" s="56"/>
      <c r="W85" s="2"/>
    </row>
    <row r="86" spans="1:23" ht="17">
      <c r="A86" s="4"/>
      <c r="B86" s="4"/>
      <c r="C86" s="44"/>
      <c r="D86" s="44"/>
      <c r="E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56"/>
      <c r="S86" s="56"/>
      <c r="T86" s="56"/>
      <c r="U86" s="56"/>
      <c r="V86" s="56"/>
      <c r="W86" s="2"/>
    </row>
    <row r="87" spans="1:23" ht="17">
      <c r="A87" s="4"/>
      <c r="B87" s="4"/>
      <c r="C87" s="44"/>
      <c r="D87" s="44"/>
      <c r="E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56"/>
      <c r="S87" s="56"/>
      <c r="T87" s="56"/>
      <c r="U87" s="56"/>
      <c r="V87" s="56"/>
      <c r="W87" s="2"/>
    </row>
    <row r="88" spans="1:23" ht="17">
      <c r="A88" s="4"/>
      <c r="B88" s="4"/>
      <c r="C88" s="44"/>
      <c r="D88" s="44"/>
      <c r="E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56"/>
      <c r="S88" s="56"/>
      <c r="T88" s="56"/>
      <c r="U88" s="56"/>
      <c r="V88" s="56"/>
      <c r="W88" s="2"/>
    </row>
    <row r="89" spans="1:23" ht="17">
      <c r="A89" s="4"/>
      <c r="B89" s="4"/>
      <c r="C89" s="44"/>
      <c r="D89" s="44"/>
      <c r="E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56"/>
      <c r="S89" s="56"/>
      <c r="T89" s="56"/>
      <c r="U89" s="56"/>
      <c r="V89" s="56"/>
      <c r="W89" s="2"/>
    </row>
    <row r="90" spans="1:23" ht="17">
      <c r="A90" s="4"/>
      <c r="B90" s="4"/>
      <c r="C90" s="44"/>
      <c r="D90" s="44"/>
      <c r="E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56"/>
      <c r="S90" s="56"/>
      <c r="T90" s="56"/>
      <c r="U90" s="56"/>
      <c r="V90" s="56"/>
      <c r="W90" s="2"/>
    </row>
    <row r="91" spans="1:23" ht="17">
      <c r="A91" s="4"/>
      <c r="B91" s="4"/>
      <c r="C91" s="44"/>
      <c r="D91" s="44"/>
      <c r="E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56"/>
      <c r="S91" s="56"/>
      <c r="T91" s="56"/>
      <c r="U91" s="56"/>
      <c r="V91" s="56"/>
      <c r="W91" s="2"/>
    </row>
    <row r="92" spans="1:23" ht="17">
      <c r="A92" s="4"/>
      <c r="B92" s="4"/>
      <c r="C92" s="44"/>
      <c r="D92" s="44"/>
      <c r="E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56"/>
      <c r="S92" s="56"/>
      <c r="T92" s="56"/>
      <c r="U92" s="56"/>
      <c r="V92" s="56"/>
      <c r="W92" s="2"/>
    </row>
    <row r="93" spans="1:23" ht="17">
      <c r="A93" s="4"/>
      <c r="B93" s="4"/>
      <c r="C93" s="44"/>
      <c r="D93" s="44"/>
      <c r="E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56"/>
      <c r="S93" s="56"/>
      <c r="T93" s="56"/>
      <c r="U93" s="56"/>
      <c r="V93" s="56"/>
      <c r="W93" s="2"/>
    </row>
    <row r="94" spans="1:23" ht="17">
      <c r="A94" s="4"/>
      <c r="B94" s="4"/>
      <c r="C94" s="44"/>
      <c r="D94" s="44"/>
      <c r="E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56"/>
      <c r="S94" s="56"/>
      <c r="T94" s="56"/>
      <c r="U94" s="56"/>
      <c r="V94" s="56"/>
      <c r="W94" s="2"/>
    </row>
    <row r="95" spans="1:23" ht="17">
      <c r="A95" s="4"/>
      <c r="B95" s="4"/>
      <c r="C95" s="44"/>
      <c r="D95" s="44"/>
      <c r="E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56"/>
      <c r="S95" s="56"/>
      <c r="T95" s="56"/>
      <c r="U95" s="56"/>
      <c r="V95" s="56"/>
      <c r="W95" s="2"/>
    </row>
    <row r="96" spans="1:23" ht="17">
      <c r="A96" s="4"/>
      <c r="B96" s="4"/>
      <c r="C96" s="44"/>
      <c r="D96" s="44"/>
      <c r="E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56"/>
      <c r="S96" s="56"/>
      <c r="T96" s="56"/>
      <c r="U96" s="56"/>
      <c r="V96" s="56"/>
      <c r="W96" s="2"/>
    </row>
    <row r="97" spans="1:23" ht="17">
      <c r="A97" s="4"/>
      <c r="B97" s="4"/>
      <c r="C97" s="44"/>
      <c r="D97" s="44"/>
      <c r="E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56"/>
      <c r="S97" s="56"/>
      <c r="T97" s="56"/>
      <c r="U97" s="56"/>
      <c r="V97" s="56"/>
      <c r="W97" s="2"/>
    </row>
    <row r="98" spans="1:23" ht="17">
      <c r="A98" s="4"/>
      <c r="B98" s="4"/>
      <c r="C98" s="44"/>
      <c r="D98" s="44"/>
      <c r="E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56"/>
      <c r="S98" s="56"/>
      <c r="T98" s="56"/>
      <c r="U98" s="56"/>
      <c r="V98" s="56"/>
      <c r="W98" s="2"/>
    </row>
    <row r="99" spans="1:23" ht="17">
      <c r="A99" s="4"/>
      <c r="B99" s="4"/>
      <c r="C99" s="44"/>
      <c r="D99" s="44"/>
      <c r="E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56"/>
      <c r="S99" s="56"/>
      <c r="T99" s="56"/>
      <c r="U99" s="56"/>
      <c r="V99" s="56"/>
      <c r="W99" s="2"/>
    </row>
    <row r="100" spans="1:23" ht="17">
      <c r="A100" s="4"/>
      <c r="B100" s="4"/>
      <c r="C100" s="2"/>
      <c r="D100" s="2"/>
      <c r="E100" s="5"/>
      <c r="G100" s="2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56"/>
      <c r="S100" s="56"/>
      <c r="T100" s="56"/>
      <c r="U100" s="56"/>
      <c r="V100" s="56"/>
      <c r="W100" s="2"/>
    </row>
    <row r="101" spans="1:23" ht="17">
      <c r="A101" s="32"/>
      <c r="B101" s="32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</row>
    <row r="102" spans="1:23" ht="17">
      <c r="A102" s="32"/>
      <c r="B102" s="32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</row>
    <row r="103" spans="1:23" ht="17">
      <c r="A103" s="32"/>
      <c r="B103" s="32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</row>
    <row r="104" spans="1:23" ht="17">
      <c r="H104" s="44"/>
      <c r="I104" s="44"/>
      <c r="J104" s="44"/>
      <c r="K104" s="44"/>
      <c r="L104" s="44"/>
      <c r="M104" s="44"/>
      <c r="N104" s="44"/>
      <c r="O104" s="44"/>
      <c r="P104" s="44"/>
      <c r="Q104" s="44"/>
    </row>
    <row r="105" spans="1:23" ht="17">
      <c r="H105" s="44"/>
      <c r="I105" s="44"/>
      <c r="J105" s="44"/>
      <c r="K105" s="44"/>
      <c r="L105" s="44"/>
      <c r="M105" s="44"/>
      <c r="N105" s="44"/>
      <c r="O105" s="44"/>
      <c r="P105" s="44"/>
      <c r="Q105" s="44"/>
    </row>
    <row r="106" spans="1:23" ht="17">
      <c r="H106" s="44"/>
      <c r="I106" s="44"/>
      <c r="J106" s="44"/>
      <c r="K106" s="44"/>
      <c r="L106" s="44"/>
      <c r="M106" s="44"/>
      <c r="N106" s="44"/>
      <c r="O106" s="44"/>
      <c r="P106" s="44"/>
      <c r="Q106" s="44"/>
    </row>
    <row r="107" spans="1:23" ht="17">
      <c r="H107" s="44"/>
      <c r="I107" s="44"/>
      <c r="J107" s="44"/>
      <c r="K107" s="44"/>
      <c r="L107" s="44"/>
      <c r="M107" s="44"/>
      <c r="N107" s="44"/>
      <c r="O107" s="44"/>
      <c r="P107" s="44"/>
      <c r="Q107" s="44"/>
    </row>
    <row r="108" spans="1:23" ht="17">
      <c r="H108" s="44"/>
      <c r="I108" s="44"/>
      <c r="J108" s="44"/>
      <c r="K108" s="44"/>
      <c r="L108" s="44"/>
      <c r="M108" s="44"/>
      <c r="N108" s="44"/>
      <c r="O108" s="44"/>
      <c r="P108" s="44"/>
      <c r="Q108" s="44"/>
    </row>
    <row r="109" spans="1:23" ht="17">
      <c r="H109" s="44"/>
      <c r="I109" s="44"/>
      <c r="J109" s="44"/>
      <c r="K109" s="44"/>
      <c r="L109" s="44"/>
      <c r="M109" s="44"/>
      <c r="N109" s="44"/>
      <c r="O109" s="44"/>
      <c r="P109" s="44"/>
      <c r="Q109" s="44"/>
    </row>
    <row r="110" spans="1:23" ht="17">
      <c r="H110" s="44"/>
      <c r="I110" s="44"/>
      <c r="J110" s="44"/>
      <c r="K110" s="44"/>
      <c r="L110" s="44"/>
      <c r="M110" s="44"/>
      <c r="N110" s="44"/>
      <c r="O110" s="44"/>
      <c r="P110" s="44"/>
      <c r="Q110" s="44"/>
    </row>
    <row r="111" spans="1:23" ht="17">
      <c r="H111" s="44"/>
      <c r="I111" s="44"/>
      <c r="J111" s="44"/>
      <c r="K111" s="44"/>
      <c r="L111" s="44"/>
      <c r="M111" s="44"/>
      <c r="N111" s="44"/>
      <c r="O111" s="44"/>
      <c r="P111" s="44"/>
      <c r="Q111" s="44"/>
    </row>
    <row r="112" spans="1:23" ht="17">
      <c r="H112" s="44"/>
      <c r="I112" s="44"/>
      <c r="J112" s="44"/>
      <c r="K112" s="44"/>
      <c r="L112" s="44"/>
      <c r="M112" s="44"/>
      <c r="N112" s="44"/>
    </row>
    <row r="113" spans="8:14" ht="17">
      <c r="H113" s="44"/>
      <c r="I113" s="44"/>
      <c r="J113" s="44"/>
      <c r="K113" s="44"/>
      <c r="L113" s="44"/>
      <c r="M113" s="44"/>
      <c r="N113" s="44"/>
    </row>
    <row r="114" spans="8:14" ht="17">
      <c r="H114" s="44"/>
      <c r="I114" s="44"/>
      <c r="J114" s="44"/>
      <c r="K114" s="44"/>
      <c r="L114" s="44"/>
      <c r="M114" s="44"/>
      <c r="N114" s="44"/>
    </row>
    <row r="115" spans="8:14" ht="17">
      <c r="H115" s="44"/>
      <c r="I115" s="44"/>
      <c r="J115" s="44"/>
      <c r="K115" s="44"/>
      <c r="L115" s="44"/>
      <c r="M115" s="44"/>
      <c r="N115" s="44"/>
    </row>
    <row r="116" spans="8:14" ht="17">
      <c r="H116" s="44"/>
      <c r="I116" s="44"/>
      <c r="J116" s="44"/>
      <c r="K116" s="44"/>
      <c r="L116" s="44"/>
      <c r="M116" s="44"/>
      <c r="N116" s="44"/>
    </row>
    <row r="117" spans="8:14" ht="17">
      <c r="H117" s="44"/>
      <c r="I117" s="44"/>
      <c r="J117" s="44"/>
      <c r="K117" s="44"/>
      <c r="L117" s="44"/>
      <c r="M117" s="44"/>
      <c r="N117" s="44"/>
    </row>
    <row r="118" spans="8:14" ht="17">
      <c r="H118" s="44"/>
      <c r="I118" s="44"/>
      <c r="J118" s="44"/>
      <c r="K118" s="44"/>
      <c r="L118" s="44"/>
      <c r="M118" s="44"/>
      <c r="N118" s="44"/>
    </row>
    <row r="119" spans="8:14" ht="17">
      <c r="H119" s="44"/>
      <c r="I119" s="44"/>
      <c r="J119" s="44"/>
      <c r="K119" s="44"/>
      <c r="L119" s="44"/>
      <c r="M119" s="44"/>
      <c r="N119" s="44"/>
    </row>
    <row r="120" spans="8:14" ht="17">
      <c r="H120" s="44"/>
      <c r="I120" s="44"/>
      <c r="J120" s="44"/>
      <c r="K120" s="44"/>
      <c r="L120" s="44"/>
      <c r="M120" s="44"/>
      <c r="N120" s="44"/>
    </row>
    <row r="121" spans="8:14" ht="17">
      <c r="H121" s="44"/>
      <c r="I121" s="44"/>
      <c r="J121" s="44"/>
      <c r="K121" s="44"/>
      <c r="L121" s="44"/>
      <c r="M121" s="44"/>
      <c r="N121" s="44"/>
    </row>
    <row r="122" spans="8:14" ht="17">
      <c r="H122" s="44"/>
      <c r="I122" s="44"/>
      <c r="J122" s="44"/>
      <c r="K122" s="44"/>
      <c r="L122" s="44"/>
      <c r="M122" s="44"/>
      <c r="N122" s="44"/>
    </row>
    <row r="123" spans="8:14" ht="17">
      <c r="H123" s="44"/>
      <c r="I123" s="44"/>
      <c r="J123" s="44"/>
      <c r="K123" s="44"/>
      <c r="L123" s="44"/>
      <c r="M123" s="44"/>
      <c r="N123" s="44"/>
    </row>
    <row r="124" spans="8:14" ht="17">
      <c r="H124" s="44"/>
      <c r="I124" s="44"/>
      <c r="J124" s="44"/>
      <c r="K124" s="44"/>
      <c r="L124" s="44"/>
      <c r="M124" s="44"/>
      <c r="N124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4339-1936-4E42-A980-093E5A8FEBF6}">
  <dimension ref="A1:D25"/>
  <sheetViews>
    <sheetView tabSelected="1" workbookViewId="0">
      <selection activeCell="B8" sqref="B8"/>
    </sheetView>
  </sheetViews>
  <sheetFormatPr baseColWidth="10" defaultRowHeight="16"/>
  <sheetData>
    <row r="1" spans="1:4" ht="17">
      <c r="A1" s="57" t="s">
        <v>28</v>
      </c>
      <c r="B1" s="58" t="s">
        <v>29</v>
      </c>
      <c r="C1" s="59" t="s">
        <v>30</v>
      </c>
      <c r="D1" s="60" t="s">
        <v>16</v>
      </c>
    </row>
    <row r="2" spans="1:4">
      <c r="A2" s="8">
        <v>312</v>
      </c>
      <c r="B2" s="95">
        <v>3.1040000000000001</v>
      </c>
      <c r="C2" s="96">
        <v>0.05</v>
      </c>
      <c r="D2" s="97">
        <f>B2-C2</f>
        <v>3.0540000000000003</v>
      </c>
    </row>
    <row r="3" spans="1:4">
      <c r="A3" s="15">
        <v>315</v>
      </c>
      <c r="B3" s="95">
        <v>1.012</v>
      </c>
      <c r="C3" s="96">
        <v>4.2000000000000003E-2</v>
      </c>
      <c r="D3" s="97">
        <f t="shared" ref="D3:D25" si="0">B3-C3</f>
        <v>0.97</v>
      </c>
    </row>
    <row r="4" spans="1:4">
      <c r="A4" s="15">
        <v>326</v>
      </c>
      <c r="B4" s="95">
        <v>0.72399999999999998</v>
      </c>
      <c r="C4" s="96">
        <v>3.7999999999999999E-2</v>
      </c>
      <c r="D4" s="97">
        <f>B4-C4</f>
        <v>0.68599999999999994</v>
      </c>
    </row>
    <row r="5" spans="1:4">
      <c r="A5" s="15">
        <v>322</v>
      </c>
      <c r="B5" s="95">
        <v>0.61599999999999999</v>
      </c>
      <c r="C5" s="96">
        <v>4.2000000000000003E-2</v>
      </c>
      <c r="D5" s="97">
        <f t="shared" si="0"/>
        <v>0.57399999999999995</v>
      </c>
    </row>
    <row r="6" spans="1:4">
      <c r="A6" s="15">
        <v>320</v>
      </c>
      <c r="B6" s="95">
        <v>1.073</v>
      </c>
      <c r="C6" s="96">
        <v>4.7E-2</v>
      </c>
      <c r="D6" s="97">
        <f>B6-C6</f>
        <v>1.026</v>
      </c>
    </row>
    <row r="7" spans="1:4">
      <c r="A7" s="8">
        <v>321</v>
      </c>
      <c r="B7" s="95" t="s">
        <v>27</v>
      </c>
      <c r="C7" s="96">
        <v>0.06</v>
      </c>
      <c r="D7" s="97" t="s">
        <v>27</v>
      </c>
    </row>
    <row r="8" spans="1:4">
      <c r="A8" s="15">
        <v>327</v>
      </c>
      <c r="B8" s="95">
        <v>0.54100000000000004</v>
      </c>
      <c r="C8" s="96">
        <v>3.6999999999999998E-2</v>
      </c>
      <c r="D8" s="97">
        <f t="shared" si="0"/>
        <v>0.504</v>
      </c>
    </row>
    <row r="9" spans="1:4">
      <c r="A9" s="8">
        <v>2385</v>
      </c>
      <c r="B9" s="98">
        <v>0.67200000000000004</v>
      </c>
      <c r="C9" s="99">
        <v>3.7999999999999999E-2</v>
      </c>
      <c r="D9" s="100">
        <f>B9-C9</f>
        <v>0.63400000000000001</v>
      </c>
    </row>
    <row r="10" spans="1:4">
      <c r="A10" s="8">
        <v>310</v>
      </c>
      <c r="B10" s="101">
        <v>1.39</v>
      </c>
      <c r="C10" s="102">
        <v>4.2999999999999997E-2</v>
      </c>
      <c r="D10" s="97">
        <f t="shared" si="0"/>
        <v>1.347</v>
      </c>
    </row>
    <row r="11" spans="1:4">
      <c r="A11" s="15">
        <v>316</v>
      </c>
      <c r="B11" s="95">
        <v>0.65400000000000003</v>
      </c>
      <c r="C11" s="96">
        <v>0.04</v>
      </c>
      <c r="D11" s="97">
        <f t="shared" si="0"/>
        <v>0.61399999999999999</v>
      </c>
    </row>
    <row r="12" spans="1:4">
      <c r="A12" s="8">
        <v>317</v>
      </c>
      <c r="B12" s="95">
        <v>2.544</v>
      </c>
      <c r="C12" s="96">
        <v>5.5E-2</v>
      </c>
      <c r="D12" s="97">
        <f t="shared" si="0"/>
        <v>2.4889999999999999</v>
      </c>
    </row>
    <row r="13" spans="1:4">
      <c r="A13" s="8">
        <v>323</v>
      </c>
      <c r="B13" s="95">
        <v>1.302</v>
      </c>
      <c r="C13" s="96">
        <v>4.1000000000000002E-2</v>
      </c>
      <c r="D13" s="97">
        <f>B13-C13</f>
        <v>1.2610000000000001</v>
      </c>
    </row>
    <row r="14" spans="1:4">
      <c r="A14" s="8">
        <v>2386</v>
      </c>
      <c r="B14" s="95">
        <v>0.19600000000000001</v>
      </c>
      <c r="C14" s="96">
        <v>3.5000000000000003E-2</v>
      </c>
      <c r="D14" s="97">
        <f t="shared" si="0"/>
        <v>0.161</v>
      </c>
    </row>
    <row r="15" spans="1:4">
      <c r="A15" s="8">
        <v>319</v>
      </c>
      <c r="B15" s="95">
        <v>2.5720000000000001</v>
      </c>
      <c r="C15" s="96">
        <v>5.7000000000000002E-2</v>
      </c>
      <c r="D15" s="97">
        <f t="shared" si="0"/>
        <v>2.5150000000000001</v>
      </c>
    </row>
    <row r="16" spans="1:4">
      <c r="A16" s="8">
        <v>2199</v>
      </c>
      <c r="B16" s="95">
        <v>1.1259999999999999</v>
      </c>
      <c r="C16" s="96">
        <v>0.04</v>
      </c>
      <c r="D16" s="97">
        <f>B16-C16</f>
        <v>1.0859999999999999</v>
      </c>
    </row>
    <row r="17" spans="1:4">
      <c r="A17" s="15">
        <v>2195</v>
      </c>
      <c r="B17" s="98">
        <v>0.33500000000000002</v>
      </c>
      <c r="C17" s="99">
        <v>3.5999999999999997E-2</v>
      </c>
      <c r="D17" s="100">
        <f t="shared" si="0"/>
        <v>0.29900000000000004</v>
      </c>
    </row>
    <row r="18" spans="1:4">
      <c r="A18" s="8">
        <v>2068</v>
      </c>
      <c r="B18" s="103">
        <v>0.27300000000000002</v>
      </c>
      <c r="C18" s="104">
        <v>3.5000000000000003E-2</v>
      </c>
      <c r="D18" s="97">
        <f t="shared" si="0"/>
        <v>0.23800000000000002</v>
      </c>
    </row>
    <row r="19" spans="1:4">
      <c r="A19" s="15">
        <v>2197</v>
      </c>
      <c r="B19" s="105">
        <v>0.38400000000000001</v>
      </c>
      <c r="C19" s="104">
        <v>3.7999999999999999E-2</v>
      </c>
      <c r="D19" s="97">
        <f t="shared" si="0"/>
        <v>0.34600000000000003</v>
      </c>
    </row>
    <row r="20" spans="1:4">
      <c r="A20" s="15">
        <v>2202</v>
      </c>
      <c r="B20" s="105">
        <v>0.88100000000000001</v>
      </c>
      <c r="C20" s="104">
        <v>4.8000000000000001E-2</v>
      </c>
      <c r="D20" s="97">
        <f t="shared" si="0"/>
        <v>0.83299999999999996</v>
      </c>
    </row>
    <row r="21" spans="1:4">
      <c r="A21" s="15">
        <v>2197</v>
      </c>
      <c r="B21" s="105">
        <v>0.38600000000000001</v>
      </c>
      <c r="C21" s="104">
        <v>3.6999999999999998E-2</v>
      </c>
      <c r="D21" s="97">
        <f t="shared" si="0"/>
        <v>0.34900000000000003</v>
      </c>
    </row>
    <row r="22" spans="1:4">
      <c r="A22" s="15">
        <v>2202</v>
      </c>
      <c r="B22" s="105">
        <v>0.878</v>
      </c>
      <c r="C22" s="104">
        <v>0.04</v>
      </c>
      <c r="D22" s="97">
        <f t="shared" si="0"/>
        <v>0.83799999999999997</v>
      </c>
    </row>
    <row r="23" spans="1:4">
      <c r="A23" s="24">
        <v>2385</v>
      </c>
      <c r="B23" s="105">
        <v>0.32900000000000001</v>
      </c>
      <c r="C23" s="104">
        <v>0.04</v>
      </c>
      <c r="D23" s="97">
        <f t="shared" si="0"/>
        <v>0.28900000000000003</v>
      </c>
    </row>
    <row r="24" spans="1:4">
      <c r="A24" s="24">
        <v>2386</v>
      </c>
      <c r="B24" s="105">
        <v>0.13400000000000001</v>
      </c>
      <c r="C24" s="104">
        <v>3.5999999999999997E-2</v>
      </c>
      <c r="D24" s="97">
        <f t="shared" si="0"/>
        <v>9.8000000000000004E-2</v>
      </c>
    </row>
    <row r="25" spans="1:4">
      <c r="A25" s="87">
        <v>311</v>
      </c>
      <c r="B25" s="106">
        <v>1.242</v>
      </c>
      <c r="C25" s="107">
        <v>4.3999999999999997E-2</v>
      </c>
      <c r="D25" s="97">
        <f t="shared" si="0"/>
        <v>1.198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3E03-E5DF-2640-9DA2-E301B5786372}">
  <dimension ref="A1:E9"/>
  <sheetViews>
    <sheetView workbookViewId="0">
      <selection activeCell="F1" sqref="F1"/>
    </sheetView>
  </sheetViews>
  <sheetFormatPr baseColWidth="10" defaultRowHeight="16"/>
  <sheetData>
    <row r="1" spans="1:5" ht="34">
      <c r="A1" t="s">
        <v>31</v>
      </c>
      <c r="B1" t="s">
        <v>14</v>
      </c>
      <c r="C1" t="s">
        <v>15</v>
      </c>
      <c r="D1" s="1" t="s">
        <v>16</v>
      </c>
      <c r="E1" t="s">
        <v>32</v>
      </c>
    </row>
    <row r="2" spans="1:5">
      <c r="A2" s="108">
        <v>8000</v>
      </c>
      <c r="B2" s="95">
        <v>2.472</v>
      </c>
      <c r="C2" s="96">
        <v>0.05</v>
      </c>
      <c r="D2" s="109">
        <f>B2-C2</f>
        <v>2.4220000000000002</v>
      </c>
      <c r="E2" s="109">
        <f>D2-$F$23</f>
        <v>2.4220000000000002</v>
      </c>
    </row>
    <row r="3" spans="1:5">
      <c r="A3" s="108">
        <v>4000</v>
      </c>
      <c r="B3" s="95">
        <v>1.6180000000000001</v>
      </c>
      <c r="C3" s="96">
        <v>4.2000000000000003E-2</v>
      </c>
      <c r="D3" s="109">
        <f t="shared" ref="D3:D9" si="0">B3-C3</f>
        <v>1.5760000000000001</v>
      </c>
      <c r="E3" s="109">
        <f t="shared" ref="E3:E8" si="1">D3-$F$23</f>
        <v>1.5760000000000001</v>
      </c>
    </row>
    <row r="4" spans="1:5">
      <c r="A4" s="108">
        <v>2000</v>
      </c>
      <c r="B4" s="95">
        <v>1.01</v>
      </c>
      <c r="C4" s="96">
        <v>4.5999999999999999E-2</v>
      </c>
      <c r="D4" s="109">
        <f t="shared" si="0"/>
        <v>0.96399999999999997</v>
      </c>
      <c r="E4" s="109">
        <f t="shared" si="1"/>
        <v>0.96399999999999997</v>
      </c>
    </row>
    <row r="5" spans="1:5">
      <c r="A5" s="108">
        <v>1000</v>
      </c>
      <c r="B5" s="95">
        <v>0.59</v>
      </c>
      <c r="C5" s="96">
        <v>3.7999999999999999E-2</v>
      </c>
      <c r="D5" s="109">
        <f t="shared" si="0"/>
        <v>0.55199999999999994</v>
      </c>
      <c r="E5" s="109">
        <f t="shared" si="1"/>
        <v>0.55199999999999994</v>
      </c>
    </row>
    <row r="6" spans="1:5">
      <c r="A6" s="108">
        <v>500</v>
      </c>
      <c r="B6" s="95">
        <v>0.35299999999999998</v>
      </c>
      <c r="C6" s="96">
        <v>3.6999999999999998E-2</v>
      </c>
      <c r="D6" s="109">
        <f t="shared" si="0"/>
        <v>0.316</v>
      </c>
      <c r="E6" s="109">
        <f t="shared" si="1"/>
        <v>0.316</v>
      </c>
    </row>
    <row r="7" spans="1:5">
      <c r="A7" s="108">
        <v>250</v>
      </c>
      <c r="B7" s="95">
        <v>0.24099999999999999</v>
      </c>
      <c r="C7" s="96">
        <v>3.5999999999999997E-2</v>
      </c>
      <c r="D7" s="109">
        <f t="shared" si="0"/>
        <v>0.20499999999999999</v>
      </c>
      <c r="E7" s="109">
        <f t="shared" si="1"/>
        <v>0.20499999999999999</v>
      </c>
    </row>
    <row r="8" spans="1:5">
      <c r="A8" s="108">
        <v>125</v>
      </c>
      <c r="B8" s="95">
        <v>0.17799999999999999</v>
      </c>
      <c r="C8" s="96">
        <v>3.5000000000000003E-2</v>
      </c>
      <c r="D8" s="109">
        <f t="shared" si="0"/>
        <v>0.14299999999999999</v>
      </c>
      <c r="E8" s="109">
        <f t="shared" si="1"/>
        <v>0.14299999999999999</v>
      </c>
    </row>
    <row r="9" spans="1:5">
      <c r="A9" s="108">
        <v>0</v>
      </c>
      <c r="B9" s="95">
        <v>0.112</v>
      </c>
      <c r="C9" s="96">
        <v>3.5000000000000003E-2</v>
      </c>
      <c r="D9" s="109">
        <f t="shared" si="0"/>
        <v>7.6999999999999999E-2</v>
      </c>
      <c r="E9" s="109">
        <f>D9-$F$23</f>
        <v>7.6999999999999999E-2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Biwer</dc:creator>
  <cp:lastModifiedBy>Microsoft Office User</cp:lastModifiedBy>
  <dcterms:created xsi:type="dcterms:W3CDTF">2021-09-02T15:41:37Z</dcterms:created>
  <dcterms:modified xsi:type="dcterms:W3CDTF">2021-09-02T17:20:04Z</dcterms:modified>
</cp:coreProperties>
</file>