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camarda/OneDrive - Tufts/ophthalmology/research projects/endolaserless/data/"/>
    </mc:Choice>
  </mc:AlternateContent>
  <xr:revisionPtr revIDLastSave="0" documentId="13_ncr:1_{14E05E4A-AC5E-FA4A-B0E3-1FD7C9A42F00}" xr6:coauthVersionLast="47" xr6:coauthVersionMax="47" xr10:uidLastSave="{00000000-0000-0000-0000-000000000000}"/>
  <bookViews>
    <workbookView xWindow="0" yWindow="500" windowWidth="38400" windowHeight="19880" activeTab="4" xr2:uid="{8C05F91E-F3D0-E446-B33D-395A3D361975}"/>
  </bookViews>
  <sheets>
    <sheet name="Nick NPI (RAW) 1" sheetId="17" r:id="rId1"/>
    <sheet name="Nick NPI (Krish Cleaned) 2" sheetId="18" r:id="rId2"/>
    <sheet name="Nick Injections x NPI 3" sheetId="19" r:id="rId3"/>
    <sheet name="NPI" sheetId="1" r:id="rId4"/>
    <sheet name="Nick All Injections" sheetId="20" r:id="rId5"/>
    <sheet name="Nick All NPI and Injections" sheetId="21" r:id="rId6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" i="21" l="1"/>
  <c r="Z17" i="21" s="1"/>
  <c r="AM32" i="21"/>
  <c r="AL32" i="21"/>
  <c r="AE32" i="21"/>
  <c r="AD32" i="21"/>
  <c r="AA32" i="21"/>
  <c r="Z32" i="21"/>
  <c r="W32" i="21"/>
  <c r="V32" i="21"/>
  <c r="S32" i="21"/>
  <c r="R32" i="21"/>
  <c r="O32" i="21"/>
  <c r="N32" i="21"/>
  <c r="K32" i="21"/>
  <c r="J32" i="21"/>
  <c r="G32" i="21"/>
  <c r="AU31" i="21"/>
  <c r="AT31" i="21"/>
  <c r="AQ31" i="21"/>
  <c r="AP31" i="21"/>
  <c r="AM31" i="21"/>
  <c r="AL31" i="21"/>
  <c r="AA31" i="21"/>
  <c r="Z31" i="21"/>
  <c r="W31" i="21"/>
  <c r="V31" i="21"/>
  <c r="K31" i="21"/>
  <c r="J31" i="21"/>
  <c r="G31" i="21"/>
  <c r="AU30" i="21"/>
  <c r="AT30" i="21"/>
  <c r="AQ30" i="21"/>
  <c r="AP30" i="21"/>
  <c r="AM30" i="21"/>
  <c r="AL30" i="21"/>
  <c r="AI30" i="21"/>
  <c r="AH30" i="21"/>
  <c r="AA30" i="21"/>
  <c r="Z30" i="21"/>
  <c r="W30" i="21"/>
  <c r="V30" i="21"/>
  <c r="S30" i="21"/>
  <c r="R30" i="21"/>
  <c r="O30" i="21"/>
  <c r="N30" i="21"/>
  <c r="K30" i="21"/>
  <c r="J30" i="21"/>
  <c r="G30" i="21"/>
  <c r="AU29" i="21"/>
  <c r="AM29" i="21"/>
  <c r="AI29" i="21"/>
  <c r="AE29" i="21"/>
  <c r="W29" i="21"/>
  <c r="S29" i="21"/>
  <c r="AU28" i="21"/>
  <c r="AT28" i="21"/>
  <c r="AQ28" i="21"/>
  <c r="AP28" i="21"/>
  <c r="AM28" i="21"/>
  <c r="AL28" i="21"/>
  <c r="AI28" i="21"/>
  <c r="AH28" i="21"/>
  <c r="AE28" i="21"/>
  <c r="AD28" i="21"/>
  <c r="AA28" i="21"/>
  <c r="Z28" i="21"/>
  <c r="W28" i="21"/>
  <c r="V28" i="21"/>
  <c r="S28" i="21"/>
  <c r="R28" i="21"/>
  <c r="O28" i="21"/>
  <c r="N28" i="21"/>
  <c r="K28" i="21"/>
  <c r="J28" i="21"/>
  <c r="G28" i="21"/>
  <c r="AU27" i="21"/>
  <c r="AT27" i="21"/>
  <c r="AQ27" i="21"/>
  <c r="AP27" i="21"/>
  <c r="AM27" i="21"/>
  <c r="AL27" i="21"/>
  <c r="AI27" i="21"/>
  <c r="AH27" i="21"/>
  <c r="AE27" i="21"/>
  <c r="AD27" i="21"/>
  <c r="AA27" i="21"/>
  <c r="S27" i="21"/>
  <c r="R27" i="21"/>
  <c r="O27" i="21"/>
  <c r="N27" i="21"/>
  <c r="K27" i="21"/>
  <c r="J27" i="21"/>
  <c r="G27" i="21"/>
  <c r="AU26" i="21"/>
  <c r="AT26" i="21"/>
  <c r="AQ26" i="21"/>
  <c r="AP26" i="21"/>
  <c r="AM26" i="21"/>
  <c r="AL26" i="21"/>
  <c r="AI26" i="21"/>
  <c r="AH26" i="21"/>
  <c r="AE26" i="21"/>
  <c r="AD26" i="21"/>
  <c r="AA26" i="21"/>
  <c r="Z26" i="21"/>
  <c r="W26" i="21"/>
  <c r="V26" i="21"/>
  <c r="S26" i="21"/>
  <c r="R26" i="21"/>
  <c r="K26" i="21"/>
  <c r="J26" i="21"/>
  <c r="G26" i="21"/>
  <c r="AU25" i="21"/>
  <c r="AT25" i="21"/>
  <c r="AQ25" i="21"/>
  <c r="AP25" i="21"/>
  <c r="AM25" i="21"/>
  <c r="AL25" i="21"/>
  <c r="AI25" i="21"/>
  <c r="AH25" i="21"/>
  <c r="AE25" i="21"/>
  <c r="AD25" i="21"/>
  <c r="AA25" i="21"/>
  <c r="Z25" i="21"/>
  <c r="W25" i="21"/>
  <c r="V25" i="21"/>
  <c r="S25" i="21"/>
  <c r="R25" i="21"/>
  <c r="O25" i="21"/>
  <c r="N25" i="21"/>
  <c r="K25" i="21"/>
  <c r="J25" i="21"/>
  <c r="G25" i="21"/>
  <c r="AA24" i="21"/>
  <c r="Z24" i="21"/>
  <c r="S24" i="21"/>
  <c r="R24" i="21"/>
  <c r="O24" i="21"/>
  <c r="N24" i="21"/>
  <c r="K24" i="21"/>
  <c r="J24" i="21"/>
  <c r="G24" i="21"/>
  <c r="AU22" i="21"/>
  <c r="AQ22" i="21"/>
  <c r="AM22" i="21"/>
  <c r="AI22" i="21"/>
  <c r="AE22" i="21"/>
  <c r="AA22" i="21"/>
  <c r="W22" i="21"/>
  <c r="O22" i="21"/>
  <c r="K22" i="21"/>
  <c r="S21" i="21"/>
  <c r="K21" i="21"/>
  <c r="AU20" i="21"/>
  <c r="AT20" i="21"/>
  <c r="AQ20" i="21"/>
  <c r="AP20" i="21"/>
  <c r="AM20" i="21"/>
  <c r="AL20" i="21"/>
  <c r="AI20" i="21"/>
  <c r="AH20" i="21"/>
  <c r="AE20" i="21"/>
  <c r="AD20" i="21"/>
  <c r="AA20" i="21"/>
  <c r="Z20" i="21"/>
  <c r="W20" i="21"/>
  <c r="V20" i="21"/>
  <c r="S20" i="21"/>
  <c r="R20" i="21"/>
  <c r="O20" i="21"/>
  <c r="N20" i="21"/>
  <c r="K20" i="21"/>
  <c r="J20" i="21"/>
  <c r="G20" i="21"/>
  <c r="AU19" i="21"/>
  <c r="AI19" i="21"/>
  <c r="W19" i="21"/>
  <c r="S19" i="21"/>
  <c r="K19" i="21"/>
  <c r="AH18" i="21"/>
  <c r="AD18" i="21"/>
  <c r="AQ17" i="21"/>
  <c r="AP17" i="21"/>
  <c r="W17" i="21"/>
  <c r="V17" i="21"/>
  <c r="S17" i="21"/>
  <c r="R17" i="21"/>
  <c r="O17" i="21"/>
  <c r="N17" i="21"/>
  <c r="K17" i="21"/>
  <c r="J17" i="21"/>
  <c r="G17" i="21"/>
  <c r="AU16" i="21"/>
  <c r="AT16" i="21"/>
  <c r="AQ16" i="21"/>
  <c r="AP16" i="21"/>
  <c r="AI16" i="21"/>
  <c r="AH16" i="21"/>
  <c r="AE16" i="21"/>
  <c r="AD16" i="21"/>
  <c r="AA16" i="21"/>
  <c r="Z16" i="21"/>
  <c r="W16" i="21"/>
  <c r="V16" i="21"/>
  <c r="S16" i="21"/>
  <c r="R16" i="21"/>
  <c r="O16" i="21"/>
  <c r="N16" i="21"/>
  <c r="G16" i="21"/>
  <c r="AU15" i="21"/>
  <c r="AT15" i="21"/>
  <c r="AA15" i="21"/>
  <c r="Z15" i="21"/>
  <c r="W15" i="21"/>
  <c r="V15" i="21"/>
  <c r="S15" i="21"/>
  <c r="R15" i="21"/>
  <c r="K15" i="21"/>
  <c r="J15" i="21"/>
  <c r="G15" i="21"/>
  <c r="AU13" i="21"/>
  <c r="AT13" i="21"/>
  <c r="AM13" i="21"/>
  <c r="AL13" i="21"/>
  <c r="AI13" i="21"/>
  <c r="AH13" i="21"/>
  <c r="W13" i="21"/>
  <c r="V13" i="21"/>
  <c r="S13" i="21"/>
  <c r="R13" i="21"/>
  <c r="O13" i="21"/>
  <c r="N13" i="21"/>
  <c r="G13" i="21"/>
  <c r="AU12" i="21"/>
  <c r="AT12" i="21"/>
  <c r="AQ12" i="21"/>
  <c r="AP12" i="21"/>
  <c r="AM12" i="21"/>
  <c r="AL12" i="21"/>
  <c r="AI12" i="21"/>
  <c r="AH12" i="21"/>
  <c r="AE12" i="21"/>
  <c r="AD12" i="21"/>
  <c r="W12" i="21"/>
  <c r="V12" i="21"/>
  <c r="S12" i="21"/>
  <c r="R12" i="21"/>
  <c r="O12" i="21"/>
  <c r="N12" i="21"/>
  <c r="K12" i="21"/>
  <c r="J12" i="21"/>
  <c r="G12" i="21"/>
  <c r="AU11" i="21"/>
  <c r="AT11" i="21"/>
  <c r="AQ11" i="21"/>
  <c r="AP11" i="21"/>
  <c r="AM11" i="21"/>
  <c r="AL11" i="21"/>
  <c r="AI11" i="21"/>
  <c r="AH11" i="21"/>
  <c r="AE11" i="21"/>
  <c r="AD11" i="21"/>
  <c r="AA11" i="21"/>
  <c r="Z11" i="21"/>
  <c r="W11" i="21"/>
  <c r="V11" i="21"/>
  <c r="S11" i="21"/>
  <c r="R11" i="21"/>
  <c r="O11" i="21"/>
  <c r="N11" i="21"/>
  <c r="K11" i="21"/>
  <c r="J11" i="21"/>
  <c r="G11" i="21"/>
  <c r="AT9" i="21"/>
  <c r="AL9" i="21"/>
  <c r="AH9" i="21"/>
  <c r="AD9" i="21"/>
  <c r="Z9" i="21"/>
  <c r="V9" i="21"/>
  <c r="R9" i="21"/>
  <c r="J9" i="21"/>
  <c r="AU8" i="21"/>
  <c r="AT8" i="21"/>
  <c r="AQ8" i="21"/>
  <c r="AP8" i="21"/>
  <c r="AM8" i="21"/>
  <c r="AL8" i="21"/>
  <c r="AI8" i="21"/>
  <c r="AH8" i="21"/>
  <c r="AE8" i="21"/>
  <c r="AD8" i="21"/>
  <c r="G8" i="21"/>
  <c r="AT7" i="21"/>
  <c r="AL7" i="21"/>
  <c r="AH7" i="21"/>
  <c r="AD7" i="21"/>
  <c r="Z7" i="21"/>
  <c r="V7" i="21"/>
  <c r="R7" i="21"/>
  <c r="N7" i="21"/>
  <c r="J7" i="21"/>
  <c r="AU6" i="21"/>
  <c r="AT6" i="21"/>
  <c r="AQ6" i="21"/>
  <c r="AP6" i="21"/>
  <c r="AM6" i="21"/>
  <c r="AL6" i="21"/>
  <c r="AI6" i="21"/>
  <c r="AH6" i="21"/>
  <c r="AE6" i="21"/>
  <c r="AD6" i="21"/>
  <c r="AA6" i="21"/>
  <c r="Z6" i="21"/>
  <c r="W6" i="21"/>
  <c r="V6" i="21"/>
  <c r="S6" i="21"/>
  <c r="R6" i="21"/>
  <c r="O6" i="21"/>
  <c r="N6" i="21"/>
  <c r="K6" i="21"/>
  <c r="J6" i="21"/>
  <c r="G6" i="21"/>
  <c r="O5" i="21"/>
  <c r="N5" i="21"/>
  <c r="K5" i="21"/>
  <c r="J5" i="21"/>
  <c r="G5" i="21"/>
  <c r="AU4" i="21"/>
  <c r="AT4" i="21"/>
  <c r="AM4" i="21"/>
  <c r="AL4" i="21"/>
  <c r="AI4" i="21"/>
  <c r="AH4" i="21"/>
  <c r="AE4" i="21"/>
  <c r="AD4" i="21"/>
  <c r="AA4" i="21"/>
  <c r="Z4" i="21"/>
  <c r="W4" i="21"/>
  <c r="V4" i="21"/>
  <c r="S4" i="21"/>
  <c r="R4" i="21"/>
  <c r="O4" i="21"/>
  <c r="N4" i="21"/>
  <c r="K4" i="21"/>
  <c r="J4" i="21"/>
  <c r="G4" i="21"/>
  <c r="AU3" i="21"/>
  <c r="AT3" i="21"/>
  <c r="AQ3" i="21"/>
  <c r="AP3" i="21"/>
  <c r="AM3" i="21"/>
  <c r="AL3" i="21"/>
  <c r="AI3" i="21"/>
  <c r="AH3" i="21"/>
  <c r="AE3" i="21"/>
  <c r="AD3" i="21"/>
  <c r="AA3" i="21"/>
  <c r="Z3" i="21"/>
  <c r="W3" i="21"/>
  <c r="V3" i="21"/>
  <c r="S3" i="21"/>
  <c r="R3" i="21"/>
  <c r="O3" i="21"/>
  <c r="N3" i="21"/>
  <c r="K3" i="21"/>
  <c r="J3" i="21"/>
  <c r="G3" i="21"/>
  <c r="AA17" i="21" l="1"/>
  <c r="AN1048576" i="20"/>
  <c r="AT40" i="20"/>
  <c r="AS39" i="20"/>
  <c r="J37" i="20"/>
  <c r="N37" i="20" s="1"/>
  <c r="R37" i="20" s="1"/>
  <c r="V37" i="20" s="1"/>
  <c r="N36" i="20"/>
  <c r="R36" i="20" s="1"/>
  <c r="V36" i="20" s="1"/>
  <c r="J36" i="20"/>
  <c r="J35" i="20"/>
  <c r="N35" i="20" s="1"/>
  <c r="R35" i="20" s="1"/>
  <c r="V35" i="20" s="1"/>
  <c r="J34" i="20"/>
  <c r="N34" i="20" s="1"/>
  <c r="R34" i="20" s="1"/>
  <c r="V34" i="20" s="1"/>
  <c r="J33" i="20"/>
  <c r="N33" i="20" s="1"/>
  <c r="R33" i="20" s="1"/>
  <c r="V33" i="20" s="1"/>
  <c r="N32" i="20"/>
  <c r="R32" i="20" s="1"/>
  <c r="V32" i="20" s="1"/>
  <c r="J32" i="20"/>
  <c r="J31" i="20"/>
  <c r="N31" i="20" s="1"/>
  <c r="R31" i="20" s="1"/>
  <c r="V31" i="20" s="1"/>
  <c r="J30" i="20"/>
  <c r="N30" i="20" s="1"/>
  <c r="R30" i="20" s="1"/>
  <c r="V30" i="20" s="1"/>
  <c r="J29" i="20"/>
  <c r="N29" i="20" s="1"/>
  <c r="R29" i="20" s="1"/>
  <c r="V29" i="20" s="1"/>
  <c r="J28" i="20"/>
  <c r="N28" i="20" s="1"/>
  <c r="R28" i="20" s="1"/>
  <c r="V28" i="20" s="1"/>
  <c r="AA27" i="20"/>
  <c r="AF27" i="20" s="1"/>
  <c r="AK27" i="20" s="1"/>
  <c r="AN27" i="20" s="1"/>
  <c r="AP27" i="20" s="1"/>
  <c r="AX27" i="20" s="1"/>
  <c r="BC27" i="20" s="1"/>
  <c r="BH27" i="20" s="1"/>
  <c r="BJ27" i="20" s="1"/>
  <c r="J27" i="20"/>
  <c r="N27" i="20" s="1"/>
  <c r="R27" i="20" s="1"/>
  <c r="V27" i="20" s="1"/>
  <c r="X27" i="20" s="1"/>
  <c r="J26" i="20"/>
  <c r="N26" i="20" s="1"/>
  <c r="R26" i="20" s="1"/>
  <c r="V26" i="20" s="1"/>
  <c r="J25" i="20"/>
  <c r="N25" i="20" s="1"/>
  <c r="R25" i="20" s="1"/>
  <c r="V25" i="20" s="1"/>
  <c r="J24" i="20"/>
  <c r="N24" i="20" s="1"/>
  <c r="R24" i="20" s="1"/>
  <c r="V24" i="20" s="1"/>
  <c r="X24" i="20" s="1"/>
  <c r="AT23" i="20"/>
  <c r="AS22" i="20"/>
  <c r="D21" i="20"/>
  <c r="C21" i="20"/>
  <c r="J20" i="20"/>
  <c r="N20" i="20" s="1"/>
  <c r="R20" i="20" s="1"/>
  <c r="V20" i="20" s="1"/>
  <c r="N19" i="20"/>
  <c r="R19" i="20" s="1"/>
  <c r="V19" i="20" s="1"/>
  <c r="J19" i="20"/>
  <c r="J18" i="20"/>
  <c r="N18" i="20" s="1"/>
  <c r="R18" i="20" s="1"/>
  <c r="V18" i="20" s="1"/>
  <c r="J17" i="20"/>
  <c r="N17" i="20" s="1"/>
  <c r="R17" i="20" s="1"/>
  <c r="V17" i="20" s="1"/>
  <c r="J16" i="20"/>
  <c r="N16" i="20" s="1"/>
  <c r="R16" i="20" s="1"/>
  <c r="V16" i="20" s="1"/>
  <c r="J15" i="20"/>
  <c r="N15" i="20" s="1"/>
  <c r="R15" i="20" s="1"/>
  <c r="V15" i="20" s="1"/>
  <c r="J14" i="20"/>
  <c r="N14" i="20" s="1"/>
  <c r="R14" i="20" s="1"/>
  <c r="V14" i="20" s="1"/>
  <c r="J13" i="20"/>
  <c r="N13" i="20" s="1"/>
  <c r="R13" i="20" s="1"/>
  <c r="V13" i="20" s="1"/>
  <c r="J12" i="20"/>
  <c r="N12" i="20" s="1"/>
  <c r="R12" i="20" s="1"/>
  <c r="V12" i="20" s="1"/>
  <c r="J11" i="20"/>
  <c r="N11" i="20" s="1"/>
  <c r="R11" i="20" s="1"/>
  <c r="V11" i="20" s="1"/>
  <c r="J10" i="20"/>
  <c r="N10" i="20" s="1"/>
  <c r="R10" i="20" s="1"/>
  <c r="V10" i="20" s="1"/>
  <c r="J9" i="20"/>
  <c r="N9" i="20" s="1"/>
  <c r="R9" i="20" s="1"/>
  <c r="V9" i="20" s="1"/>
  <c r="X9" i="20" s="1"/>
  <c r="AA9" i="20" s="1"/>
  <c r="AF9" i="20" s="1"/>
  <c r="AK9" i="20" s="1"/>
  <c r="AN9" i="20" s="1"/>
  <c r="AP9" i="20" s="1"/>
  <c r="AX9" i="20" s="1"/>
  <c r="BC9" i="20" s="1"/>
  <c r="BH9" i="20" s="1"/>
  <c r="BJ9" i="20" s="1"/>
  <c r="J8" i="20"/>
  <c r="N8" i="20" s="1"/>
  <c r="R8" i="20" s="1"/>
  <c r="V8" i="20" s="1"/>
  <c r="J7" i="20"/>
  <c r="N7" i="20" s="1"/>
  <c r="R7" i="20" s="1"/>
  <c r="V7" i="20" s="1"/>
  <c r="J6" i="20"/>
  <c r="N6" i="20" s="1"/>
  <c r="R6" i="20" s="1"/>
  <c r="V6" i="20" s="1"/>
  <c r="AA5" i="20"/>
  <c r="AF5" i="20" s="1"/>
  <c r="AK5" i="20" s="1"/>
  <c r="AN5" i="20" s="1"/>
  <c r="AP5" i="20" s="1"/>
  <c r="AX5" i="20" s="1"/>
  <c r="BC5" i="20" s="1"/>
  <c r="BH5" i="20" s="1"/>
  <c r="BJ5" i="20" s="1"/>
  <c r="J5" i="20"/>
  <c r="N5" i="20" s="1"/>
  <c r="R5" i="20" s="1"/>
  <c r="V5" i="20" s="1"/>
  <c r="X5" i="20" s="1"/>
  <c r="J4" i="20"/>
  <c r="N4" i="20" s="1"/>
  <c r="X37" i="20" l="1"/>
  <c r="AA37" i="20" s="1"/>
  <c r="AF37" i="20" s="1"/>
  <c r="AK37" i="20" s="1"/>
  <c r="AN37" i="20" s="1"/>
  <c r="AP37" i="20" s="1"/>
  <c r="AX37" i="20" s="1"/>
  <c r="BC37" i="20" s="1"/>
  <c r="BH37" i="20" s="1"/>
  <c r="BJ37" i="20" s="1"/>
  <c r="X29" i="20"/>
  <c r="X39" i="20" s="1"/>
  <c r="AA18" i="20"/>
  <c r="AF18" i="20" s="1"/>
  <c r="AK18" i="20" s="1"/>
  <c r="AN18" i="20" s="1"/>
  <c r="AP18" i="20" s="1"/>
  <c r="AX18" i="20" s="1"/>
  <c r="BC18" i="20" s="1"/>
  <c r="BH18" i="20" s="1"/>
  <c r="BJ18" i="20" s="1"/>
  <c r="X18" i="20"/>
  <c r="AA19" i="20"/>
  <c r="AF19" i="20" s="1"/>
  <c r="AK19" i="20" s="1"/>
  <c r="AN19" i="20" s="1"/>
  <c r="AP19" i="20" s="1"/>
  <c r="AX19" i="20" s="1"/>
  <c r="BC19" i="20" s="1"/>
  <c r="BH19" i="20" s="1"/>
  <c r="BJ19" i="20" s="1"/>
  <c r="X19" i="20"/>
  <c r="X20" i="20"/>
  <c r="AA20" i="20" s="1"/>
  <c r="AF20" i="20" s="1"/>
  <c r="AK20" i="20" s="1"/>
  <c r="AN20" i="20" s="1"/>
  <c r="AP20" i="20" s="1"/>
  <c r="AX20" i="20" s="1"/>
  <c r="BC20" i="20" s="1"/>
  <c r="BH20" i="20" s="1"/>
  <c r="BJ20" i="20" s="1"/>
  <c r="X33" i="20"/>
  <c r="AA33" i="20" s="1"/>
  <c r="AF33" i="20" s="1"/>
  <c r="AK33" i="20" s="1"/>
  <c r="AN33" i="20" s="1"/>
  <c r="AP33" i="20" s="1"/>
  <c r="AX33" i="20" s="1"/>
  <c r="BC33" i="20" s="1"/>
  <c r="BH33" i="20" s="1"/>
  <c r="BJ33" i="20" s="1"/>
  <c r="X16" i="20"/>
  <c r="AA16" i="20" s="1"/>
  <c r="AF16" i="20" s="1"/>
  <c r="AK16" i="20" s="1"/>
  <c r="AN16" i="20" s="1"/>
  <c r="AP16" i="20" s="1"/>
  <c r="AX16" i="20" s="1"/>
  <c r="BC16" i="20" s="1"/>
  <c r="BH16" i="20" s="1"/>
  <c r="BJ16" i="20" s="1"/>
  <c r="AA25" i="20"/>
  <c r="AF25" i="20" s="1"/>
  <c r="AK25" i="20" s="1"/>
  <c r="AN25" i="20" s="1"/>
  <c r="AP25" i="20" s="1"/>
  <c r="AX25" i="20" s="1"/>
  <c r="BC25" i="20" s="1"/>
  <c r="BH25" i="20" s="1"/>
  <c r="BJ25" i="20" s="1"/>
  <c r="X25" i="20"/>
  <c r="X38" i="20" s="1"/>
  <c r="X26" i="20"/>
  <c r="AA26" i="20" s="1"/>
  <c r="AF26" i="20" s="1"/>
  <c r="AK26" i="20" s="1"/>
  <c r="AN26" i="20" s="1"/>
  <c r="AP26" i="20" s="1"/>
  <c r="AX26" i="20" s="1"/>
  <c r="BC26" i="20" s="1"/>
  <c r="BH26" i="20" s="1"/>
  <c r="BJ26" i="20" s="1"/>
  <c r="X6" i="20"/>
  <c r="AA6" i="20" s="1"/>
  <c r="AF6" i="20" s="1"/>
  <c r="AK6" i="20" s="1"/>
  <c r="AN6" i="20" s="1"/>
  <c r="AP6" i="20" s="1"/>
  <c r="AX6" i="20" s="1"/>
  <c r="BC6" i="20" s="1"/>
  <c r="BH6" i="20" s="1"/>
  <c r="BJ6" i="20" s="1"/>
  <c r="X34" i="20"/>
  <c r="AA34" i="20" s="1"/>
  <c r="AF34" i="20" s="1"/>
  <c r="AK34" i="20" s="1"/>
  <c r="AN34" i="20" s="1"/>
  <c r="AP34" i="20" s="1"/>
  <c r="AX34" i="20" s="1"/>
  <c r="BC34" i="20" s="1"/>
  <c r="BH34" i="20" s="1"/>
  <c r="BJ34" i="20" s="1"/>
  <c r="AA8" i="20"/>
  <c r="AF8" i="20" s="1"/>
  <c r="AK8" i="20" s="1"/>
  <c r="AN8" i="20" s="1"/>
  <c r="AP8" i="20" s="1"/>
  <c r="AX8" i="20" s="1"/>
  <c r="BC8" i="20" s="1"/>
  <c r="BH8" i="20" s="1"/>
  <c r="BJ8" i="20" s="1"/>
  <c r="X8" i="20"/>
  <c r="X30" i="20"/>
  <c r="AA30" i="20" s="1"/>
  <c r="AF30" i="20" s="1"/>
  <c r="AK30" i="20" s="1"/>
  <c r="AN30" i="20" s="1"/>
  <c r="AP30" i="20" s="1"/>
  <c r="AX30" i="20" s="1"/>
  <c r="BC30" i="20" s="1"/>
  <c r="BH30" i="20" s="1"/>
  <c r="BJ30" i="20" s="1"/>
  <c r="X11" i="20"/>
  <c r="AA11" i="20" s="1"/>
  <c r="AF11" i="20" s="1"/>
  <c r="AK11" i="20" s="1"/>
  <c r="AN11" i="20" s="1"/>
  <c r="AP11" i="20" s="1"/>
  <c r="AX11" i="20" s="1"/>
  <c r="BC11" i="20" s="1"/>
  <c r="BH11" i="20" s="1"/>
  <c r="BJ11" i="20" s="1"/>
  <c r="X7" i="20"/>
  <c r="AA7" i="20" s="1"/>
  <c r="AF7" i="20" s="1"/>
  <c r="AK7" i="20" s="1"/>
  <c r="AN7" i="20" s="1"/>
  <c r="AP7" i="20" s="1"/>
  <c r="AX7" i="20" s="1"/>
  <c r="BC7" i="20" s="1"/>
  <c r="BH7" i="20" s="1"/>
  <c r="BJ7" i="20" s="1"/>
  <c r="AA15" i="20"/>
  <c r="AF15" i="20" s="1"/>
  <c r="AK15" i="20" s="1"/>
  <c r="AN15" i="20" s="1"/>
  <c r="AP15" i="20" s="1"/>
  <c r="AX15" i="20" s="1"/>
  <c r="BC15" i="20" s="1"/>
  <c r="BH15" i="20" s="1"/>
  <c r="BJ15" i="20" s="1"/>
  <c r="X15" i="20"/>
  <c r="X35" i="20"/>
  <c r="AA35" i="20" s="1"/>
  <c r="AF35" i="20" s="1"/>
  <c r="AK35" i="20" s="1"/>
  <c r="AN35" i="20" s="1"/>
  <c r="AP35" i="20" s="1"/>
  <c r="AX35" i="20" s="1"/>
  <c r="BC35" i="20" s="1"/>
  <c r="BH35" i="20" s="1"/>
  <c r="BJ35" i="20" s="1"/>
  <c r="X32" i="20"/>
  <c r="AA32" i="20" s="1"/>
  <c r="AF32" i="20" s="1"/>
  <c r="AK32" i="20" s="1"/>
  <c r="AN32" i="20" s="1"/>
  <c r="AP32" i="20" s="1"/>
  <c r="AX32" i="20" s="1"/>
  <c r="BC32" i="20" s="1"/>
  <c r="BH32" i="20" s="1"/>
  <c r="BJ32" i="20" s="1"/>
  <c r="X36" i="20"/>
  <c r="AA36" i="20" s="1"/>
  <c r="AF36" i="20" s="1"/>
  <c r="AK36" i="20" s="1"/>
  <c r="AN36" i="20" s="1"/>
  <c r="AP36" i="20" s="1"/>
  <c r="AX36" i="20" s="1"/>
  <c r="BC36" i="20" s="1"/>
  <c r="BH36" i="20" s="1"/>
  <c r="BJ36" i="20" s="1"/>
  <c r="AA28" i="20"/>
  <c r="AF28" i="20" s="1"/>
  <c r="AK28" i="20" s="1"/>
  <c r="AN28" i="20" s="1"/>
  <c r="AP28" i="20" s="1"/>
  <c r="AX28" i="20" s="1"/>
  <c r="BC28" i="20" s="1"/>
  <c r="BH28" i="20" s="1"/>
  <c r="BJ28" i="20" s="1"/>
  <c r="X28" i="20"/>
  <c r="X12" i="20"/>
  <c r="AA12" i="20" s="1"/>
  <c r="AF12" i="20" s="1"/>
  <c r="AK12" i="20" s="1"/>
  <c r="AN12" i="20" s="1"/>
  <c r="AP12" i="20" s="1"/>
  <c r="AX12" i="20" s="1"/>
  <c r="BC12" i="20" s="1"/>
  <c r="BH12" i="20" s="1"/>
  <c r="BJ12" i="20" s="1"/>
  <c r="X17" i="20"/>
  <c r="AA17" i="20" s="1"/>
  <c r="AF17" i="20" s="1"/>
  <c r="AK17" i="20" s="1"/>
  <c r="AN17" i="20" s="1"/>
  <c r="AP17" i="20" s="1"/>
  <c r="AX17" i="20" s="1"/>
  <c r="BC17" i="20" s="1"/>
  <c r="BH17" i="20" s="1"/>
  <c r="BJ17" i="20" s="1"/>
  <c r="AA13" i="20"/>
  <c r="AF13" i="20" s="1"/>
  <c r="AK13" i="20" s="1"/>
  <c r="AN13" i="20" s="1"/>
  <c r="AP13" i="20" s="1"/>
  <c r="AX13" i="20" s="1"/>
  <c r="BC13" i="20" s="1"/>
  <c r="BH13" i="20" s="1"/>
  <c r="BJ13" i="20" s="1"/>
  <c r="X13" i="20"/>
  <c r="X31" i="20"/>
  <c r="AA31" i="20" s="1"/>
  <c r="AF31" i="20" s="1"/>
  <c r="AK31" i="20" s="1"/>
  <c r="AN31" i="20" s="1"/>
  <c r="AP31" i="20" s="1"/>
  <c r="AX31" i="20" s="1"/>
  <c r="BC31" i="20" s="1"/>
  <c r="BH31" i="20" s="1"/>
  <c r="BJ31" i="20" s="1"/>
  <c r="X10" i="20"/>
  <c r="AA10" i="20" s="1"/>
  <c r="AF10" i="20" s="1"/>
  <c r="AK10" i="20" s="1"/>
  <c r="AN10" i="20" s="1"/>
  <c r="AP10" i="20" s="1"/>
  <c r="AX10" i="20" s="1"/>
  <c r="BC10" i="20" s="1"/>
  <c r="BH10" i="20" s="1"/>
  <c r="BJ10" i="20" s="1"/>
  <c r="X14" i="20"/>
  <c r="AA14" i="20" s="1"/>
  <c r="AF14" i="20" s="1"/>
  <c r="AK14" i="20" s="1"/>
  <c r="AN14" i="20" s="1"/>
  <c r="AP14" i="20" s="1"/>
  <c r="AX14" i="20" s="1"/>
  <c r="BC14" i="20" s="1"/>
  <c r="BH14" i="20" s="1"/>
  <c r="BJ14" i="20" s="1"/>
  <c r="AA24" i="20"/>
  <c r="AF24" i="20" s="1"/>
  <c r="AK24" i="20" s="1"/>
  <c r="AN24" i="20" s="1"/>
  <c r="AP24" i="20" s="1"/>
  <c r="R4" i="20"/>
  <c r="N21" i="20"/>
  <c r="J21" i="20"/>
  <c r="AA29" i="20" l="1"/>
  <c r="AF29" i="20" s="1"/>
  <c r="AK29" i="20" s="1"/>
  <c r="AN29" i="20" s="1"/>
  <c r="AP29" i="20" s="1"/>
  <c r="AX29" i="20" s="1"/>
  <c r="BC29" i="20" s="1"/>
  <c r="BH29" i="20" s="1"/>
  <c r="BJ29" i="20" s="1"/>
  <c r="R21" i="20"/>
  <c r="V4" i="20"/>
  <c r="X4" i="20" s="1"/>
  <c r="AX24" i="20"/>
  <c r="BC24" i="20" s="1"/>
  <c r="BH24" i="20" s="1"/>
  <c r="BJ24" i="20" s="1"/>
  <c r="BJ38" i="20" s="1"/>
  <c r="AP38" i="20"/>
  <c r="AP39" i="20"/>
  <c r="X22" i="20" l="1"/>
  <c r="X41" i="20" s="1"/>
  <c r="V21" i="20"/>
  <c r="BJ39" i="20"/>
  <c r="AA4" i="20" l="1"/>
  <c r="AF4" i="20" s="1"/>
  <c r="AK4" i="20" s="1"/>
  <c r="AN4" i="20" s="1"/>
  <c r="AP4" i="20" s="1"/>
  <c r="AX4" i="20" l="1"/>
  <c r="BC4" i="20" s="1"/>
  <c r="BH4" i="20" s="1"/>
  <c r="BJ4" i="20" s="1"/>
  <c r="AP22" i="20"/>
  <c r="AR41" i="20" s="1"/>
  <c r="AP21" i="20"/>
  <c r="BJ22" i="20" l="1"/>
  <c r="BJ21" i="20"/>
  <c r="J4" i="1" l="1"/>
  <c r="L42" i="1"/>
  <c r="D45" i="1" l="1"/>
  <c r="E45" i="1"/>
  <c r="F45" i="1"/>
  <c r="C45" i="1"/>
  <c r="D44" i="1"/>
  <c r="E44" i="1"/>
  <c r="F44" i="1"/>
  <c r="C44" i="1"/>
  <c r="C43" i="1"/>
  <c r="S89" i="1"/>
  <c r="S88" i="1"/>
  <c r="S86" i="1"/>
  <c r="S85" i="1"/>
  <c r="S84" i="1"/>
  <c r="S83" i="1"/>
  <c r="S78" i="1"/>
  <c r="S74" i="1"/>
  <c r="S73" i="1"/>
  <c r="S71" i="1"/>
  <c r="S70" i="1"/>
  <c r="S69" i="1"/>
  <c r="S67" i="1"/>
  <c r="S66" i="1"/>
  <c r="S65" i="1"/>
  <c r="S64" i="1"/>
  <c r="S62" i="1"/>
  <c r="S61" i="1"/>
  <c r="G5" i="1"/>
  <c r="M48" i="1"/>
  <c r="R42" i="1"/>
  <c r="T33" i="1"/>
  <c r="T11" i="1"/>
  <c r="T12" i="1"/>
  <c r="T14" i="1"/>
  <c r="T15" i="1"/>
  <c r="T16" i="1"/>
  <c r="T17" i="1"/>
  <c r="T19" i="1"/>
  <c r="T20" i="1"/>
  <c r="T21" i="1"/>
  <c r="T23" i="1"/>
  <c r="T24" i="1"/>
  <c r="T28" i="1"/>
  <c r="T34" i="1"/>
  <c r="T35" i="1"/>
  <c r="T36" i="1"/>
  <c r="T38" i="1"/>
  <c r="T39" i="1"/>
  <c r="M49" i="1"/>
  <c r="O49" i="1"/>
  <c r="P49" i="1"/>
  <c r="R49" i="1"/>
  <c r="S49" i="1"/>
  <c r="O48" i="1"/>
  <c r="P48" i="1"/>
  <c r="R48" i="1"/>
  <c r="S48" i="1"/>
  <c r="L49" i="1"/>
  <c r="L48" i="1"/>
  <c r="R92" i="1" l="1"/>
  <c r="T43" i="1"/>
  <c r="T42" i="1"/>
  <c r="T44" i="1"/>
  <c r="O42" i="1"/>
  <c r="O43" i="1"/>
  <c r="R43" i="1"/>
  <c r="O44" i="1"/>
  <c r="R44" i="1"/>
  <c r="L44" i="1"/>
  <c r="L43" i="1"/>
  <c r="D6" i="1"/>
  <c r="D43" i="1"/>
  <c r="E43" i="1"/>
  <c r="F43" i="1"/>
  <c r="J6" i="1"/>
  <c r="J5" i="1"/>
  <c r="G6" i="1"/>
  <c r="G4" i="1"/>
  <c r="D4" i="1"/>
  <c r="D5" i="1"/>
</calcChain>
</file>

<file path=xl/sharedStrings.xml><?xml version="1.0" encoding="utf-8"?>
<sst xmlns="http://schemas.openxmlformats.org/spreadsheetml/2006/main" count="1514" uniqueCount="193">
  <si>
    <t>NPI</t>
  </si>
  <si>
    <t>Week 4</t>
  </si>
  <si>
    <t>Week 52</t>
  </si>
  <si>
    <t>Week 104</t>
  </si>
  <si>
    <t>Week 152</t>
  </si>
  <si>
    <t>q8week</t>
  </si>
  <si>
    <t>q16week</t>
  </si>
  <si>
    <t>Injections</t>
  </si>
  <si>
    <t>All</t>
  </si>
  <si>
    <t>N/A</t>
  </si>
  <si>
    <t>not gradable</t>
  </si>
  <si>
    <t xml:space="preserve">not gradable </t>
  </si>
  <si>
    <t>missed visit</t>
  </si>
  <si>
    <t>q16</t>
  </si>
  <si>
    <t>q8</t>
  </si>
  <si>
    <t>-</t>
  </si>
  <si>
    <t>p-value (comp to week 4)</t>
  </si>
  <si>
    <t>Delta</t>
  </si>
  <si>
    <t>L-01</t>
  </si>
  <si>
    <t>L-02</t>
  </si>
  <si>
    <t>L-04</t>
  </si>
  <si>
    <t>L-07</t>
  </si>
  <si>
    <t>L-10</t>
  </si>
  <si>
    <t>L-13</t>
  </si>
  <si>
    <t>L-14</t>
  </si>
  <si>
    <t>L-17</t>
  </si>
  <si>
    <t>L-18</t>
  </si>
  <si>
    <t>L-23</t>
  </si>
  <si>
    <t>L-24</t>
  </si>
  <si>
    <t>L-28</t>
  </si>
  <si>
    <t>L-30</t>
  </si>
  <si>
    <t>L-31</t>
  </si>
  <si>
    <t>L-32</t>
  </si>
  <si>
    <t>L-36</t>
  </si>
  <si>
    <t>L-38</t>
  </si>
  <si>
    <t>L-05</t>
  </si>
  <si>
    <t>L-06</t>
  </si>
  <si>
    <t>L-08</t>
  </si>
  <si>
    <t>L-09</t>
  </si>
  <si>
    <t>L-11</t>
  </si>
  <si>
    <t>L-12</t>
  </si>
  <si>
    <t>L-15</t>
  </si>
  <si>
    <t>L-16</t>
  </si>
  <si>
    <t>L-19</t>
  </si>
  <si>
    <t>L-21</t>
  </si>
  <si>
    <t>L-25</t>
  </si>
  <si>
    <t>L-29</t>
  </si>
  <si>
    <t>L-34</t>
  </si>
  <si>
    <t>L-35</t>
  </si>
  <si>
    <t>Cleaned</t>
  </si>
  <si>
    <t>Schedule</t>
  </si>
  <si>
    <t>SubjectID</t>
  </si>
  <si>
    <t xml:space="preserve">Injection Schedule </t>
  </si>
  <si>
    <t>RANGE:</t>
  </si>
  <si>
    <t>(26,77)</t>
  </si>
  <si>
    <t>Eyes</t>
  </si>
  <si>
    <t>Pt. ID/ Eye</t>
  </si>
  <si>
    <t>Scrn/m0 Ltr</t>
  </si>
  <si>
    <t>Surgery</t>
  </si>
  <si>
    <t>POD 1</t>
  </si>
  <si>
    <t>1-2 wk post-op</t>
  </si>
  <si>
    <t>4 wk post-op</t>
  </si>
  <si>
    <t>8 wk post-op</t>
  </si>
  <si>
    <t>12 wk post-op</t>
  </si>
  <si>
    <t># of IAI to timepoint</t>
  </si>
  <si>
    <t>16 wk post-op</t>
  </si>
  <si>
    <t>20 wk post op</t>
  </si>
  <si>
    <t>24 wk post-op</t>
  </si>
  <si>
    <t>28 week post-op</t>
  </si>
  <si>
    <t>32 week post-op</t>
  </si>
  <si>
    <t>36 wk post-op</t>
  </si>
  <si>
    <t>40 wk post-op</t>
  </si>
  <si>
    <t>44 wk post-op</t>
  </si>
  <si>
    <t>48 wk post-op</t>
  </si>
  <si>
    <t>52 wk post-op</t>
  </si>
  <si>
    <t>56 wk post-op</t>
  </si>
  <si>
    <t>60 wk post-op</t>
  </si>
  <si>
    <t>64 wk post-op</t>
  </si>
  <si>
    <t>68 wk post-op</t>
  </si>
  <si>
    <t>72 wk post-op</t>
  </si>
  <si>
    <t>76 wk post-op</t>
  </si>
  <si>
    <t>80 wk post-op</t>
  </si>
  <si>
    <t>84 wk post-op</t>
  </si>
  <si>
    <t>88 wk post-op</t>
  </si>
  <si>
    <t>92 wk post-op</t>
  </si>
  <si>
    <t>96 wk post-op</t>
  </si>
  <si>
    <t>100 wk post-op</t>
  </si>
  <si>
    <t>104 wk post-op</t>
  </si>
  <si>
    <t>108 wk post-op</t>
  </si>
  <si>
    <t>112 wk post-op</t>
  </si>
  <si>
    <t>116 wk post-op</t>
  </si>
  <si>
    <t>120 wk post-op</t>
  </si>
  <si>
    <t>124 wk post-op</t>
  </si>
  <si>
    <t>128 wk post-op</t>
  </si>
  <si>
    <t>132 wk post-op</t>
  </si>
  <si>
    <t>136 wk post-op</t>
  </si>
  <si>
    <t>140 wk post-op</t>
  </si>
  <si>
    <t>144 wk post-op</t>
  </si>
  <si>
    <t>148 wk post-op</t>
  </si>
  <si>
    <t>152 wk post-op</t>
  </si>
  <si>
    <t>Q16</t>
  </si>
  <si>
    <t>q16 week through 52weeks</t>
  </si>
  <si>
    <t>q16 week through weel 104</t>
  </si>
  <si>
    <t>COMPLIANCE (1=yes, 0=no)</t>
  </si>
  <si>
    <t>q16 week through week 152</t>
  </si>
  <si>
    <t>OS</t>
  </si>
  <si>
    <t>deceased</t>
  </si>
  <si>
    <t>---</t>
  </si>
  <si>
    <t>death</t>
  </si>
  <si>
    <t>converted to q8 at week 148</t>
  </si>
  <si>
    <t>OD</t>
  </si>
  <si>
    <t>0-RD</t>
  </si>
  <si>
    <t>missed</t>
  </si>
  <si>
    <t>s/p rd repair</t>
  </si>
  <si>
    <t>converted to q8</t>
  </si>
  <si>
    <t>-=--</t>
  </si>
  <si>
    <t>0*</t>
  </si>
  <si>
    <t xml:space="preserve">converted to q8 at week 148 </t>
  </si>
  <si>
    <t>missed vist</t>
  </si>
  <si>
    <t>missed*</t>
  </si>
  <si>
    <t>0- NLP</t>
  </si>
  <si>
    <t>0-BP too high</t>
  </si>
  <si>
    <t>avg q16 inj thru 1 year</t>
  </si>
  <si>
    <t>average q16 inj thru 2 years</t>
  </si>
  <si>
    <t>average q16 thru 3 years</t>
  </si>
  <si>
    <t>total q16 inj thru 1 year</t>
  </si>
  <si>
    <t>total q16 inj thru 2 years</t>
  </si>
  <si>
    <t>11/17 compliant</t>
  </si>
  <si>
    <t xml:space="preserve">total q16 inj thru 3 years </t>
  </si>
  <si>
    <t>Q8</t>
  </si>
  <si>
    <t xml:space="preserve">q8week through 52 weeks </t>
  </si>
  <si>
    <t>q8week through week 104</t>
  </si>
  <si>
    <t>14/17 with week 104 visit</t>
  </si>
  <si>
    <t>missed inj-P.D.</t>
  </si>
  <si>
    <t>converted to q16</t>
  </si>
  <si>
    <t>No INJ-RD</t>
  </si>
  <si>
    <t>s/p RD repair (prn tx)</t>
  </si>
  <si>
    <t>missed inj- P.D.</t>
  </si>
  <si>
    <t>avg q8 inj thru 1 year</t>
  </si>
  <si>
    <t>average q8 thru 2 years</t>
  </si>
  <si>
    <t>average q8 thru 3 years</t>
  </si>
  <si>
    <t>total q8 inj thru 1 year</t>
  </si>
  <si>
    <t xml:space="preserve">total q8 inj thru 2 years </t>
  </si>
  <si>
    <t xml:space="preserve">12/14 compliant </t>
  </si>
  <si>
    <t xml:space="preserve">total q8 inj thru 3 years </t>
  </si>
  <si>
    <t>L-03</t>
  </si>
  <si>
    <t>13- did not receive PPV/EL at beginning of study- pt has completed 152 weeks</t>
  </si>
  <si>
    <t>x</t>
  </si>
  <si>
    <t>L-20</t>
  </si>
  <si>
    <t>1- LTFU after week 12</t>
  </si>
  <si>
    <t>ALL patient inj thru 1 year</t>
  </si>
  <si>
    <t>ALL patient inj- 2 year</t>
  </si>
  <si>
    <t>L-22</t>
  </si>
  <si>
    <t>1- missed weeks 72, 96, 104, 112, 120 through 132 weeks</t>
  </si>
  <si>
    <t>L-26</t>
  </si>
  <si>
    <t>1- No surgery or f/u- only screening visit then LTFU</t>
  </si>
  <si>
    <t>12/14 with week 104 visit</t>
  </si>
  <si>
    <t>L-27</t>
  </si>
  <si>
    <t>1- LTFU after week 4</t>
  </si>
  <si>
    <t>L-33</t>
  </si>
  <si>
    <t>1- fairly compliant patient (only missed week 16, 20,24) through 112 weeks</t>
  </si>
  <si>
    <t>L-37</t>
  </si>
  <si>
    <t>L-39</t>
  </si>
  <si>
    <t>2- (additional pre-op injection due to delaying surgery)- compliant patient with no missed visits through week 80</t>
  </si>
  <si>
    <t>L-40</t>
  </si>
  <si>
    <t>1- fairly compliant patient (only missed week 40, 44, 48) through 64 weeks</t>
  </si>
  <si>
    <t>red = required</t>
  </si>
  <si>
    <t>blue = DME - given injection</t>
  </si>
  <si>
    <t>green = given due to leakage</t>
  </si>
  <si>
    <t>Subject ID</t>
  </si>
  <si>
    <t>Week 16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</si>
  <si>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 xml:space="preserve"> from wk4</t>
    </r>
  </si>
  <si>
    <t>Week 28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</si>
  <si>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 xml:space="preserve"> from wk16</t>
    </r>
  </si>
  <si>
    <t>Week 40</t>
  </si>
  <si>
    <t>Week 64</t>
  </si>
  <si>
    <t>Week 80</t>
  </si>
  <si>
    <t>Week 96</t>
  </si>
  <si>
    <t>Week 120</t>
  </si>
  <si>
    <t>9*</t>
  </si>
  <si>
    <t>6*</t>
  </si>
  <si>
    <t>1-N/A?</t>
  </si>
  <si>
    <t>4*</t>
  </si>
  <si>
    <t>13*</t>
  </si>
  <si>
    <t>*13</t>
  </si>
  <si>
    <t>*3</t>
  </si>
  <si>
    <t>nN/A</t>
  </si>
  <si>
    <t>*15</t>
  </si>
  <si>
    <t>*19</t>
  </si>
  <si>
    <t>schedule</t>
  </si>
  <si>
    <t>Week 136</t>
  </si>
  <si>
    <t>PRN 17</t>
  </si>
  <si>
    <t>PRN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</si>
</sst>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/d"/>
    <numFmt numFmtId="166" formatCode="0.0000"/>
    <numFmt numFmtId="167" formatCode="0.000000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u/>
      <sz val="12"/>
      <color rgb="FF000000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theme="0" tint="-0.249977111117893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4" fillId="6" borderId="0" applyNumberFormat="0" applyBorder="0" applyAlignment="0" applyProtection="0"/>
  </cellStyleXfs>
  <cellXfs count="127">
    <xf numFmtId="0" fontId="0" fillId="0" borderId="0" xfId="0"/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4" borderId="2" xfId="0" applyNumberFormat="1" applyFill="1" applyBorder="1"/>
    <xf numFmtId="164" fontId="0" fillId="0" borderId="2" xfId="0" applyNumberFormat="1" applyBorder="1"/>
    <xf numFmtId="164" fontId="1" fillId="4" borderId="2" xfId="0" applyNumberFormat="1" applyFont="1" applyFill="1" applyBorder="1"/>
    <xf numFmtId="164" fontId="1" fillId="0" borderId="2" xfId="0" applyNumberFormat="1" applyFont="1" applyBorder="1"/>
    <xf numFmtId="164" fontId="0" fillId="4" borderId="2" xfId="0" applyNumberFormat="1" applyFill="1" applyBorder="1" applyAlignment="1">
      <alignment horizontal="right"/>
    </xf>
    <xf numFmtId="2" fontId="0" fillId="0" borderId="0" xfId="0" applyNumberFormat="1"/>
    <xf numFmtId="1" fontId="0" fillId="5" borderId="1" xfId="0" applyNumberFormat="1" applyFill="1" applyBorder="1" applyAlignment="1">
      <alignment horizontal="right"/>
    </xf>
    <xf numFmtId="164" fontId="0" fillId="0" borderId="0" xfId="0" applyNumberForma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5" xfId="0" applyFill="1" applyBorder="1"/>
    <xf numFmtId="0" fontId="1" fillId="0" borderId="0" xfId="0" applyFont="1"/>
    <xf numFmtId="164" fontId="1" fillId="0" borderId="0" xfId="0" applyNumberFormat="1" applyFont="1"/>
    <xf numFmtId="0" fontId="5" fillId="0" borderId="0" xfId="1" applyFont="1"/>
    <xf numFmtId="0" fontId="2" fillId="0" borderId="0" xfId="1"/>
    <xf numFmtId="0" fontId="6" fillId="0" borderId="0" xfId="1" applyFont="1" applyAlignment="1">
      <alignment horizontal="right"/>
    </xf>
    <xf numFmtId="0" fontId="6" fillId="0" borderId="0" xfId="1" applyFont="1" applyAlignment="1">
      <alignment horizontal="center"/>
    </xf>
    <xf numFmtId="0" fontId="6" fillId="7" borderId="0" xfId="1" applyFont="1" applyFill="1"/>
    <xf numFmtId="0" fontId="6" fillId="8" borderId="0" xfId="1" applyFont="1" applyFill="1"/>
    <xf numFmtId="0" fontId="6" fillId="9" borderId="0" xfId="1" applyFont="1" applyFill="1"/>
    <xf numFmtId="0" fontId="7" fillId="10" borderId="6" xfId="1" applyFont="1" applyFill="1" applyBorder="1" applyAlignment="1">
      <alignment horizontal="center"/>
    </xf>
    <xf numFmtId="0" fontId="7" fillId="10" borderId="7" xfId="1" applyFont="1" applyFill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11" borderId="8" xfId="1" applyFont="1" applyFill="1" applyBorder="1" applyAlignment="1">
      <alignment horizontal="center"/>
    </xf>
    <xf numFmtId="0" fontId="5" fillId="7" borderId="0" xfId="1" applyFont="1" applyFill="1" applyAlignment="1">
      <alignment horizontal="left"/>
    </xf>
    <xf numFmtId="0" fontId="8" fillId="0" borderId="0" xfId="1" applyFont="1"/>
    <xf numFmtId="0" fontId="5" fillId="0" borderId="0" xfId="1" applyFont="1" applyAlignment="1">
      <alignment horizontal="center"/>
    </xf>
    <xf numFmtId="0" fontId="9" fillId="0" borderId="9" xfId="1" applyFont="1" applyBorder="1"/>
    <xf numFmtId="0" fontId="6" fillId="0" borderId="9" xfId="1" applyFont="1" applyBorder="1"/>
    <xf numFmtId="0" fontId="6" fillId="11" borderId="9" xfId="1" applyFont="1" applyFill="1" applyBorder="1"/>
    <xf numFmtId="0" fontId="5" fillId="7" borderId="9" xfId="1" applyFont="1" applyFill="1" applyBorder="1"/>
    <xf numFmtId="0" fontId="6" fillId="7" borderId="9" xfId="1" applyFont="1" applyFill="1" applyBorder="1"/>
    <xf numFmtId="0" fontId="5" fillId="7" borderId="9" xfId="1" applyFont="1" applyFill="1" applyBorder="1" applyAlignment="1">
      <alignment horizontal="right"/>
    </xf>
    <xf numFmtId="0" fontId="10" fillId="6" borderId="0" xfId="2" applyFont="1" applyAlignment="1">
      <alignment horizontal="right"/>
    </xf>
    <xf numFmtId="0" fontId="6" fillId="12" borderId="9" xfId="1" applyFont="1" applyFill="1" applyBorder="1"/>
    <xf numFmtId="0" fontId="6" fillId="13" borderId="9" xfId="1" applyFont="1" applyFill="1" applyBorder="1"/>
    <xf numFmtId="0" fontId="6" fillId="14" borderId="9" xfId="1" applyFont="1" applyFill="1" applyBorder="1"/>
    <xf numFmtId="0" fontId="2" fillId="8" borderId="0" xfId="1" applyFill="1" applyAlignment="1">
      <alignment horizontal="left"/>
    </xf>
    <xf numFmtId="0" fontId="2" fillId="12" borderId="0" xfId="1" applyFill="1" applyAlignment="1">
      <alignment horizontal="left"/>
    </xf>
    <xf numFmtId="0" fontId="6" fillId="0" borderId="9" xfId="1" applyFont="1" applyBorder="1" applyAlignment="1">
      <alignment horizontal="center"/>
    </xf>
    <xf numFmtId="0" fontId="2" fillId="8" borderId="9" xfId="1" applyFill="1" applyBorder="1" applyAlignment="1">
      <alignment horizontal="center"/>
    </xf>
    <xf numFmtId="0" fontId="2" fillId="12" borderId="9" xfId="1" applyFill="1" applyBorder="1" applyAlignment="1">
      <alignment horizontal="left"/>
    </xf>
    <xf numFmtId="0" fontId="2" fillId="8" borderId="9" xfId="1" applyFill="1" applyBorder="1" applyAlignment="1">
      <alignment horizontal="left"/>
    </xf>
    <xf numFmtId="0" fontId="2" fillId="12" borderId="9" xfId="1" applyFill="1" applyBorder="1" applyAlignment="1">
      <alignment horizontal="right"/>
    </xf>
    <xf numFmtId="0" fontId="6" fillId="15" borderId="0" xfId="1" applyFont="1" applyFill="1"/>
    <xf numFmtId="0" fontId="6" fillId="0" borderId="0" xfId="1" applyFont="1"/>
    <xf numFmtId="0" fontId="6" fillId="8" borderId="9" xfId="1" applyFont="1" applyFill="1" applyBorder="1" applyAlignment="1">
      <alignment horizontal="center"/>
    </xf>
    <xf numFmtId="0" fontId="2" fillId="16" borderId="9" xfId="1" applyFill="1" applyBorder="1" applyAlignment="1">
      <alignment horizontal="left"/>
    </xf>
    <xf numFmtId="0" fontId="2" fillId="8" borderId="9" xfId="1" applyFill="1" applyBorder="1" applyAlignment="1">
      <alignment horizontal="right"/>
    </xf>
    <xf numFmtId="0" fontId="4" fillId="6" borderId="0" xfId="2"/>
    <xf numFmtId="0" fontId="2" fillId="17" borderId="9" xfId="1" applyFill="1" applyBorder="1"/>
    <xf numFmtId="0" fontId="6" fillId="17" borderId="9" xfId="1" applyFont="1" applyFill="1" applyBorder="1"/>
    <xf numFmtId="0" fontId="2" fillId="12" borderId="9" xfId="1" applyFill="1" applyBorder="1"/>
    <xf numFmtId="0" fontId="11" fillId="0" borderId="0" xfId="1" applyFont="1"/>
    <xf numFmtId="0" fontId="11" fillId="0" borderId="9" xfId="1" applyFont="1" applyBorder="1"/>
    <xf numFmtId="0" fontId="11" fillId="18" borderId="9" xfId="1" applyFont="1" applyFill="1" applyBorder="1"/>
    <xf numFmtId="0" fontId="11" fillId="17" borderId="9" xfId="1" applyFont="1" applyFill="1" applyBorder="1"/>
    <xf numFmtId="0" fontId="6" fillId="8" borderId="9" xfId="1" applyFont="1" applyFill="1" applyBorder="1"/>
    <xf numFmtId="0" fontId="6" fillId="17" borderId="9" xfId="1" applyFont="1" applyFill="1" applyBorder="1" applyAlignment="1">
      <alignment horizontal="right"/>
    </xf>
    <xf numFmtId="0" fontId="6" fillId="8" borderId="9" xfId="1" applyFont="1" applyFill="1" applyBorder="1" applyAlignment="1">
      <alignment horizontal="right"/>
    </xf>
    <xf numFmtId="0" fontId="6" fillId="19" borderId="9" xfId="1" applyFont="1" applyFill="1" applyBorder="1" applyAlignment="1">
      <alignment horizontal="right"/>
    </xf>
    <xf numFmtId="0" fontId="2" fillId="8" borderId="0" xfId="1" applyFill="1" applyAlignment="1">
      <alignment horizontal="right"/>
    </xf>
    <xf numFmtId="0" fontId="6" fillId="12" borderId="9" xfId="1" applyFont="1" applyFill="1" applyBorder="1" applyAlignment="1">
      <alignment horizontal="right"/>
    </xf>
    <xf numFmtId="0" fontId="2" fillId="12" borderId="9" xfId="1" applyFill="1" applyBorder="1" applyAlignment="1">
      <alignment horizontal="center"/>
    </xf>
    <xf numFmtId="0" fontId="6" fillId="8" borderId="0" xfId="1" applyFont="1" applyFill="1" applyAlignment="1">
      <alignment horizontal="right"/>
    </xf>
    <xf numFmtId="0" fontId="6" fillId="16" borderId="9" xfId="1" applyFont="1" applyFill="1" applyBorder="1"/>
    <xf numFmtId="0" fontId="6" fillId="12" borderId="9" xfId="1" applyFont="1" applyFill="1" applyBorder="1" applyAlignment="1">
      <alignment horizontal="left"/>
    </xf>
    <xf numFmtId="0" fontId="6" fillId="12" borderId="9" xfId="1" applyFont="1" applyFill="1" applyBorder="1" applyAlignment="1">
      <alignment horizontal="center"/>
    </xf>
    <xf numFmtId="0" fontId="7" fillId="7" borderId="9" xfId="1" applyFont="1" applyFill="1" applyBorder="1" applyAlignment="1">
      <alignment horizontal="right"/>
    </xf>
    <xf numFmtId="0" fontId="5" fillId="8" borderId="0" xfId="1" applyFont="1" applyFill="1"/>
    <xf numFmtId="0" fontId="5" fillId="9" borderId="0" xfId="1" applyFont="1" applyFill="1"/>
    <xf numFmtId="0" fontId="6" fillId="0" borderId="10" xfId="1" applyFont="1" applyBorder="1"/>
    <xf numFmtId="0" fontId="6" fillId="8" borderId="11" xfId="1" applyFont="1" applyFill="1" applyBorder="1"/>
    <xf numFmtId="0" fontId="6" fillId="8" borderId="8" xfId="1" applyFont="1" applyFill="1" applyBorder="1"/>
    <xf numFmtId="0" fontId="6" fillId="7" borderId="10" xfId="1" applyFont="1" applyFill="1" applyBorder="1"/>
    <xf numFmtId="0" fontId="6" fillId="8" borderId="11" xfId="1" applyFont="1" applyFill="1" applyBorder="1" applyAlignment="1">
      <alignment horizontal="center"/>
    </xf>
    <xf numFmtId="0" fontId="7" fillId="7" borderId="11" xfId="1" applyFont="1" applyFill="1" applyBorder="1" applyAlignment="1">
      <alignment horizontal="right"/>
    </xf>
    <xf numFmtId="0" fontId="5" fillId="8" borderId="9" xfId="1" applyFont="1" applyFill="1" applyBorder="1"/>
    <xf numFmtId="0" fontId="9" fillId="0" borderId="12" xfId="1" applyFont="1" applyBorder="1"/>
    <xf numFmtId="0" fontId="6" fillId="0" borderId="12" xfId="1" applyFont="1" applyBorder="1"/>
    <xf numFmtId="0" fontId="5" fillId="7" borderId="0" xfId="1" applyFont="1" applyFill="1"/>
    <xf numFmtId="0" fontId="6" fillId="7" borderId="12" xfId="1" applyFont="1" applyFill="1" applyBorder="1"/>
    <xf numFmtId="0" fontId="6" fillId="7" borderId="12" xfId="1" applyFont="1" applyFill="1" applyBorder="1" applyAlignment="1">
      <alignment horizontal="center"/>
    </xf>
    <xf numFmtId="0" fontId="7" fillId="7" borderId="12" xfId="1" applyFont="1" applyFill="1" applyBorder="1" applyAlignment="1">
      <alignment horizontal="right"/>
    </xf>
    <xf numFmtId="0" fontId="11" fillId="13" borderId="9" xfId="1" applyFont="1" applyFill="1" applyBorder="1"/>
    <xf numFmtId="0" fontId="2" fillId="8" borderId="0" xfId="1" applyFill="1" applyAlignment="1">
      <alignment horizontal="center"/>
    </xf>
    <xf numFmtId="0" fontId="2" fillId="12" borderId="0" xfId="1" applyFill="1"/>
    <xf numFmtId="0" fontId="11" fillId="20" borderId="9" xfId="1" applyFont="1" applyFill="1" applyBorder="1"/>
    <xf numFmtId="0" fontId="6" fillId="13" borderId="9" xfId="1" applyFont="1" applyFill="1" applyBorder="1" applyAlignment="1">
      <alignment horizontal="right"/>
    </xf>
    <xf numFmtId="165" fontId="6" fillId="0" borderId="0" xfId="1" applyNumberFormat="1" applyFont="1"/>
    <xf numFmtId="0" fontId="2" fillId="8" borderId="9" xfId="1" applyFill="1" applyBorder="1"/>
    <xf numFmtId="0" fontId="6" fillId="21" borderId="9" xfId="1" applyFont="1" applyFill="1" applyBorder="1"/>
    <xf numFmtId="0" fontId="6" fillId="8" borderId="9" xfId="1" applyFont="1" applyFill="1" applyBorder="1" applyAlignment="1">
      <alignment horizontal="left"/>
    </xf>
    <xf numFmtId="0" fontId="7" fillId="8" borderId="9" xfId="1" applyFont="1" applyFill="1" applyBorder="1" applyAlignment="1">
      <alignment horizontal="right"/>
    </xf>
    <xf numFmtId="0" fontId="9" fillId="8" borderId="9" xfId="1" applyFont="1" applyFill="1" applyBorder="1"/>
    <xf numFmtId="0" fontId="7" fillId="8" borderId="13" xfId="1" applyFont="1" applyFill="1" applyBorder="1" applyAlignment="1">
      <alignment horizontal="right"/>
    </xf>
    <xf numFmtId="0" fontId="7" fillId="8" borderId="0" xfId="1" applyFont="1" applyFill="1" applyAlignment="1">
      <alignment horizontal="right"/>
    </xf>
    <xf numFmtId="0" fontId="7" fillId="7" borderId="0" xfId="1" applyFont="1" applyFill="1" applyAlignment="1">
      <alignment horizontal="right"/>
    </xf>
    <xf numFmtId="0" fontId="7" fillId="8" borderId="14" xfId="1" applyFont="1" applyFill="1" applyBorder="1" applyAlignment="1">
      <alignment horizontal="right"/>
    </xf>
    <xf numFmtId="0" fontId="7" fillId="8" borderId="15" xfId="1" applyFont="1" applyFill="1" applyBorder="1" applyAlignment="1">
      <alignment horizontal="right"/>
    </xf>
    <xf numFmtId="0" fontId="11" fillId="8" borderId="0" xfId="1" applyFont="1" applyFill="1"/>
    <xf numFmtId="0" fontId="12" fillId="0" borderId="0" xfId="0" applyFont="1"/>
    <xf numFmtId="0" fontId="0" fillId="5" borderId="16" xfId="0" applyFill="1" applyBorder="1"/>
    <xf numFmtId="0" fontId="0" fillId="2" borderId="0" xfId="0" applyFill="1" applyAlignment="1">
      <alignment horizontal="right"/>
    </xf>
    <xf numFmtId="166" fontId="0" fillId="2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22" borderId="1" xfId="0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0" fillId="3" borderId="1" xfId="0" applyNumberFormat="1" applyFill="1" applyBorder="1" applyAlignment="1">
      <alignment horizontal="right"/>
    </xf>
    <xf numFmtId="164" fontId="0" fillId="3" borderId="0" xfId="0" applyNumberFormat="1" applyFill="1" applyAlignment="1">
      <alignment horizontal="right"/>
    </xf>
    <xf numFmtId="0" fontId="0" fillId="3" borderId="1" xfId="0" applyFill="1" applyBorder="1" applyAlignment="1">
      <alignment horizontal="right"/>
    </xf>
    <xf numFmtId="167" fontId="0" fillId="3" borderId="1" xfId="0" applyNumberFormat="1" applyFill="1" applyBorder="1" applyAlignment="1">
      <alignment horizontal="right"/>
    </xf>
    <xf numFmtId="0" fontId="0" fillId="2" borderId="16" xfId="0" applyFill="1" applyBorder="1"/>
    <xf numFmtId="0" fontId="0" fillId="3" borderId="16" xfId="0" applyFill="1" applyBorder="1"/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60% - Accent4" xfId="2" builtinId="44"/>
    <cellStyle name="Normal" xfId="0" builtinId="0"/>
    <cellStyle name="Normal 2" xfId="1" xr:uid="{D07E6E92-AF13-B94B-B76F-48C3D6ACA0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NPI!$S$59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NPI!$R$60:$R$90</c:f>
              <c:numCache>
                <c:formatCode>0</c:formatCode>
                <c:ptCount val="31"/>
                <c:pt idx="1">
                  <c:v>20</c:v>
                </c:pt>
                <c:pt idx="2">
                  <c:v>13</c:v>
                </c:pt>
                <c:pt idx="4">
                  <c:v>18</c:v>
                </c:pt>
                <c:pt idx="5">
                  <c:v>16</c:v>
                </c:pt>
                <c:pt idx="6">
                  <c:v>12</c:v>
                </c:pt>
                <c:pt idx="7">
                  <c:v>10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3">
                  <c:v>16</c:v>
                </c:pt>
                <c:pt idx="14">
                  <c:v>13</c:v>
                </c:pt>
                <c:pt idx="18">
                  <c:v>23</c:v>
                </c:pt>
                <c:pt idx="23">
                  <c:v>25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8">
                  <c:v>22</c:v>
                </c:pt>
                <c:pt idx="29">
                  <c:v>17</c:v>
                </c:pt>
              </c:numCache>
            </c:numRef>
          </c:xVal>
          <c:yVal>
            <c:numRef>
              <c:f>NPI!$S$60:$S$90</c:f>
              <c:numCache>
                <c:formatCode>General</c:formatCode>
                <c:ptCount val="31"/>
                <c:pt idx="1">
                  <c:v>1.3259960000000015E-2</c:v>
                </c:pt>
                <c:pt idx="2">
                  <c:v>0.20465261499999998</c:v>
                </c:pt>
                <c:pt idx="4">
                  <c:v>0.15597718300000002</c:v>
                </c:pt>
                <c:pt idx="5">
                  <c:v>5.4023297000000026E-2</c:v>
                </c:pt>
                <c:pt idx="6">
                  <c:v>0.24058686300000004</c:v>
                </c:pt>
                <c:pt idx="7">
                  <c:v>1.3234211000000001E-2</c:v>
                </c:pt>
                <c:pt idx="9">
                  <c:v>8.2113093999999998E-2</c:v>
                </c:pt>
                <c:pt idx="10">
                  <c:v>0.145083609</c:v>
                </c:pt>
                <c:pt idx="11">
                  <c:v>0.119246598</c:v>
                </c:pt>
                <c:pt idx="13">
                  <c:v>4.6293686999999972E-2</c:v>
                </c:pt>
                <c:pt idx="14">
                  <c:v>5.7180747000000004E-2</c:v>
                </c:pt>
                <c:pt idx="18">
                  <c:v>0.187539498</c:v>
                </c:pt>
                <c:pt idx="23">
                  <c:v>1.5498186000000001E-2</c:v>
                </c:pt>
                <c:pt idx="24">
                  <c:v>-1.1394284000000032E-2</c:v>
                </c:pt>
                <c:pt idx="25">
                  <c:v>6.4677620999999991E-2</c:v>
                </c:pt>
                <c:pt idx="26">
                  <c:v>-5.3947530000000299E-3</c:v>
                </c:pt>
                <c:pt idx="28">
                  <c:v>9.5108359999999975E-2</c:v>
                </c:pt>
                <c:pt idx="29">
                  <c:v>9.7641617999999986E-2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B-A04C-AFCE-5A9AA6AD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92559"/>
        <c:axId val="1060427631"/>
      </c:scatterChart>
      <c:valAx>
        <c:axId val="106029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27631"/>
        <c:crosses val="autoZero"/>
        <c:crossBetween val="midCat"/>
      </c:valAx>
      <c:valAx>
        <c:axId val="10604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9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131589</xdr:colOff>
      <xdr:row>55</xdr:row>
      <xdr:rowOff>74363</xdr:rowOff>
    </xdr:from>
    <xdr:to>
      <xdr:col>33</xdr:col>
      <xdr:colOff>306024</xdr:colOff>
      <xdr:row>79</xdr:row>
      <xdr:rowOff>122409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7FBE8-F180-5D23-CE9E-76E043EDF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4EDA-CE07-3140-A031-C173228947C1}">
  <sheetPr codeName="Sheet1"/>
  <dimension ref="A1:F32"/>
  <sheetViews>
    <sheetView zoomScale="107" workbookViewId="0">
      <selection activeCell="E15" sqref="E15"/>
    </sheetView>
  </sheetViews>
  <sheetFormatPr baseColWidth="10" defaultRowHeight="16" x14ac:dyDescent="0.2"/>
  <cols>
    <col min="4" max="4" width="16.33203125" customWidth="1"/>
    <col min="5" max="5" width="20" customWidth="1"/>
    <col min="6" max="6" width="16.83203125" customWidth="1"/>
  </cols>
  <sheetData>
    <row r="1" spans="1:6" x14ac:dyDescent="0.2">
      <c r="A1" t="s">
        <v>50</v>
      </c>
      <c r="B1" t="s">
        <v>51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13</v>
      </c>
      <c r="B2" s="15" t="s">
        <v>18</v>
      </c>
      <c r="C2" s="1" t="s">
        <v>9</v>
      </c>
      <c r="D2" s="1" t="s">
        <v>12</v>
      </c>
      <c r="E2" s="1" t="s">
        <v>12</v>
      </c>
      <c r="F2" s="1" t="s">
        <v>12</v>
      </c>
    </row>
    <row r="3" spans="1:6" x14ac:dyDescent="0.2">
      <c r="A3" t="s">
        <v>13</v>
      </c>
      <c r="B3" s="16" t="s">
        <v>19</v>
      </c>
      <c r="C3" s="2">
        <v>0.21495354799999999</v>
      </c>
      <c r="D3" s="2">
        <v>0.22737053800000001</v>
      </c>
      <c r="E3" s="2">
        <v>0.257479601</v>
      </c>
      <c r="F3" s="2">
        <v>0.22821350800000001</v>
      </c>
    </row>
    <row r="4" spans="1:6" x14ac:dyDescent="0.2">
      <c r="A4" t="s">
        <v>13</v>
      </c>
      <c r="B4" s="16" t="s">
        <v>20</v>
      </c>
      <c r="C4" s="2">
        <v>2.7893556E-2</v>
      </c>
      <c r="D4" s="2">
        <v>9.8587328000000002E-2</v>
      </c>
      <c r="E4" s="2">
        <v>0.20506395899999999</v>
      </c>
      <c r="F4" s="2">
        <v>0.232546171</v>
      </c>
    </row>
    <row r="5" spans="1:6" x14ac:dyDescent="0.2">
      <c r="A5" t="s">
        <v>13</v>
      </c>
      <c r="B5" s="16" t="s">
        <v>21</v>
      </c>
      <c r="C5" s="2">
        <v>0.21761658</v>
      </c>
      <c r="D5" s="2" t="s">
        <v>9</v>
      </c>
      <c r="E5" s="2" t="s">
        <v>12</v>
      </c>
      <c r="F5" s="2" t="s">
        <v>9</v>
      </c>
    </row>
    <row r="6" spans="1:6" x14ac:dyDescent="0.2">
      <c r="A6" t="s">
        <v>13</v>
      </c>
      <c r="B6" s="16" t="s">
        <v>22</v>
      </c>
      <c r="C6" s="2">
        <v>0.309356295</v>
      </c>
      <c r="D6" s="2">
        <v>0.35700927599999999</v>
      </c>
      <c r="E6" s="2">
        <v>0.42760646099999999</v>
      </c>
      <c r="F6" s="2">
        <v>0.46533347800000002</v>
      </c>
    </row>
    <row r="7" spans="1:6" x14ac:dyDescent="0.2">
      <c r="A7" t="s">
        <v>13</v>
      </c>
      <c r="B7" s="16" t="s">
        <v>23</v>
      </c>
      <c r="C7" s="2">
        <v>0.47202908199999999</v>
      </c>
      <c r="D7" s="2">
        <v>0.385999749</v>
      </c>
      <c r="E7" s="2">
        <v>0.69261438799999997</v>
      </c>
      <c r="F7" s="2">
        <v>0.52605237900000001</v>
      </c>
    </row>
    <row r="8" spans="1:6" x14ac:dyDescent="0.2">
      <c r="A8" t="s">
        <v>13</v>
      </c>
      <c r="B8" s="16" t="s">
        <v>24</v>
      </c>
      <c r="C8" s="2">
        <v>0.42908207599999998</v>
      </c>
      <c r="D8" s="2" t="s">
        <v>12</v>
      </c>
      <c r="E8" s="2">
        <v>0.45308316100000001</v>
      </c>
      <c r="F8" s="2">
        <v>0.66966893900000002</v>
      </c>
    </row>
    <row r="9" spans="1:6" x14ac:dyDescent="0.2">
      <c r="A9" t="s">
        <v>13</v>
      </c>
      <c r="B9" s="16" t="s">
        <v>25</v>
      </c>
      <c r="C9" s="2">
        <v>1.4534396E-2</v>
      </c>
      <c r="D9" s="2">
        <v>1.2813843E-2</v>
      </c>
      <c r="E9" s="2">
        <v>1.0916308E-2</v>
      </c>
      <c r="F9" s="2">
        <v>2.7768607000000001E-2</v>
      </c>
    </row>
    <row r="10" spans="1:6" x14ac:dyDescent="0.2">
      <c r="A10" t="s">
        <v>13</v>
      </c>
      <c r="B10" s="16" t="s">
        <v>26</v>
      </c>
      <c r="C10" s="2" t="s">
        <v>9</v>
      </c>
      <c r="D10" s="2" t="s">
        <v>9</v>
      </c>
      <c r="E10" s="2" t="s">
        <v>9</v>
      </c>
      <c r="F10" s="2" t="s">
        <v>12</v>
      </c>
    </row>
    <row r="11" spans="1:6" x14ac:dyDescent="0.2">
      <c r="A11" t="s">
        <v>13</v>
      </c>
      <c r="B11" s="16" t="s">
        <v>27</v>
      </c>
      <c r="C11" s="2">
        <v>0.32606834299999998</v>
      </c>
      <c r="D11" s="2">
        <v>0.256939845</v>
      </c>
      <c r="E11" s="2">
        <v>0.30015741299999998</v>
      </c>
      <c r="F11" s="2">
        <v>0.40818143699999998</v>
      </c>
    </row>
    <row r="12" spans="1:6" x14ac:dyDescent="0.2">
      <c r="A12" t="s">
        <v>13</v>
      </c>
      <c r="B12" s="16" t="s">
        <v>28</v>
      </c>
      <c r="C12" s="2">
        <v>0.121453297</v>
      </c>
      <c r="D12" s="2">
        <v>0.192619926</v>
      </c>
      <c r="E12" s="2">
        <v>0.24397651300000001</v>
      </c>
      <c r="F12" s="2">
        <v>0.26653690600000002</v>
      </c>
    </row>
    <row r="13" spans="1:6" x14ac:dyDescent="0.2">
      <c r="A13" t="s">
        <v>13</v>
      </c>
      <c r="B13" s="16" t="s">
        <v>29</v>
      </c>
      <c r="C13" s="2">
        <v>9.8585564000000001E-2</v>
      </c>
      <c r="D13" s="2">
        <v>0.132192699</v>
      </c>
      <c r="E13" s="2">
        <v>0.20344425499999999</v>
      </c>
      <c r="F13" s="2">
        <v>0.217832162</v>
      </c>
    </row>
    <row r="14" spans="1:6" x14ac:dyDescent="0.2">
      <c r="A14" t="s">
        <v>13</v>
      </c>
      <c r="B14" s="16" t="s">
        <v>30</v>
      </c>
      <c r="C14" s="2">
        <v>0.225698277</v>
      </c>
      <c r="D14" s="2" t="s">
        <v>12</v>
      </c>
      <c r="E14" s="2" t="s">
        <v>12</v>
      </c>
      <c r="F14" s="2" t="s">
        <v>12</v>
      </c>
    </row>
    <row r="15" spans="1:6" x14ac:dyDescent="0.2">
      <c r="A15" t="s">
        <v>13</v>
      </c>
      <c r="B15" s="16" t="s">
        <v>31</v>
      </c>
      <c r="C15" s="2">
        <v>0.42488764200000001</v>
      </c>
      <c r="D15" s="2">
        <v>0.34002790900000002</v>
      </c>
      <c r="E15" s="2" t="s">
        <v>12</v>
      </c>
      <c r="F15" s="2">
        <v>0.47118132899999998</v>
      </c>
    </row>
    <row r="16" spans="1:6" x14ac:dyDescent="0.2">
      <c r="A16" t="s">
        <v>13</v>
      </c>
      <c r="B16" s="16" t="s">
        <v>32</v>
      </c>
      <c r="C16" s="2">
        <v>5.4141012000000002E-2</v>
      </c>
      <c r="D16" s="2">
        <v>0.20708739500000001</v>
      </c>
      <c r="E16" s="2">
        <v>0.193027211</v>
      </c>
      <c r="F16" s="2">
        <v>0.11132175900000001</v>
      </c>
    </row>
    <row r="17" spans="1:6" x14ac:dyDescent="0.2">
      <c r="A17" t="s">
        <v>13</v>
      </c>
      <c r="B17" s="16" t="s">
        <v>33</v>
      </c>
      <c r="C17" s="2">
        <v>9.1509844000000007E-2</v>
      </c>
      <c r="D17" s="2">
        <v>0.11565750900000001</v>
      </c>
      <c r="E17" s="2" t="s">
        <v>9</v>
      </c>
      <c r="F17" s="2" t="s">
        <v>12</v>
      </c>
    </row>
    <row r="18" spans="1:6" x14ac:dyDescent="0.2">
      <c r="A18" t="s">
        <v>13</v>
      </c>
      <c r="B18" s="17" t="s">
        <v>34</v>
      </c>
      <c r="C18" s="2">
        <v>4.3616657000000003E-2</v>
      </c>
      <c r="D18" s="2" t="s">
        <v>12</v>
      </c>
      <c r="E18" s="2">
        <v>4.3834143999999998E-2</v>
      </c>
      <c r="F18" s="2" t="s">
        <v>12</v>
      </c>
    </row>
    <row r="19" spans="1:6" x14ac:dyDescent="0.2">
      <c r="A19" t="s">
        <v>14</v>
      </c>
      <c r="B19" s="18" t="s">
        <v>35</v>
      </c>
      <c r="C19" s="3" t="s">
        <v>10</v>
      </c>
      <c r="D19" s="3">
        <v>0.195390428</v>
      </c>
      <c r="E19" s="3">
        <v>0.13929280099999999</v>
      </c>
      <c r="F19" s="3">
        <v>0.33514367900000003</v>
      </c>
    </row>
    <row r="20" spans="1:6" x14ac:dyDescent="0.2">
      <c r="A20" t="s">
        <v>14</v>
      </c>
      <c r="B20" s="18" t="s">
        <v>36</v>
      </c>
      <c r="C20" s="3">
        <v>1.6345625999999999E-2</v>
      </c>
      <c r="D20" s="3">
        <v>2.8953632999999999E-2</v>
      </c>
      <c r="E20" s="3">
        <v>8.8625752000000002E-2</v>
      </c>
      <c r="F20" s="3">
        <v>0.203885124</v>
      </c>
    </row>
    <row r="21" spans="1:6" x14ac:dyDescent="0.2">
      <c r="A21" t="s">
        <v>14</v>
      </c>
      <c r="B21" s="18" t="s">
        <v>37</v>
      </c>
      <c r="C21" s="3" t="s">
        <v>11</v>
      </c>
      <c r="D21" s="3">
        <v>0.30506111400000002</v>
      </c>
      <c r="E21" s="3" t="s">
        <v>9</v>
      </c>
      <c r="F21" s="3" t="s">
        <v>9</v>
      </c>
    </row>
    <row r="22" spans="1:6" x14ac:dyDescent="0.2">
      <c r="A22" t="s">
        <v>14</v>
      </c>
      <c r="B22" s="18" t="s">
        <v>38</v>
      </c>
      <c r="C22" s="3" t="s">
        <v>10</v>
      </c>
      <c r="D22" s="3" t="s">
        <v>9</v>
      </c>
      <c r="E22" s="3">
        <v>0.177965448</v>
      </c>
      <c r="F22" s="3">
        <v>9.3602662000000003E-2</v>
      </c>
    </row>
    <row r="23" spans="1:6" x14ac:dyDescent="0.2">
      <c r="A23" t="s">
        <v>14</v>
      </c>
      <c r="B23" s="18" t="s">
        <v>39</v>
      </c>
      <c r="C23" s="3" t="s">
        <v>11</v>
      </c>
      <c r="D23" s="3" t="s">
        <v>12</v>
      </c>
      <c r="E23" s="3" t="s">
        <v>12</v>
      </c>
      <c r="F23" s="3" t="s">
        <v>12</v>
      </c>
    </row>
    <row r="24" spans="1:6" x14ac:dyDescent="0.2">
      <c r="A24" t="s">
        <v>14</v>
      </c>
      <c r="B24" s="18" t="s">
        <v>40</v>
      </c>
      <c r="C24" s="3">
        <v>2.0032283000000001E-2</v>
      </c>
      <c r="D24" s="3">
        <v>0.17922763999999999</v>
      </c>
      <c r="E24" s="3" t="s">
        <v>12</v>
      </c>
      <c r="F24" s="3" t="s">
        <v>12</v>
      </c>
    </row>
    <row r="25" spans="1:6" x14ac:dyDescent="0.2">
      <c r="A25" t="s">
        <v>14</v>
      </c>
      <c r="B25" s="18" t="s">
        <v>41</v>
      </c>
      <c r="C25" s="3">
        <v>1.3413425E-2</v>
      </c>
      <c r="D25" s="3">
        <v>3.1134034000000001E-2</v>
      </c>
      <c r="E25" s="3">
        <v>4.8184285E-2</v>
      </c>
      <c r="F25" s="3">
        <v>2.8911611E-2</v>
      </c>
    </row>
    <row r="26" spans="1:6" x14ac:dyDescent="0.2">
      <c r="A26" t="s">
        <v>14</v>
      </c>
      <c r="B26" s="18" t="s">
        <v>42</v>
      </c>
      <c r="C26" s="3">
        <v>0.37062260800000002</v>
      </c>
      <c r="D26" s="3">
        <v>0.44899408699999999</v>
      </c>
      <c r="E26" s="3">
        <v>0.50743149099999996</v>
      </c>
      <c r="F26" s="3">
        <v>0.35922832399999999</v>
      </c>
    </row>
    <row r="27" spans="1:6" x14ac:dyDescent="0.2">
      <c r="A27" t="s">
        <v>14</v>
      </c>
      <c r="B27" s="18" t="s">
        <v>43</v>
      </c>
      <c r="C27" s="3">
        <v>8.3482264E-2</v>
      </c>
      <c r="D27" s="3">
        <v>0.219358416</v>
      </c>
      <c r="E27" s="3">
        <v>0.24068329999999999</v>
      </c>
      <c r="F27" s="3">
        <v>0.14815988499999999</v>
      </c>
    </row>
    <row r="28" spans="1:6" x14ac:dyDescent="0.2">
      <c r="A28" t="s">
        <v>14</v>
      </c>
      <c r="B28" s="18" t="s">
        <v>44</v>
      </c>
      <c r="C28" s="3">
        <v>0.61285490200000003</v>
      </c>
      <c r="D28" s="3">
        <v>0.67393473800000003</v>
      </c>
      <c r="E28" s="3">
        <v>0.62368004200000005</v>
      </c>
      <c r="F28" s="3">
        <v>0.607460149</v>
      </c>
    </row>
    <row r="29" spans="1:6" x14ac:dyDescent="0.2">
      <c r="A29" t="s">
        <v>14</v>
      </c>
      <c r="B29" s="18" t="s">
        <v>45</v>
      </c>
      <c r="C29" s="3" t="s">
        <v>10</v>
      </c>
      <c r="D29" s="3">
        <v>0.284202962</v>
      </c>
      <c r="E29" s="3">
        <v>0.36290571900000002</v>
      </c>
      <c r="F29" s="3">
        <v>0.61127624000000003</v>
      </c>
    </row>
    <row r="30" spans="1:6" x14ac:dyDescent="0.2">
      <c r="A30" t="s">
        <v>14</v>
      </c>
      <c r="B30" s="18" t="s">
        <v>46</v>
      </c>
      <c r="C30" s="3">
        <v>0.24166322900000001</v>
      </c>
      <c r="D30" s="3">
        <v>0.24953729599999999</v>
      </c>
      <c r="E30" s="3">
        <v>0.27247759999999999</v>
      </c>
      <c r="F30" s="3">
        <v>0.33677158899999998</v>
      </c>
    </row>
    <row r="31" spans="1:6" x14ac:dyDescent="0.2">
      <c r="A31" t="s">
        <v>14</v>
      </c>
      <c r="B31" s="18" t="s">
        <v>47</v>
      </c>
      <c r="C31" s="3">
        <v>5.2846891999999999E-2</v>
      </c>
      <c r="D31" s="3" t="s">
        <v>12</v>
      </c>
      <c r="E31" s="3" t="s">
        <v>12</v>
      </c>
      <c r="F31" s="3">
        <v>0.15048850999999999</v>
      </c>
    </row>
    <row r="32" spans="1:6" x14ac:dyDescent="0.2">
      <c r="A32" t="s">
        <v>14</v>
      </c>
      <c r="B32" s="19" t="s">
        <v>48</v>
      </c>
      <c r="C32" s="3">
        <v>9.3960500000000002E-2</v>
      </c>
      <c r="D32" s="3">
        <v>3.2679135999999998E-2</v>
      </c>
      <c r="E32" s="3" t="s">
        <v>12</v>
      </c>
      <c r="F32" s="3" t="s">
        <v>12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3EB8-BE72-0E48-A41D-018C66CDD967}">
  <sheetPr codeName="Sheet2"/>
  <dimension ref="A1:F32"/>
  <sheetViews>
    <sheetView zoomScale="107" workbookViewId="0">
      <selection activeCell="H3" sqref="H3"/>
    </sheetView>
  </sheetViews>
  <sheetFormatPr baseColWidth="10" defaultRowHeight="16" x14ac:dyDescent="0.2"/>
  <cols>
    <col min="3" max="6" width="13" bestFit="1" customWidth="1"/>
  </cols>
  <sheetData>
    <row r="1" spans="1:6" x14ac:dyDescent="0.2">
      <c r="A1" t="s">
        <v>50</v>
      </c>
      <c r="B1" t="s">
        <v>51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13</v>
      </c>
      <c r="B2" s="15" t="s">
        <v>18</v>
      </c>
      <c r="C2" s="1"/>
      <c r="D2" s="1"/>
      <c r="E2" s="1"/>
      <c r="F2" s="1"/>
    </row>
    <row r="3" spans="1:6" x14ac:dyDescent="0.2">
      <c r="A3" t="s">
        <v>13</v>
      </c>
      <c r="B3" s="16" t="s">
        <v>19</v>
      </c>
      <c r="C3" s="2">
        <v>0.21495354799999999</v>
      </c>
      <c r="D3" s="2">
        <v>0.22737053800000001</v>
      </c>
      <c r="E3" s="2">
        <v>0.257479601</v>
      </c>
      <c r="F3" s="2">
        <v>0.22821350800000001</v>
      </c>
    </row>
    <row r="4" spans="1:6" x14ac:dyDescent="0.2">
      <c r="A4" t="s">
        <v>13</v>
      </c>
      <c r="B4" s="16" t="s">
        <v>20</v>
      </c>
      <c r="C4" s="2">
        <v>2.7893556E-2</v>
      </c>
      <c r="D4" s="2">
        <v>9.8587328000000002E-2</v>
      </c>
      <c r="E4" s="2">
        <v>0.20506395899999999</v>
      </c>
      <c r="F4" s="2">
        <v>0.232546171</v>
      </c>
    </row>
    <row r="5" spans="1:6" x14ac:dyDescent="0.2">
      <c r="A5" t="s">
        <v>13</v>
      </c>
      <c r="B5" s="16" t="s">
        <v>21</v>
      </c>
      <c r="C5" s="2"/>
      <c r="D5" s="2"/>
      <c r="E5" s="2"/>
      <c r="F5" s="2"/>
    </row>
    <row r="6" spans="1:6" x14ac:dyDescent="0.2">
      <c r="A6" t="s">
        <v>13</v>
      </c>
      <c r="B6" s="16" t="s">
        <v>22</v>
      </c>
      <c r="C6" s="2">
        <v>0.309356295</v>
      </c>
      <c r="D6" s="2">
        <v>0.35700927599999999</v>
      </c>
      <c r="E6" s="2">
        <v>0.42760646099999999</v>
      </c>
      <c r="F6" s="2">
        <v>0.46533347800000002</v>
      </c>
    </row>
    <row r="7" spans="1:6" x14ac:dyDescent="0.2">
      <c r="A7" t="s">
        <v>13</v>
      </c>
      <c r="B7" s="16" t="s">
        <v>23</v>
      </c>
      <c r="C7" s="2">
        <v>0.47202908199999999</v>
      </c>
      <c r="D7" s="2">
        <v>0.385999749</v>
      </c>
      <c r="E7" s="2">
        <v>0.69261438799999997</v>
      </c>
      <c r="F7" s="2">
        <v>0.52605237900000001</v>
      </c>
    </row>
    <row r="8" spans="1:6" x14ac:dyDescent="0.2">
      <c r="A8" t="s">
        <v>13</v>
      </c>
      <c r="B8" s="16" t="s">
        <v>24</v>
      </c>
      <c r="C8" s="2"/>
      <c r="D8" s="2"/>
      <c r="E8" s="2">
        <v>0.45308316100000001</v>
      </c>
      <c r="F8" s="2">
        <v>0.66966893900000002</v>
      </c>
    </row>
    <row r="9" spans="1:6" x14ac:dyDescent="0.2">
      <c r="A9" t="s">
        <v>13</v>
      </c>
      <c r="B9" s="16" t="s">
        <v>25</v>
      </c>
      <c r="C9" s="2">
        <v>1.4534396E-2</v>
      </c>
      <c r="D9" s="2">
        <v>1.2813843E-2</v>
      </c>
      <c r="E9" s="2">
        <v>1.0916308E-2</v>
      </c>
      <c r="F9" s="2">
        <v>2.7768607000000001E-2</v>
      </c>
    </row>
    <row r="10" spans="1:6" x14ac:dyDescent="0.2">
      <c r="A10" t="s">
        <v>13</v>
      </c>
      <c r="B10" s="16" t="s">
        <v>26</v>
      </c>
      <c r="C10" s="2"/>
      <c r="D10" s="2"/>
      <c r="E10" s="2"/>
      <c r="F10" s="2"/>
    </row>
    <row r="11" spans="1:6" x14ac:dyDescent="0.2">
      <c r="A11" t="s">
        <v>13</v>
      </c>
      <c r="B11" s="16" t="s">
        <v>27</v>
      </c>
      <c r="C11" s="2">
        <v>0.32606834299999998</v>
      </c>
      <c r="D11" s="2">
        <v>0.256939845</v>
      </c>
      <c r="E11" s="2">
        <v>0.30015741299999998</v>
      </c>
      <c r="F11" s="2">
        <v>0.40818143699999998</v>
      </c>
    </row>
    <row r="12" spans="1:6" x14ac:dyDescent="0.2">
      <c r="A12" t="s">
        <v>13</v>
      </c>
      <c r="B12" s="16" t="s">
        <v>28</v>
      </c>
      <c r="C12" s="2">
        <v>0.121453297</v>
      </c>
      <c r="D12" s="2">
        <v>0.192619926</v>
      </c>
      <c r="E12" s="2">
        <v>0.24397651300000001</v>
      </c>
      <c r="F12" s="2">
        <v>0.26653690600000002</v>
      </c>
    </row>
    <row r="13" spans="1:6" x14ac:dyDescent="0.2">
      <c r="A13" t="s">
        <v>13</v>
      </c>
      <c r="B13" s="16" t="s">
        <v>29</v>
      </c>
      <c r="C13" s="2">
        <v>9.8585564000000001E-2</v>
      </c>
      <c r="D13" s="2">
        <v>0.132192699</v>
      </c>
      <c r="E13" s="2">
        <v>0.20344425499999999</v>
      </c>
      <c r="F13" s="2">
        <v>0.217832162</v>
      </c>
    </row>
    <row r="14" spans="1:6" x14ac:dyDescent="0.2">
      <c r="A14" t="s">
        <v>13</v>
      </c>
      <c r="B14" s="16" t="s">
        <v>30</v>
      </c>
      <c r="C14" s="2"/>
      <c r="D14" s="2"/>
      <c r="E14" s="2"/>
      <c r="F14" s="2"/>
    </row>
    <row r="15" spans="1:6" x14ac:dyDescent="0.2">
      <c r="A15" t="s">
        <v>13</v>
      </c>
      <c r="B15" s="16" t="s">
        <v>31</v>
      </c>
      <c r="C15" s="2">
        <v>0.42488764200000001</v>
      </c>
      <c r="D15" s="2">
        <v>0.34002790900000002</v>
      </c>
      <c r="E15" s="2"/>
      <c r="F15" s="2">
        <v>0.47118132899999998</v>
      </c>
    </row>
    <row r="16" spans="1:6" x14ac:dyDescent="0.2">
      <c r="A16" t="s">
        <v>13</v>
      </c>
      <c r="B16" s="16" t="s">
        <v>32</v>
      </c>
      <c r="C16" s="2">
        <v>5.4141012000000002E-2</v>
      </c>
      <c r="D16" s="2">
        <v>0.20708739500000001</v>
      </c>
      <c r="E16" s="2">
        <v>0.193027211</v>
      </c>
      <c r="F16" s="2">
        <v>0.11132175900000001</v>
      </c>
    </row>
    <row r="17" spans="1:6" x14ac:dyDescent="0.2">
      <c r="A17" t="s">
        <v>13</v>
      </c>
      <c r="B17" s="16" t="s">
        <v>33</v>
      </c>
      <c r="C17" s="2">
        <v>9.1509844000000007E-2</v>
      </c>
      <c r="D17" s="2">
        <v>0.11565750900000001</v>
      </c>
      <c r="E17" s="2"/>
      <c r="F17" s="2"/>
    </row>
    <row r="18" spans="1:6" x14ac:dyDescent="0.2">
      <c r="A18" t="s">
        <v>13</v>
      </c>
      <c r="B18" s="17" t="s">
        <v>34</v>
      </c>
      <c r="C18" s="2"/>
      <c r="D18" s="2"/>
      <c r="E18" s="2">
        <v>4.3834143999999998E-2</v>
      </c>
      <c r="F18" s="2"/>
    </row>
    <row r="19" spans="1:6" x14ac:dyDescent="0.2">
      <c r="A19" t="s">
        <v>14</v>
      </c>
      <c r="B19" s="18" t="s">
        <v>35</v>
      </c>
      <c r="C19" s="3"/>
      <c r="D19" s="3"/>
      <c r="E19" s="3"/>
      <c r="F19" s="3"/>
    </row>
    <row r="20" spans="1:6" x14ac:dyDescent="0.2">
      <c r="A20" t="s">
        <v>14</v>
      </c>
      <c r="B20" s="18" t="s">
        <v>36</v>
      </c>
      <c r="C20" s="3">
        <v>1.6345625999999999E-2</v>
      </c>
      <c r="D20" s="3">
        <v>2.8953632999999999E-2</v>
      </c>
      <c r="E20" s="3">
        <v>8.8625752000000002E-2</v>
      </c>
      <c r="F20" s="3">
        <v>0.203885124</v>
      </c>
    </row>
    <row r="21" spans="1:6" x14ac:dyDescent="0.2">
      <c r="A21" t="s">
        <v>14</v>
      </c>
      <c r="B21" s="18" t="s">
        <v>37</v>
      </c>
      <c r="C21" s="3"/>
      <c r="D21" s="3"/>
      <c r="E21" s="3"/>
      <c r="F21" s="3"/>
    </row>
    <row r="22" spans="1:6" x14ac:dyDescent="0.2">
      <c r="A22" t="s">
        <v>14</v>
      </c>
      <c r="B22" s="18" t="s">
        <v>38</v>
      </c>
      <c r="C22" s="3"/>
      <c r="D22" s="3"/>
      <c r="E22" s="3"/>
      <c r="F22" s="3"/>
    </row>
    <row r="23" spans="1:6" x14ac:dyDescent="0.2">
      <c r="A23" t="s">
        <v>14</v>
      </c>
      <c r="B23" s="18" t="s">
        <v>39</v>
      </c>
      <c r="C23" s="3"/>
      <c r="D23" s="3"/>
      <c r="E23" s="3"/>
      <c r="F23" s="3"/>
    </row>
    <row r="24" spans="1:6" x14ac:dyDescent="0.2">
      <c r="A24" t="s">
        <v>14</v>
      </c>
      <c r="B24" s="18" t="s">
        <v>40</v>
      </c>
      <c r="C24" s="3">
        <v>2.0032283000000001E-2</v>
      </c>
      <c r="D24" s="3">
        <v>0.17922763999999999</v>
      </c>
      <c r="E24" s="3"/>
      <c r="F24" s="3"/>
    </row>
    <row r="25" spans="1:6" x14ac:dyDescent="0.2">
      <c r="A25" t="s">
        <v>14</v>
      </c>
      <c r="B25" s="18" t="s">
        <v>41</v>
      </c>
      <c r="C25" s="3">
        <v>1.3413425E-2</v>
      </c>
      <c r="D25" s="3">
        <v>3.1134034000000001E-2</v>
      </c>
      <c r="E25" s="3">
        <v>4.8184285E-2</v>
      </c>
      <c r="F25" s="3">
        <v>2.8911611E-2</v>
      </c>
    </row>
    <row r="26" spans="1:6" x14ac:dyDescent="0.2">
      <c r="A26" t="s">
        <v>14</v>
      </c>
      <c r="B26" s="18" t="s">
        <v>42</v>
      </c>
      <c r="C26" s="3">
        <v>0.37062260800000002</v>
      </c>
      <c r="D26" s="3">
        <v>0.44899408699999999</v>
      </c>
      <c r="E26" s="3">
        <v>0.50743149099999996</v>
      </c>
      <c r="F26" s="3">
        <v>0.35922832399999999</v>
      </c>
    </row>
    <row r="27" spans="1:6" x14ac:dyDescent="0.2">
      <c r="A27" t="s">
        <v>14</v>
      </c>
      <c r="B27" s="18" t="s">
        <v>43</v>
      </c>
      <c r="C27" s="3">
        <v>8.3482264E-2</v>
      </c>
      <c r="D27" s="3">
        <v>0.219358416</v>
      </c>
      <c r="E27" s="3">
        <v>0.24068329999999999</v>
      </c>
      <c r="F27" s="3">
        <v>0.14815988499999999</v>
      </c>
    </row>
    <row r="28" spans="1:6" x14ac:dyDescent="0.2">
      <c r="A28" t="s">
        <v>14</v>
      </c>
      <c r="B28" s="18" t="s">
        <v>44</v>
      </c>
      <c r="C28" s="3">
        <v>0.61285490200000003</v>
      </c>
      <c r="D28" s="3">
        <v>0.67393473800000003</v>
      </c>
      <c r="E28" s="3">
        <v>0.62368004200000005</v>
      </c>
      <c r="F28" s="3">
        <v>0.607460149</v>
      </c>
    </row>
    <row r="29" spans="1:6" x14ac:dyDescent="0.2">
      <c r="A29" t="s">
        <v>14</v>
      </c>
      <c r="B29" s="18" t="s">
        <v>45</v>
      </c>
      <c r="C29" s="3"/>
      <c r="D29" s="3"/>
      <c r="E29" s="3"/>
      <c r="F29" s="3"/>
    </row>
    <row r="30" spans="1:6" x14ac:dyDescent="0.2">
      <c r="A30" t="s">
        <v>14</v>
      </c>
      <c r="B30" s="18" t="s">
        <v>46</v>
      </c>
      <c r="C30" s="3">
        <v>0.24166322900000001</v>
      </c>
      <c r="D30" s="3">
        <v>0.24953729599999999</v>
      </c>
      <c r="E30" s="3">
        <v>0.27247759999999999</v>
      </c>
      <c r="F30" s="3">
        <v>0.33677158899999998</v>
      </c>
    </row>
    <row r="31" spans="1:6" x14ac:dyDescent="0.2">
      <c r="A31" t="s">
        <v>14</v>
      </c>
      <c r="B31" s="18" t="s">
        <v>47</v>
      </c>
      <c r="C31" s="3"/>
      <c r="D31" s="3"/>
      <c r="E31" s="3"/>
      <c r="F31" s="3">
        <v>0.15048850999999999</v>
      </c>
    </row>
    <row r="32" spans="1:6" x14ac:dyDescent="0.2">
      <c r="A32" t="s">
        <v>14</v>
      </c>
      <c r="B32" s="19" t="s">
        <v>48</v>
      </c>
      <c r="C32" s="3">
        <v>9.3960500000000002E-2</v>
      </c>
      <c r="D32" s="3">
        <v>3.2679135999999998E-2</v>
      </c>
      <c r="E32" s="3"/>
      <c r="F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E249-6DEA-FD45-8597-74BECE9820DF}">
  <sheetPr codeName="Sheet3"/>
  <dimension ref="A1:E32"/>
  <sheetViews>
    <sheetView zoomScale="107" workbookViewId="0">
      <selection activeCell="E17" sqref="A17:E17"/>
    </sheetView>
  </sheetViews>
  <sheetFormatPr baseColWidth="10" defaultRowHeight="16" x14ac:dyDescent="0.2"/>
  <cols>
    <col min="4" max="4" width="16.33203125" customWidth="1"/>
    <col min="5" max="5" width="13.6640625" customWidth="1"/>
    <col min="6" max="6" width="21.83203125" customWidth="1"/>
    <col min="8" max="9" width="13" bestFit="1" customWidth="1"/>
    <col min="11" max="12" width="13" bestFit="1" customWidth="1"/>
    <col min="14" max="15" width="13" bestFit="1" customWidth="1"/>
  </cols>
  <sheetData>
    <row r="1" spans="1:5" x14ac:dyDescent="0.2">
      <c r="A1" t="s">
        <v>50</v>
      </c>
      <c r="B1" t="s">
        <v>51</v>
      </c>
      <c r="C1" t="s">
        <v>1</v>
      </c>
      <c r="D1" t="s">
        <v>4</v>
      </c>
      <c r="E1" t="s">
        <v>7</v>
      </c>
    </row>
    <row r="2" spans="1:5" x14ac:dyDescent="0.2">
      <c r="A2" t="s">
        <v>13</v>
      </c>
      <c r="B2" s="15" t="s">
        <v>18</v>
      </c>
      <c r="C2" s="1"/>
      <c r="D2" s="1"/>
      <c r="E2" s="13"/>
    </row>
    <row r="3" spans="1:5" x14ac:dyDescent="0.2">
      <c r="A3" t="s">
        <v>13</v>
      </c>
      <c r="B3" s="16" t="s">
        <v>19</v>
      </c>
      <c r="C3" s="2">
        <v>0.21495354799999999</v>
      </c>
      <c r="D3" s="2">
        <v>0.22821350800000001</v>
      </c>
      <c r="E3" s="13">
        <v>20</v>
      </c>
    </row>
    <row r="4" spans="1:5" x14ac:dyDescent="0.2">
      <c r="A4" t="s">
        <v>13</v>
      </c>
      <c r="B4" s="16" t="s">
        <v>20</v>
      </c>
      <c r="C4" s="2">
        <v>2.7893556E-2</v>
      </c>
      <c r="D4" s="2">
        <v>0.232546171</v>
      </c>
      <c r="E4" s="13">
        <v>13</v>
      </c>
    </row>
    <row r="5" spans="1:5" x14ac:dyDescent="0.2">
      <c r="A5" t="s">
        <v>13</v>
      </c>
      <c r="B5" s="16" t="s">
        <v>21</v>
      </c>
      <c r="C5" s="2"/>
      <c r="D5" s="2"/>
      <c r="E5" s="13"/>
    </row>
    <row r="6" spans="1:5" x14ac:dyDescent="0.2">
      <c r="A6" t="s">
        <v>13</v>
      </c>
      <c r="B6" s="16" t="s">
        <v>22</v>
      </c>
      <c r="C6" s="2">
        <v>0.309356295</v>
      </c>
      <c r="D6" s="2">
        <v>0.46533347800000002</v>
      </c>
      <c r="E6" s="13">
        <v>18</v>
      </c>
    </row>
    <row r="7" spans="1:5" x14ac:dyDescent="0.2">
      <c r="A7" t="s">
        <v>13</v>
      </c>
      <c r="B7" s="16" t="s">
        <v>23</v>
      </c>
      <c r="C7" s="2">
        <v>0.47202908199999999</v>
      </c>
      <c r="D7" s="2">
        <v>0.52605237900000001</v>
      </c>
      <c r="E7" s="13">
        <v>16</v>
      </c>
    </row>
    <row r="8" spans="1:5" x14ac:dyDescent="0.2">
      <c r="A8" t="s">
        <v>13</v>
      </c>
      <c r="B8" s="16" t="s">
        <v>24</v>
      </c>
      <c r="C8" s="2">
        <v>0.42908207599999998</v>
      </c>
      <c r="D8" s="2">
        <v>0.66966893900000002</v>
      </c>
      <c r="E8" s="13">
        <v>12</v>
      </c>
    </row>
    <row r="9" spans="1:5" x14ac:dyDescent="0.2">
      <c r="A9" t="s">
        <v>13</v>
      </c>
      <c r="B9" s="16" t="s">
        <v>25</v>
      </c>
      <c r="C9" s="2">
        <v>1.4534396E-2</v>
      </c>
      <c r="D9" s="2">
        <v>2.7768607000000001E-2</v>
      </c>
      <c r="E9" s="13">
        <v>10</v>
      </c>
    </row>
    <row r="10" spans="1:5" x14ac:dyDescent="0.2">
      <c r="A10" t="s">
        <v>13</v>
      </c>
      <c r="B10" s="16" t="s">
        <v>26</v>
      </c>
      <c r="C10" s="2"/>
      <c r="D10" s="2"/>
      <c r="E10" s="13"/>
    </row>
    <row r="11" spans="1:5" x14ac:dyDescent="0.2">
      <c r="A11" t="s">
        <v>13</v>
      </c>
      <c r="B11" s="16" t="s">
        <v>27</v>
      </c>
      <c r="C11" s="2">
        <v>0.32606834299999998</v>
      </c>
      <c r="D11" s="2">
        <v>0.40818143699999998</v>
      </c>
      <c r="E11" s="13">
        <v>14</v>
      </c>
    </row>
    <row r="12" spans="1:5" x14ac:dyDescent="0.2">
      <c r="A12" t="s">
        <v>13</v>
      </c>
      <c r="B12" s="16" t="s">
        <v>28</v>
      </c>
      <c r="C12" s="2">
        <v>0.121453297</v>
      </c>
      <c r="D12" s="2">
        <v>0.26653690600000002</v>
      </c>
      <c r="E12" s="13">
        <v>13</v>
      </c>
    </row>
    <row r="13" spans="1:5" x14ac:dyDescent="0.2">
      <c r="A13" t="s">
        <v>13</v>
      </c>
      <c r="B13" s="16" t="s">
        <v>29</v>
      </c>
      <c r="C13" s="2">
        <v>9.8585564000000001E-2</v>
      </c>
      <c r="D13" s="2">
        <v>0.217832162</v>
      </c>
      <c r="E13" s="13">
        <v>12</v>
      </c>
    </row>
    <row r="14" spans="1:5" x14ac:dyDescent="0.2">
      <c r="A14" t="s">
        <v>13</v>
      </c>
      <c r="B14" s="16" t="s">
        <v>30</v>
      </c>
      <c r="C14" s="2"/>
      <c r="D14" s="2"/>
      <c r="E14" s="13"/>
    </row>
    <row r="15" spans="1:5" x14ac:dyDescent="0.2">
      <c r="A15" t="s">
        <v>13</v>
      </c>
      <c r="B15" s="16" t="s">
        <v>31</v>
      </c>
      <c r="C15" s="2">
        <v>0.42488764200000001</v>
      </c>
      <c r="D15" s="2">
        <v>0.47118132899999998</v>
      </c>
      <c r="E15" s="13">
        <v>16</v>
      </c>
    </row>
    <row r="16" spans="1:5" x14ac:dyDescent="0.2">
      <c r="A16" t="s">
        <v>13</v>
      </c>
      <c r="B16" s="16" t="s">
        <v>32</v>
      </c>
      <c r="C16" s="2">
        <v>5.4141012000000002E-2</v>
      </c>
      <c r="D16" s="2">
        <v>0.11132175900000001</v>
      </c>
      <c r="E16" s="13">
        <v>13</v>
      </c>
    </row>
    <row r="17" spans="1:5" x14ac:dyDescent="0.2">
      <c r="A17" t="s">
        <v>13</v>
      </c>
      <c r="B17" s="16" t="s">
        <v>33</v>
      </c>
      <c r="C17" s="2"/>
      <c r="D17" s="2"/>
      <c r="E17" s="13"/>
    </row>
    <row r="18" spans="1:5" x14ac:dyDescent="0.2">
      <c r="A18" t="s">
        <v>13</v>
      </c>
      <c r="B18" s="17" t="s">
        <v>34</v>
      </c>
      <c r="C18" s="2"/>
      <c r="D18" s="2"/>
      <c r="E18" s="13"/>
    </row>
    <row r="19" spans="1:5" x14ac:dyDescent="0.2">
      <c r="A19" t="s">
        <v>14</v>
      </c>
      <c r="B19" s="18" t="s">
        <v>35</v>
      </c>
      <c r="C19" s="3"/>
      <c r="D19" s="3"/>
      <c r="E19" s="13"/>
    </row>
    <row r="20" spans="1:5" x14ac:dyDescent="0.2">
      <c r="A20" t="s">
        <v>14</v>
      </c>
      <c r="B20" s="18" t="s">
        <v>36</v>
      </c>
      <c r="C20" s="3">
        <v>1.6345625999999999E-2</v>
      </c>
      <c r="D20" s="3">
        <v>0.203885124</v>
      </c>
      <c r="E20" s="13">
        <v>23</v>
      </c>
    </row>
    <row r="21" spans="1:5" x14ac:dyDescent="0.2">
      <c r="A21" t="s">
        <v>14</v>
      </c>
      <c r="B21" s="18" t="s">
        <v>37</v>
      </c>
      <c r="C21" s="3"/>
      <c r="D21" s="3"/>
      <c r="E21" s="13"/>
    </row>
    <row r="22" spans="1:5" x14ac:dyDescent="0.2">
      <c r="A22" t="s">
        <v>14</v>
      </c>
      <c r="B22" s="18" t="s">
        <v>38</v>
      </c>
      <c r="C22" s="3"/>
      <c r="D22" s="3"/>
      <c r="E22" s="13"/>
    </row>
    <row r="23" spans="1:5" x14ac:dyDescent="0.2">
      <c r="A23" t="s">
        <v>14</v>
      </c>
      <c r="B23" s="18" t="s">
        <v>39</v>
      </c>
      <c r="C23" s="3"/>
      <c r="D23" s="3"/>
      <c r="E23" s="13"/>
    </row>
    <row r="24" spans="1:5" x14ac:dyDescent="0.2">
      <c r="A24" t="s">
        <v>14</v>
      </c>
      <c r="B24" s="18" t="s">
        <v>40</v>
      </c>
      <c r="C24" s="3"/>
      <c r="D24" s="3"/>
      <c r="E24" s="13"/>
    </row>
    <row r="25" spans="1:5" x14ac:dyDescent="0.2">
      <c r="A25" t="s">
        <v>14</v>
      </c>
      <c r="B25" s="18" t="s">
        <v>41</v>
      </c>
      <c r="C25" s="3">
        <v>1.3413425E-2</v>
      </c>
      <c r="D25" s="3">
        <v>2.8911611E-2</v>
      </c>
      <c r="E25" s="13">
        <v>25</v>
      </c>
    </row>
    <row r="26" spans="1:5" x14ac:dyDescent="0.2">
      <c r="A26" t="s">
        <v>14</v>
      </c>
      <c r="B26" s="18" t="s">
        <v>42</v>
      </c>
      <c r="C26" s="3">
        <v>0.37062260800000002</v>
      </c>
      <c r="D26" s="3">
        <v>0.35922832399999999</v>
      </c>
      <c r="E26" s="13">
        <v>18</v>
      </c>
    </row>
    <row r="27" spans="1:5" x14ac:dyDescent="0.2">
      <c r="A27" t="s">
        <v>14</v>
      </c>
      <c r="B27" s="18" t="s">
        <v>43</v>
      </c>
      <c r="C27" s="3">
        <v>8.3482264E-2</v>
      </c>
      <c r="D27" s="3">
        <v>0.14815988499999999</v>
      </c>
      <c r="E27" s="13">
        <v>19</v>
      </c>
    </row>
    <row r="28" spans="1:5" x14ac:dyDescent="0.2">
      <c r="A28" t="s">
        <v>14</v>
      </c>
      <c r="B28" s="18" t="s">
        <v>44</v>
      </c>
      <c r="C28" s="3">
        <v>0.61285490200000003</v>
      </c>
      <c r="D28" s="3">
        <v>0.607460149</v>
      </c>
      <c r="E28" s="13">
        <v>20</v>
      </c>
    </row>
    <row r="29" spans="1:5" x14ac:dyDescent="0.2">
      <c r="A29" t="s">
        <v>14</v>
      </c>
      <c r="B29" s="18" t="s">
        <v>45</v>
      </c>
      <c r="C29" s="3"/>
      <c r="D29" s="3"/>
      <c r="E29" s="13"/>
    </row>
    <row r="30" spans="1:5" x14ac:dyDescent="0.2">
      <c r="A30" t="s">
        <v>14</v>
      </c>
      <c r="B30" s="18" t="s">
        <v>46</v>
      </c>
      <c r="C30" s="3">
        <v>0.24166322900000001</v>
      </c>
      <c r="D30" s="3">
        <v>0.33677158899999998</v>
      </c>
      <c r="E30" s="13">
        <v>22</v>
      </c>
    </row>
    <row r="31" spans="1:5" x14ac:dyDescent="0.2">
      <c r="A31" t="s">
        <v>14</v>
      </c>
      <c r="B31" s="18" t="s">
        <v>47</v>
      </c>
      <c r="C31" s="3">
        <v>5.2846891999999999E-2</v>
      </c>
      <c r="D31" s="3">
        <v>0.15048850999999999</v>
      </c>
      <c r="E31" s="13">
        <v>17</v>
      </c>
    </row>
    <row r="32" spans="1:5" x14ac:dyDescent="0.2">
      <c r="A32" t="s">
        <v>14</v>
      </c>
      <c r="B32" s="19" t="s">
        <v>48</v>
      </c>
      <c r="C32" s="3"/>
      <c r="D32" s="3"/>
      <c r="E3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9727-DDAC-4F47-8102-AF99480A1DBB}">
  <sheetPr codeName="Sheet4"/>
  <dimension ref="A1:T92"/>
  <sheetViews>
    <sheetView topLeftCell="A3" zoomScale="81" workbookViewId="0">
      <selection activeCell="L40" sqref="L40:M40"/>
    </sheetView>
  </sheetViews>
  <sheetFormatPr baseColWidth="10" defaultRowHeight="16" x14ac:dyDescent="0.2"/>
  <cols>
    <col min="3" max="3" width="16.33203125" customWidth="1"/>
    <col min="4" max="4" width="22.6640625" bestFit="1" customWidth="1"/>
    <col min="5" max="5" width="16.83203125" customWidth="1"/>
    <col min="6" max="6" width="13.1640625" bestFit="1" customWidth="1"/>
    <col min="7" max="7" width="21.83203125" customWidth="1"/>
    <col min="10" max="10" width="22.6640625" bestFit="1" customWidth="1"/>
    <col min="12" max="13" width="13" bestFit="1" customWidth="1"/>
    <col min="15" max="16" width="13" bestFit="1" customWidth="1"/>
    <col min="18" max="19" width="13" bestFit="1" customWidth="1"/>
  </cols>
  <sheetData>
    <row r="1" spans="1:20" x14ac:dyDescent="0.2">
      <c r="A1" s="4"/>
      <c r="B1" s="125" t="s">
        <v>5</v>
      </c>
      <c r="C1" s="125"/>
      <c r="D1" s="125"/>
      <c r="E1" s="126" t="s">
        <v>6</v>
      </c>
      <c r="F1" s="126"/>
      <c r="G1" s="126"/>
      <c r="H1" s="125" t="s">
        <v>8</v>
      </c>
      <c r="I1" s="125"/>
      <c r="J1" s="125"/>
    </row>
    <row r="2" spans="1:20" x14ac:dyDescent="0.2">
      <c r="A2" s="4"/>
      <c r="B2" s="5" t="s">
        <v>0</v>
      </c>
      <c r="C2" s="5" t="s">
        <v>7</v>
      </c>
      <c r="D2" s="5" t="s">
        <v>16</v>
      </c>
      <c r="E2" s="6" t="s">
        <v>0</v>
      </c>
      <c r="F2" s="6" t="s">
        <v>7</v>
      </c>
      <c r="G2" s="6" t="s">
        <v>16</v>
      </c>
      <c r="H2" s="5" t="s">
        <v>0</v>
      </c>
      <c r="I2" s="5" t="s">
        <v>7</v>
      </c>
      <c r="J2" s="5" t="s">
        <v>16</v>
      </c>
    </row>
    <row r="3" spans="1:20" x14ac:dyDescent="0.2">
      <c r="A3" s="4" t="s">
        <v>1</v>
      </c>
      <c r="B3" s="7">
        <v>0.16700000000000001</v>
      </c>
      <c r="C3" s="7">
        <v>4.7859999999999996</v>
      </c>
      <c r="D3" s="11" t="s">
        <v>15</v>
      </c>
      <c r="E3" s="8">
        <v>0.20499999999999999</v>
      </c>
      <c r="F3" s="8">
        <v>3.8239999999999998</v>
      </c>
      <c r="G3" s="8"/>
      <c r="H3" s="7">
        <v>0.191</v>
      </c>
      <c r="I3" s="7">
        <v>4.258</v>
      </c>
      <c r="J3" s="11" t="s">
        <v>15</v>
      </c>
    </row>
    <row r="4" spans="1:20" x14ac:dyDescent="0.2">
      <c r="A4" s="4" t="s">
        <v>2</v>
      </c>
      <c r="B4" s="7">
        <v>0.24099999999999999</v>
      </c>
      <c r="C4" s="7">
        <v>10.286</v>
      </c>
      <c r="D4" s="7">
        <f>_xlfn.T.TEST(L27:L40,M27:M40,2,1)</f>
        <v>8.4857315631295893E-2</v>
      </c>
      <c r="E4" s="8">
        <v>0.21099999999999999</v>
      </c>
      <c r="F4" s="8">
        <v>7.1760000000000002</v>
      </c>
      <c r="G4" s="8">
        <f>_xlfn.T.TEST(L10:L26,M10:M26,2,1)</f>
        <v>0.5004220098915122</v>
      </c>
      <c r="H4" s="7">
        <v>0.22600000000000001</v>
      </c>
      <c r="I4" s="7">
        <v>8.5809999999999995</v>
      </c>
      <c r="J4" s="7">
        <f>_xlfn.T.TEST(L10:L40,M10:M40,2,1)</f>
        <v>8.558899965068778E-2</v>
      </c>
    </row>
    <row r="5" spans="1:20" x14ac:dyDescent="0.2">
      <c r="A5" s="4" t="s">
        <v>3</v>
      </c>
      <c r="B5" s="7">
        <v>0.27300000000000002</v>
      </c>
      <c r="C5" s="7">
        <v>15.714</v>
      </c>
      <c r="D5" s="9">
        <f>_xlfn.T.TEST(O27:O40,P27:P40,2,1)</f>
        <v>3.043819178977495E-2</v>
      </c>
      <c r="E5" s="8">
        <v>0.27600000000000002</v>
      </c>
      <c r="F5" s="8">
        <v>10.058999999999999</v>
      </c>
      <c r="G5" s="10">
        <f>_xlfn.T.TEST(O10:O26,P10:P26,2,1)</f>
        <v>6.4970031438643236E-3</v>
      </c>
      <c r="H5" s="7">
        <v>0.27500000000000002</v>
      </c>
      <c r="I5" s="7">
        <v>12.613</v>
      </c>
      <c r="J5" s="9">
        <f>_xlfn.T.TEST(O10:O40,P10:P40,2,1)</f>
        <v>3.2453819210055451E-4</v>
      </c>
    </row>
    <row r="6" spans="1:20" x14ac:dyDescent="0.2">
      <c r="A6" s="4" t="s">
        <v>4</v>
      </c>
      <c r="B6" s="7">
        <v>0.28699999999999998</v>
      </c>
      <c r="C6" s="7">
        <v>20.7</v>
      </c>
      <c r="D6" s="7">
        <f>_xlfn.T.TEST(R27:R40,S27:S40,2,1)</f>
        <v>5.6036462767528342E-2</v>
      </c>
      <c r="E6" s="8">
        <v>0.33</v>
      </c>
      <c r="F6" s="8">
        <v>14.273</v>
      </c>
      <c r="G6" s="10">
        <f>_xlfn.T.TEST(R10:R26,S10:S26,2,1)</f>
        <v>1.2045243789798705E-3</v>
      </c>
      <c r="H6" s="7">
        <v>0.31</v>
      </c>
      <c r="I6" s="7">
        <v>17.329999999999998</v>
      </c>
      <c r="J6" s="9">
        <f>_xlfn.T.TEST(R10:R40,S10:S40,2,1)</f>
        <v>1.1902771586466992E-4</v>
      </c>
    </row>
    <row r="7" spans="1:20" x14ac:dyDescent="0.2">
      <c r="B7" s="14"/>
      <c r="C7" s="14"/>
      <c r="D7" s="14"/>
      <c r="E7" s="14"/>
      <c r="F7" s="14"/>
      <c r="G7" s="21"/>
      <c r="H7" s="14"/>
      <c r="I7" s="14"/>
      <c r="J7" s="21"/>
    </row>
    <row r="8" spans="1:20" x14ac:dyDescent="0.2">
      <c r="K8" s="20" t="s">
        <v>49</v>
      </c>
    </row>
    <row r="9" spans="1:20" x14ac:dyDescent="0.2">
      <c r="C9" t="s">
        <v>1</v>
      </c>
      <c r="D9" t="s">
        <v>2</v>
      </c>
      <c r="E9" t="s">
        <v>3</v>
      </c>
      <c r="F9" t="s">
        <v>4</v>
      </c>
      <c r="L9" t="s">
        <v>1</v>
      </c>
      <c r="M9" t="s">
        <v>2</v>
      </c>
      <c r="O9" t="s">
        <v>1</v>
      </c>
      <c r="P9" t="s">
        <v>3</v>
      </c>
      <c r="R9" t="s">
        <v>1</v>
      </c>
      <c r="S9" t="s">
        <v>4</v>
      </c>
      <c r="T9" t="s">
        <v>17</v>
      </c>
    </row>
    <row r="10" spans="1:20" x14ac:dyDescent="0.2">
      <c r="B10" t="s">
        <v>13</v>
      </c>
      <c r="C10" s="1" t="s">
        <v>9</v>
      </c>
      <c r="D10" s="1" t="s">
        <v>12</v>
      </c>
      <c r="E10" s="1" t="s">
        <v>12</v>
      </c>
      <c r="F10" s="1" t="s">
        <v>12</v>
      </c>
      <c r="L10" s="1"/>
      <c r="M10" s="1"/>
      <c r="O10" s="1"/>
      <c r="P10" s="1"/>
      <c r="R10" s="1"/>
      <c r="S10" s="1"/>
    </row>
    <row r="11" spans="1:20" x14ac:dyDescent="0.2">
      <c r="C11" s="2">
        <v>0.21495354799999999</v>
      </c>
      <c r="D11" s="2">
        <v>0.22737053800000001</v>
      </c>
      <c r="E11" s="2">
        <v>0.257479601</v>
      </c>
      <c r="F11" s="2">
        <v>0.22821350800000001</v>
      </c>
      <c r="K11" t="s">
        <v>13</v>
      </c>
      <c r="L11" s="2">
        <v>0.21495354799999999</v>
      </c>
      <c r="M11" s="2">
        <v>0.22737053800000001</v>
      </c>
      <c r="O11" s="2">
        <v>0.21495354799999999</v>
      </c>
      <c r="P11" s="2">
        <v>0.257479601</v>
      </c>
      <c r="R11" s="2">
        <v>0.21495354799999999</v>
      </c>
      <c r="S11" s="2">
        <v>0.22821350800000001</v>
      </c>
      <c r="T11">
        <f t="shared" ref="T11:T39" si="0">S11-R11</f>
        <v>1.3259960000000015E-2</v>
      </c>
    </row>
    <row r="12" spans="1:20" x14ac:dyDescent="0.2">
      <c r="C12" s="2">
        <v>2.7893556E-2</v>
      </c>
      <c r="D12" s="2">
        <v>9.8587328000000002E-2</v>
      </c>
      <c r="E12" s="2">
        <v>0.20506395899999999</v>
      </c>
      <c r="F12" s="2">
        <v>0.232546171</v>
      </c>
      <c r="L12" s="2">
        <v>2.7893556E-2</v>
      </c>
      <c r="M12" s="2">
        <v>9.8587328000000002E-2</v>
      </c>
      <c r="O12" s="2">
        <v>2.7893556E-2</v>
      </c>
      <c r="P12" s="2">
        <v>0.20506395899999999</v>
      </c>
      <c r="R12" s="2">
        <v>2.7893556E-2</v>
      </c>
      <c r="S12" s="2">
        <v>0.232546171</v>
      </c>
      <c r="T12">
        <f t="shared" si="0"/>
        <v>0.20465261499999998</v>
      </c>
    </row>
    <row r="13" spans="1:20" x14ac:dyDescent="0.2">
      <c r="C13" s="2">
        <v>0.21761658</v>
      </c>
      <c r="D13" s="2" t="s">
        <v>9</v>
      </c>
      <c r="E13" s="2" t="s">
        <v>12</v>
      </c>
      <c r="F13" s="2" t="s">
        <v>9</v>
      </c>
      <c r="L13" s="2"/>
      <c r="M13" s="2"/>
      <c r="O13" s="2"/>
      <c r="P13" s="2"/>
      <c r="R13" s="2"/>
      <c r="S13" s="2"/>
    </row>
    <row r="14" spans="1:20" x14ac:dyDescent="0.2">
      <c r="C14" s="2">
        <v>0.309356295</v>
      </c>
      <c r="D14" s="2">
        <v>0.35700927599999999</v>
      </c>
      <c r="E14" s="2">
        <v>0.42760646099999999</v>
      </c>
      <c r="F14" s="2">
        <v>0.46533347800000002</v>
      </c>
      <c r="L14" s="2">
        <v>0.309356295</v>
      </c>
      <c r="M14" s="2">
        <v>0.35700927599999999</v>
      </c>
      <c r="O14" s="2">
        <v>0.309356295</v>
      </c>
      <c r="P14" s="2">
        <v>0.42760646099999999</v>
      </c>
      <c r="R14" s="2">
        <v>0.309356295</v>
      </c>
      <c r="S14" s="2">
        <v>0.46533347800000002</v>
      </c>
      <c r="T14">
        <f t="shared" si="0"/>
        <v>0.15597718300000002</v>
      </c>
    </row>
    <row r="15" spans="1:20" x14ac:dyDescent="0.2">
      <c r="C15" s="2">
        <v>0.47202908199999999</v>
      </c>
      <c r="D15" s="2">
        <v>0.385999749</v>
      </c>
      <c r="E15" s="2">
        <v>0.69261438799999997</v>
      </c>
      <c r="F15" s="2">
        <v>0.52605237900000001</v>
      </c>
      <c r="L15" s="2">
        <v>0.47202908199999999</v>
      </c>
      <c r="M15" s="2">
        <v>0.385999749</v>
      </c>
      <c r="O15" s="2">
        <v>0.47202908199999999</v>
      </c>
      <c r="P15" s="2">
        <v>0.69261438799999997</v>
      </c>
      <c r="R15" s="2">
        <v>0.47202908199999999</v>
      </c>
      <c r="S15" s="2">
        <v>0.52605237900000001</v>
      </c>
      <c r="T15">
        <f t="shared" si="0"/>
        <v>5.4023297000000026E-2</v>
      </c>
    </row>
    <row r="16" spans="1:20" x14ac:dyDescent="0.2">
      <c r="C16" s="2">
        <v>0.42908207599999998</v>
      </c>
      <c r="D16" s="2" t="s">
        <v>12</v>
      </c>
      <c r="E16" s="2">
        <v>0.45308316100000001</v>
      </c>
      <c r="F16" s="2">
        <v>0.66966893900000002</v>
      </c>
      <c r="L16" s="2"/>
      <c r="M16" s="2"/>
      <c r="O16" s="2">
        <v>0.42908207599999998</v>
      </c>
      <c r="P16" s="2">
        <v>0.45308316100000001</v>
      </c>
      <c r="R16" s="2">
        <v>0.42908207599999998</v>
      </c>
      <c r="S16" s="2">
        <v>0.66966893900000002</v>
      </c>
      <c r="T16">
        <f t="shared" si="0"/>
        <v>0.24058686300000004</v>
      </c>
    </row>
    <row r="17" spans="2:20" x14ac:dyDescent="0.2">
      <c r="C17" s="2">
        <v>1.4534396E-2</v>
      </c>
      <c r="D17" s="2">
        <v>1.2813843E-2</v>
      </c>
      <c r="E17" s="2">
        <v>1.0916308E-2</v>
      </c>
      <c r="F17" s="2">
        <v>2.7768607000000001E-2</v>
      </c>
      <c r="L17" s="2">
        <v>1.4534396E-2</v>
      </c>
      <c r="M17" s="2">
        <v>1.2813843E-2</v>
      </c>
      <c r="O17" s="2">
        <v>1.4534396E-2</v>
      </c>
      <c r="P17" s="2">
        <v>1.0916308E-2</v>
      </c>
      <c r="R17" s="2">
        <v>1.4534396E-2</v>
      </c>
      <c r="S17" s="2">
        <v>2.7768607000000001E-2</v>
      </c>
      <c r="T17">
        <f t="shared" si="0"/>
        <v>1.3234211000000001E-2</v>
      </c>
    </row>
    <row r="18" spans="2:20" x14ac:dyDescent="0.2">
      <c r="C18" s="2" t="s">
        <v>9</v>
      </c>
      <c r="D18" s="2" t="s">
        <v>9</v>
      </c>
      <c r="E18" s="2" t="s">
        <v>9</v>
      </c>
      <c r="F18" s="2" t="s">
        <v>12</v>
      </c>
      <c r="L18" s="2"/>
      <c r="M18" s="2"/>
      <c r="O18" s="2"/>
      <c r="P18" s="2"/>
      <c r="R18" s="2"/>
      <c r="S18" s="2"/>
    </row>
    <row r="19" spans="2:20" x14ac:dyDescent="0.2">
      <c r="C19" s="2">
        <v>0.32606834299999998</v>
      </c>
      <c r="D19" s="2">
        <v>0.256939845</v>
      </c>
      <c r="E19" s="2">
        <v>0.30015741299999998</v>
      </c>
      <c r="F19" s="2">
        <v>0.40818143699999998</v>
      </c>
      <c r="L19" s="2">
        <v>0.32606834299999998</v>
      </c>
      <c r="M19" s="2">
        <v>0.256939845</v>
      </c>
      <c r="O19" s="2">
        <v>0.32606834299999998</v>
      </c>
      <c r="P19" s="2">
        <v>0.30015741299999998</v>
      </c>
      <c r="R19" s="2">
        <v>0.32606834299999998</v>
      </c>
      <c r="S19" s="2">
        <v>0.40818143699999998</v>
      </c>
      <c r="T19">
        <f t="shared" si="0"/>
        <v>8.2113093999999998E-2</v>
      </c>
    </row>
    <row r="20" spans="2:20" x14ac:dyDescent="0.2">
      <c r="C20" s="2">
        <v>0.121453297</v>
      </c>
      <c r="D20" s="2">
        <v>0.192619926</v>
      </c>
      <c r="E20" s="2">
        <v>0.24397651300000001</v>
      </c>
      <c r="F20" s="2">
        <v>0.26653690600000002</v>
      </c>
      <c r="L20" s="2">
        <v>0.121453297</v>
      </c>
      <c r="M20" s="2">
        <v>0.192619926</v>
      </c>
      <c r="O20" s="2">
        <v>0.121453297</v>
      </c>
      <c r="P20" s="2">
        <v>0.24397651300000001</v>
      </c>
      <c r="R20" s="2">
        <v>0.121453297</v>
      </c>
      <c r="S20" s="2">
        <v>0.26653690600000002</v>
      </c>
      <c r="T20">
        <f t="shared" si="0"/>
        <v>0.145083609</v>
      </c>
    </row>
    <row r="21" spans="2:20" x14ac:dyDescent="0.2">
      <c r="C21" s="2">
        <v>9.8585564000000001E-2</v>
      </c>
      <c r="D21" s="2">
        <v>0.132192699</v>
      </c>
      <c r="E21" s="2">
        <v>0.20344425499999999</v>
      </c>
      <c r="F21" s="2">
        <v>0.217832162</v>
      </c>
      <c r="L21" s="2">
        <v>9.8585564000000001E-2</v>
      </c>
      <c r="M21" s="2">
        <v>0.132192699</v>
      </c>
      <c r="O21" s="2">
        <v>9.8585564000000001E-2</v>
      </c>
      <c r="P21" s="2">
        <v>0.20344425499999999</v>
      </c>
      <c r="R21" s="2">
        <v>9.8585564000000001E-2</v>
      </c>
      <c r="S21" s="2">
        <v>0.217832162</v>
      </c>
      <c r="T21">
        <f t="shared" si="0"/>
        <v>0.119246598</v>
      </c>
    </row>
    <row r="22" spans="2:20" x14ac:dyDescent="0.2">
      <c r="C22" s="2">
        <v>0.225698277</v>
      </c>
      <c r="D22" s="2" t="s">
        <v>12</v>
      </c>
      <c r="E22" s="2" t="s">
        <v>12</v>
      </c>
      <c r="F22" s="2" t="s">
        <v>12</v>
      </c>
      <c r="L22" s="2"/>
      <c r="M22" s="2"/>
      <c r="O22" s="2"/>
      <c r="P22" s="2"/>
      <c r="R22" s="2"/>
      <c r="S22" s="2"/>
    </row>
    <row r="23" spans="2:20" x14ac:dyDescent="0.2">
      <c r="C23" s="2">
        <v>0.42488764200000001</v>
      </c>
      <c r="D23" s="2">
        <v>0.34002790900000002</v>
      </c>
      <c r="E23" s="2" t="s">
        <v>12</v>
      </c>
      <c r="F23" s="2">
        <v>0.47118132899999998</v>
      </c>
      <c r="L23" s="2">
        <v>0.42488764200000001</v>
      </c>
      <c r="M23" s="2">
        <v>0.34002790900000002</v>
      </c>
      <c r="O23" s="2"/>
      <c r="P23" s="2"/>
      <c r="R23" s="2">
        <v>0.42488764200000001</v>
      </c>
      <c r="S23" s="2">
        <v>0.47118132899999998</v>
      </c>
      <c r="T23">
        <f t="shared" si="0"/>
        <v>4.6293686999999972E-2</v>
      </c>
    </row>
    <row r="24" spans="2:20" x14ac:dyDescent="0.2">
      <c r="C24" s="2">
        <v>5.4141012000000002E-2</v>
      </c>
      <c r="D24" s="2">
        <v>0.20708739500000001</v>
      </c>
      <c r="E24" s="2">
        <v>0.193027211</v>
      </c>
      <c r="F24" s="2">
        <v>0.11132175900000001</v>
      </c>
      <c r="L24" s="2">
        <v>5.4141012000000002E-2</v>
      </c>
      <c r="M24" s="2">
        <v>0.20708739500000001</v>
      </c>
      <c r="O24" s="2">
        <v>5.4141012000000002E-2</v>
      </c>
      <c r="P24" s="2">
        <v>0.193027211</v>
      </c>
      <c r="R24" s="2">
        <v>5.4141012000000002E-2</v>
      </c>
      <c r="S24" s="2">
        <v>0.11132175900000001</v>
      </c>
      <c r="T24">
        <f t="shared" si="0"/>
        <v>5.7180747000000004E-2</v>
      </c>
    </row>
    <row r="25" spans="2:20" x14ac:dyDescent="0.2">
      <c r="C25" s="2">
        <v>9.1509844000000007E-2</v>
      </c>
      <c r="D25" s="2">
        <v>0.11565750900000001</v>
      </c>
      <c r="E25" s="2" t="s">
        <v>9</v>
      </c>
      <c r="F25" s="2" t="s">
        <v>12</v>
      </c>
      <c r="L25" s="2">
        <v>9.1509844000000007E-2</v>
      </c>
      <c r="M25" s="2">
        <v>0.11565750900000001</v>
      </c>
      <c r="O25" s="2"/>
      <c r="P25" s="2"/>
      <c r="R25" s="2"/>
      <c r="S25" s="2"/>
    </row>
    <row r="26" spans="2:20" x14ac:dyDescent="0.2">
      <c r="C26" s="2">
        <v>4.3616657000000003E-2</v>
      </c>
      <c r="D26" s="2" t="s">
        <v>12</v>
      </c>
      <c r="E26" s="2">
        <v>4.3834143999999998E-2</v>
      </c>
      <c r="F26" s="2" t="s">
        <v>12</v>
      </c>
      <c r="L26" s="2"/>
      <c r="M26" s="2"/>
      <c r="O26" s="2">
        <v>4.3616657000000003E-2</v>
      </c>
      <c r="P26" s="2">
        <v>4.3834143999999998E-2</v>
      </c>
      <c r="R26" s="2"/>
      <c r="S26" s="2"/>
    </row>
    <row r="27" spans="2:20" x14ac:dyDescent="0.2">
      <c r="B27" t="s">
        <v>14</v>
      </c>
      <c r="C27" s="3" t="s">
        <v>10</v>
      </c>
      <c r="D27" s="3">
        <v>0.195390428</v>
      </c>
      <c r="E27" s="3">
        <v>0.13929280099999999</v>
      </c>
      <c r="F27" s="3">
        <v>0.33514367900000003</v>
      </c>
      <c r="K27" t="s">
        <v>14</v>
      </c>
      <c r="L27" s="3"/>
      <c r="M27" s="3"/>
      <c r="O27" s="3"/>
      <c r="P27" s="3"/>
      <c r="R27" s="3"/>
      <c r="S27" s="3"/>
    </row>
    <row r="28" spans="2:20" x14ac:dyDescent="0.2">
      <c r="C28" s="3">
        <v>1.6345625999999999E-2</v>
      </c>
      <c r="D28" s="3">
        <v>2.8953632999999999E-2</v>
      </c>
      <c r="E28" s="3">
        <v>8.8625752000000002E-2</v>
      </c>
      <c r="F28" s="3">
        <v>0.203885124</v>
      </c>
      <c r="L28" s="3">
        <v>1.6345625999999999E-2</v>
      </c>
      <c r="M28" s="3">
        <v>2.8953632999999999E-2</v>
      </c>
      <c r="O28" s="3">
        <v>1.6345625999999999E-2</v>
      </c>
      <c r="P28" s="3">
        <v>8.8625752000000002E-2</v>
      </c>
      <c r="R28" s="3">
        <v>1.6345625999999999E-2</v>
      </c>
      <c r="S28" s="3">
        <v>0.203885124</v>
      </c>
      <c r="T28">
        <f t="shared" si="0"/>
        <v>0.187539498</v>
      </c>
    </row>
    <row r="29" spans="2:20" x14ac:dyDescent="0.2">
      <c r="C29" s="3" t="s">
        <v>11</v>
      </c>
      <c r="D29" s="3">
        <v>0.30506111400000002</v>
      </c>
      <c r="E29" s="3" t="s">
        <v>9</v>
      </c>
      <c r="F29" s="3" t="s">
        <v>9</v>
      </c>
      <c r="L29" s="3"/>
      <c r="M29" s="3"/>
      <c r="O29" s="3"/>
      <c r="P29" s="3"/>
      <c r="R29" s="3"/>
      <c r="S29" s="3"/>
    </row>
    <row r="30" spans="2:20" x14ac:dyDescent="0.2">
      <c r="C30" s="3" t="s">
        <v>10</v>
      </c>
      <c r="D30" s="3" t="s">
        <v>9</v>
      </c>
      <c r="E30" s="3">
        <v>0.177965448</v>
      </c>
      <c r="F30" s="3">
        <v>9.3602662000000003E-2</v>
      </c>
      <c r="L30" s="3"/>
      <c r="M30" s="3"/>
      <c r="O30" s="3"/>
      <c r="P30" s="3"/>
      <c r="R30" s="3"/>
      <c r="S30" s="3"/>
    </row>
    <row r="31" spans="2:20" x14ac:dyDescent="0.2">
      <c r="C31" s="3" t="s">
        <v>11</v>
      </c>
      <c r="D31" s="3" t="s">
        <v>12</v>
      </c>
      <c r="E31" s="3" t="s">
        <v>12</v>
      </c>
      <c r="F31" s="3" t="s">
        <v>12</v>
      </c>
      <c r="L31" s="3"/>
      <c r="M31" s="3"/>
      <c r="O31" s="3"/>
      <c r="P31" s="3"/>
      <c r="R31" s="3"/>
      <c r="S31" s="3"/>
    </row>
    <row r="32" spans="2:20" x14ac:dyDescent="0.2">
      <c r="C32" s="3">
        <v>2.0032283000000001E-2</v>
      </c>
      <c r="D32" s="3">
        <v>0.17922763999999999</v>
      </c>
      <c r="E32" s="3" t="s">
        <v>12</v>
      </c>
      <c r="F32" s="3" t="s">
        <v>12</v>
      </c>
      <c r="L32" s="3">
        <v>2.0032283000000001E-2</v>
      </c>
      <c r="M32" s="3">
        <v>0.17922763999999999</v>
      </c>
      <c r="O32" s="3"/>
      <c r="P32" s="3"/>
      <c r="R32" s="3"/>
      <c r="S32" s="3"/>
    </row>
    <row r="33" spans="3:20" x14ac:dyDescent="0.2">
      <c r="C33" s="3">
        <v>1.3413425E-2</v>
      </c>
      <c r="D33" s="3">
        <v>3.1134034000000001E-2</v>
      </c>
      <c r="E33" s="3">
        <v>4.8184285E-2</v>
      </c>
      <c r="F33" s="3">
        <v>2.8911611E-2</v>
      </c>
      <c r="L33" s="3">
        <v>1.3413425E-2</v>
      </c>
      <c r="M33" s="3">
        <v>3.1134034000000001E-2</v>
      </c>
      <c r="O33" s="3">
        <v>1.3413425E-2</v>
      </c>
      <c r="P33" s="3">
        <v>4.8184285E-2</v>
      </c>
      <c r="R33" s="3">
        <v>1.3413425E-2</v>
      </c>
      <c r="S33" s="3">
        <v>2.8911611E-2</v>
      </c>
      <c r="T33">
        <f t="shared" si="0"/>
        <v>1.5498186000000001E-2</v>
      </c>
    </row>
    <row r="34" spans="3:20" x14ac:dyDescent="0.2">
      <c r="C34" s="3">
        <v>0.37062260800000002</v>
      </c>
      <c r="D34" s="3">
        <v>0.44899408699999999</v>
      </c>
      <c r="E34" s="3">
        <v>0.50743149099999996</v>
      </c>
      <c r="F34" s="3">
        <v>0.35922832399999999</v>
      </c>
      <c r="L34" s="3">
        <v>0.37062260800000002</v>
      </c>
      <c r="M34" s="3">
        <v>0.44899408699999999</v>
      </c>
      <c r="O34" s="3">
        <v>0.37062260800000002</v>
      </c>
      <c r="P34" s="3">
        <v>0.50743149099999996</v>
      </c>
      <c r="R34" s="3">
        <v>0.37062260800000002</v>
      </c>
      <c r="S34" s="3">
        <v>0.35922832399999999</v>
      </c>
      <c r="T34">
        <f t="shared" si="0"/>
        <v>-1.1394284000000032E-2</v>
      </c>
    </row>
    <row r="35" spans="3:20" x14ac:dyDescent="0.2">
      <c r="C35" s="3">
        <v>8.3482264E-2</v>
      </c>
      <c r="D35" s="3">
        <v>0.219358416</v>
      </c>
      <c r="E35" s="3">
        <v>0.24068329999999999</v>
      </c>
      <c r="F35" s="3">
        <v>0.14815988499999999</v>
      </c>
      <c r="L35" s="3">
        <v>8.3482264E-2</v>
      </c>
      <c r="M35" s="3">
        <v>0.219358416</v>
      </c>
      <c r="O35" s="3">
        <v>8.3482264E-2</v>
      </c>
      <c r="P35" s="3">
        <v>0.24068329999999999</v>
      </c>
      <c r="R35" s="3">
        <v>8.3482264E-2</v>
      </c>
      <c r="S35" s="3">
        <v>0.14815988499999999</v>
      </c>
      <c r="T35">
        <f t="shared" si="0"/>
        <v>6.4677620999999991E-2</v>
      </c>
    </row>
    <row r="36" spans="3:20" x14ac:dyDescent="0.2">
      <c r="C36" s="3">
        <v>0.61285490200000003</v>
      </c>
      <c r="D36" s="3">
        <v>0.67393473800000003</v>
      </c>
      <c r="E36" s="3">
        <v>0.62368004200000005</v>
      </c>
      <c r="F36" s="3">
        <v>0.607460149</v>
      </c>
      <c r="L36" s="3">
        <v>0.61285490200000003</v>
      </c>
      <c r="M36" s="3">
        <v>0.67393473800000003</v>
      </c>
      <c r="O36" s="3">
        <v>0.61285490200000003</v>
      </c>
      <c r="P36" s="3">
        <v>0.62368004200000005</v>
      </c>
      <c r="R36" s="3">
        <v>0.61285490200000003</v>
      </c>
      <c r="S36" s="3">
        <v>0.607460149</v>
      </c>
      <c r="T36">
        <f t="shared" si="0"/>
        <v>-5.3947530000000299E-3</v>
      </c>
    </row>
    <row r="37" spans="3:20" x14ac:dyDescent="0.2">
      <c r="C37" s="3" t="s">
        <v>10</v>
      </c>
      <c r="D37" s="3">
        <v>0.284202962</v>
      </c>
      <c r="E37" s="3">
        <v>0.36290571900000002</v>
      </c>
      <c r="F37" s="3">
        <v>0.61127624000000003</v>
      </c>
      <c r="L37" s="3"/>
      <c r="M37" s="3"/>
      <c r="O37" s="3"/>
      <c r="P37" s="3"/>
      <c r="R37" s="3"/>
      <c r="S37" s="3"/>
    </row>
    <row r="38" spans="3:20" x14ac:dyDescent="0.2">
      <c r="C38" s="3">
        <v>0.24166322900000001</v>
      </c>
      <c r="D38" s="3">
        <v>0.24953729599999999</v>
      </c>
      <c r="E38" s="3">
        <v>0.27247759999999999</v>
      </c>
      <c r="F38" s="3">
        <v>0.33677158899999998</v>
      </c>
      <c r="L38" s="3">
        <v>0.24166322900000001</v>
      </c>
      <c r="M38" s="3">
        <v>0.24953729599999999</v>
      </c>
      <c r="O38" s="3">
        <v>0.24166322900000001</v>
      </c>
      <c r="P38" s="3">
        <v>0.27247759999999999</v>
      </c>
      <c r="R38" s="3">
        <v>0.24166322900000001</v>
      </c>
      <c r="S38" s="3">
        <v>0.33677158899999998</v>
      </c>
      <c r="T38">
        <f t="shared" si="0"/>
        <v>9.5108359999999975E-2</v>
      </c>
    </row>
    <row r="39" spans="3:20" x14ac:dyDescent="0.2">
      <c r="C39" s="3">
        <v>5.2846891999999999E-2</v>
      </c>
      <c r="D39" s="3" t="s">
        <v>12</v>
      </c>
      <c r="E39" s="3" t="s">
        <v>12</v>
      </c>
      <c r="F39" s="3">
        <v>0.15048850999999999</v>
      </c>
      <c r="L39" s="3"/>
      <c r="M39" s="3"/>
      <c r="O39" s="3"/>
      <c r="P39" s="3"/>
      <c r="R39" s="3">
        <v>5.2846891999999999E-2</v>
      </c>
      <c r="S39" s="3">
        <v>0.15048850999999999</v>
      </c>
      <c r="T39">
        <f t="shared" si="0"/>
        <v>9.7641617999999986E-2</v>
      </c>
    </row>
    <row r="40" spans="3:20" x14ac:dyDescent="0.2">
      <c r="C40" s="3">
        <v>9.3960500000000002E-2</v>
      </c>
      <c r="D40" s="3">
        <v>3.2679135999999998E-2</v>
      </c>
      <c r="E40" s="3" t="s">
        <v>12</v>
      </c>
      <c r="F40" s="3" t="s">
        <v>12</v>
      </c>
      <c r="L40" s="3">
        <v>9.3960500000000002E-2</v>
      </c>
      <c r="M40" s="3">
        <v>3.2679135999999998E-2</v>
      </c>
      <c r="O40" s="3"/>
      <c r="P40" s="3"/>
      <c r="R40" s="3"/>
      <c r="S40" s="3"/>
    </row>
    <row r="42" spans="3:20" x14ac:dyDescent="0.2">
      <c r="L42">
        <f>_xlfn.T.TEST(L27:L40,M27:M40,2,1)</f>
        <v>8.4857315631295893E-2</v>
      </c>
      <c r="O42">
        <f t="shared" ref="O42" si="1">_xlfn.T.TEST(O27:O40,P27:P40,2,1)</f>
        <v>3.043819178977495E-2</v>
      </c>
      <c r="R42">
        <f>_xlfn.T.TEST(R27:R40,S27:S40,2,1)</f>
        <v>5.6036462767528342E-2</v>
      </c>
      <c r="T42">
        <f>AVERAGE(T10:T26)</f>
        <v>0.10287744218181817</v>
      </c>
    </row>
    <row r="43" spans="3:20" x14ac:dyDescent="0.2">
      <c r="C43">
        <f>_xlfn.T.TEST(C10:C26,C27:C40,2,3)</f>
        <v>0.6451583261121463</v>
      </c>
      <c r="D43">
        <f t="shared" ref="D43:F43" si="2">_xlfn.T.TEST(D10:D26,D27:D40,2,3)</f>
        <v>0.6738759998713566</v>
      </c>
      <c r="E43">
        <f t="shared" si="2"/>
        <v>0.98103076083598595</v>
      </c>
      <c r="F43">
        <f t="shared" si="2"/>
        <v>0.63257395076941236</v>
      </c>
      <c r="L43">
        <f>_xlfn.T.TEST(L10:L26,M10:M26,2,1)</f>
        <v>0.5004220098915122</v>
      </c>
      <c r="O43">
        <f t="shared" ref="O43:R43" si="3">_xlfn.T.TEST(O10:O26,P10:P26,2,1)</f>
        <v>6.4970031438643236E-3</v>
      </c>
      <c r="R43">
        <f t="shared" si="3"/>
        <v>1.2045243789798705E-3</v>
      </c>
      <c r="T43">
        <f>AVERAGE(T27:T41)</f>
        <v>6.3382320857142849E-2</v>
      </c>
    </row>
    <row r="44" spans="3:20" x14ac:dyDescent="0.2">
      <c r="C44">
        <f>AVERAGE(C10:C26)</f>
        <v>0.20476174459999996</v>
      </c>
      <c r="D44">
        <f t="shared" ref="D44:F44" si="4">AVERAGE(D10:D26)</f>
        <v>0.21148236518181818</v>
      </c>
      <c r="E44">
        <f t="shared" si="4"/>
        <v>0.27556394672727269</v>
      </c>
      <c r="F44">
        <f t="shared" si="4"/>
        <v>0.32951242500000005</v>
      </c>
      <c r="L44">
        <f>_xlfn.T.TEST(L10:L40,M10:M40,2,1)</f>
        <v>8.558899965068778E-2</v>
      </c>
      <c r="O44">
        <f t="shared" ref="O44:R44" si="5">_xlfn.T.TEST(O10:O40,P10:P40,2,1)</f>
        <v>3.2453819210055451E-4</v>
      </c>
      <c r="R44">
        <f t="shared" si="5"/>
        <v>1.1902771586466992E-4</v>
      </c>
      <c r="T44">
        <f>_xlfn.T.TEST(T10:T26,T27:T40,2,3)</f>
        <v>0.28320861120814045</v>
      </c>
    </row>
    <row r="45" spans="3:20" x14ac:dyDescent="0.2">
      <c r="C45" s="14">
        <f>AVERAGE(C27:C40)</f>
        <v>0.16724685877777778</v>
      </c>
      <c r="D45" s="14">
        <f t="shared" ref="D45:F45" si="6">AVERAGE(D27:D40)</f>
        <v>0.24077031672727275</v>
      </c>
      <c r="E45" s="14">
        <f t="shared" si="6"/>
        <v>0.27347182644444445</v>
      </c>
      <c r="F45" s="14">
        <f t="shared" si="6"/>
        <v>0.2874927773</v>
      </c>
    </row>
    <row r="48" spans="3:20" x14ac:dyDescent="0.2">
      <c r="L48" s="12">
        <f>AVERAGE(L10:L26)</f>
        <v>0.19594659809090906</v>
      </c>
      <c r="M48" s="12">
        <f>AVERAGE(M10:M26)</f>
        <v>0.21148236518181818</v>
      </c>
      <c r="N48" s="12"/>
      <c r="O48" s="12">
        <f t="shared" ref="O48:S48" si="7">AVERAGE(O10:O26)</f>
        <v>0.19197398418181819</v>
      </c>
      <c r="P48" s="12">
        <f t="shared" si="7"/>
        <v>0.27556394672727269</v>
      </c>
      <c r="Q48" s="12"/>
      <c r="R48" s="12">
        <f t="shared" si="7"/>
        <v>0.22663498281818181</v>
      </c>
      <c r="S48" s="12">
        <f t="shared" si="7"/>
        <v>0.32951242500000005</v>
      </c>
    </row>
    <row r="49" spans="12:19" x14ac:dyDescent="0.2">
      <c r="L49" s="12">
        <f>AVERAGE(L27:L40)</f>
        <v>0.18154685462500003</v>
      </c>
      <c r="M49" s="12">
        <f t="shared" ref="M49:S49" si="8">AVERAGE(M27:M40)</f>
        <v>0.2329773725</v>
      </c>
      <c r="N49" s="12"/>
      <c r="O49" s="12">
        <f t="shared" si="8"/>
        <v>0.22306367566666666</v>
      </c>
      <c r="P49" s="12">
        <f t="shared" si="8"/>
        <v>0.29684707833333335</v>
      </c>
      <c r="Q49" s="12"/>
      <c r="R49" s="12">
        <f t="shared" si="8"/>
        <v>0.1987469922857143</v>
      </c>
      <c r="S49" s="12">
        <f t="shared" si="8"/>
        <v>0.26212931314285715</v>
      </c>
    </row>
    <row r="59" spans="12:19" x14ac:dyDescent="0.2">
      <c r="O59" t="s">
        <v>1</v>
      </c>
      <c r="P59" t="s">
        <v>4</v>
      </c>
      <c r="R59" t="s">
        <v>7</v>
      </c>
      <c r="S59" t="s">
        <v>17</v>
      </c>
    </row>
    <row r="60" spans="12:19" x14ac:dyDescent="0.2">
      <c r="N60" t="s">
        <v>14</v>
      </c>
      <c r="O60" s="1"/>
      <c r="P60" s="1"/>
      <c r="R60" s="13"/>
    </row>
    <row r="61" spans="12:19" x14ac:dyDescent="0.2">
      <c r="O61" s="2">
        <v>0.21495354799999999</v>
      </c>
      <c r="P61" s="2">
        <v>0.22821350800000001</v>
      </c>
      <c r="R61" s="13">
        <v>20</v>
      </c>
      <c r="S61">
        <f>P61-O61</f>
        <v>1.3259960000000015E-2</v>
      </c>
    </row>
    <row r="62" spans="12:19" x14ac:dyDescent="0.2">
      <c r="O62" s="2">
        <v>2.7893556E-2</v>
      </c>
      <c r="P62" s="2">
        <v>0.232546171</v>
      </c>
      <c r="R62" s="13">
        <v>13</v>
      </c>
      <c r="S62">
        <f>P62-O62</f>
        <v>0.20465261499999998</v>
      </c>
    </row>
    <row r="63" spans="12:19" x14ac:dyDescent="0.2">
      <c r="O63" s="2"/>
      <c r="P63" s="2"/>
      <c r="R63" s="13"/>
    </row>
    <row r="64" spans="12:19" x14ac:dyDescent="0.2">
      <c r="O64" s="2">
        <v>0.309356295</v>
      </c>
      <c r="P64" s="2">
        <v>0.46533347800000002</v>
      </c>
      <c r="R64" s="13">
        <v>18</v>
      </c>
      <c r="S64">
        <f>P64-O64</f>
        <v>0.15597718300000002</v>
      </c>
    </row>
    <row r="65" spans="14:19" x14ac:dyDescent="0.2">
      <c r="O65" s="2">
        <v>0.47202908199999999</v>
      </c>
      <c r="P65" s="2">
        <v>0.52605237900000001</v>
      </c>
      <c r="R65" s="13">
        <v>16</v>
      </c>
      <c r="S65">
        <f>P65-O65</f>
        <v>5.4023297000000026E-2</v>
      </c>
    </row>
    <row r="66" spans="14:19" x14ac:dyDescent="0.2">
      <c r="O66" s="2">
        <v>0.42908207599999998</v>
      </c>
      <c r="P66" s="2">
        <v>0.66966893900000002</v>
      </c>
      <c r="R66" s="13">
        <v>12</v>
      </c>
      <c r="S66">
        <f>P66-O66</f>
        <v>0.24058686300000004</v>
      </c>
    </row>
    <row r="67" spans="14:19" x14ac:dyDescent="0.2">
      <c r="O67" s="2">
        <v>1.4534396E-2</v>
      </c>
      <c r="P67" s="2">
        <v>2.7768607000000001E-2</v>
      </c>
      <c r="R67" s="13">
        <v>10</v>
      </c>
      <c r="S67">
        <f>P67-O67</f>
        <v>1.3234211000000001E-2</v>
      </c>
    </row>
    <row r="68" spans="14:19" x14ac:dyDescent="0.2">
      <c r="O68" s="2"/>
      <c r="P68" s="2"/>
      <c r="R68" s="13"/>
    </row>
    <row r="69" spans="14:19" x14ac:dyDescent="0.2">
      <c r="O69" s="2">
        <v>0.32606834299999998</v>
      </c>
      <c r="P69" s="2">
        <v>0.40818143699999998</v>
      </c>
      <c r="R69" s="13">
        <v>14</v>
      </c>
      <c r="S69">
        <f>P69-O69</f>
        <v>8.2113093999999998E-2</v>
      </c>
    </row>
    <row r="70" spans="14:19" x14ac:dyDescent="0.2">
      <c r="O70" s="2">
        <v>0.121453297</v>
      </c>
      <c r="P70" s="2">
        <v>0.26653690600000002</v>
      </c>
      <c r="R70" s="13">
        <v>13</v>
      </c>
      <c r="S70">
        <f>P70-O70</f>
        <v>0.145083609</v>
      </c>
    </row>
    <row r="71" spans="14:19" x14ac:dyDescent="0.2">
      <c r="O71" s="2">
        <v>9.8585564000000001E-2</v>
      </c>
      <c r="P71" s="2">
        <v>0.217832162</v>
      </c>
      <c r="R71" s="13">
        <v>12</v>
      </c>
      <c r="S71">
        <f>P71-O71</f>
        <v>0.119246598</v>
      </c>
    </row>
    <row r="72" spans="14:19" x14ac:dyDescent="0.2">
      <c r="O72" s="2"/>
      <c r="P72" s="2"/>
      <c r="R72" s="13"/>
    </row>
    <row r="73" spans="14:19" x14ac:dyDescent="0.2">
      <c r="O73" s="2">
        <v>0.42488764200000001</v>
      </c>
      <c r="P73" s="2">
        <v>0.47118132899999998</v>
      </c>
      <c r="R73" s="13">
        <v>16</v>
      </c>
      <c r="S73">
        <f>P73-O73</f>
        <v>4.6293686999999972E-2</v>
      </c>
    </row>
    <row r="74" spans="14:19" x14ac:dyDescent="0.2">
      <c r="O74" s="2">
        <v>5.4141012000000002E-2</v>
      </c>
      <c r="P74" s="2">
        <v>0.11132175900000001</v>
      </c>
      <c r="R74" s="13">
        <v>13</v>
      </c>
      <c r="S74">
        <f>P74-O74</f>
        <v>5.7180747000000004E-2</v>
      </c>
    </row>
    <row r="75" spans="14:19" x14ac:dyDescent="0.2">
      <c r="O75" s="2"/>
      <c r="P75" s="2"/>
      <c r="R75" s="13"/>
    </row>
    <row r="76" spans="14:19" x14ac:dyDescent="0.2">
      <c r="O76" s="2"/>
      <c r="P76" s="2"/>
      <c r="R76" s="13"/>
    </row>
    <row r="77" spans="14:19" x14ac:dyDescent="0.2">
      <c r="N77" t="s">
        <v>13</v>
      </c>
      <c r="O77" s="3"/>
      <c r="P77" s="3"/>
      <c r="R77" s="13"/>
    </row>
    <row r="78" spans="14:19" x14ac:dyDescent="0.2">
      <c r="O78" s="3">
        <v>1.6345625999999999E-2</v>
      </c>
      <c r="P78" s="3">
        <v>0.203885124</v>
      </c>
      <c r="R78" s="13">
        <v>23</v>
      </c>
      <c r="S78">
        <f>P78-O78</f>
        <v>0.187539498</v>
      </c>
    </row>
    <row r="79" spans="14:19" x14ac:dyDescent="0.2">
      <c r="O79" s="3"/>
      <c r="P79" s="3"/>
      <c r="R79" s="13"/>
    </row>
    <row r="80" spans="14:19" x14ac:dyDescent="0.2">
      <c r="O80" s="3"/>
      <c r="P80" s="3"/>
      <c r="R80" s="13"/>
    </row>
    <row r="81" spans="15:19" x14ac:dyDescent="0.2">
      <c r="O81" s="3"/>
      <c r="P81" s="3"/>
      <c r="R81" s="13"/>
    </row>
    <row r="82" spans="15:19" x14ac:dyDescent="0.2">
      <c r="O82" s="3"/>
      <c r="P82" s="3"/>
      <c r="R82" s="13"/>
    </row>
    <row r="83" spans="15:19" x14ac:dyDescent="0.2">
      <c r="O83" s="3">
        <v>1.3413425E-2</v>
      </c>
      <c r="P83" s="3">
        <v>2.8911611E-2</v>
      </c>
      <c r="R83" s="13">
        <v>25</v>
      </c>
      <c r="S83">
        <f>P83-O83</f>
        <v>1.5498186000000001E-2</v>
      </c>
    </row>
    <row r="84" spans="15:19" x14ac:dyDescent="0.2">
      <c r="O84" s="3">
        <v>0.37062260800000002</v>
      </c>
      <c r="P84" s="3">
        <v>0.35922832399999999</v>
      </c>
      <c r="R84" s="13">
        <v>18</v>
      </c>
      <c r="S84">
        <f>P84-O84</f>
        <v>-1.1394284000000032E-2</v>
      </c>
    </row>
    <row r="85" spans="15:19" x14ac:dyDescent="0.2">
      <c r="O85" s="3">
        <v>8.3482264E-2</v>
      </c>
      <c r="P85" s="3">
        <v>0.14815988499999999</v>
      </c>
      <c r="R85" s="13">
        <v>19</v>
      </c>
      <c r="S85">
        <f>P85-O85</f>
        <v>6.4677620999999991E-2</v>
      </c>
    </row>
    <row r="86" spans="15:19" x14ac:dyDescent="0.2">
      <c r="O86" s="3">
        <v>0.61285490200000003</v>
      </c>
      <c r="P86" s="3">
        <v>0.607460149</v>
      </c>
      <c r="R86" s="13">
        <v>20</v>
      </c>
      <c r="S86">
        <f>P86-O86</f>
        <v>-5.3947530000000299E-3</v>
      </c>
    </row>
    <row r="87" spans="15:19" x14ac:dyDescent="0.2">
      <c r="O87" s="3"/>
      <c r="P87" s="3"/>
      <c r="R87" s="13"/>
    </row>
    <row r="88" spans="15:19" x14ac:dyDescent="0.2">
      <c r="O88" s="3">
        <v>0.24166322900000001</v>
      </c>
      <c r="P88" s="3">
        <v>0.33677158899999998</v>
      </c>
      <c r="R88" s="13">
        <v>22</v>
      </c>
      <c r="S88">
        <f>P88-O88</f>
        <v>9.5108359999999975E-2</v>
      </c>
    </row>
    <row r="89" spans="15:19" x14ac:dyDescent="0.2">
      <c r="O89" s="3">
        <v>5.2846891999999999E-2</v>
      </c>
      <c r="P89" s="3">
        <v>0.15048850999999999</v>
      </c>
      <c r="R89" s="13">
        <v>17</v>
      </c>
      <c r="S89">
        <f>P89-O89</f>
        <v>9.7641617999999986E-2</v>
      </c>
    </row>
    <row r="90" spans="15:19" x14ac:dyDescent="0.2">
      <c r="O90" s="3"/>
      <c r="P90" s="3"/>
      <c r="R90" s="13"/>
    </row>
    <row r="92" spans="15:19" x14ac:dyDescent="0.2">
      <c r="R92">
        <f>CORREL(R60:R90,S60:S90)</f>
        <v>-0.26064063134909721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7DE0-B885-AB42-86D1-4D3696E62524}">
  <sheetPr codeName="Sheet5"/>
  <dimension ref="A1:BL1048576"/>
  <sheetViews>
    <sheetView tabSelected="1" topLeftCell="G1" workbookViewId="0">
      <selection activeCell="X42" sqref="X42"/>
    </sheetView>
  </sheetViews>
  <sheetFormatPr baseColWidth="10" defaultColWidth="14.5" defaultRowHeight="13" x14ac:dyDescent="0.15"/>
  <cols>
    <col min="1" max="1" width="14.5" style="23"/>
    <col min="2" max="2" width="20.83203125" style="23" customWidth="1"/>
    <col min="3" max="9" width="14.5" style="23"/>
    <col min="10" max="10" width="21.1640625" style="23" bestFit="1" customWidth="1"/>
    <col min="11" max="13" width="14.5" style="23"/>
    <col min="14" max="14" width="21.1640625" style="23" bestFit="1" customWidth="1"/>
    <col min="15" max="16" width="15.5" style="23" customWidth="1"/>
    <col min="17" max="17" width="14.5" style="23"/>
    <col min="18" max="18" width="21.1640625" style="23" bestFit="1" customWidth="1"/>
    <col min="19" max="21" width="14.5" style="23"/>
    <col min="22" max="22" width="21.1640625" style="23" bestFit="1" customWidth="1"/>
    <col min="23" max="23" width="22.33203125" style="23" customWidth="1"/>
    <col min="24" max="24" width="27.5" style="23" bestFit="1" customWidth="1"/>
    <col min="25" max="26" width="14.5" style="23"/>
    <col min="27" max="27" width="20" style="23" bestFit="1" customWidth="1"/>
    <col min="28" max="31" width="14.5" style="23"/>
    <col min="32" max="32" width="20" style="23" bestFit="1" customWidth="1"/>
    <col min="33" max="36" width="14.5" style="23"/>
    <col min="37" max="37" width="20" style="23" bestFit="1" customWidth="1"/>
    <col min="38" max="39" width="14.5" style="23"/>
    <col min="40" max="40" width="20" style="23" bestFit="1" customWidth="1"/>
    <col min="41" max="41" width="14.5" style="23"/>
    <col min="42" max="42" width="40.6640625" style="23" bestFit="1" customWidth="1"/>
    <col min="43" max="43" width="25.5" style="23" customWidth="1"/>
    <col min="44" max="45" width="14.5" style="23"/>
    <col min="46" max="46" width="24.5" style="23" customWidth="1"/>
    <col min="47" max="49" width="14.5" style="23"/>
    <col min="50" max="50" width="20" style="23" bestFit="1" customWidth="1"/>
    <col min="51" max="54" width="14.5" style="23"/>
    <col min="55" max="55" width="20" style="23" bestFit="1" customWidth="1"/>
    <col min="56" max="59" width="14.5" style="23"/>
    <col min="60" max="60" width="20" style="23" bestFit="1" customWidth="1"/>
    <col min="61" max="61" width="14.5" style="23"/>
    <col min="62" max="62" width="37.5" style="23" bestFit="1" customWidth="1"/>
    <col min="63" max="63" width="23.83203125" style="23" bestFit="1" customWidth="1"/>
    <col min="64" max="64" width="12.5" style="23" bestFit="1" customWidth="1"/>
    <col min="65" max="16384" width="14.5" style="23"/>
  </cols>
  <sheetData>
    <row r="1" spans="1:63" ht="15.75" customHeight="1" thickBot="1" x14ac:dyDescent="0.2">
      <c r="A1" s="22" t="s">
        <v>52</v>
      </c>
      <c r="F1" s="24" t="s">
        <v>53</v>
      </c>
      <c r="G1" s="25" t="s">
        <v>54</v>
      </c>
      <c r="X1" s="26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S1" s="28"/>
    </row>
    <row r="2" spans="1:63" ht="15.75" customHeight="1" x14ac:dyDescent="0.2">
      <c r="A2" s="29" t="s">
        <v>55</v>
      </c>
      <c r="B2" s="30" t="s">
        <v>56</v>
      </c>
      <c r="C2" s="31" t="s">
        <v>57</v>
      </c>
      <c r="D2" s="31" t="s">
        <v>58</v>
      </c>
      <c r="E2" s="31" t="s">
        <v>59</v>
      </c>
      <c r="F2" s="32" t="s">
        <v>60</v>
      </c>
      <c r="G2" s="32" t="s">
        <v>61</v>
      </c>
      <c r="H2" s="32" t="s">
        <v>62</v>
      </c>
      <c r="I2" s="32" t="s">
        <v>63</v>
      </c>
      <c r="J2" s="33" t="s">
        <v>64</v>
      </c>
      <c r="K2" s="32" t="s">
        <v>65</v>
      </c>
      <c r="L2" s="32" t="s">
        <v>66</v>
      </c>
      <c r="M2" s="32" t="s">
        <v>67</v>
      </c>
      <c r="N2" s="33" t="s">
        <v>64</v>
      </c>
      <c r="O2" s="32" t="s">
        <v>68</v>
      </c>
      <c r="P2" s="32" t="s">
        <v>69</v>
      </c>
      <c r="Q2" s="32" t="s">
        <v>70</v>
      </c>
      <c r="R2" s="33" t="s">
        <v>64</v>
      </c>
      <c r="S2" s="32" t="s">
        <v>71</v>
      </c>
      <c r="T2" s="32" t="s">
        <v>72</v>
      </c>
      <c r="U2" s="32" t="s">
        <v>73</v>
      </c>
      <c r="V2" s="33" t="s">
        <v>64</v>
      </c>
      <c r="W2" s="32" t="s">
        <v>74</v>
      </c>
      <c r="X2" s="34"/>
      <c r="Y2" s="32" t="s">
        <v>75</v>
      </c>
      <c r="Z2" s="32" t="s">
        <v>76</v>
      </c>
      <c r="AA2" s="33" t="s">
        <v>64</v>
      </c>
      <c r="AB2" s="32" t="s">
        <v>77</v>
      </c>
      <c r="AC2" s="32" t="s">
        <v>78</v>
      </c>
      <c r="AD2" s="32" t="s">
        <v>79</v>
      </c>
      <c r="AE2" s="32" t="s">
        <v>80</v>
      </c>
      <c r="AF2" s="33" t="s">
        <v>64</v>
      </c>
      <c r="AG2" s="32" t="s">
        <v>81</v>
      </c>
      <c r="AH2" s="32" t="s">
        <v>82</v>
      </c>
      <c r="AI2" s="32" t="s">
        <v>83</v>
      </c>
      <c r="AJ2" s="32" t="s">
        <v>84</v>
      </c>
      <c r="AK2" s="33" t="s">
        <v>64</v>
      </c>
      <c r="AL2" s="32" t="s">
        <v>85</v>
      </c>
      <c r="AM2" s="32" t="s">
        <v>86</v>
      </c>
      <c r="AN2" s="33" t="s">
        <v>64</v>
      </c>
      <c r="AO2" s="32" t="s">
        <v>87</v>
      </c>
      <c r="AP2" s="27"/>
      <c r="AQ2" s="35"/>
      <c r="AS2" s="28"/>
      <c r="AU2" s="32" t="s">
        <v>88</v>
      </c>
      <c r="AV2" s="32" t="s">
        <v>89</v>
      </c>
      <c r="AW2" s="32" t="s">
        <v>90</v>
      </c>
      <c r="AX2" s="33" t="s">
        <v>64</v>
      </c>
      <c r="AY2" s="32" t="s">
        <v>91</v>
      </c>
      <c r="AZ2" s="32" t="s">
        <v>92</v>
      </c>
      <c r="BA2" s="32" t="s">
        <v>93</v>
      </c>
      <c r="BB2" s="32" t="s">
        <v>94</v>
      </c>
      <c r="BC2" s="33" t="s">
        <v>64</v>
      </c>
      <c r="BD2" s="32" t="s">
        <v>95</v>
      </c>
      <c r="BE2" s="32" t="s">
        <v>96</v>
      </c>
      <c r="BF2" s="32" t="s">
        <v>97</v>
      </c>
      <c r="BG2" s="32" t="s">
        <v>98</v>
      </c>
      <c r="BH2" s="33" t="s">
        <v>64</v>
      </c>
      <c r="BI2" s="32" t="s">
        <v>99</v>
      </c>
      <c r="BJ2" s="32"/>
      <c r="BK2" s="36"/>
    </row>
    <row r="3" spans="1:63" ht="15.75" customHeight="1" x14ac:dyDescent="0.2">
      <c r="A3" s="37" t="s">
        <v>100</v>
      </c>
      <c r="B3" s="38"/>
      <c r="C3" s="38"/>
      <c r="D3" s="38"/>
      <c r="E3" s="38"/>
      <c r="F3" s="38"/>
      <c r="G3" s="38"/>
      <c r="H3" s="38"/>
      <c r="I3" s="38"/>
      <c r="J3" s="39"/>
      <c r="K3" s="38"/>
      <c r="L3" s="38"/>
      <c r="M3" s="38"/>
      <c r="N3" s="39"/>
      <c r="O3" s="38"/>
      <c r="P3" s="38"/>
      <c r="Q3" s="38"/>
      <c r="R3" s="39"/>
      <c r="S3" s="38"/>
      <c r="T3" s="38"/>
      <c r="U3" s="38"/>
      <c r="V3" s="39"/>
      <c r="W3" s="38"/>
      <c r="X3" s="40" t="s">
        <v>101</v>
      </c>
      <c r="Y3" s="41"/>
      <c r="Z3" s="41"/>
      <c r="AA3" s="39"/>
      <c r="AB3" s="41"/>
      <c r="AC3" s="41"/>
      <c r="AD3" s="41"/>
      <c r="AE3" s="41"/>
      <c r="AF3" s="39"/>
      <c r="AG3" s="41"/>
      <c r="AH3" s="41"/>
      <c r="AI3" s="41"/>
      <c r="AJ3" s="41"/>
      <c r="AK3" s="39"/>
      <c r="AL3" s="41"/>
      <c r="AM3" s="41"/>
      <c r="AN3" s="39"/>
      <c r="AO3" s="41"/>
      <c r="AP3" s="42" t="s">
        <v>102</v>
      </c>
      <c r="AQ3" s="43"/>
      <c r="AS3" s="28" t="s">
        <v>103</v>
      </c>
      <c r="AU3" s="41"/>
      <c r="AV3" s="41"/>
      <c r="AW3" s="41"/>
      <c r="AX3" s="39"/>
      <c r="AY3" s="41"/>
      <c r="AZ3" s="41"/>
      <c r="BA3" s="41"/>
      <c r="BB3" s="41"/>
      <c r="BC3" s="39"/>
      <c r="BD3" s="41"/>
      <c r="BE3" s="41"/>
      <c r="BF3" s="41"/>
      <c r="BG3" s="41"/>
      <c r="BH3" s="39"/>
      <c r="BI3" s="41"/>
      <c r="BJ3" s="42" t="s">
        <v>104</v>
      </c>
      <c r="BK3" s="43"/>
    </row>
    <row r="4" spans="1:63" ht="15.75" customHeight="1" x14ac:dyDescent="0.2">
      <c r="A4" s="38" t="s">
        <v>18</v>
      </c>
      <c r="B4" s="38" t="s">
        <v>105</v>
      </c>
      <c r="C4" s="44">
        <v>1</v>
      </c>
      <c r="D4" s="44">
        <v>1</v>
      </c>
      <c r="E4" s="38">
        <v>0</v>
      </c>
      <c r="F4" s="38">
        <v>0</v>
      </c>
      <c r="G4" s="44">
        <v>1</v>
      </c>
      <c r="H4" s="44">
        <v>1</v>
      </c>
      <c r="I4" s="45">
        <v>1</v>
      </c>
      <c r="J4" s="46">
        <f t="shared" ref="J4:J20" si="0">SUM(C4:I4)</f>
        <v>5</v>
      </c>
      <c r="K4" s="45">
        <v>1</v>
      </c>
      <c r="L4" s="38">
        <v>0</v>
      </c>
      <c r="M4" s="44">
        <v>1</v>
      </c>
      <c r="N4" s="46">
        <f t="shared" ref="N4:N20" si="1">SUM(K4:M4)+J4</f>
        <v>7</v>
      </c>
      <c r="O4" s="45">
        <v>1</v>
      </c>
      <c r="P4" s="45">
        <v>1</v>
      </c>
      <c r="Q4" s="38">
        <v>0</v>
      </c>
      <c r="R4" s="46">
        <f t="shared" ref="R4:R20" si="2">SUM(O4:Q4)+N4</f>
        <v>9</v>
      </c>
      <c r="S4" s="44" t="s">
        <v>106</v>
      </c>
      <c r="T4" s="38" t="s">
        <v>106</v>
      </c>
      <c r="U4" s="47" t="s">
        <v>106</v>
      </c>
      <c r="V4" s="46">
        <f t="shared" ref="V4:V20" si="3">SUM(S4:U4)+R4</f>
        <v>9</v>
      </c>
      <c r="W4" s="47" t="s">
        <v>106</v>
      </c>
      <c r="X4" s="26">
        <f>SUM(V4:W4)</f>
        <v>9</v>
      </c>
      <c r="Y4" s="48" t="s">
        <v>106</v>
      </c>
      <c r="Z4" s="49" t="s">
        <v>107</v>
      </c>
      <c r="AA4" s="46">
        <f>SUM(Y4:Z4)+X4</f>
        <v>9</v>
      </c>
      <c r="AB4" s="50" t="s">
        <v>106</v>
      </c>
      <c r="AC4" s="50" t="s">
        <v>107</v>
      </c>
      <c r="AD4" s="51" t="s">
        <v>106</v>
      </c>
      <c r="AE4" s="50" t="s">
        <v>107</v>
      </c>
      <c r="AF4" s="46">
        <f t="shared" ref="AF4:AF20" si="4">SUM(AB4:AE4)+AA4</f>
        <v>9</v>
      </c>
      <c r="AG4" s="52" t="s">
        <v>106</v>
      </c>
      <c r="AH4" s="50" t="s">
        <v>107</v>
      </c>
      <c r="AI4" s="51" t="s">
        <v>106</v>
      </c>
      <c r="AJ4" s="50" t="s">
        <v>107</v>
      </c>
      <c r="AK4" s="46">
        <f t="shared" ref="AK4:AK20" si="5">SUM(AG4:AJ4)+AF4</f>
        <v>9</v>
      </c>
      <c r="AL4" s="52" t="s">
        <v>106</v>
      </c>
      <c r="AM4" s="50" t="s">
        <v>107</v>
      </c>
      <c r="AN4" s="39">
        <f t="shared" ref="AN4:AN20" si="6">SUM(AL4:AM4)+AK4</f>
        <v>9</v>
      </c>
      <c r="AO4" s="53" t="s">
        <v>106</v>
      </c>
      <c r="AP4" s="41">
        <f t="shared" ref="AP4:AP20" si="7">SUM(AN4:AO4)</f>
        <v>9</v>
      </c>
      <c r="AQ4" s="54"/>
      <c r="AS4" s="28">
        <v>0</v>
      </c>
      <c r="AT4" s="55" t="s">
        <v>108</v>
      </c>
      <c r="AU4" s="56" t="s">
        <v>107</v>
      </c>
      <c r="AV4" s="52" t="s">
        <v>106</v>
      </c>
      <c r="AW4" s="56" t="s">
        <v>107</v>
      </c>
      <c r="AX4" s="39">
        <f t="shared" ref="AX4:AX19" si="8">SUM(AU4:AW4)+AP4</f>
        <v>9</v>
      </c>
      <c r="AY4" s="57" t="s">
        <v>106</v>
      </c>
      <c r="AZ4" s="50" t="s">
        <v>107</v>
      </c>
      <c r="BA4" s="52" t="s">
        <v>106</v>
      </c>
      <c r="BB4" s="50" t="s">
        <v>107</v>
      </c>
      <c r="BC4" s="39">
        <f t="shared" ref="BC4:BC20" si="9">SUM(AY4:BB4)+AX4</f>
        <v>9</v>
      </c>
      <c r="BD4" s="57" t="s">
        <v>106</v>
      </c>
      <c r="BE4" s="50" t="s">
        <v>107</v>
      </c>
      <c r="BF4" s="52" t="s">
        <v>106</v>
      </c>
      <c r="BG4" s="50" t="s">
        <v>107</v>
      </c>
      <c r="BH4" s="39">
        <f t="shared" ref="BH4:BH20" si="10">SUM(BD4:BG4)+BC4</f>
        <v>9</v>
      </c>
      <c r="BI4" s="58" t="s">
        <v>106</v>
      </c>
      <c r="BJ4" s="41">
        <f t="shared" ref="BJ4:BJ20" si="11">SUM(BH4:BI4)</f>
        <v>9</v>
      </c>
      <c r="BK4" s="59"/>
    </row>
    <row r="5" spans="1:63" ht="15.75" customHeight="1" x14ac:dyDescent="0.2">
      <c r="A5" s="38" t="s">
        <v>19</v>
      </c>
      <c r="B5" s="38" t="s">
        <v>105</v>
      </c>
      <c r="C5" s="44">
        <v>1</v>
      </c>
      <c r="D5" s="44">
        <v>1</v>
      </c>
      <c r="E5" s="38">
        <v>0</v>
      </c>
      <c r="F5" s="38">
        <v>0</v>
      </c>
      <c r="G5" s="44">
        <v>1</v>
      </c>
      <c r="H5" s="44">
        <v>1</v>
      </c>
      <c r="I5" s="38">
        <v>0</v>
      </c>
      <c r="J5" s="46">
        <f t="shared" si="0"/>
        <v>4</v>
      </c>
      <c r="K5" s="38">
        <v>0</v>
      </c>
      <c r="L5" s="60">
        <v>1</v>
      </c>
      <c r="M5" s="44">
        <v>1</v>
      </c>
      <c r="N5" s="46">
        <f t="shared" si="1"/>
        <v>6</v>
      </c>
      <c r="O5" s="61">
        <v>1</v>
      </c>
      <c r="P5" s="61">
        <v>1</v>
      </c>
      <c r="Q5" s="38">
        <v>0</v>
      </c>
      <c r="R5" s="46">
        <f t="shared" si="2"/>
        <v>8</v>
      </c>
      <c r="S5" s="44">
        <v>1</v>
      </c>
      <c r="T5" s="61">
        <v>1</v>
      </c>
      <c r="U5" s="38">
        <v>0</v>
      </c>
      <c r="V5" s="46">
        <f t="shared" si="3"/>
        <v>10</v>
      </c>
      <c r="W5" s="38">
        <v>0</v>
      </c>
      <c r="X5" s="26">
        <f t="shared" ref="X5:X20" si="12">SUM(V5:W5)</f>
        <v>10</v>
      </c>
      <c r="Y5" s="62">
        <v>1</v>
      </c>
      <c r="Z5" s="56" t="s">
        <v>107</v>
      </c>
      <c r="AA5" s="46">
        <f>SUM(Y5:Z5)+X5</f>
        <v>11</v>
      </c>
      <c r="AB5" s="38">
        <v>0</v>
      </c>
      <c r="AC5" s="61">
        <v>1</v>
      </c>
      <c r="AD5" s="44">
        <v>1</v>
      </c>
      <c r="AE5" s="56" t="s">
        <v>107</v>
      </c>
      <c r="AF5" s="46">
        <f t="shared" si="4"/>
        <v>13</v>
      </c>
      <c r="AG5" s="38">
        <v>0</v>
      </c>
      <c r="AH5" s="56" t="s">
        <v>107</v>
      </c>
      <c r="AI5" s="44">
        <v>1</v>
      </c>
      <c r="AJ5" s="56" t="s">
        <v>107</v>
      </c>
      <c r="AK5" s="46">
        <f t="shared" si="5"/>
        <v>14</v>
      </c>
      <c r="AL5" s="38">
        <v>0</v>
      </c>
      <c r="AM5" s="49" t="s">
        <v>107</v>
      </c>
      <c r="AN5" s="39">
        <f t="shared" si="6"/>
        <v>14</v>
      </c>
      <c r="AO5" s="44">
        <v>1</v>
      </c>
      <c r="AP5" s="41">
        <f t="shared" si="7"/>
        <v>15</v>
      </c>
      <c r="AQ5" s="54"/>
      <c r="AS5" s="28">
        <v>1</v>
      </c>
      <c r="AT5" s="63" t="s">
        <v>109</v>
      </c>
      <c r="AU5" s="64" t="s">
        <v>107</v>
      </c>
      <c r="AV5" s="64">
        <v>0</v>
      </c>
      <c r="AW5" s="64" t="s">
        <v>107</v>
      </c>
      <c r="AX5" s="39">
        <f t="shared" si="8"/>
        <v>15</v>
      </c>
      <c r="AY5" s="65">
        <v>1</v>
      </c>
      <c r="AZ5" s="66">
        <v>1</v>
      </c>
      <c r="BA5" s="64">
        <v>0</v>
      </c>
      <c r="BB5" s="64" t="s">
        <v>107</v>
      </c>
      <c r="BC5" s="39">
        <f t="shared" si="9"/>
        <v>17</v>
      </c>
      <c r="BD5" s="65">
        <v>1</v>
      </c>
      <c r="BE5" s="66">
        <v>1</v>
      </c>
      <c r="BF5" s="64">
        <v>0</v>
      </c>
      <c r="BG5" s="66">
        <v>1</v>
      </c>
      <c r="BH5" s="39">
        <f t="shared" si="10"/>
        <v>20</v>
      </c>
      <c r="BI5" s="64">
        <v>0</v>
      </c>
      <c r="BJ5" s="41">
        <f t="shared" si="11"/>
        <v>20</v>
      </c>
      <c r="BK5" s="59"/>
    </row>
    <row r="6" spans="1:63" ht="15.75" customHeight="1" x14ac:dyDescent="0.2">
      <c r="A6" s="38" t="s">
        <v>20</v>
      </c>
      <c r="B6" s="38" t="s">
        <v>110</v>
      </c>
      <c r="C6" s="44">
        <v>1</v>
      </c>
      <c r="D6" s="44">
        <v>1</v>
      </c>
      <c r="E6" s="38">
        <v>0</v>
      </c>
      <c r="F6" s="38">
        <v>0</v>
      </c>
      <c r="G6" s="44">
        <v>1</v>
      </c>
      <c r="H6" s="44">
        <v>1</v>
      </c>
      <c r="I6" s="38">
        <v>0</v>
      </c>
      <c r="J6" s="46">
        <f t="shared" si="0"/>
        <v>4</v>
      </c>
      <c r="K6" s="38">
        <v>0</v>
      </c>
      <c r="L6" s="38">
        <v>0</v>
      </c>
      <c r="M6" s="44">
        <v>1</v>
      </c>
      <c r="N6" s="46">
        <f t="shared" si="1"/>
        <v>5</v>
      </c>
      <c r="O6" s="67">
        <v>0</v>
      </c>
      <c r="P6" s="67">
        <v>0</v>
      </c>
      <c r="Q6" s="38">
        <v>0</v>
      </c>
      <c r="R6" s="46">
        <f t="shared" si="2"/>
        <v>5</v>
      </c>
      <c r="S6" s="44">
        <v>1</v>
      </c>
      <c r="T6" s="38">
        <v>0</v>
      </c>
      <c r="U6" s="38">
        <v>0</v>
      </c>
      <c r="V6" s="46">
        <f t="shared" si="3"/>
        <v>6</v>
      </c>
      <c r="W6" s="38">
        <v>0</v>
      </c>
      <c r="X6" s="26">
        <f t="shared" si="12"/>
        <v>6</v>
      </c>
      <c r="Y6" s="62">
        <v>1</v>
      </c>
      <c r="Z6" s="68">
        <v>1</v>
      </c>
      <c r="AA6" s="46">
        <f>SUM(Y6:Z6)+X6</f>
        <v>8</v>
      </c>
      <c r="AB6" s="38">
        <v>0</v>
      </c>
      <c r="AC6" s="56" t="s">
        <v>107</v>
      </c>
      <c r="AD6" s="44">
        <v>1</v>
      </c>
      <c r="AE6" s="56" t="s">
        <v>107</v>
      </c>
      <c r="AF6" s="46">
        <f t="shared" si="4"/>
        <v>9</v>
      </c>
      <c r="AG6" s="38">
        <v>0</v>
      </c>
      <c r="AH6" s="56">
        <v>0</v>
      </c>
      <c r="AI6" s="44">
        <v>1</v>
      </c>
      <c r="AJ6" s="69">
        <v>0</v>
      </c>
      <c r="AK6" s="46">
        <f t="shared" si="5"/>
        <v>10</v>
      </c>
      <c r="AL6" s="38">
        <v>0</v>
      </c>
      <c r="AM6" s="49" t="s">
        <v>107</v>
      </c>
      <c r="AN6" s="39">
        <f t="shared" si="6"/>
        <v>10</v>
      </c>
      <c r="AO6" s="44">
        <v>1</v>
      </c>
      <c r="AP6" s="41">
        <f t="shared" si="7"/>
        <v>11</v>
      </c>
      <c r="AQ6" s="54"/>
      <c r="AS6" s="28">
        <v>1</v>
      </c>
      <c r="AU6" s="64" t="s">
        <v>107</v>
      </c>
      <c r="AV6" s="64">
        <v>0</v>
      </c>
      <c r="AW6" s="64" t="s">
        <v>107</v>
      </c>
      <c r="AX6" s="39">
        <f t="shared" si="8"/>
        <v>11</v>
      </c>
      <c r="AY6" s="65">
        <v>1</v>
      </c>
      <c r="AZ6" s="64" t="s">
        <v>107</v>
      </c>
      <c r="BA6" s="64">
        <v>0</v>
      </c>
      <c r="BB6" s="64" t="s">
        <v>107</v>
      </c>
      <c r="BC6" s="39">
        <f t="shared" si="9"/>
        <v>12</v>
      </c>
      <c r="BD6" s="65">
        <v>1</v>
      </c>
      <c r="BE6" s="64" t="s">
        <v>107</v>
      </c>
      <c r="BF6" s="64">
        <v>0</v>
      </c>
      <c r="BG6" s="64" t="s">
        <v>107</v>
      </c>
      <c r="BH6" s="39">
        <f t="shared" si="10"/>
        <v>13</v>
      </c>
      <c r="BI6" s="64">
        <v>0</v>
      </c>
      <c r="BJ6" s="41">
        <f t="shared" si="11"/>
        <v>13</v>
      </c>
      <c r="BK6" s="59"/>
    </row>
    <row r="7" spans="1:63" ht="15.75" customHeight="1" x14ac:dyDescent="0.2">
      <c r="A7" s="38" t="s">
        <v>21</v>
      </c>
      <c r="B7" s="38" t="s">
        <v>105</v>
      </c>
      <c r="C7" s="44">
        <v>1</v>
      </c>
      <c r="D7" s="44">
        <v>1</v>
      </c>
      <c r="E7" s="38">
        <v>0</v>
      </c>
      <c r="F7" s="38">
        <v>0</v>
      </c>
      <c r="G7" s="44">
        <v>1</v>
      </c>
      <c r="H7" s="44">
        <v>1</v>
      </c>
      <c r="I7" s="38">
        <v>0</v>
      </c>
      <c r="J7" s="46">
        <f t="shared" si="0"/>
        <v>4</v>
      </c>
      <c r="K7" s="38">
        <v>0</v>
      </c>
      <c r="L7" s="38">
        <v>0</v>
      </c>
      <c r="M7" s="44">
        <v>1</v>
      </c>
      <c r="N7" s="46">
        <f t="shared" si="1"/>
        <v>5</v>
      </c>
      <c r="O7" s="67">
        <v>0</v>
      </c>
      <c r="P7" s="67">
        <v>0</v>
      </c>
      <c r="Q7" s="38">
        <v>0</v>
      </c>
      <c r="R7" s="46">
        <f t="shared" si="2"/>
        <v>5</v>
      </c>
      <c r="S7" s="44">
        <v>1</v>
      </c>
      <c r="T7" s="38">
        <v>0</v>
      </c>
      <c r="U7" s="38">
        <v>0</v>
      </c>
      <c r="V7" s="46">
        <f t="shared" si="3"/>
        <v>6</v>
      </c>
      <c r="W7" s="70" t="s">
        <v>111</v>
      </c>
      <c r="X7" s="26">
        <f t="shared" si="12"/>
        <v>6</v>
      </c>
      <c r="Y7" s="53" t="s">
        <v>111</v>
      </c>
      <c r="Z7" s="58">
        <v>0</v>
      </c>
      <c r="AA7" s="46">
        <f>SUM(Y7:Z7)+X7</f>
        <v>6</v>
      </c>
      <c r="AB7" s="71">
        <v>0</v>
      </c>
      <c r="AC7" s="56" t="s">
        <v>107</v>
      </c>
      <c r="AD7" s="72" t="s">
        <v>111</v>
      </c>
      <c r="AE7" s="56" t="s">
        <v>107</v>
      </c>
      <c r="AF7" s="46">
        <f t="shared" si="4"/>
        <v>6</v>
      </c>
      <c r="AG7" s="38">
        <v>0</v>
      </c>
      <c r="AH7" s="56" t="s">
        <v>107</v>
      </c>
      <c r="AI7" s="44" t="s">
        <v>112</v>
      </c>
      <c r="AJ7" s="56" t="s">
        <v>107</v>
      </c>
      <c r="AK7" s="46">
        <f t="shared" si="5"/>
        <v>6</v>
      </c>
      <c r="AL7" s="38" t="s">
        <v>112</v>
      </c>
      <c r="AM7" s="49" t="s">
        <v>107</v>
      </c>
      <c r="AN7" s="39">
        <f t="shared" si="6"/>
        <v>6</v>
      </c>
      <c r="AO7" s="44" t="s">
        <v>112</v>
      </c>
      <c r="AP7" s="41">
        <f t="shared" si="7"/>
        <v>6</v>
      </c>
      <c r="AQ7" s="54"/>
      <c r="AR7" s="63" t="s">
        <v>113</v>
      </c>
      <c r="AS7" s="28">
        <v>1</v>
      </c>
      <c r="AT7" s="64"/>
      <c r="AU7" s="64" t="s">
        <v>107</v>
      </c>
      <c r="AV7" s="64" t="s">
        <v>112</v>
      </c>
      <c r="AW7" s="64" t="s">
        <v>107</v>
      </c>
      <c r="AX7" s="39">
        <f t="shared" si="8"/>
        <v>6</v>
      </c>
      <c r="AY7" s="65" t="s">
        <v>112</v>
      </c>
      <c r="AZ7" s="64" t="s">
        <v>107</v>
      </c>
      <c r="BA7" s="64">
        <v>0</v>
      </c>
      <c r="BB7" s="64" t="s">
        <v>107</v>
      </c>
      <c r="BC7" s="39">
        <f t="shared" si="9"/>
        <v>6</v>
      </c>
      <c r="BD7" s="65">
        <v>0</v>
      </c>
      <c r="BE7" s="64" t="s">
        <v>107</v>
      </c>
      <c r="BF7" s="64">
        <v>0</v>
      </c>
      <c r="BG7" s="64" t="s">
        <v>107</v>
      </c>
      <c r="BH7" s="39">
        <f t="shared" si="10"/>
        <v>6</v>
      </c>
      <c r="BI7" s="64">
        <v>0</v>
      </c>
      <c r="BJ7" s="41">
        <f t="shared" si="11"/>
        <v>6</v>
      </c>
      <c r="BK7" s="59"/>
    </row>
    <row r="8" spans="1:63" ht="15.75" customHeight="1" x14ac:dyDescent="0.2">
      <c r="A8" s="38" t="s">
        <v>22</v>
      </c>
      <c r="B8" s="38" t="s">
        <v>110</v>
      </c>
      <c r="C8" s="44">
        <v>1</v>
      </c>
      <c r="D8" s="44">
        <v>1</v>
      </c>
      <c r="E8" s="38">
        <v>0</v>
      </c>
      <c r="F8" s="38">
        <v>0</v>
      </c>
      <c r="G8" s="44">
        <v>1</v>
      </c>
      <c r="H8" s="44">
        <v>1</v>
      </c>
      <c r="I8" s="38">
        <v>0</v>
      </c>
      <c r="J8" s="46">
        <f t="shared" si="0"/>
        <v>4</v>
      </c>
      <c r="K8" s="38">
        <v>0</v>
      </c>
      <c r="L8" s="38">
        <v>0</v>
      </c>
      <c r="M8" s="44">
        <v>1</v>
      </c>
      <c r="N8" s="46">
        <f t="shared" si="1"/>
        <v>5</v>
      </c>
      <c r="O8" s="67">
        <v>0</v>
      </c>
      <c r="P8" s="67">
        <v>0</v>
      </c>
      <c r="Q8" s="61">
        <v>1</v>
      </c>
      <c r="R8" s="46">
        <f t="shared" si="2"/>
        <v>6</v>
      </c>
      <c r="S8" s="44">
        <v>1</v>
      </c>
      <c r="T8" s="38">
        <v>0</v>
      </c>
      <c r="U8" s="38">
        <v>0</v>
      </c>
      <c r="V8" s="46">
        <f t="shared" si="3"/>
        <v>7</v>
      </c>
      <c r="W8" s="38">
        <v>0</v>
      </c>
      <c r="X8" s="26">
        <f t="shared" si="12"/>
        <v>7</v>
      </c>
      <c r="Y8" s="62">
        <v>1</v>
      </c>
      <c r="Z8" s="56" t="s">
        <v>107</v>
      </c>
      <c r="AA8" s="46">
        <f>SUM(Y8:Z8)+X8</f>
        <v>8</v>
      </c>
      <c r="AB8" s="38">
        <v>0</v>
      </c>
      <c r="AC8" s="56" t="s">
        <v>107</v>
      </c>
      <c r="AD8" s="44">
        <v>1</v>
      </c>
      <c r="AE8" s="68">
        <v>1</v>
      </c>
      <c r="AF8" s="46">
        <f t="shared" si="4"/>
        <v>10</v>
      </c>
      <c r="AG8" s="61">
        <v>1</v>
      </c>
      <c r="AH8" s="56" t="s">
        <v>107</v>
      </c>
      <c r="AI8" s="44">
        <v>1</v>
      </c>
      <c r="AJ8" s="56" t="s">
        <v>107</v>
      </c>
      <c r="AK8" s="46">
        <f t="shared" si="5"/>
        <v>12</v>
      </c>
      <c r="AL8" s="38">
        <v>0</v>
      </c>
      <c r="AM8" s="49" t="s">
        <v>107</v>
      </c>
      <c r="AN8" s="39">
        <f t="shared" si="6"/>
        <v>12</v>
      </c>
      <c r="AO8" s="44">
        <v>1</v>
      </c>
      <c r="AP8" s="41">
        <f t="shared" si="7"/>
        <v>13</v>
      </c>
      <c r="AQ8" s="54"/>
      <c r="AS8" s="28">
        <v>1</v>
      </c>
      <c r="AT8" s="64" t="s">
        <v>114</v>
      </c>
      <c r="AU8" s="64" t="s">
        <v>107</v>
      </c>
      <c r="AV8" s="65">
        <v>1</v>
      </c>
      <c r="AW8" s="64" t="s">
        <v>107</v>
      </c>
      <c r="AX8" s="39">
        <f t="shared" si="8"/>
        <v>14</v>
      </c>
      <c r="AY8" s="65">
        <v>1</v>
      </c>
      <c r="AZ8" s="64" t="s">
        <v>115</v>
      </c>
      <c r="BA8" s="65">
        <v>1</v>
      </c>
      <c r="BB8" s="64" t="s">
        <v>107</v>
      </c>
      <c r="BC8" s="39">
        <f t="shared" si="9"/>
        <v>16</v>
      </c>
      <c r="BD8" s="65">
        <v>1</v>
      </c>
      <c r="BE8" s="64" t="s">
        <v>107</v>
      </c>
      <c r="BF8" s="65">
        <v>1</v>
      </c>
      <c r="BG8" s="64" t="s">
        <v>107</v>
      </c>
      <c r="BH8" s="39">
        <f t="shared" si="10"/>
        <v>18</v>
      </c>
      <c r="BI8" s="64">
        <v>0</v>
      </c>
      <c r="BJ8" s="41">
        <f t="shared" si="11"/>
        <v>18</v>
      </c>
      <c r="BK8" s="59"/>
    </row>
    <row r="9" spans="1:63" ht="18" customHeight="1" x14ac:dyDescent="0.2">
      <c r="A9" s="67" t="s">
        <v>23</v>
      </c>
      <c r="B9" s="38" t="s">
        <v>105</v>
      </c>
      <c r="C9" s="44">
        <v>1</v>
      </c>
      <c r="D9" s="44">
        <v>1</v>
      </c>
      <c r="E9" s="38">
        <v>0</v>
      </c>
      <c r="F9" s="38">
        <v>0</v>
      </c>
      <c r="G9" s="44">
        <v>1</v>
      </c>
      <c r="H9" s="44" t="s">
        <v>112</v>
      </c>
      <c r="I9" s="38" t="s">
        <v>112</v>
      </c>
      <c r="J9" s="46">
        <f t="shared" si="0"/>
        <v>3</v>
      </c>
      <c r="K9" s="38" t="s">
        <v>112</v>
      </c>
      <c r="L9" s="38" t="s">
        <v>112</v>
      </c>
      <c r="M9" s="44" t="s">
        <v>112</v>
      </c>
      <c r="N9" s="46">
        <f t="shared" si="1"/>
        <v>3</v>
      </c>
      <c r="O9" s="61">
        <v>1</v>
      </c>
      <c r="P9" s="69" t="s">
        <v>116</v>
      </c>
      <c r="Q9" s="45">
        <v>1</v>
      </c>
      <c r="R9" s="46">
        <f t="shared" si="2"/>
        <v>5</v>
      </c>
      <c r="S9" s="44">
        <v>1</v>
      </c>
      <c r="T9" s="38">
        <v>0</v>
      </c>
      <c r="U9" s="38">
        <v>0</v>
      </c>
      <c r="V9" s="46">
        <f t="shared" si="3"/>
        <v>6</v>
      </c>
      <c r="W9" s="45">
        <v>1</v>
      </c>
      <c r="X9" s="26">
        <f t="shared" si="12"/>
        <v>7</v>
      </c>
      <c r="Y9" s="62">
        <v>1</v>
      </c>
      <c r="Z9" s="56" t="s">
        <v>107</v>
      </c>
      <c r="AA9" s="46">
        <f>SUM(Y9:Z9)+X9</f>
        <v>8</v>
      </c>
      <c r="AB9" s="38">
        <v>0</v>
      </c>
      <c r="AC9" s="56" t="s">
        <v>107</v>
      </c>
      <c r="AD9" s="44">
        <v>1</v>
      </c>
      <c r="AE9" s="56" t="s">
        <v>107</v>
      </c>
      <c r="AF9" s="46">
        <f t="shared" si="4"/>
        <v>9</v>
      </c>
      <c r="AG9" s="38">
        <v>0</v>
      </c>
      <c r="AH9" s="56" t="s">
        <v>107</v>
      </c>
      <c r="AI9" s="44">
        <v>1</v>
      </c>
      <c r="AJ9" s="56" t="s">
        <v>107</v>
      </c>
      <c r="AK9" s="46">
        <f t="shared" si="5"/>
        <v>10</v>
      </c>
      <c r="AL9" s="38">
        <v>0</v>
      </c>
      <c r="AM9" s="49" t="s">
        <v>107</v>
      </c>
      <c r="AN9" s="39">
        <f t="shared" si="6"/>
        <v>10</v>
      </c>
      <c r="AO9" s="44">
        <v>1</v>
      </c>
      <c r="AP9" s="41">
        <f t="shared" si="7"/>
        <v>11</v>
      </c>
      <c r="AQ9" s="54"/>
      <c r="AS9" s="28">
        <v>0</v>
      </c>
      <c r="AT9" s="64" t="s">
        <v>117</v>
      </c>
      <c r="AU9" s="64" t="s">
        <v>107</v>
      </c>
      <c r="AV9" s="64">
        <v>0</v>
      </c>
      <c r="AW9" s="66">
        <v>1</v>
      </c>
      <c r="AX9" s="39">
        <f t="shared" si="8"/>
        <v>12</v>
      </c>
      <c r="AY9" s="65">
        <v>1</v>
      </c>
      <c r="AZ9" s="64" t="s">
        <v>107</v>
      </c>
      <c r="BA9" s="66">
        <v>1</v>
      </c>
      <c r="BB9" s="63" t="s">
        <v>107</v>
      </c>
      <c r="BC9" s="39">
        <f t="shared" si="9"/>
        <v>14</v>
      </c>
      <c r="BD9" s="65">
        <v>1</v>
      </c>
      <c r="BE9" s="64" t="s">
        <v>107</v>
      </c>
      <c r="BF9" s="64">
        <v>0</v>
      </c>
      <c r="BG9" s="66">
        <v>1</v>
      </c>
      <c r="BH9" s="39">
        <f t="shared" si="10"/>
        <v>16</v>
      </c>
      <c r="BI9" s="66">
        <v>1</v>
      </c>
      <c r="BJ9" s="41">
        <f t="shared" si="11"/>
        <v>17</v>
      </c>
      <c r="BK9" s="59"/>
    </row>
    <row r="10" spans="1:63" ht="17.25" customHeight="1" x14ac:dyDescent="0.2">
      <c r="A10" s="38" t="s">
        <v>24</v>
      </c>
      <c r="B10" s="38" t="s">
        <v>105</v>
      </c>
      <c r="C10" s="44">
        <v>1</v>
      </c>
      <c r="D10" s="44">
        <v>1</v>
      </c>
      <c r="E10" s="38">
        <v>0</v>
      </c>
      <c r="F10" s="38">
        <v>0</v>
      </c>
      <c r="G10" s="44">
        <v>1</v>
      </c>
      <c r="H10" s="44">
        <v>1</v>
      </c>
      <c r="I10" s="38">
        <v>0</v>
      </c>
      <c r="J10" s="46">
        <f t="shared" si="0"/>
        <v>4</v>
      </c>
      <c r="K10" s="38">
        <v>0</v>
      </c>
      <c r="L10" s="38">
        <v>0</v>
      </c>
      <c r="M10" s="44">
        <v>1</v>
      </c>
      <c r="N10" s="46">
        <f t="shared" si="1"/>
        <v>5</v>
      </c>
      <c r="O10" s="67">
        <v>0</v>
      </c>
      <c r="P10" s="67" t="s">
        <v>112</v>
      </c>
      <c r="Q10" s="38" t="s">
        <v>112</v>
      </c>
      <c r="R10" s="46">
        <f t="shared" si="2"/>
        <v>5</v>
      </c>
      <c r="S10" s="44" t="s">
        <v>118</v>
      </c>
      <c r="T10" s="38" t="s">
        <v>112</v>
      </c>
      <c r="U10" s="38" t="s">
        <v>112</v>
      </c>
      <c r="V10" s="46">
        <f t="shared" si="3"/>
        <v>5</v>
      </c>
      <c r="W10" s="38" t="s">
        <v>112</v>
      </c>
      <c r="X10" s="26">
        <f t="shared" si="12"/>
        <v>5</v>
      </c>
      <c r="Y10" s="73" t="s">
        <v>112</v>
      </c>
      <c r="Z10" s="56" t="s">
        <v>107</v>
      </c>
      <c r="AA10" s="46">
        <f>SUM(Y10:Z10)+X10</f>
        <v>5</v>
      </c>
      <c r="AB10" s="67">
        <v>0</v>
      </c>
      <c r="AC10" s="68">
        <v>1</v>
      </c>
      <c r="AD10" s="44">
        <v>1</v>
      </c>
      <c r="AE10" s="56" t="s">
        <v>107</v>
      </c>
      <c r="AF10" s="46">
        <f t="shared" si="4"/>
        <v>7</v>
      </c>
      <c r="AG10" s="49" t="s">
        <v>112</v>
      </c>
      <c r="AH10" s="56" t="s">
        <v>107</v>
      </c>
      <c r="AI10" s="44">
        <v>1</v>
      </c>
      <c r="AJ10" s="56" t="s">
        <v>107</v>
      </c>
      <c r="AK10" s="46">
        <f t="shared" si="5"/>
        <v>8</v>
      </c>
      <c r="AL10" s="38">
        <v>0</v>
      </c>
      <c r="AM10" s="49" t="s">
        <v>107</v>
      </c>
      <c r="AN10" s="39">
        <f t="shared" si="6"/>
        <v>8</v>
      </c>
      <c r="AO10" s="44">
        <v>1</v>
      </c>
      <c r="AP10" s="41">
        <f t="shared" si="7"/>
        <v>9</v>
      </c>
      <c r="AQ10" s="54"/>
      <c r="AS10" s="28">
        <v>0</v>
      </c>
      <c r="AT10" s="64"/>
      <c r="AU10" s="64" t="s">
        <v>107</v>
      </c>
      <c r="AV10" s="64" t="s">
        <v>112</v>
      </c>
      <c r="AW10" s="64" t="s">
        <v>107</v>
      </c>
      <c r="AX10" s="39">
        <f t="shared" si="8"/>
        <v>9</v>
      </c>
      <c r="AY10" s="65">
        <v>1</v>
      </c>
      <c r="AZ10" s="64" t="s">
        <v>107</v>
      </c>
      <c r="BA10" s="66">
        <v>1</v>
      </c>
      <c r="BB10" s="64" t="s">
        <v>107</v>
      </c>
      <c r="BC10" s="39">
        <f t="shared" si="9"/>
        <v>11</v>
      </c>
      <c r="BD10" s="65">
        <v>1</v>
      </c>
      <c r="BE10" s="64" t="s">
        <v>107</v>
      </c>
      <c r="BF10" s="64" t="s">
        <v>112</v>
      </c>
      <c r="BG10" s="64" t="s">
        <v>107</v>
      </c>
      <c r="BH10" s="39">
        <f t="shared" si="10"/>
        <v>12</v>
      </c>
      <c r="BI10" s="64">
        <v>0</v>
      </c>
      <c r="BJ10" s="41">
        <f t="shared" si="11"/>
        <v>12</v>
      </c>
      <c r="BK10" s="59"/>
    </row>
    <row r="11" spans="1:63" ht="15.75" customHeight="1" x14ac:dyDescent="0.2">
      <c r="A11" s="38" t="s">
        <v>25</v>
      </c>
      <c r="B11" s="38" t="s">
        <v>105</v>
      </c>
      <c r="C11" s="44">
        <v>1</v>
      </c>
      <c r="D11" s="44">
        <v>1</v>
      </c>
      <c r="E11" s="38">
        <v>0</v>
      </c>
      <c r="F11" s="38">
        <v>0</v>
      </c>
      <c r="G11" s="44">
        <v>1</v>
      </c>
      <c r="H11" s="44">
        <v>1</v>
      </c>
      <c r="I11" s="38" t="s">
        <v>112</v>
      </c>
      <c r="J11" s="46">
        <f t="shared" si="0"/>
        <v>4</v>
      </c>
      <c r="K11" s="38" t="s">
        <v>112</v>
      </c>
      <c r="L11" s="38" t="s">
        <v>112</v>
      </c>
      <c r="M11" s="44">
        <v>1</v>
      </c>
      <c r="N11" s="46">
        <f t="shared" si="1"/>
        <v>5</v>
      </c>
      <c r="O11" s="67">
        <v>0</v>
      </c>
      <c r="P11" s="67">
        <v>0</v>
      </c>
      <c r="Q11" s="38" t="s">
        <v>112</v>
      </c>
      <c r="R11" s="46">
        <f t="shared" si="2"/>
        <v>5</v>
      </c>
      <c r="S11" s="44">
        <v>1</v>
      </c>
      <c r="T11" s="38">
        <v>0</v>
      </c>
      <c r="U11" s="38">
        <v>0</v>
      </c>
      <c r="V11" s="46">
        <f t="shared" si="3"/>
        <v>6</v>
      </c>
      <c r="W11" s="38" t="s">
        <v>119</v>
      </c>
      <c r="X11" s="26">
        <f t="shared" si="12"/>
        <v>6</v>
      </c>
      <c r="Y11" s="62">
        <v>1</v>
      </c>
      <c r="Z11" s="56" t="s">
        <v>107</v>
      </c>
      <c r="AA11" s="46">
        <f>SUM(Y11:Z11)+X11</f>
        <v>7</v>
      </c>
      <c r="AB11" s="38">
        <v>0</v>
      </c>
      <c r="AC11" s="56" t="s">
        <v>107</v>
      </c>
      <c r="AD11" s="44">
        <v>1</v>
      </c>
      <c r="AE11" s="56" t="s">
        <v>107</v>
      </c>
      <c r="AF11" s="46">
        <f t="shared" si="4"/>
        <v>8</v>
      </c>
      <c r="AG11" s="49" t="s">
        <v>112</v>
      </c>
      <c r="AH11" s="56" t="s">
        <v>107</v>
      </c>
      <c r="AI11" s="44">
        <v>1</v>
      </c>
      <c r="AJ11" s="56" t="s">
        <v>107</v>
      </c>
      <c r="AK11" s="46">
        <f t="shared" si="5"/>
        <v>9</v>
      </c>
      <c r="AL11" s="38">
        <v>0</v>
      </c>
      <c r="AM11" s="49" t="s">
        <v>107</v>
      </c>
      <c r="AN11" s="39">
        <f t="shared" si="6"/>
        <v>9</v>
      </c>
      <c r="AO11" s="44" t="s">
        <v>112</v>
      </c>
      <c r="AP11" s="41">
        <f t="shared" si="7"/>
        <v>9</v>
      </c>
      <c r="AQ11" s="54"/>
      <c r="AS11" s="28">
        <v>0</v>
      </c>
      <c r="AT11" s="64"/>
      <c r="AU11" s="64" t="s">
        <v>107</v>
      </c>
      <c r="AV11" s="64">
        <v>0</v>
      </c>
      <c r="AW11" s="64" t="s">
        <v>107</v>
      </c>
      <c r="AX11" s="39">
        <f t="shared" si="8"/>
        <v>9</v>
      </c>
      <c r="AY11" s="65">
        <v>1</v>
      </c>
      <c r="AZ11" s="64" t="s">
        <v>107</v>
      </c>
      <c r="BA11" s="64">
        <v>0</v>
      </c>
      <c r="BB11" s="64" t="s">
        <v>107</v>
      </c>
      <c r="BC11" s="39">
        <f t="shared" si="9"/>
        <v>10</v>
      </c>
      <c r="BD11" s="65" t="s">
        <v>112</v>
      </c>
      <c r="BE11" s="64" t="s">
        <v>107</v>
      </c>
      <c r="BF11" s="64" t="s">
        <v>112</v>
      </c>
      <c r="BG11" s="64" t="s">
        <v>107</v>
      </c>
      <c r="BH11" s="39">
        <f t="shared" si="10"/>
        <v>10</v>
      </c>
      <c r="BI11" s="64">
        <v>0</v>
      </c>
      <c r="BJ11" s="41">
        <f t="shared" si="11"/>
        <v>10</v>
      </c>
      <c r="BK11" s="59"/>
    </row>
    <row r="12" spans="1:63" ht="15.75" customHeight="1" x14ac:dyDescent="0.2">
      <c r="A12" s="38" t="s">
        <v>26</v>
      </c>
      <c r="B12" s="38" t="s">
        <v>110</v>
      </c>
      <c r="C12" s="44">
        <v>1</v>
      </c>
      <c r="D12" s="44">
        <v>1</v>
      </c>
      <c r="E12" s="38">
        <v>0</v>
      </c>
      <c r="F12" s="38">
        <v>0</v>
      </c>
      <c r="G12" s="44">
        <v>1</v>
      </c>
      <c r="H12" s="44">
        <v>1</v>
      </c>
      <c r="I12" s="38">
        <v>0</v>
      </c>
      <c r="J12" s="46">
        <f t="shared" si="0"/>
        <v>4</v>
      </c>
      <c r="K12" s="38">
        <v>0</v>
      </c>
      <c r="L12" s="38">
        <v>0</v>
      </c>
      <c r="M12" s="44">
        <v>1</v>
      </c>
      <c r="N12" s="46">
        <f t="shared" si="1"/>
        <v>5</v>
      </c>
      <c r="O12" s="67">
        <v>0</v>
      </c>
      <c r="P12" s="67">
        <v>0</v>
      </c>
      <c r="Q12" s="38">
        <v>0</v>
      </c>
      <c r="R12" s="46">
        <f t="shared" si="2"/>
        <v>5</v>
      </c>
      <c r="S12" s="44">
        <v>1</v>
      </c>
      <c r="T12" s="38">
        <v>0</v>
      </c>
      <c r="U12" s="38">
        <v>0</v>
      </c>
      <c r="V12" s="46">
        <f t="shared" si="3"/>
        <v>6</v>
      </c>
      <c r="W12" s="38">
        <v>0</v>
      </c>
      <c r="X12" s="26">
        <f t="shared" si="12"/>
        <v>6</v>
      </c>
      <c r="Y12" s="62">
        <v>1</v>
      </c>
      <c r="Z12" s="56" t="s">
        <v>107</v>
      </c>
      <c r="AA12" s="46">
        <f>SUM(Y12:Z12)+X12</f>
        <v>7</v>
      </c>
      <c r="AB12" s="38">
        <v>0</v>
      </c>
      <c r="AC12" s="56" t="s">
        <v>107</v>
      </c>
      <c r="AD12" s="44">
        <v>1</v>
      </c>
      <c r="AE12" s="56" t="s">
        <v>107</v>
      </c>
      <c r="AF12" s="46">
        <f t="shared" si="4"/>
        <v>8</v>
      </c>
      <c r="AG12" s="38">
        <v>0</v>
      </c>
      <c r="AH12" s="56" t="s">
        <v>107</v>
      </c>
      <c r="AI12" s="44">
        <v>1</v>
      </c>
      <c r="AJ12" s="56" t="s">
        <v>107</v>
      </c>
      <c r="AK12" s="46">
        <f t="shared" si="5"/>
        <v>9</v>
      </c>
      <c r="AL12" s="38">
        <v>0</v>
      </c>
      <c r="AM12" s="49" t="s">
        <v>107</v>
      </c>
      <c r="AN12" s="39">
        <f t="shared" si="6"/>
        <v>9</v>
      </c>
      <c r="AO12" s="44" t="s">
        <v>120</v>
      </c>
      <c r="AP12" s="41">
        <f t="shared" si="7"/>
        <v>9</v>
      </c>
      <c r="AQ12" s="54"/>
      <c r="AS12" s="28">
        <v>1</v>
      </c>
      <c r="AT12" s="64"/>
      <c r="AU12" s="67" t="s">
        <v>107</v>
      </c>
      <c r="AV12" s="64" t="s">
        <v>112</v>
      </c>
      <c r="AW12" s="64" t="s">
        <v>107</v>
      </c>
      <c r="AX12" s="39">
        <f t="shared" si="8"/>
        <v>9</v>
      </c>
      <c r="AY12" s="65" t="s">
        <v>112</v>
      </c>
      <c r="AZ12" s="64" t="s">
        <v>107</v>
      </c>
      <c r="BA12" s="64" t="s">
        <v>112</v>
      </c>
      <c r="BB12" s="64" t="s">
        <v>107</v>
      </c>
      <c r="BC12" s="39">
        <f t="shared" si="9"/>
        <v>9</v>
      </c>
      <c r="BD12" s="65" t="s">
        <v>112</v>
      </c>
      <c r="BE12" s="64" t="s">
        <v>107</v>
      </c>
      <c r="BF12" s="64" t="s">
        <v>112</v>
      </c>
      <c r="BG12" s="64" t="s">
        <v>107</v>
      </c>
      <c r="BH12" s="39">
        <f t="shared" si="10"/>
        <v>9</v>
      </c>
      <c r="BI12" s="64" t="s">
        <v>112</v>
      </c>
      <c r="BJ12" s="41">
        <f t="shared" si="11"/>
        <v>9</v>
      </c>
      <c r="BK12" s="59"/>
    </row>
    <row r="13" spans="1:63" ht="15.75" customHeight="1" x14ac:dyDescent="0.2">
      <c r="A13" s="38" t="s">
        <v>27</v>
      </c>
      <c r="B13" s="38" t="s">
        <v>105</v>
      </c>
      <c r="C13" s="44">
        <v>1</v>
      </c>
      <c r="D13" s="44">
        <v>1</v>
      </c>
      <c r="E13" s="38">
        <v>0</v>
      </c>
      <c r="F13" s="38">
        <v>0</v>
      </c>
      <c r="G13" s="44">
        <v>1</v>
      </c>
      <c r="H13" s="44">
        <v>1</v>
      </c>
      <c r="I13" s="38">
        <v>0</v>
      </c>
      <c r="J13" s="46">
        <f t="shared" si="0"/>
        <v>4</v>
      </c>
      <c r="K13" s="38">
        <v>0</v>
      </c>
      <c r="L13" s="38">
        <v>0</v>
      </c>
      <c r="M13" s="44">
        <v>1</v>
      </c>
      <c r="N13" s="46">
        <f t="shared" si="1"/>
        <v>5</v>
      </c>
      <c r="O13" s="67">
        <v>0</v>
      </c>
      <c r="P13" s="67">
        <v>0</v>
      </c>
      <c r="Q13" s="38">
        <v>0</v>
      </c>
      <c r="R13" s="46">
        <f t="shared" si="2"/>
        <v>5</v>
      </c>
      <c r="S13" s="44">
        <v>1</v>
      </c>
      <c r="T13" s="38">
        <v>0</v>
      </c>
      <c r="U13" s="38">
        <v>0</v>
      </c>
      <c r="V13" s="46">
        <f t="shared" si="3"/>
        <v>6</v>
      </c>
      <c r="W13" s="38">
        <v>0</v>
      </c>
      <c r="X13" s="26">
        <f t="shared" si="12"/>
        <v>6</v>
      </c>
      <c r="Y13" s="62">
        <v>1</v>
      </c>
      <c r="Z13" s="68">
        <v>1</v>
      </c>
      <c r="AA13" s="46">
        <f>SUM(Y13:Z13)+X13</f>
        <v>8</v>
      </c>
      <c r="AB13" s="38">
        <v>0</v>
      </c>
      <c r="AC13" s="56" t="s">
        <v>107</v>
      </c>
      <c r="AD13" s="44">
        <v>1</v>
      </c>
      <c r="AE13" s="56" t="s">
        <v>107</v>
      </c>
      <c r="AF13" s="46">
        <f t="shared" si="4"/>
        <v>9</v>
      </c>
      <c r="AG13" s="38">
        <v>0</v>
      </c>
      <c r="AH13" s="56" t="s">
        <v>107</v>
      </c>
      <c r="AI13" s="44">
        <v>1</v>
      </c>
      <c r="AJ13" s="56" t="s">
        <v>107</v>
      </c>
      <c r="AK13" s="46">
        <f t="shared" si="5"/>
        <v>10</v>
      </c>
      <c r="AL13" s="38">
        <v>0</v>
      </c>
      <c r="AM13" s="49" t="s">
        <v>107</v>
      </c>
      <c r="AN13" s="39">
        <f t="shared" si="6"/>
        <v>10</v>
      </c>
      <c r="AO13" s="44">
        <v>1</v>
      </c>
      <c r="AP13" s="41">
        <f t="shared" si="7"/>
        <v>11</v>
      </c>
      <c r="AQ13" s="54"/>
      <c r="AS13" s="28">
        <v>1</v>
      </c>
      <c r="AT13" s="64"/>
      <c r="AU13" s="64" t="s">
        <v>107</v>
      </c>
      <c r="AV13" s="64">
        <v>0</v>
      </c>
      <c r="AW13" s="64" t="s">
        <v>107</v>
      </c>
      <c r="AX13" s="39">
        <f t="shared" si="8"/>
        <v>11</v>
      </c>
      <c r="AY13" s="65">
        <v>1</v>
      </c>
      <c r="AZ13" s="64" t="s">
        <v>107</v>
      </c>
      <c r="BA13" s="64">
        <v>0</v>
      </c>
      <c r="BB13" s="64" t="s">
        <v>107</v>
      </c>
      <c r="BC13" s="39">
        <f t="shared" si="9"/>
        <v>12</v>
      </c>
      <c r="BD13" s="65">
        <v>1</v>
      </c>
      <c r="BE13" s="66">
        <v>1</v>
      </c>
      <c r="BF13" s="64">
        <v>0</v>
      </c>
      <c r="BG13" s="64" t="s">
        <v>107</v>
      </c>
      <c r="BH13" s="39">
        <f t="shared" si="10"/>
        <v>14</v>
      </c>
      <c r="BI13" s="64">
        <v>0</v>
      </c>
      <c r="BJ13" s="41">
        <f t="shared" si="11"/>
        <v>14</v>
      </c>
      <c r="BK13" s="59"/>
    </row>
    <row r="14" spans="1:63" ht="15.75" customHeight="1" x14ac:dyDescent="0.2">
      <c r="A14" s="67" t="s">
        <v>28</v>
      </c>
      <c r="B14" s="38" t="s">
        <v>110</v>
      </c>
      <c r="C14" s="44">
        <v>1</v>
      </c>
      <c r="D14" s="44">
        <v>1</v>
      </c>
      <c r="E14" s="38">
        <v>0</v>
      </c>
      <c r="F14" s="38">
        <v>0</v>
      </c>
      <c r="G14" s="44">
        <v>1</v>
      </c>
      <c r="H14" s="44">
        <v>1</v>
      </c>
      <c r="I14" s="38">
        <v>0</v>
      </c>
      <c r="J14" s="46">
        <f t="shared" si="0"/>
        <v>4</v>
      </c>
      <c r="K14" s="38">
        <v>0</v>
      </c>
      <c r="L14" s="38">
        <v>0</v>
      </c>
      <c r="M14" s="44">
        <v>1</v>
      </c>
      <c r="N14" s="46">
        <f t="shared" si="1"/>
        <v>5</v>
      </c>
      <c r="O14" s="38">
        <v>0</v>
      </c>
      <c r="P14" s="38">
        <v>0</v>
      </c>
      <c r="Q14" s="38">
        <v>0</v>
      </c>
      <c r="R14" s="46">
        <f t="shared" si="2"/>
        <v>5</v>
      </c>
      <c r="S14" s="44">
        <v>1</v>
      </c>
      <c r="T14" s="38">
        <v>0</v>
      </c>
      <c r="U14" s="38">
        <v>0</v>
      </c>
      <c r="V14" s="46">
        <f t="shared" si="3"/>
        <v>6</v>
      </c>
      <c r="W14" s="38">
        <v>0</v>
      </c>
      <c r="X14" s="26">
        <f t="shared" si="12"/>
        <v>6</v>
      </c>
      <c r="Y14" s="62">
        <v>1</v>
      </c>
      <c r="Z14" s="56" t="s">
        <v>107</v>
      </c>
      <c r="AA14" s="46">
        <f>SUM(Y14:Z14)+X14</f>
        <v>7</v>
      </c>
      <c r="AB14" s="38">
        <v>0</v>
      </c>
      <c r="AC14" s="56" t="s">
        <v>107</v>
      </c>
      <c r="AD14" s="44">
        <v>1</v>
      </c>
      <c r="AE14" s="56" t="s">
        <v>107</v>
      </c>
      <c r="AF14" s="46">
        <f t="shared" si="4"/>
        <v>8</v>
      </c>
      <c r="AG14" s="38">
        <v>0</v>
      </c>
      <c r="AH14" s="56" t="s">
        <v>107</v>
      </c>
      <c r="AI14" s="44">
        <v>1</v>
      </c>
      <c r="AJ14" s="56" t="s">
        <v>107</v>
      </c>
      <c r="AK14" s="46">
        <f t="shared" si="5"/>
        <v>9</v>
      </c>
      <c r="AL14" s="38">
        <v>0</v>
      </c>
      <c r="AM14" s="49" t="s">
        <v>107</v>
      </c>
      <c r="AN14" s="39">
        <f t="shared" si="6"/>
        <v>9</v>
      </c>
      <c r="AO14" s="44">
        <v>1</v>
      </c>
      <c r="AP14" s="41">
        <f t="shared" si="7"/>
        <v>10</v>
      </c>
      <c r="AQ14" s="54"/>
      <c r="AS14" s="28">
        <v>1</v>
      </c>
      <c r="AT14" s="64"/>
      <c r="AU14" s="64" t="s">
        <v>107</v>
      </c>
      <c r="AV14" s="64">
        <v>0</v>
      </c>
      <c r="AW14" s="64" t="s">
        <v>107</v>
      </c>
      <c r="AX14" s="39">
        <f t="shared" si="8"/>
        <v>10</v>
      </c>
      <c r="AY14" s="65">
        <v>1</v>
      </c>
      <c r="AZ14" s="64" t="s">
        <v>107</v>
      </c>
      <c r="BA14" s="64" t="s">
        <v>112</v>
      </c>
      <c r="BB14" s="66">
        <v>1</v>
      </c>
      <c r="BC14" s="39">
        <f t="shared" si="9"/>
        <v>12</v>
      </c>
      <c r="BD14" s="65">
        <v>1</v>
      </c>
      <c r="BE14" s="64" t="s">
        <v>107</v>
      </c>
      <c r="BF14" s="64">
        <v>0</v>
      </c>
      <c r="BG14" s="64" t="s">
        <v>107</v>
      </c>
      <c r="BH14" s="39">
        <f t="shared" si="10"/>
        <v>13</v>
      </c>
      <c r="BI14" s="64">
        <v>0</v>
      </c>
      <c r="BJ14" s="41">
        <f t="shared" si="11"/>
        <v>13</v>
      </c>
      <c r="BK14" s="59"/>
    </row>
    <row r="15" spans="1:63" ht="15.75" customHeight="1" x14ac:dyDescent="0.2">
      <c r="A15" s="55" t="s">
        <v>29</v>
      </c>
      <c r="B15" s="55" t="s">
        <v>110</v>
      </c>
      <c r="C15" s="44">
        <v>1</v>
      </c>
      <c r="D15" s="44">
        <v>1</v>
      </c>
      <c r="E15" s="67">
        <v>0</v>
      </c>
      <c r="F15" s="67">
        <v>0</v>
      </c>
      <c r="G15" s="44">
        <v>1</v>
      </c>
      <c r="H15" s="44">
        <v>1</v>
      </c>
      <c r="I15" s="67">
        <v>0</v>
      </c>
      <c r="J15" s="46">
        <f t="shared" si="0"/>
        <v>4</v>
      </c>
      <c r="K15" s="67">
        <v>0</v>
      </c>
      <c r="L15" s="67">
        <v>0</v>
      </c>
      <c r="M15" s="44">
        <v>1</v>
      </c>
      <c r="N15" s="46">
        <f t="shared" si="1"/>
        <v>5</v>
      </c>
      <c r="O15" s="67">
        <v>0</v>
      </c>
      <c r="P15" s="67">
        <v>0</v>
      </c>
      <c r="Q15" s="67">
        <v>0</v>
      </c>
      <c r="R15" s="46">
        <f t="shared" si="2"/>
        <v>5</v>
      </c>
      <c r="S15" s="44">
        <v>1</v>
      </c>
      <c r="T15" s="67">
        <v>0</v>
      </c>
      <c r="U15" s="67">
        <v>0</v>
      </c>
      <c r="V15" s="46">
        <f t="shared" si="3"/>
        <v>6</v>
      </c>
      <c r="W15" s="67">
        <v>0</v>
      </c>
      <c r="X15" s="26">
        <f t="shared" si="12"/>
        <v>6</v>
      </c>
      <c r="Y15" s="72">
        <v>1</v>
      </c>
      <c r="Z15" s="56" t="s">
        <v>107</v>
      </c>
      <c r="AA15" s="46">
        <f>SUM(Y15:Z15)+X15</f>
        <v>7</v>
      </c>
      <c r="AB15" s="69">
        <v>0</v>
      </c>
      <c r="AC15" s="56" t="s">
        <v>107</v>
      </c>
      <c r="AD15" s="72">
        <v>1</v>
      </c>
      <c r="AE15" s="56" t="s">
        <v>107</v>
      </c>
      <c r="AF15" s="46">
        <f t="shared" si="4"/>
        <v>8</v>
      </c>
      <c r="AG15" s="69">
        <v>0</v>
      </c>
      <c r="AH15" s="56" t="s">
        <v>107</v>
      </c>
      <c r="AI15" s="72">
        <v>1</v>
      </c>
      <c r="AJ15" s="56" t="s">
        <v>107</v>
      </c>
      <c r="AK15" s="46">
        <f t="shared" si="5"/>
        <v>9</v>
      </c>
      <c r="AL15" s="67">
        <v>0</v>
      </c>
      <c r="AM15" s="56" t="s">
        <v>107</v>
      </c>
      <c r="AN15" s="39">
        <f t="shared" si="6"/>
        <v>9</v>
      </c>
      <c r="AO15" s="44">
        <v>1</v>
      </c>
      <c r="AP15" s="41">
        <f t="shared" si="7"/>
        <v>10</v>
      </c>
      <c r="AQ15" s="54"/>
      <c r="AR15" s="74"/>
      <c r="AS15" s="28">
        <v>1</v>
      </c>
      <c r="AT15" s="67"/>
      <c r="AU15" s="67" t="s">
        <v>107</v>
      </c>
      <c r="AV15" s="67">
        <v>0</v>
      </c>
      <c r="AW15" s="67" t="s">
        <v>107</v>
      </c>
      <c r="AX15" s="39">
        <f t="shared" si="8"/>
        <v>10</v>
      </c>
      <c r="AY15" s="75">
        <v>1</v>
      </c>
      <c r="AZ15" s="67" t="s">
        <v>107</v>
      </c>
      <c r="BA15" s="67">
        <v>0</v>
      </c>
      <c r="BB15" s="67" t="s">
        <v>107</v>
      </c>
      <c r="BC15" s="39">
        <f t="shared" si="9"/>
        <v>11</v>
      </c>
      <c r="BD15" s="75">
        <v>1</v>
      </c>
      <c r="BE15" s="67" t="s">
        <v>107</v>
      </c>
      <c r="BF15" s="67">
        <v>0</v>
      </c>
      <c r="BG15" s="67" t="s">
        <v>107</v>
      </c>
      <c r="BH15" s="39">
        <f t="shared" si="10"/>
        <v>12</v>
      </c>
      <c r="BI15" s="67">
        <v>0</v>
      </c>
      <c r="BJ15" s="41">
        <f t="shared" si="11"/>
        <v>12</v>
      </c>
      <c r="BK15" s="59"/>
    </row>
    <row r="16" spans="1:63" ht="15.75" customHeight="1" x14ac:dyDescent="0.2">
      <c r="A16" s="55" t="s">
        <v>30</v>
      </c>
      <c r="B16" s="55" t="s">
        <v>105</v>
      </c>
      <c r="C16" s="44">
        <v>1</v>
      </c>
      <c r="D16" s="44">
        <v>1</v>
      </c>
      <c r="E16" s="67">
        <v>0</v>
      </c>
      <c r="F16" s="67">
        <v>0</v>
      </c>
      <c r="G16" s="76" t="s">
        <v>121</v>
      </c>
      <c r="H16" s="44" t="s">
        <v>112</v>
      </c>
      <c r="I16" s="67">
        <v>0</v>
      </c>
      <c r="J16" s="46">
        <f t="shared" si="0"/>
        <v>2</v>
      </c>
      <c r="K16" s="61">
        <v>1</v>
      </c>
      <c r="L16" s="61">
        <v>1</v>
      </c>
      <c r="M16" s="44" t="s">
        <v>112</v>
      </c>
      <c r="N16" s="46">
        <f t="shared" si="1"/>
        <v>4</v>
      </c>
      <c r="O16" s="67" t="s">
        <v>112</v>
      </c>
      <c r="P16" s="67" t="s">
        <v>112</v>
      </c>
      <c r="Q16" s="67" t="s">
        <v>112</v>
      </c>
      <c r="R16" s="46">
        <f t="shared" si="2"/>
        <v>4</v>
      </c>
      <c r="S16" s="44" t="s">
        <v>112</v>
      </c>
      <c r="T16" s="67" t="s">
        <v>112</v>
      </c>
      <c r="U16" s="67" t="s">
        <v>112</v>
      </c>
      <c r="V16" s="46">
        <f t="shared" si="3"/>
        <v>4</v>
      </c>
      <c r="W16" s="67" t="s">
        <v>112</v>
      </c>
      <c r="X16" s="26">
        <f t="shared" si="12"/>
        <v>4</v>
      </c>
      <c r="Y16" s="77" t="s">
        <v>112</v>
      </c>
      <c r="Z16" s="56" t="s">
        <v>107</v>
      </c>
      <c r="AA16" s="46">
        <f>SUM(Y16:Z16)+X16</f>
        <v>4</v>
      </c>
      <c r="AB16" s="56" t="s">
        <v>112</v>
      </c>
      <c r="AC16" s="56" t="s">
        <v>107</v>
      </c>
      <c r="AD16" s="77" t="s">
        <v>112</v>
      </c>
      <c r="AE16" s="56" t="s">
        <v>107</v>
      </c>
      <c r="AF16" s="46">
        <f t="shared" si="4"/>
        <v>4</v>
      </c>
      <c r="AG16" s="56" t="s">
        <v>112</v>
      </c>
      <c r="AH16" s="56" t="s">
        <v>107</v>
      </c>
      <c r="AI16" s="77" t="s">
        <v>112</v>
      </c>
      <c r="AJ16" s="56" t="s">
        <v>107</v>
      </c>
      <c r="AK16" s="46">
        <f t="shared" si="5"/>
        <v>4</v>
      </c>
      <c r="AL16" s="67" t="s">
        <v>112</v>
      </c>
      <c r="AM16" s="56" t="s">
        <v>107</v>
      </c>
      <c r="AN16" s="39">
        <f t="shared" si="6"/>
        <v>4</v>
      </c>
      <c r="AO16" s="44" t="s">
        <v>112</v>
      </c>
      <c r="AP16" s="41">
        <f t="shared" si="7"/>
        <v>4</v>
      </c>
      <c r="AQ16" s="54"/>
      <c r="AR16" s="27"/>
      <c r="AS16" s="28">
        <v>0</v>
      </c>
      <c r="AT16" s="67"/>
      <c r="AU16" s="67" t="s">
        <v>107</v>
      </c>
      <c r="AV16" s="67" t="s">
        <v>112</v>
      </c>
      <c r="AW16" s="67" t="s">
        <v>107</v>
      </c>
      <c r="AX16" s="39">
        <f t="shared" si="8"/>
        <v>4</v>
      </c>
      <c r="AY16" s="75" t="s">
        <v>112</v>
      </c>
      <c r="AZ16" s="67" t="s">
        <v>107</v>
      </c>
      <c r="BA16" s="67" t="s">
        <v>112</v>
      </c>
      <c r="BB16" s="67" t="s">
        <v>107</v>
      </c>
      <c r="BC16" s="39">
        <f t="shared" si="9"/>
        <v>4</v>
      </c>
      <c r="BD16" s="75" t="s">
        <v>112</v>
      </c>
      <c r="BE16" s="67" t="s">
        <v>107</v>
      </c>
      <c r="BF16" s="67" t="s">
        <v>112</v>
      </c>
      <c r="BG16" s="67" t="s">
        <v>107</v>
      </c>
      <c r="BH16" s="39">
        <f t="shared" si="10"/>
        <v>4</v>
      </c>
      <c r="BI16" s="67" t="s">
        <v>112</v>
      </c>
      <c r="BJ16" s="41">
        <f t="shared" si="11"/>
        <v>4</v>
      </c>
      <c r="BK16" s="59"/>
    </row>
    <row r="17" spans="1:64" ht="15.75" customHeight="1" x14ac:dyDescent="0.2">
      <c r="A17" s="55" t="s">
        <v>31</v>
      </c>
      <c r="B17" s="55" t="s">
        <v>105</v>
      </c>
      <c r="C17" s="44">
        <v>1</v>
      </c>
      <c r="D17" s="44">
        <v>1</v>
      </c>
      <c r="E17" s="67">
        <v>0</v>
      </c>
      <c r="F17" s="67">
        <v>0</v>
      </c>
      <c r="G17" s="44">
        <v>1</v>
      </c>
      <c r="H17" s="44">
        <v>1</v>
      </c>
      <c r="I17" s="67">
        <v>0</v>
      </c>
      <c r="J17" s="46">
        <f t="shared" si="0"/>
        <v>4</v>
      </c>
      <c r="K17" s="67">
        <v>0</v>
      </c>
      <c r="L17" s="67">
        <v>0</v>
      </c>
      <c r="M17" s="44">
        <v>1</v>
      </c>
      <c r="N17" s="46">
        <f t="shared" si="1"/>
        <v>5</v>
      </c>
      <c r="O17" s="67">
        <v>0</v>
      </c>
      <c r="P17" s="67">
        <v>0</v>
      </c>
      <c r="Q17" s="67">
        <v>0</v>
      </c>
      <c r="R17" s="46">
        <f t="shared" si="2"/>
        <v>5</v>
      </c>
      <c r="S17" s="44">
        <v>1</v>
      </c>
      <c r="T17" s="61">
        <v>1</v>
      </c>
      <c r="U17" s="67">
        <v>0</v>
      </c>
      <c r="V17" s="46">
        <f t="shared" si="3"/>
        <v>7</v>
      </c>
      <c r="W17" s="61">
        <v>1</v>
      </c>
      <c r="X17" s="26">
        <f t="shared" si="12"/>
        <v>8</v>
      </c>
      <c r="Y17" s="72">
        <v>1</v>
      </c>
      <c r="Z17" s="56" t="s">
        <v>107</v>
      </c>
      <c r="AA17" s="46">
        <f>SUM(Y17:Z17)+X17</f>
        <v>9</v>
      </c>
      <c r="AB17" s="69">
        <v>0</v>
      </c>
      <c r="AC17" s="56" t="s">
        <v>107</v>
      </c>
      <c r="AD17" s="72">
        <v>1</v>
      </c>
      <c r="AE17" s="61">
        <v>1</v>
      </c>
      <c r="AF17" s="46">
        <f t="shared" si="4"/>
        <v>11</v>
      </c>
      <c r="AG17" s="69">
        <v>0</v>
      </c>
      <c r="AH17" s="56" t="s">
        <v>107</v>
      </c>
      <c r="AI17" s="72">
        <v>1</v>
      </c>
      <c r="AJ17" s="56" t="s">
        <v>107</v>
      </c>
      <c r="AK17" s="46">
        <f t="shared" si="5"/>
        <v>12</v>
      </c>
      <c r="AL17" s="67">
        <v>0</v>
      </c>
      <c r="AM17" s="56" t="s">
        <v>107</v>
      </c>
      <c r="AN17" s="39">
        <f t="shared" si="6"/>
        <v>12</v>
      </c>
      <c r="AO17" s="44">
        <v>1</v>
      </c>
      <c r="AP17" s="41">
        <f t="shared" si="7"/>
        <v>13</v>
      </c>
      <c r="AQ17" s="54"/>
      <c r="AR17" s="27"/>
      <c r="AS17" s="28">
        <v>1</v>
      </c>
      <c r="AT17" s="67"/>
      <c r="AU17" s="61">
        <v>1</v>
      </c>
      <c r="AV17" s="67">
        <v>0</v>
      </c>
      <c r="AW17" s="67" t="s">
        <v>107</v>
      </c>
      <c r="AX17" s="39">
        <f t="shared" si="8"/>
        <v>14</v>
      </c>
      <c r="AY17" s="75">
        <v>1</v>
      </c>
      <c r="AZ17" s="67" t="s">
        <v>107</v>
      </c>
      <c r="BA17" s="67">
        <v>0</v>
      </c>
      <c r="BB17" s="67" t="s">
        <v>107</v>
      </c>
      <c r="BC17" s="39">
        <f t="shared" si="9"/>
        <v>15</v>
      </c>
      <c r="BD17" s="75">
        <v>1</v>
      </c>
      <c r="BE17" s="67" t="s">
        <v>107</v>
      </c>
      <c r="BF17" s="67" t="s">
        <v>112</v>
      </c>
      <c r="BG17" s="67">
        <v>0</v>
      </c>
      <c r="BH17" s="39">
        <f t="shared" si="10"/>
        <v>16</v>
      </c>
      <c r="BI17" s="67">
        <v>0</v>
      </c>
      <c r="BJ17" s="41">
        <f t="shared" si="11"/>
        <v>16</v>
      </c>
      <c r="BK17" s="59"/>
    </row>
    <row r="18" spans="1:64" ht="15.75" customHeight="1" x14ac:dyDescent="0.2">
      <c r="A18" s="55" t="s">
        <v>32</v>
      </c>
      <c r="B18" s="55" t="s">
        <v>105</v>
      </c>
      <c r="C18" s="44">
        <v>1</v>
      </c>
      <c r="D18" s="44">
        <v>1</v>
      </c>
      <c r="E18" s="67">
        <v>0</v>
      </c>
      <c r="F18" s="67">
        <v>0</v>
      </c>
      <c r="G18" s="44">
        <v>1</v>
      </c>
      <c r="H18" s="44">
        <v>1</v>
      </c>
      <c r="I18" s="67">
        <v>0</v>
      </c>
      <c r="J18" s="46">
        <f t="shared" si="0"/>
        <v>4</v>
      </c>
      <c r="K18" s="67">
        <v>0</v>
      </c>
      <c r="L18" s="67">
        <v>0</v>
      </c>
      <c r="M18" s="44">
        <v>1</v>
      </c>
      <c r="N18" s="46">
        <f t="shared" si="1"/>
        <v>5</v>
      </c>
      <c r="O18" s="67">
        <v>0</v>
      </c>
      <c r="P18" s="67">
        <v>0</v>
      </c>
      <c r="Q18" s="67">
        <v>0</v>
      </c>
      <c r="R18" s="46">
        <f t="shared" si="2"/>
        <v>5</v>
      </c>
      <c r="S18" s="44">
        <v>1</v>
      </c>
      <c r="T18" s="67">
        <v>0</v>
      </c>
      <c r="U18" s="67">
        <v>0</v>
      </c>
      <c r="V18" s="46">
        <f t="shared" si="3"/>
        <v>6</v>
      </c>
      <c r="W18" s="67">
        <v>0</v>
      </c>
      <c r="X18" s="26">
        <f t="shared" si="12"/>
        <v>6</v>
      </c>
      <c r="Y18" s="72">
        <v>1</v>
      </c>
      <c r="Z18" s="56" t="s">
        <v>107</v>
      </c>
      <c r="AA18" s="46">
        <f>SUM(Y18:Z18)+X18</f>
        <v>7</v>
      </c>
      <c r="AB18" s="69">
        <v>0</v>
      </c>
      <c r="AC18" s="56" t="s">
        <v>107</v>
      </c>
      <c r="AD18" s="72">
        <v>1</v>
      </c>
      <c r="AE18" s="56" t="s">
        <v>107</v>
      </c>
      <c r="AF18" s="46">
        <f t="shared" si="4"/>
        <v>8</v>
      </c>
      <c r="AG18" s="69">
        <v>0</v>
      </c>
      <c r="AH18" s="56" t="s">
        <v>107</v>
      </c>
      <c r="AI18" s="72">
        <v>1</v>
      </c>
      <c r="AJ18" s="56" t="s">
        <v>107</v>
      </c>
      <c r="AK18" s="46">
        <f t="shared" si="5"/>
        <v>9</v>
      </c>
      <c r="AL18" s="67">
        <v>0</v>
      </c>
      <c r="AM18" s="56" t="s">
        <v>107</v>
      </c>
      <c r="AN18" s="39">
        <f t="shared" si="6"/>
        <v>9</v>
      </c>
      <c r="AO18" s="44">
        <v>1</v>
      </c>
      <c r="AP18" s="41">
        <f t="shared" si="7"/>
        <v>10</v>
      </c>
      <c r="AQ18" s="54"/>
      <c r="AR18" s="27"/>
      <c r="AS18" s="28">
        <v>1</v>
      </c>
      <c r="AT18" s="67"/>
      <c r="AU18" s="67" t="s">
        <v>107</v>
      </c>
      <c r="AV18" s="61">
        <v>1</v>
      </c>
      <c r="AW18" s="67" t="s">
        <v>107</v>
      </c>
      <c r="AX18" s="39">
        <f t="shared" si="8"/>
        <v>11</v>
      </c>
      <c r="AY18" s="75">
        <v>1</v>
      </c>
      <c r="AZ18" s="67" t="s">
        <v>107</v>
      </c>
      <c r="BA18" s="67">
        <v>0</v>
      </c>
      <c r="BB18" s="67" t="s">
        <v>107</v>
      </c>
      <c r="BC18" s="39">
        <f t="shared" si="9"/>
        <v>12</v>
      </c>
      <c r="BD18" s="75">
        <v>1</v>
      </c>
      <c r="BE18" s="67" t="s">
        <v>107</v>
      </c>
      <c r="BF18" s="67">
        <v>0</v>
      </c>
      <c r="BG18" s="67" t="s">
        <v>107</v>
      </c>
      <c r="BH18" s="39">
        <f t="shared" si="10"/>
        <v>13</v>
      </c>
      <c r="BI18" s="67">
        <v>0</v>
      </c>
      <c r="BJ18" s="41">
        <f t="shared" si="11"/>
        <v>13</v>
      </c>
      <c r="BK18" s="59"/>
    </row>
    <row r="19" spans="1:64" ht="15.75" customHeight="1" x14ac:dyDescent="0.2">
      <c r="A19" s="55" t="s">
        <v>33</v>
      </c>
      <c r="B19" s="55" t="s">
        <v>105</v>
      </c>
      <c r="C19" s="44">
        <v>1</v>
      </c>
      <c r="D19" s="44">
        <v>1</v>
      </c>
      <c r="E19" s="67">
        <v>0</v>
      </c>
      <c r="F19" s="67">
        <v>0</v>
      </c>
      <c r="G19" s="44">
        <v>1</v>
      </c>
      <c r="H19" s="44">
        <v>1</v>
      </c>
      <c r="I19" s="67">
        <v>0</v>
      </c>
      <c r="J19" s="46">
        <f t="shared" si="0"/>
        <v>4</v>
      </c>
      <c r="K19" s="61">
        <v>1</v>
      </c>
      <c r="L19" s="67">
        <v>0</v>
      </c>
      <c r="M19" s="44">
        <v>1</v>
      </c>
      <c r="N19" s="46">
        <f t="shared" si="1"/>
        <v>6</v>
      </c>
      <c r="O19" s="67">
        <v>0</v>
      </c>
      <c r="P19" s="67">
        <v>0</v>
      </c>
      <c r="Q19" s="67">
        <v>0</v>
      </c>
      <c r="R19" s="46">
        <f t="shared" si="2"/>
        <v>6</v>
      </c>
      <c r="S19" s="44">
        <v>1</v>
      </c>
      <c r="T19" s="67">
        <v>0</v>
      </c>
      <c r="U19" s="67">
        <v>0</v>
      </c>
      <c r="V19" s="46">
        <f t="shared" si="3"/>
        <v>7</v>
      </c>
      <c r="W19" s="67">
        <v>0</v>
      </c>
      <c r="X19" s="26">
        <f t="shared" si="12"/>
        <v>7</v>
      </c>
      <c r="Y19" s="72">
        <v>1</v>
      </c>
      <c r="Z19" s="56" t="s">
        <v>107</v>
      </c>
      <c r="AA19" s="46">
        <f>SUM(Y19:Z19)+X19</f>
        <v>8</v>
      </c>
      <c r="AB19" s="69">
        <v>0</v>
      </c>
      <c r="AC19" s="56" t="s">
        <v>107</v>
      </c>
      <c r="AD19" s="72">
        <v>1</v>
      </c>
      <c r="AE19" s="56" t="s">
        <v>107</v>
      </c>
      <c r="AF19" s="46">
        <f t="shared" si="4"/>
        <v>9</v>
      </c>
      <c r="AG19" s="69">
        <v>0</v>
      </c>
      <c r="AH19" s="56" t="s">
        <v>107</v>
      </c>
      <c r="AI19" s="72">
        <v>1</v>
      </c>
      <c r="AJ19" s="56" t="s">
        <v>107</v>
      </c>
      <c r="AK19" s="46">
        <f t="shared" si="5"/>
        <v>10</v>
      </c>
      <c r="AL19" s="67">
        <v>0</v>
      </c>
      <c r="AM19" s="56" t="s">
        <v>107</v>
      </c>
      <c r="AN19" s="39">
        <f t="shared" si="6"/>
        <v>10</v>
      </c>
      <c r="AO19" s="44">
        <v>1</v>
      </c>
      <c r="AP19" s="41">
        <f t="shared" si="7"/>
        <v>11</v>
      </c>
      <c r="AQ19" s="54"/>
      <c r="AR19" s="27"/>
      <c r="AS19" s="28">
        <v>1</v>
      </c>
      <c r="AT19" s="67"/>
      <c r="AU19" s="67" t="s">
        <v>107</v>
      </c>
      <c r="AV19" s="67" t="s">
        <v>112</v>
      </c>
      <c r="AW19" s="67" t="s">
        <v>107</v>
      </c>
      <c r="AX19" s="39">
        <f t="shared" si="8"/>
        <v>11</v>
      </c>
      <c r="AY19" s="75">
        <v>1</v>
      </c>
      <c r="AZ19" s="56" t="s">
        <v>107</v>
      </c>
      <c r="BA19" s="67">
        <v>0</v>
      </c>
      <c r="BB19" s="67" t="s">
        <v>107</v>
      </c>
      <c r="BC19" s="39">
        <f t="shared" si="9"/>
        <v>12</v>
      </c>
      <c r="BD19" s="75">
        <v>1</v>
      </c>
      <c r="BE19" s="67" t="s">
        <v>107</v>
      </c>
      <c r="BF19" s="67">
        <v>0</v>
      </c>
      <c r="BG19" s="67" t="s">
        <v>107</v>
      </c>
      <c r="BH19" s="39">
        <f t="shared" si="10"/>
        <v>13</v>
      </c>
      <c r="BI19" s="67">
        <v>0</v>
      </c>
      <c r="BJ19" s="41">
        <f t="shared" si="11"/>
        <v>13</v>
      </c>
      <c r="BK19" s="59"/>
    </row>
    <row r="20" spans="1:64" ht="15.75" customHeight="1" x14ac:dyDescent="0.2">
      <c r="A20" s="55" t="s">
        <v>34</v>
      </c>
      <c r="B20" s="55" t="s">
        <v>110</v>
      </c>
      <c r="C20" s="44">
        <v>1</v>
      </c>
      <c r="D20" s="44">
        <v>1</v>
      </c>
      <c r="E20" s="67">
        <v>0</v>
      </c>
      <c r="F20" s="67">
        <v>0</v>
      </c>
      <c r="G20" s="44">
        <v>1</v>
      </c>
      <c r="H20" s="44" t="s">
        <v>112</v>
      </c>
      <c r="I20" s="67" t="s">
        <v>112</v>
      </c>
      <c r="J20" s="46">
        <f t="shared" si="0"/>
        <v>3</v>
      </c>
      <c r="K20" s="67" t="s">
        <v>112</v>
      </c>
      <c r="L20" s="67" t="s">
        <v>112</v>
      </c>
      <c r="M20" s="75" t="s">
        <v>112</v>
      </c>
      <c r="N20" s="46">
        <f t="shared" si="1"/>
        <v>3</v>
      </c>
      <c r="O20" s="67" t="s">
        <v>112</v>
      </c>
      <c r="P20" s="67" t="s">
        <v>112</v>
      </c>
      <c r="Q20" s="67" t="s">
        <v>112</v>
      </c>
      <c r="R20" s="46">
        <f t="shared" si="2"/>
        <v>3</v>
      </c>
      <c r="S20" s="75" t="s">
        <v>112</v>
      </c>
      <c r="T20" s="67" t="s">
        <v>112</v>
      </c>
      <c r="U20" s="67" t="s">
        <v>112</v>
      </c>
      <c r="V20" s="46">
        <f t="shared" si="3"/>
        <v>3</v>
      </c>
      <c r="W20" s="67" t="s">
        <v>112</v>
      </c>
      <c r="X20" s="26">
        <f t="shared" si="12"/>
        <v>3</v>
      </c>
      <c r="Y20" s="77" t="s">
        <v>112</v>
      </c>
      <c r="Z20" s="56" t="s">
        <v>107</v>
      </c>
      <c r="AA20" s="46">
        <f>SUM(Y20:Z20)+X20</f>
        <v>3</v>
      </c>
      <c r="AB20" s="56" t="s">
        <v>112</v>
      </c>
      <c r="AC20" s="56" t="s">
        <v>107</v>
      </c>
      <c r="AD20" s="72">
        <v>1</v>
      </c>
      <c r="AE20" s="56" t="s">
        <v>107</v>
      </c>
      <c r="AF20" s="46">
        <f t="shared" si="4"/>
        <v>4</v>
      </c>
      <c r="AG20" s="56" t="s">
        <v>112</v>
      </c>
      <c r="AH20" s="56" t="s">
        <v>107</v>
      </c>
      <c r="AI20" s="72">
        <v>1</v>
      </c>
      <c r="AJ20" s="69">
        <v>0</v>
      </c>
      <c r="AK20" s="46">
        <f t="shared" si="5"/>
        <v>5</v>
      </c>
      <c r="AL20" s="67">
        <v>0</v>
      </c>
      <c r="AM20" s="69">
        <v>0</v>
      </c>
      <c r="AN20" s="39">
        <f t="shared" si="6"/>
        <v>5</v>
      </c>
      <c r="AO20" s="44">
        <v>1</v>
      </c>
      <c r="AP20" s="41">
        <f t="shared" si="7"/>
        <v>6</v>
      </c>
      <c r="AQ20" s="54"/>
      <c r="AR20" s="27"/>
      <c r="AS20" s="28">
        <v>0</v>
      </c>
      <c r="AT20" s="67"/>
      <c r="AU20" s="67" t="s">
        <v>107</v>
      </c>
      <c r="AV20" s="67" t="s">
        <v>112</v>
      </c>
      <c r="AW20" s="67" t="s">
        <v>107</v>
      </c>
      <c r="AX20" s="39">
        <f>SUM(AP20:AW20)+AQ20</f>
        <v>6</v>
      </c>
      <c r="AY20" s="75" t="s">
        <v>112</v>
      </c>
      <c r="AZ20" s="56" t="s">
        <v>107</v>
      </c>
      <c r="BA20" s="67" t="s">
        <v>112</v>
      </c>
      <c r="BB20" s="67" t="s">
        <v>107</v>
      </c>
      <c r="BC20" s="39">
        <f t="shared" si="9"/>
        <v>6</v>
      </c>
      <c r="BD20" s="75" t="s">
        <v>112</v>
      </c>
      <c r="BE20" s="67" t="s">
        <v>107</v>
      </c>
      <c r="BF20" s="67" t="s">
        <v>112</v>
      </c>
      <c r="BG20" s="67" t="s">
        <v>107</v>
      </c>
      <c r="BH20" s="39">
        <f t="shared" si="10"/>
        <v>6</v>
      </c>
      <c r="BI20" s="67" t="s">
        <v>112</v>
      </c>
      <c r="BJ20" s="41">
        <f t="shared" si="11"/>
        <v>6</v>
      </c>
      <c r="BK20" s="59"/>
    </row>
    <row r="21" spans="1:64" ht="15.75" customHeight="1" x14ac:dyDescent="0.2">
      <c r="A21" s="55"/>
      <c r="B21" s="55"/>
      <c r="C21" s="67">
        <f>AVERAGE(C4:C20)</f>
        <v>1</v>
      </c>
      <c r="D21" s="67">
        <f>AVERAGE(D4:D20)</f>
        <v>1</v>
      </c>
      <c r="E21" s="67"/>
      <c r="F21" s="67"/>
      <c r="G21" s="67"/>
      <c r="H21" s="67"/>
      <c r="I21" s="67"/>
      <c r="J21" s="67">
        <f>AVERAGE(J4:J20)</f>
        <v>3.8235294117647061</v>
      </c>
      <c r="K21" s="67"/>
      <c r="L21" s="67"/>
      <c r="M21" s="67"/>
      <c r="N21" s="67">
        <f>AVERAGE(N4:N20)</f>
        <v>4.9411764705882355</v>
      </c>
      <c r="O21" s="67"/>
      <c r="P21" s="67"/>
      <c r="Q21" s="67"/>
      <c r="R21" s="67">
        <f>AVERAGE(R4:R20)</f>
        <v>5.3529411764705879</v>
      </c>
      <c r="S21" s="67"/>
      <c r="T21" s="67"/>
      <c r="U21" s="67"/>
      <c r="V21" s="67">
        <f>AVERAGE(V4:V20)</f>
        <v>6.2352941176470589</v>
      </c>
      <c r="W21" s="41" t="s">
        <v>122</v>
      </c>
      <c r="X21" s="26" t="s">
        <v>191</v>
      </c>
      <c r="Y21" s="56"/>
      <c r="Z21" s="67"/>
      <c r="AA21" s="27"/>
      <c r="AC21" s="67"/>
      <c r="AD21" s="56"/>
      <c r="AE21" s="67"/>
      <c r="AF21" s="67"/>
      <c r="AG21" s="56"/>
      <c r="AH21" s="67"/>
      <c r="AI21" s="56"/>
      <c r="AJ21" s="67"/>
      <c r="AK21" s="67"/>
      <c r="AL21" s="67"/>
      <c r="AM21" s="67"/>
      <c r="AN21" s="67"/>
      <c r="AO21" s="67"/>
      <c r="AP21" s="78">
        <f>AVERAGE(AP3:AP20)</f>
        <v>9.8235294117647065</v>
      </c>
      <c r="AQ21" s="27" t="s">
        <v>123</v>
      </c>
      <c r="AR21" s="79"/>
      <c r="AS21" s="80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78">
        <f>AVERAGE(BJ4:BJ20)</f>
        <v>12.058823529411764</v>
      </c>
      <c r="BK21" s="27" t="s">
        <v>124</v>
      </c>
      <c r="BL21" s="79"/>
    </row>
    <row r="22" spans="1:64" ht="15.75" customHeight="1" thickBot="1" x14ac:dyDescent="0.25">
      <c r="A22" s="81"/>
      <c r="B22" s="81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3"/>
      <c r="W22" s="41" t="s">
        <v>125</v>
      </c>
      <c r="X22" s="84">
        <f>SUM(X3:X20)</f>
        <v>108</v>
      </c>
      <c r="Y22" s="85"/>
      <c r="Z22" s="82"/>
      <c r="AA22" s="83"/>
      <c r="AB22" s="56"/>
      <c r="AC22" s="82"/>
      <c r="AD22" s="85"/>
      <c r="AE22" s="82"/>
      <c r="AF22" s="82"/>
      <c r="AG22" s="85"/>
      <c r="AH22" s="82"/>
      <c r="AI22" s="85"/>
      <c r="AJ22" s="82"/>
      <c r="AK22" s="82"/>
      <c r="AL22" s="82"/>
      <c r="AM22" s="82"/>
      <c r="AN22" s="82"/>
      <c r="AO22" s="82"/>
      <c r="AP22" s="86">
        <f>SUM(AP3:AP20)</f>
        <v>167</v>
      </c>
      <c r="AQ22" s="27" t="s">
        <v>126</v>
      </c>
      <c r="AR22" s="79"/>
      <c r="AS22" s="80">
        <f>SUM(AS4:AS20)</f>
        <v>11</v>
      </c>
      <c r="AT22" s="79" t="s">
        <v>127</v>
      </c>
      <c r="AU22" s="87"/>
      <c r="AV22" s="67"/>
      <c r="AW22" s="67"/>
      <c r="AX22" s="32"/>
      <c r="AY22" s="38"/>
      <c r="AZ22" s="38"/>
      <c r="BA22" s="38"/>
      <c r="BB22" s="38"/>
      <c r="BC22" s="32"/>
      <c r="BD22" s="38"/>
      <c r="BE22" s="38"/>
      <c r="BF22" s="38"/>
      <c r="BG22" s="38"/>
      <c r="BH22" s="32"/>
      <c r="BI22" s="67"/>
      <c r="BJ22" s="78">
        <f>SUM(BJ4:BJ20)</f>
        <v>205</v>
      </c>
      <c r="BK22" s="27" t="s">
        <v>128</v>
      </c>
      <c r="BL22" s="79"/>
    </row>
    <row r="23" spans="1:64" ht="15.75" customHeight="1" thickTop="1" x14ac:dyDescent="0.2">
      <c r="A23" s="88" t="s">
        <v>129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90" t="s">
        <v>130</v>
      </c>
      <c r="Y23" s="91"/>
      <c r="Z23" s="91"/>
      <c r="AA23" s="91"/>
      <c r="AB23" s="92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3" t="s">
        <v>131</v>
      </c>
      <c r="AQ23" s="22" t="s">
        <v>132</v>
      </c>
      <c r="AS23" s="28"/>
      <c r="AT23" s="79">
        <f>11/17</f>
        <v>0.6470588235294118</v>
      </c>
      <c r="AU23" s="64"/>
      <c r="AV23" s="64"/>
      <c r="AW23" s="64"/>
      <c r="AX23" s="38"/>
      <c r="AY23" s="64"/>
      <c r="AZ23" s="64"/>
      <c r="BA23" s="64"/>
      <c r="BB23" s="64"/>
      <c r="BC23" s="38"/>
      <c r="BD23" s="64"/>
      <c r="BE23" s="64"/>
      <c r="BF23" s="64"/>
      <c r="BG23" s="64"/>
      <c r="BH23" s="38"/>
      <c r="BI23" s="64"/>
      <c r="BJ23" s="42" t="s">
        <v>104</v>
      </c>
      <c r="BK23" s="43"/>
    </row>
    <row r="24" spans="1:64" ht="15.75" customHeight="1" x14ac:dyDescent="0.2">
      <c r="A24" s="38" t="s">
        <v>35</v>
      </c>
      <c r="B24" s="38" t="s">
        <v>105</v>
      </c>
      <c r="C24" s="44">
        <v>1</v>
      </c>
      <c r="D24" s="44">
        <v>1</v>
      </c>
      <c r="E24" s="38">
        <v>0</v>
      </c>
      <c r="F24" s="38">
        <v>0</v>
      </c>
      <c r="G24" s="44">
        <v>1</v>
      </c>
      <c r="H24" s="44">
        <v>1</v>
      </c>
      <c r="I24" s="44" t="s">
        <v>133</v>
      </c>
      <c r="J24" s="46">
        <f t="shared" ref="J24:J37" si="13">SUM(C24:I24)</f>
        <v>4</v>
      </c>
      <c r="K24" s="44">
        <v>1</v>
      </c>
      <c r="L24" s="38">
        <v>0</v>
      </c>
      <c r="M24" s="44">
        <v>1</v>
      </c>
      <c r="N24" s="46">
        <f t="shared" ref="N24:N37" si="14">SUM(K24:M24)+J24</f>
        <v>6</v>
      </c>
      <c r="O24" s="67">
        <v>0</v>
      </c>
      <c r="P24" s="44">
        <v>1</v>
      </c>
      <c r="Q24" s="38">
        <v>0</v>
      </c>
      <c r="R24" s="46">
        <f t="shared" ref="R24:R37" si="15">SUM(O24:Q24)+N24</f>
        <v>7</v>
      </c>
      <c r="S24" s="44">
        <v>1</v>
      </c>
      <c r="T24" s="38">
        <v>0</v>
      </c>
      <c r="U24" s="44">
        <v>1</v>
      </c>
      <c r="V24" s="46">
        <f t="shared" ref="V24:V37" si="16">SUM(S24:U24)+R24</f>
        <v>9</v>
      </c>
      <c r="W24" s="38">
        <v>0</v>
      </c>
      <c r="X24" s="26">
        <f>SUM(V24:W24)</f>
        <v>9</v>
      </c>
      <c r="Y24" s="44">
        <v>1</v>
      </c>
      <c r="Z24" s="56" t="s">
        <v>107</v>
      </c>
      <c r="AA24" s="46">
        <f>SUM(Y24:Z24)+X24</f>
        <v>10</v>
      </c>
      <c r="AB24" s="44">
        <v>1</v>
      </c>
      <c r="AC24" s="56" t="s">
        <v>107</v>
      </c>
      <c r="AD24" s="44">
        <v>1</v>
      </c>
      <c r="AE24" s="56" t="s">
        <v>107</v>
      </c>
      <c r="AF24" s="46">
        <f t="shared" ref="AF24:AF37" si="17">SUM(AB24:AE24)+AA24</f>
        <v>12</v>
      </c>
      <c r="AG24" s="44">
        <v>1</v>
      </c>
      <c r="AH24" s="56" t="s">
        <v>107</v>
      </c>
      <c r="AI24" s="44">
        <v>1</v>
      </c>
      <c r="AJ24" s="56" t="s">
        <v>107</v>
      </c>
      <c r="AK24" s="46">
        <f t="shared" ref="AK24:AK37" si="18">SUM(AG24:AJ24)+AF24</f>
        <v>14</v>
      </c>
      <c r="AL24" s="44">
        <v>1</v>
      </c>
      <c r="AM24" s="49" t="s">
        <v>107</v>
      </c>
      <c r="AN24" s="39">
        <f t="shared" ref="AN24:AN37" si="19">SUM(AL24:AM24)+AK24</f>
        <v>15</v>
      </c>
      <c r="AO24" s="44">
        <v>1</v>
      </c>
      <c r="AP24" s="41">
        <f t="shared" ref="AP24:AP37" si="20">SUM(AN24:AO24)</f>
        <v>16</v>
      </c>
      <c r="AQ24" s="54"/>
      <c r="AS24" s="28">
        <v>1</v>
      </c>
      <c r="AT24" s="63" t="s">
        <v>134</v>
      </c>
      <c r="AU24" s="64" t="s">
        <v>107</v>
      </c>
      <c r="AV24" s="64">
        <v>0</v>
      </c>
      <c r="AW24" s="64" t="s">
        <v>107</v>
      </c>
      <c r="AX24" s="39">
        <f t="shared" ref="AX24:AX37" si="21">SUM(AU24:AW24)+AP24</f>
        <v>16</v>
      </c>
      <c r="AY24" s="65" t="s">
        <v>112</v>
      </c>
      <c r="AZ24" s="64" t="s">
        <v>107</v>
      </c>
      <c r="BA24" s="64" t="s">
        <v>112</v>
      </c>
      <c r="BB24" s="64" t="s">
        <v>107</v>
      </c>
      <c r="BC24" s="39">
        <f t="shared" ref="BC24:BC37" si="22">SUM(AY24:BB24)+AX24</f>
        <v>16</v>
      </c>
      <c r="BD24" s="65" t="s">
        <v>112</v>
      </c>
      <c r="BE24" s="66">
        <v>1</v>
      </c>
      <c r="BF24" s="64">
        <v>1</v>
      </c>
      <c r="BG24" s="64">
        <v>0</v>
      </c>
      <c r="BH24" s="39">
        <f t="shared" ref="BH24:BH37" si="23">SUM(BD24:BG24)+BC24</f>
        <v>18</v>
      </c>
      <c r="BI24" s="66">
        <v>1</v>
      </c>
      <c r="BJ24" s="41">
        <f t="shared" ref="BJ24:BJ37" si="24">SUM(BH24:BI24)</f>
        <v>19</v>
      </c>
      <c r="BK24" s="59"/>
    </row>
    <row r="25" spans="1:64" ht="15.75" customHeight="1" x14ac:dyDescent="0.2">
      <c r="A25" s="38" t="s">
        <v>36</v>
      </c>
      <c r="B25" s="38" t="s">
        <v>105</v>
      </c>
      <c r="C25" s="44">
        <v>1</v>
      </c>
      <c r="D25" s="44">
        <v>1</v>
      </c>
      <c r="E25" s="38">
        <v>0</v>
      </c>
      <c r="F25" s="38">
        <v>0</v>
      </c>
      <c r="G25" s="44">
        <v>1</v>
      </c>
      <c r="H25" s="44">
        <v>1</v>
      </c>
      <c r="I25" s="44">
        <v>1</v>
      </c>
      <c r="J25" s="46">
        <f t="shared" si="13"/>
        <v>5</v>
      </c>
      <c r="K25" s="44">
        <v>1</v>
      </c>
      <c r="L25" s="38">
        <v>0</v>
      </c>
      <c r="M25" s="44">
        <v>1</v>
      </c>
      <c r="N25" s="46">
        <f t="shared" si="14"/>
        <v>7</v>
      </c>
      <c r="O25" s="67">
        <v>0</v>
      </c>
      <c r="P25" s="44">
        <v>1</v>
      </c>
      <c r="Q25" s="38">
        <v>0</v>
      </c>
      <c r="R25" s="46">
        <f t="shared" si="15"/>
        <v>8</v>
      </c>
      <c r="S25" s="44">
        <v>1</v>
      </c>
      <c r="T25" s="38">
        <v>0</v>
      </c>
      <c r="U25" s="44">
        <v>1</v>
      </c>
      <c r="V25" s="46">
        <f t="shared" si="16"/>
        <v>10</v>
      </c>
      <c r="W25" s="38">
        <v>0</v>
      </c>
      <c r="X25" s="26">
        <f t="shared" ref="X25:X37" si="25">SUM(V25:W25)</f>
        <v>10</v>
      </c>
      <c r="Y25" s="44">
        <v>1</v>
      </c>
      <c r="Z25" s="56" t="s">
        <v>107</v>
      </c>
      <c r="AA25" s="46">
        <f>SUM(Y25:Z25)+X25</f>
        <v>11</v>
      </c>
      <c r="AB25" s="44">
        <v>1</v>
      </c>
      <c r="AC25" s="56" t="s">
        <v>107</v>
      </c>
      <c r="AD25" s="44">
        <v>1</v>
      </c>
      <c r="AE25" s="56" t="s">
        <v>107</v>
      </c>
      <c r="AF25" s="46">
        <f t="shared" si="17"/>
        <v>13</v>
      </c>
      <c r="AG25" s="44">
        <v>1</v>
      </c>
      <c r="AH25" s="56" t="s">
        <v>107</v>
      </c>
      <c r="AI25" s="44">
        <v>1</v>
      </c>
      <c r="AJ25" s="56" t="s">
        <v>107</v>
      </c>
      <c r="AK25" s="46">
        <f t="shared" si="18"/>
        <v>15</v>
      </c>
      <c r="AL25" s="44">
        <v>1</v>
      </c>
      <c r="AM25" s="49" t="s">
        <v>107</v>
      </c>
      <c r="AN25" s="39">
        <f t="shared" si="19"/>
        <v>16</v>
      </c>
      <c r="AO25" s="44">
        <v>1</v>
      </c>
      <c r="AP25" s="41">
        <f t="shared" si="20"/>
        <v>17</v>
      </c>
      <c r="AQ25" s="54"/>
      <c r="AS25" s="28">
        <v>1</v>
      </c>
      <c r="AT25" s="63" t="s">
        <v>134</v>
      </c>
      <c r="AU25" s="64" t="s">
        <v>107</v>
      </c>
      <c r="AV25" s="64">
        <v>0</v>
      </c>
      <c r="AW25" s="64" t="s">
        <v>107</v>
      </c>
      <c r="AX25" s="39">
        <f t="shared" si="21"/>
        <v>17</v>
      </c>
      <c r="AY25" s="65">
        <v>1</v>
      </c>
      <c r="AZ25" s="64" t="s">
        <v>107</v>
      </c>
      <c r="BA25" s="94">
        <v>1</v>
      </c>
      <c r="BB25" s="64" t="s">
        <v>107</v>
      </c>
      <c r="BC25" s="39">
        <f t="shared" si="22"/>
        <v>19</v>
      </c>
      <c r="BD25" s="65">
        <v>1</v>
      </c>
      <c r="BE25" s="94">
        <v>1</v>
      </c>
      <c r="BF25" s="94">
        <v>1</v>
      </c>
      <c r="BG25" s="94">
        <v>1</v>
      </c>
      <c r="BH25" s="39">
        <f t="shared" si="23"/>
        <v>23</v>
      </c>
      <c r="BI25" s="64">
        <v>0</v>
      </c>
      <c r="BJ25" s="41">
        <f t="shared" si="24"/>
        <v>23</v>
      </c>
      <c r="BK25" s="59"/>
    </row>
    <row r="26" spans="1:64" ht="15.75" customHeight="1" x14ac:dyDescent="0.2">
      <c r="A26" s="38" t="s">
        <v>37</v>
      </c>
      <c r="B26" s="38" t="s">
        <v>110</v>
      </c>
      <c r="C26" s="44">
        <v>1</v>
      </c>
      <c r="D26" s="44">
        <v>1</v>
      </c>
      <c r="E26" s="38">
        <v>0</v>
      </c>
      <c r="F26" s="38">
        <v>0</v>
      </c>
      <c r="G26" s="44">
        <v>1</v>
      </c>
      <c r="H26" s="44">
        <v>1</v>
      </c>
      <c r="I26" s="44">
        <v>1</v>
      </c>
      <c r="J26" s="46">
        <f t="shared" si="13"/>
        <v>5</v>
      </c>
      <c r="K26" s="44">
        <v>1</v>
      </c>
      <c r="L26" s="38">
        <v>0</v>
      </c>
      <c r="M26" s="44">
        <v>1</v>
      </c>
      <c r="N26" s="46">
        <f t="shared" si="14"/>
        <v>7</v>
      </c>
      <c r="O26" s="67">
        <v>0</v>
      </c>
      <c r="P26" s="44">
        <v>1</v>
      </c>
      <c r="Q26" s="38">
        <v>0</v>
      </c>
      <c r="R26" s="46">
        <f t="shared" si="15"/>
        <v>8</v>
      </c>
      <c r="S26" s="44">
        <v>1</v>
      </c>
      <c r="T26" s="38">
        <v>0</v>
      </c>
      <c r="U26" s="44">
        <v>1</v>
      </c>
      <c r="V26" s="46">
        <f t="shared" si="16"/>
        <v>10</v>
      </c>
      <c r="W26" s="38">
        <v>0</v>
      </c>
      <c r="X26" s="26">
        <f t="shared" si="25"/>
        <v>10</v>
      </c>
      <c r="Y26" s="44" t="s">
        <v>111</v>
      </c>
      <c r="Z26" s="95" t="s">
        <v>107</v>
      </c>
      <c r="AA26" s="46">
        <f>SUM(Y26:Z26)+X26</f>
        <v>10</v>
      </c>
      <c r="AB26" s="96" t="s">
        <v>135</v>
      </c>
      <c r="AC26" s="95" t="s">
        <v>107</v>
      </c>
      <c r="AD26" s="96" t="s">
        <v>135</v>
      </c>
      <c r="AE26" s="56" t="s">
        <v>107</v>
      </c>
      <c r="AF26" s="46">
        <f t="shared" si="17"/>
        <v>10</v>
      </c>
      <c r="AG26" s="96" t="s">
        <v>135</v>
      </c>
      <c r="AH26" s="56" t="s">
        <v>107</v>
      </c>
      <c r="AI26" s="45">
        <v>1</v>
      </c>
      <c r="AJ26" s="56" t="s">
        <v>107</v>
      </c>
      <c r="AK26" s="46">
        <f t="shared" si="18"/>
        <v>11</v>
      </c>
      <c r="AL26" s="45">
        <v>1</v>
      </c>
      <c r="AM26" s="49" t="s">
        <v>107</v>
      </c>
      <c r="AN26" s="39">
        <f t="shared" si="19"/>
        <v>12</v>
      </c>
      <c r="AO26" s="44" t="s">
        <v>111</v>
      </c>
      <c r="AP26" s="41">
        <f t="shared" si="20"/>
        <v>12</v>
      </c>
      <c r="AQ26" s="54"/>
      <c r="AS26" s="28">
        <v>1</v>
      </c>
      <c r="AT26" s="63" t="s">
        <v>136</v>
      </c>
      <c r="AU26" s="64" t="s">
        <v>107</v>
      </c>
      <c r="AV26" s="65">
        <v>0</v>
      </c>
      <c r="AW26" s="64" t="s">
        <v>107</v>
      </c>
      <c r="AX26" s="39">
        <f t="shared" si="21"/>
        <v>12</v>
      </c>
      <c r="AY26" s="65">
        <v>0</v>
      </c>
      <c r="AZ26" s="64" t="s">
        <v>107</v>
      </c>
      <c r="BA26" s="97">
        <v>1</v>
      </c>
      <c r="BB26" s="64" t="s">
        <v>107</v>
      </c>
      <c r="BC26" s="39">
        <f t="shared" si="22"/>
        <v>13</v>
      </c>
      <c r="BD26" s="65">
        <v>0</v>
      </c>
      <c r="BE26" s="64" t="s">
        <v>107</v>
      </c>
      <c r="BF26" s="65">
        <v>0</v>
      </c>
      <c r="BG26" s="64" t="s">
        <v>107</v>
      </c>
      <c r="BH26" s="39">
        <f t="shared" si="23"/>
        <v>13</v>
      </c>
      <c r="BI26" s="94">
        <v>1</v>
      </c>
      <c r="BJ26" s="41">
        <f t="shared" si="24"/>
        <v>14</v>
      </c>
      <c r="BK26" s="59"/>
    </row>
    <row r="27" spans="1:64" ht="15.75" customHeight="1" x14ac:dyDescent="0.2">
      <c r="A27" s="38" t="s">
        <v>38</v>
      </c>
      <c r="B27" s="38" t="s">
        <v>110</v>
      </c>
      <c r="C27" s="44">
        <v>1</v>
      </c>
      <c r="D27" s="44">
        <v>1</v>
      </c>
      <c r="E27" s="38">
        <v>0</v>
      </c>
      <c r="F27" s="38">
        <v>0</v>
      </c>
      <c r="G27" s="44">
        <v>1</v>
      </c>
      <c r="H27" s="44">
        <v>1</v>
      </c>
      <c r="I27" s="44">
        <v>1</v>
      </c>
      <c r="J27" s="46">
        <f t="shared" si="13"/>
        <v>5</v>
      </c>
      <c r="K27" s="44">
        <v>1</v>
      </c>
      <c r="L27" s="38">
        <v>0</v>
      </c>
      <c r="M27" s="44">
        <v>1</v>
      </c>
      <c r="N27" s="46">
        <f t="shared" si="14"/>
        <v>7</v>
      </c>
      <c r="O27" s="67">
        <v>0</v>
      </c>
      <c r="P27" s="44">
        <v>1</v>
      </c>
      <c r="Q27" s="38">
        <v>0</v>
      </c>
      <c r="R27" s="46">
        <f t="shared" si="15"/>
        <v>8</v>
      </c>
      <c r="S27" s="44">
        <v>1</v>
      </c>
      <c r="T27" s="38">
        <v>0</v>
      </c>
      <c r="U27" s="44">
        <v>1</v>
      </c>
      <c r="V27" s="46">
        <f t="shared" si="16"/>
        <v>10</v>
      </c>
      <c r="W27" s="38">
        <v>0</v>
      </c>
      <c r="X27" s="26">
        <f t="shared" si="25"/>
        <v>10</v>
      </c>
      <c r="Y27" s="44">
        <v>1</v>
      </c>
      <c r="Z27" s="56" t="s">
        <v>107</v>
      </c>
      <c r="AA27" s="46">
        <f>SUM(Y27:Z27)+X27</f>
        <v>11</v>
      </c>
      <c r="AB27" s="44">
        <v>1</v>
      </c>
      <c r="AC27" s="56" t="s">
        <v>107</v>
      </c>
      <c r="AD27" s="44">
        <v>1</v>
      </c>
      <c r="AE27" s="56" t="s">
        <v>107</v>
      </c>
      <c r="AF27" s="46">
        <f t="shared" si="17"/>
        <v>13</v>
      </c>
      <c r="AG27" s="44">
        <v>1</v>
      </c>
      <c r="AH27" s="56" t="s">
        <v>107</v>
      </c>
      <c r="AI27" s="44">
        <v>1</v>
      </c>
      <c r="AJ27" s="56" t="s">
        <v>107</v>
      </c>
      <c r="AK27" s="46">
        <f t="shared" si="18"/>
        <v>15</v>
      </c>
      <c r="AL27" s="44">
        <v>1</v>
      </c>
      <c r="AM27" s="49" t="s">
        <v>107</v>
      </c>
      <c r="AN27" s="39">
        <f t="shared" si="19"/>
        <v>16</v>
      </c>
      <c r="AO27" s="44">
        <v>1</v>
      </c>
      <c r="AP27" s="41">
        <f t="shared" si="20"/>
        <v>17</v>
      </c>
      <c r="AQ27" s="54"/>
      <c r="AS27" s="28">
        <v>1</v>
      </c>
      <c r="AT27" s="63" t="s">
        <v>134</v>
      </c>
      <c r="AU27" s="64" t="s">
        <v>107</v>
      </c>
      <c r="AV27" s="64">
        <v>0</v>
      </c>
      <c r="AW27" s="64" t="s">
        <v>107</v>
      </c>
      <c r="AX27" s="39">
        <f t="shared" si="21"/>
        <v>17</v>
      </c>
      <c r="AY27" s="65">
        <v>1</v>
      </c>
      <c r="AZ27" s="64">
        <v>0</v>
      </c>
      <c r="BA27" s="64">
        <v>1</v>
      </c>
      <c r="BB27" s="64" t="s">
        <v>107</v>
      </c>
      <c r="BC27" s="39">
        <f t="shared" si="22"/>
        <v>19</v>
      </c>
      <c r="BD27" s="65">
        <v>1</v>
      </c>
      <c r="BE27" s="64" t="s">
        <v>107</v>
      </c>
      <c r="BF27" s="64">
        <v>0</v>
      </c>
      <c r="BG27" s="64">
        <v>0</v>
      </c>
      <c r="BH27" s="39">
        <f t="shared" si="23"/>
        <v>20</v>
      </c>
      <c r="BI27" s="64">
        <v>0</v>
      </c>
      <c r="BJ27" s="41">
        <f t="shared" si="24"/>
        <v>20</v>
      </c>
      <c r="BK27" s="59"/>
    </row>
    <row r="28" spans="1:64" ht="15.75" customHeight="1" x14ac:dyDescent="0.2">
      <c r="A28" s="38" t="s">
        <v>39</v>
      </c>
      <c r="B28" s="38" t="s">
        <v>110</v>
      </c>
      <c r="C28" s="44">
        <v>1</v>
      </c>
      <c r="D28" s="44">
        <v>1</v>
      </c>
      <c r="E28" s="38">
        <v>0</v>
      </c>
      <c r="F28" s="38">
        <v>0</v>
      </c>
      <c r="G28" s="44">
        <v>1</v>
      </c>
      <c r="H28" s="44" t="s">
        <v>112</v>
      </c>
      <c r="I28" s="44" t="s">
        <v>112</v>
      </c>
      <c r="J28" s="46">
        <f t="shared" si="13"/>
        <v>3</v>
      </c>
      <c r="K28" s="44" t="s">
        <v>112</v>
      </c>
      <c r="L28" s="38" t="s">
        <v>112</v>
      </c>
      <c r="M28" s="44" t="s">
        <v>112</v>
      </c>
      <c r="N28" s="46">
        <f t="shared" si="14"/>
        <v>3</v>
      </c>
      <c r="O28" s="67" t="s">
        <v>112</v>
      </c>
      <c r="P28" s="44" t="s">
        <v>112</v>
      </c>
      <c r="Q28" s="38" t="s">
        <v>112</v>
      </c>
      <c r="R28" s="46">
        <f t="shared" si="15"/>
        <v>3</v>
      </c>
      <c r="S28" s="44" t="s">
        <v>112</v>
      </c>
      <c r="T28" s="38" t="s">
        <v>112</v>
      </c>
      <c r="U28" s="44" t="s">
        <v>112</v>
      </c>
      <c r="V28" s="46">
        <f t="shared" si="16"/>
        <v>3</v>
      </c>
      <c r="W28" s="38" t="s">
        <v>112</v>
      </c>
      <c r="X28" s="26">
        <f t="shared" si="25"/>
        <v>3</v>
      </c>
      <c r="Y28" s="44" t="s">
        <v>112</v>
      </c>
      <c r="Z28" s="56" t="s">
        <v>107</v>
      </c>
      <c r="AA28" s="46">
        <f>SUM(Y28:Z28)+X28</f>
        <v>3</v>
      </c>
      <c r="AB28" s="44" t="s">
        <v>112</v>
      </c>
      <c r="AC28" s="56" t="s">
        <v>107</v>
      </c>
      <c r="AD28" s="44" t="s">
        <v>112</v>
      </c>
      <c r="AE28" s="56" t="s">
        <v>107</v>
      </c>
      <c r="AF28" s="46">
        <f t="shared" si="17"/>
        <v>3</v>
      </c>
      <c r="AG28" s="44" t="s">
        <v>112</v>
      </c>
      <c r="AH28" s="56" t="s">
        <v>107</v>
      </c>
      <c r="AI28" s="44" t="s">
        <v>112</v>
      </c>
      <c r="AJ28" s="56" t="s">
        <v>107</v>
      </c>
      <c r="AK28" s="46">
        <f t="shared" si="18"/>
        <v>3</v>
      </c>
      <c r="AL28" s="44" t="s">
        <v>112</v>
      </c>
      <c r="AM28" s="49" t="s">
        <v>107</v>
      </c>
      <c r="AN28" s="39">
        <f t="shared" si="19"/>
        <v>3</v>
      </c>
      <c r="AO28" s="44" t="s">
        <v>112</v>
      </c>
      <c r="AP28" s="41">
        <f t="shared" si="20"/>
        <v>3</v>
      </c>
      <c r="AQ28" s="54"/>
      <c r="AS28" s="28">
        <v>0</v>
      </c>
      <c r="AU28" s="64" t="s">
        <v>107</v>
      </c>
      <c r="AV28" s="65" t="s">
        <v>112</v>
      </c>
      <c r="AW28" s="64" t="s">
        <v>107</v>
      </c>
      <c r="AX28" s="39">
        <f t="shared" si="21"/>
        <v>3</v>
      </c>
      <c r="AY28" s="65" t="s">
        <v>112</v>
      </c>
      <c r="AZ28" s="64" t="s">
        <v>107</v>
      </c>
      <c r="BA28" s="65" t="s">
        <v>112</v>
      </c>
      <c r="BB28" s="64" t="s">
        <v>107</v>
      </c>
      <c r="BC28" s="39">
        <f t="shared" si="22"/>
        <v>3</v>
      </c>
      <c r="BD28" s="65" t="s">
        <v>112</v>
      </c>
      <c r="BE28" s="64" t="s">
        <v>107</v>
      </c>
      <c r="BF28" s="65" t="s">
        <v>112</v>
      </c>
      <c r="BG28" s="64" t="s">
        <v>107</v>
      </c>
      <c r="BH28" s="39">
        <f t="shared" si="23"/>
        <v>3</v>
      </c>
      <c r="BI28" s="64" t="s">
        <v>112</v>
      </c>
      <c r="BJ28" s="41">
        <f t="shared" si="24"/>
        <v>3</v>
      </c>
      <c r="BK28" s="59"/>
    </row>
    <row r="29" spans="1:64" ht="15.75" customHeight="1" x14ac:dyDescent="0.2">
      <c r="A29" s="67" t="s">
        <v>40</v>
      </c>
      <c r="B29" s="38" t="s">
        <v>110</v>
      </c>
      <c r="C29" s="44">
        <v>1</v>
      </c>
      <c r="D29" s="44">
        <v>1</v>
      </c>
      <c r="E29" s="38">
        <v>0</v>
      </c>
      <c r="F29" s="38">
        <v>0</v>
      </c>
      <c r="G29" s="44">
        <v>1</v>
      </c>
      <c r="H29" s="44">
        <v>1</v>
      </c>
      <c r="I29" s="44">
        <v>1</v>
      </c>
      <c r="J29" s="46">
        <f t="shared" si="13"/>
        <v>5</v>
      </c>
      <c r="K29" s="44">
        <v>1</v>
      </c>
      <c r="L29" s="38">
        <v>0</v>
      </c>
      <c r="M29" s="44">
        <v>1</v>
      </c>
      <c r="N29" s="46">
        <f t="shared" si="14"/>
        <v>7</v>
      </c>
      <c r="O29" s="67">
        <v>0</v>
      </c>
      <c r="P29" s="44">
        <v>1</v>
      </c>
      <c r="Q29" s="38" t="s">
        <v>112</v>
      </c>
      <c r="R29" s="46">
        <f t="shared" si="15"/>
        <v>8</v>
      </c>
      <c r="S29" s="44">
        <v>1</v>
      </c>
      <c r="T29" s="38">
        <v>0</v>
      </c>
      <c r="U29" s="44">
        <v>1</v>
      </c>
      <c r="V29" s="46">
        <f t="shared" si="16"/>
        <v>10</v>
      </c>
      <c r="W29" s="38">
        <v>0</v>
      </c>
      <c r="X29" s="26">
        <f t="shared" si="25"/>
        <v>10</v>
      </c>
      <c r="Y29" s="72">
        <v>1</v>
      </c>
      <c r="Z29" s="56" t="s">
        <v>107</v>
      </c>
      <c r="AA29" s="46">
        <f>SUM(Y29:Z29)+X29</f>
        <v>11</v>
      </c>
      <c r="AB29" s="44">
        <v>1</v>
      </c>
      <c r="AC29" s="56" t="s">
        <v>107</v>
      </c>
      <c r="AD29" s="44">
        <v>1</v>
      </c>
      <c r="AE29" s="56" t="s">
        <v>107</v>
      </c>
      <c r="AF29" s="46">
        <f t="shared" si="17"/>
        <v>13</v>
      </c>
      <c r="AG29" s="44">
        <v>1</v>
      </c>
      <c r="AH29" s="56" t="s">
        <v>107</v>
      </c>
      <c r="AI29" s="44">
        <v>1</v>
      </c>
      <c r="AJ29" s="56" t="s">
        <v>107</v>
      </c>
      <c r="AK29" s="46">
        <f t="shared" si="18"/>
        <v>15</v>
      </c>
      <c r="AL29" s="44" t="s">
        <v>112</v>
      </c>
      <c r="AM29" s="49" t="s">
        <v>107</v>
      </c>
      <c r="AN29" s="39">
        <f t="shared" si="19"/>
        <v>15</v>
      </c>
      <c r="AO29" s="44" t="s">
        <v>112</v>
      </c>
      <c r="AP29" s="41">
        <f t="shared" si="20"/>
        <v>15</v>
      </c>
      <c r="AQ29" s="54"/>
      <c r="AS29" s="28">
        <v>1</v>
      </c>
      <c r="AU29" s="64" t="s">
        <v>107</v>
      </c>
      <c r="AV29" s="65" t="s">
        <v>112</v>
      </c>
      <c r="AW29" s="64" t="s">
        <v>107</v>
      </c>
      <c r="AX29" s="39">
        <f t="shared" si="21"/>
        <v>15</v>
      </c>
      <c r="AY29" s="65" t="s">
        <v>112</v>
      </c>
      <c r="AZ29" s="64" t="s">
        <v>107</v>
      </c>
      <c r="BA29" s="65" t="s">
        <v>112</v>
      </c>
      <c r="BB29" s="64" t="s">
        <v>107</v>
      </c>
      <c r="BC29" s="39">
        <f t="shared" si="22"/>
        <v>15</v>
      </c>
      <c r="BD29" s="65" t="s">
        <v>112</v>
      </c>
      <c r="BE29" s="64" t="s">
        <v>107</v>
      </c>
      <c r="BF29" s="65" t="s">
        <v>112</v>
      </c>
      <c r="BG29" s="64" t="s">
        <v>107</v>
      </c>
      <c r="BH29" s="39">
        <f t="shared" si="23"/>
        <v>15</v>
      </c>
      <c r="BI29" s="64" t="s">
        <v>112</v>
      </c>
      <c r="BJ29" s="41">
        <f t="shared" si="24"/>
        <v>15</v>
      </c>
      <c r="BK29" s="59"/>
    </row>
    <row r="30" spans="1:64" ht="15.75" customHeight="1" x14ac:dyDescent="0.2">
      <c r="A30" s="38" t="s">
        <v>41</v>
      </c>
      <c r="B30" s="38" t="s">
        <v>110</v>
      </c>
      <c r="C30" s="44">
        <v>1</v>
      </c>
      <c r="D30" s="44">
        <v>1</v>
      </c>
      <c r="E30" s="38">
        <v>0</v>
      </c>
      <c r="F30" s="38">
        <v>0</v>
      </c>
      <c r="G30" s="44">
        <v>1</v>
      </c>
      <c r="H30" s="44">
        <v>1</v>
      </c>
      <c r="I30" s="44">
        <v>1</v>
      </c>
      <c r="J30" s="46">
        <f t="shared" si="13"/>
        <v>5</v>
      </c>
      <c r="K30" s="44">
        <v>1</v>
      </c>
      <c r="L30" s="38">
        <v>0</v>
      </c>
      <c r="M30" s="44">
        <v>1</v>
      </c>
      <c r="N30" s="46">
        <f t="shared" si="14"/>
        <v>7</v>
      </c>
      <c r="O30" s="67">
        <v>0</v>
      </c>
      <c r="P30" s="44">
        <v>1</v>
      </c>
      <c r="Q30" s="45">
        <v>1</v>
      </c>
      <c r="R30" s="46">
        <f t="shared" si="15"/>
        <v>9</v>
      </c>
      <c r="S30" s="44">
        <v>1</v>
      </c>
      <c r="T30" s="38">
        <v>0</v>
      </c>
      <c r="U30" s="44">
        <v>1</v>
      </c>
      <c r="V30" s="46">
        <f t="shared" si="16"/>
        <v>11</v>
      </c>
      <c r="W30" s="38">
        <v>0</v>
      </c>
      <c r="X30" s="26">
        <f t="shared" si="25"/>
        <v>11</v>
      </c>
      <c r="Y30" s="72">
        <v>1</v>
      </c>
      <c r="Z30" s="56" t="s">
        <v>107</v>
      </c>
      <c r="AA30" s="46">
        <f>SUM(Y30:Z30)+X30</f>
        <v>12</v>
      </c>
      <c r="AB30" s="44">
        <v>1</v>
      </c>
      <c r="AC30" s="56" t="s">
        <v>107</v>
      </c>
      <c r="AD30" s="44">
        <v>1</v>
      </c>
      <c r="AE30" s="56" t="s">
        <v>107</v>
      </c>
      <c r="AF30" s="46">
        <f t="shared" si="17"/>
        <v>14</v>
      </c>
      <c r="AG30" s="44">
        <v>1</v>
      </c>
      <c r="AH30" s="98">
        <v>1</v>
      </c>
      <c r="AI30" s="44">
        <v>1</v>
      </c>
      <c r="AJ30" s="56" t="s">
        <v>107</v>
      </c>
      <c r="AK30" s="46">
        <f t="shared" si="18"/>
        <v>17</v>
      </c>
      <c r="AL30" s="44">
        <v>1</v>
      </c>
      <c r="AM30" s="49" t="s">
        <v>107</v>
      </c>
      <c r="AN30" s="39">
        <f t="shared" si="19"/>
        <v>18</v>
      </c>
      <c r="AO30" s="44">
        <v>1</v>
      </c>
      <c r="AP30" s="41">
        <f t="shared" si="20"/>
        <v>19</v>
      </c>
      <c r="AQ30" s="54"/>
      <c r="AR30" s="99"/>
      <c r="AS30" s="28">
        <v>1</v>
      </c>
      <c r="AT30" s="63" t="s">
        <v>134</v>
      </c>
      <c r="AU30" s="67" t="s">
        <v>107</v>
      </c>
      <c r="AV30" s="64">
        <v>0</v>
      </c>
      <c r="AW30" s="94">
        <v>1</v>
      </c>
      <c r="AX30" s="39">
        <f t="shared" si="21"/>
        <v>20</v>
      </c>
      <c r="AY30" s="65">
        <v>1</v>
      </c>
      <c r="AZ30" s="64">
        <v>0</v>
      </c>
      <c r="BA30" s="64">
        <v>0</v>
      </c>
      <c r="BB30" s="64" t="s">
        <v>107</v>
      </c>
      <c r="BC30" s="39">
        <f t="shared" si="22"/>
        <v>21</v>
      </c>
      <c r="BD30" s="65">
        <v>1</v>
      </c>
      <c r="BE30" s="94">
        <v>1</v>
      </c>
      <c r="BF30" s="94">
        <v>1</v>
      </c>
      <c r="BG30" s="94">
        <v>1</v>
      </c>
      <c r="BH30" s="39">
        <f t="shared" si="23"/>
        <v>25</v>
      </c>
      <c r="BI30" s="94">
        <v>1</v>
      </c>
      <c r="BJ30" s="41">
        <f t="shared" si="24"/>
        <v>26</v>
      </c>
      <c r="BK30" s="59"/>
    </row>
    <row r="31" spans="1:64" ht="15.75" customHeight="1" x14ac:dyDescent="0.2">
      <c r="A31" s="38" t="s">
        <v>42</v>
      </c>
      <c r="B31" s="38" t="s">
        <v>105</v>
      </c>
      <c r="C31" s="44">
        <v>1</v>
      </c>
      <c r="D31" s="44">
        <v>1</v>
      </c>
      <c r="E31" s="38">
        <v>0</v>
      </c>
      <c r="F31" s="38">
        <v>0</v>
      </c>
      <c r="G31" s="44">
        <v>1</v>
      </c>
      <c r="H31" s="44">
        <v>1</v>
      </c>
      <c r="I31" s="44">
        <v>1</v>
      </c>
      <c r="J31" s="46">
        <f t="shared" si="13"/>
        <v>5</v>
      </c>
      <c r="K31" s="44">
        <v>1</v>
      </c>
      <c r="L31" s="38">
        <v>0</v>
      </c>
      <c r="M31" s="44">
        <v>1</v>
      </c>
      <c r="N31" s="46">
        <f t="shared" si="14"/>
        <v>7</v>
      </c>
      <c r="O31" s="67">
        <v>0</v>
      </c>
      <c r="P31" s="44" t="s">
        <v>137</v>
      </c>
      <c r="Q31" s="38">
        <v>0</v>
      </c>
      <c r="R31" s="46">
        <f t="shared" si="15"/>
        <v>7</v>
      </c>
      <c r="S31" s="44">
        <v>1</v>
      </c>
      <c r="T31" s="38">
        <v>0</v>
      </c>
      <c r="U31" s="44">
        <v>1</v>
      </c>
      <c r="V31" s="46">
        <f t="shared" si="16"/>
        <v>9</v>
      </c>
      <c r="W31" s="38">
        <v>0</v>
      </c>
      <c r="X31" s="26">
        <f t="shared" si="25"/>
        <v>9</v>
      </c>
      <c r="Y31" s="72">
        <v>1</v>
      </c>
      <c r="Z31" s="56" t="s">
        <v>107</v>
      </c>
      <c r="AA31" s="46">
        <f>SUM(Y31:Z31)+X31</f>
        <v>10</v>
      </c>
      <c r="AB31" s="44">
        <v>1</v>
      </c>
      <c r="AC31" s="56" t="s">
        <v>107</v>
      </c>
      <c r="AD31" s="44">
        <v>1</v>
      </c>
      <c r="AE31" s="56" t="s">
        <v>107</v>
      </c>
      <c r="AF31" s="46">
        <f t="shared" si="17"/>
        <v>12</v>
      </c>
      <c r="AG31" s="44">
        <v>1</v>
      </c>
      <c r="AH31" s="56" t="s">
        <v>107</v>
      </c>
      <c r="AI31" s="44">
        <v>1</v>
      </c>
      <c r="AJ31" s="56" t="s">
        <v>107</v>
      </c>
      <c r="AK31" s="46">
        <f t="shared" si="18"/>
        <v>14</v>
      </c>
      <c r="AL31" s="44">
        <v>1</v>
      </c>
      <c r="AM31" s="49" t="s">
        <v>107</v>
      </c>
      <c r="AN31" s="39">
        <f t="shared" si="19"/>
        <v>15</v>
      </c>
      <c r="AO31" s="44">
        <v>1</v>
      </c>
      <c r="AP31" s="41">
        <f t="shared" si="20"/>
        <v>16</v>
      </c>
      <c r="AQ31" s="54"/>
      <c r="AS31" s="28">
        <v>1</v>
      </c>
      <c r="AT31" s="63" t="s">
        <v>134</v>
      </c>
      <c r="AU31" s="64" t="s">
        <v>107</v>
      </c>
      <c r="AV31" s="64">
        <v>0</v>
      </c>
      <c r="AW31" s="64" t="s">
        <v>107</v>
      </c>
      <c r="AX31" s="39">
        <f t="shared" si="21"/>
        <v>16</v>
      </c>
      <c r="AY31" s="65">
        <v>1</v>
      </c>
      <c r="AZ31" s="64" t="s">
        <v>107</v>
      </c>
      <c r="BA31" s="64">
        <v>0</v>
      </c>
      <c r="BB31" s="64" t="s">
        <v>107</v>
      </c>
      <c r="BC31" s="39">
        <f t="shared" si="22"/>
        <v>17</v>
      </c>
      <c r="BD31" s="65">
        <v>1</v>
      </c>
      <c r="BE31" s="64" t="s">
        <v>107</v>
      </c>
      <c r="BF31" s="64">
        <v>0</v>
      </c>
      <c r="BG31" s="64">
        <v>0</v>
      </c>
      <c r="BH31" s="39">
        <f t="shared" si="23"/>
        <v>18</v>
      </c>
      <c r="BI31" s="64">
        <v>0</v>
      </c>
      <c r="BJ31" s="41">
        <f t="shared" si="24"/>
        <v>18</v>
      </c>
      <c r="BK31" s="59"/>
    </row>
    <row r="32" spans="1:64" ht="15.75" customHeight="1" x14ac:dyDescent="0.2">
      <c r="A32" s="38" t="s">
        <v>43</v>
      </c>
      <c r="B32" s="38" t="s">
        <v>105</v>
      </c>
      <c r="C32" s="44">
        <v>1</v>
      </c>
      <c r="D32" s="44">
        <v>1</v>
      </c>
      <c r="E32" s="38">
        <v>0</v>
      </c>
      <c r="F32" s="38">
        <v>0</v>
      </c>
      <c r="G32" s="44">
        <v>1</v>
      </c>
      <c r="H32" s="44">
        <v>1</v>
      </c>
      <c r="I32" s="44">
        <v>1</v>
      </c>
      <c r="J32" s="46">
        <f t="shared" si="13"/>
        <v>5</v>
      </c>
      <c r="K32" s="44">
        <v>1</v>
      </c>
      <c r="L32" s="38">
        <v>0</v>
      </c>
      <c r="M32" s="44">
        <v>1</v>
      </c>
      <c r="N32" s="46">
        <f t="shared" si="14"/>
        <v>7</v>
      </c>
      <c r="O32" s="67">
        <v>0</v>
      </c>
      <c r="P32" s="44">
        <v>1</v>
      </c>
      <c r="Q32" s="38">
        <v>0</v>
      </c>
      <c r="R32" s="46">
        <f t="shared" si="15"/>
        <v>8</v>
      </c>
      <c r="S32" s="44">
        <v>1</v>
      </c>
      <c r="T32" s="38">
        <v>0</v>
      </c>
      <c r="U32" s="44">
        <v>1</v>
      </c>
      <c r="V32" s="46">
        <f t="shared" si="16"/>
        <v>10</v>
      </c>
      <c r="W32" s="38">
        <v>0</v>
      </c>
      <c r="X32" s="26">
        <f t="shared" si="25"/>
        <v>10</v>
      </c>
      <c r="Y32" s="72">
        <v>1</v>
      </c>
      <c r="Z32" s="56" t="s">
        <v>107</v>
      </c>
      <c r="AA32" s="46">
        <f>SUM(Y32:Z32)+X32</f>
        <v>11</v>
      </c>
      <c r="AB32" s="44">
        <v>1</v>
      </c>
      <c r="AC32" s="56" t="s">
        <v>107</v>
      </c>
      <c r="AD32" s="44">
        <v>1</v>
      </c>
      <c r="AE32" s="56" t="s">
        <v>107</v>
      </c>
      <c r="AF32" s="46">
        <f t="shared" si="17"/>
        <v>13</v>
      </c>
      <c r="AG32" s="44">
        <v>1</v>
      </c>
      <c r="AH32" s="56" t="s">
        <v>107</v>
      </c>
      <c r="AI32" s="44">
        <v>1</v>
      </c>
      <c r="AJ32" s="56" t="s">
        <v>107</v>
      </c>
      <c r="AK32" s="46">
        <f t="shared" si="18"/>
        <v>15</v>
      </c>
      <c r="AL32" s="44">
        <v>1</v>
      </c>
      <c r="AM32" s="49" t="s">
        <v>107</v>
      </c>
      <c r="AN32" s="39">
        <f t="shared" si="19"/>
        <v>16</v>
      </c>
      <c r="AO32" s="44">
        <v>1</v>
      </c>
      <c r="AP32" s="41">
        <f t="shared" si="20"/>
        <v>17</v>
      </c>
      <c r="AQ32" s="54"/>
      <c r="AS32" s="28">
        <v>1</v>
      </c>
      <c r="AT32" s="63" t="s">
        <v>134</v>
      </c>
      <c r="AU32" s="64" t="s">
        <v>107</v>
      </c>
      <c r="AV32" s="64">
        <v>0</v>
      </c>
      <c r="AW32" s="64" t="s">
        <v>107</v>
      </c>
      <c r="AX32" s="39">
        <f t="shared" si="21"/>
        <v>17</v>
      </c>
      <c r="AY32" s="65">
        <v>1</v>
      </c>
      <c r="AZ32" s="64" t="s">
        <v>107</v>
      </c>
      <c r="BA32" s="64" t="s">
        <v>112</v>
      </c>
      <c r="BB32" s="64" t="s">
        <v>107</v>
      </c>
      <c r="BC32" s="39">
        <f t="shared" si="22"/>
        <v>18</v>
      </c>
      <c r="BD32" s="65">
        <v>1</v>
      </c>
      <c r="BE32" s="64" t="s">
        <v>107</v>
      </c>
      <c r="BF32" s="64">
        <v>0</v>
      </c>
      <c r="BG32" s="64" t="s">
        <v>107</v>
      </c>
      <c r="BH32" s="39">
        <f t="shared" si="23"/>
        <v>19</v>
      </c>
      <c r="BI32" s="64">
        <v>0</v>
      </c>
      <c r="BJ32" s="41">
        <f t="shared" si="24"/>
        <v>19</v>
      </c>
      <c r="BK32" s="59"/>
    </row>
    <row r="33" spans="1:64" ht="15.75" customHeight="1" x14ac:dyDescent="0.2">
      <c r="A33" s="38" t="s">
        <v>44</v>
      </c>
      <c r="B33" s="38" t="s">
        <v>105</v>
      </c>
      <c r="C33" s="44">
        <v>1</v>
      </c>
      <c r="D33" s="44">
        <v>1</v>
      </c>
      <c r="E33" s="38">
        <v>0</v>
      </c>
      <c r="F33" s="38">
        <v>0</v>
      </c>
      <c r="G33" s="44">
        <v>1</v>
      </c>
      <c r="H33" s="44">
        <v>1</v>
      </c>
      <c r="I33" s="44">
        <v>1</v>
      </c>
      <c r="J33" s="46">
        <f t="shared" si="13"/>
        <v>5</v>
      </c>
      <c r="K33" s="44">
        <v>1</v>
      </c>
      <c r="L33" s="38">
        <v>0</v>
      </c>
      <c r="M33" s="44">
        <v>1</v>
      </c>
      <c r="N33" s="46">
        <f t="shared" si="14"/>
        <v>7</v>
      </c>
      <c r="O33" s="67">
        <v>0</v>
      </c>
      <c r="P33" s="44">
        <v>1</v>
      </c>
      <c r="Q33" s="38">
        <v>0</v>
      </c>
      <c r="R33" s="46">
        <f t="shared" si="15"/>
        <v>8</v>
      </c>
      <c r="S33" s="44">
        <v>1</v>
      </c>
      <c r="T33" s="61">
        <v>1</v>
      </c>
      <c r="U33" s="44">
        <v>1</v>
      </c>
      <c r="V33" s="46">
        <f t="shared" si="16"/>
        <v>11</v>
      </c>
      <c r="W33" s="38">
        <v>0</v>
      </c>
      <c r="X33" s="26">
        <f t="shared" si="25"/>
        <v>11</v>
      </c>
      <c r="Y33" s="72">
        <v>1</v>
      </c>
      <c r="Z33" s="56" t="s">
        <v>107</v>
      </c>
      <c r="AA33" s="46">
        <f>SUM(Y33:Z33)+X33</f>
        <v>12</v>
      </c>
      <c r="AB33" s="72">
        <v>1</v>
      </c>
      <c r="AC33" s="56" t="s">
        <v>107</v>
      </c>
      <c r="AD33" s="76" t="s">
        <v>112</v>
      </c>
      <c r="AE33" s="56" t="s">
        <v>107</v>
      </c>
      <c r="AF33" s="46">
        <f t="shared" si="17"/>
        <v>13</v>
      </c>
      <c r="AG33" s="72">
        <v>1</v>
      </c>
      <c r="AH33" s="56" t="s">
        <v>107</v>
      </c>
      <c r="AI33" s="72">
        <v>1</v>
      </c>
      <c r="AJ33" s="56" t="s">
        <v>107</v>
      </c>
      <c r="AK33" s="46">
        <f t="shared" si="18"/>
        <v>15</v>
      </c>
      <c r="AL33" s="44">
        <v>1</v>
      </c>
      <c r="AM33" s="56" t="s">
        <v>107</v>
      </c>
      <c r="AN33" s="39">
        <f t="shared" si="19"/>
        <v>16</v>
      </c>
      <c r="AO33" s="44">
        <v>1</v>
      </c>
      <c r="AP33" s="41">
        <f t="shared" si="20"/>
        <v>17</v>
      </c>
      <c r="AQ33" s="54"/>
      <c r="AR33" s="63" t="s">
        <v>134</v>
      </c>
      <c r="AS33" s="28">
        <v>1</v>
      </c>
      <c r="AT33" s="63" t="s">
        <v>134</v>
      </c>
      <c r="AU33" s="64" t="s">
        <v>107</v>
      </c>
      <c r="AV33" s="64">
        <v>0</v>
      </c>
      <c r="AW33" s="66">
        <v>1</v>
      </c>
      <c r="AX33" s="39">
        <f t="shared" si="21"/>
        <v>18</v>
      </c>
      <c r="AY33" s="65">
        <v>1</v>
      </c>
      <c r="AZ33" s="64" t="s">
        <v>107</v>
      </c>
      <c r="BA33" s="64">
        <v>0</v>
      </c>
      <c r="BB33" s="64" t="s">
        <v>107</v>
      </c>
      <c r="BC33" s="39">
        <f t="shared" si="22"/>
        <v>19</v>
      </c>
      <c r="BD33" s="65">
        <v>1</v>
      </c>
      <c r="BE33" s="64">
        <v>0</v>
      </c>
      <c r="BF33" s="64">
        <v>0</v>
      </c>
      <c r="BG33" s="64" t="s">
        <v>107</v>
      </c>
      <c r="BH33" s="39">
        <f t="shared" si="23"/>
        <v>20</v>
      </c>
      <c r="BI33" s="66">
        <v>1</v>
      </c>
      <c r="BJ33" s="41">
        <f t="shared" si="24"/>
        <v>21</v>
      </c>
      <c r="BK33" s="59"/>
    </row>
    <row r="34" spans="1:64" ht="15.75" customHeight="1" x14ac:dyDescent="0.2">
      <c r="A34" s="55" t="s">
        <v>45</v>
      </c>
      <c r="B34" s="55" t="s">
        <v>105</v>
      </c>
      <c r="C34" s="44">
        <v>1</v>
      </c>
      <c r="D34" s="44">
        <v>1</v>
      </c>
      <c r="E34" s="67">
        <v>0</v>
      </c>
      <c r="F34" s="67">
        <v>0</v>
      </c>
      <c r="G34" s="44">
        <v>1</v>
      </c>
      <c r="H34" s="44">
        <v>1</v>
      </c>
      <c r="I34" s="44">
        <v>1</v>
      </c>
      <c r="J34" s="46">
        <f t="shared" si="13"/>
        <v>5</v>
      </c>
      <c r="K34" s="44">
        <v>1</v>
      </c>
      <c r="L34" s="67">
        <v>0</v>
      </c>
      <c r="M34" s="44">
        <v>1</v>
      </c>
      <c r="N34" s="46">
        <f t="shared" si="14"/>
        <v>7</v>
      </c>
      <c r="O34" s="67">
        <v>0</v>
      </c>
      <c r="P34" s="44">
        <v>1</v>
      </c>
      <c r="Q34" s="67">
        <v>0</v>
      </c>
      <c r="R34" s="46">
        <f t="shared" si="15"/>
        <v>8</v>
      </c>
      <c r="S34" s="44">
        <v>1</v>
      </c>
      <c r="T34" s="61">
        <v>1</v>
      </c>
      <c r="U34" s="44">
        <v>1</v>
      </c>
      <c r="V34" s="46">
        <f t="shared" si="16"/>
        <v>11</v>
      </c>
      <c r="W34" s="67">
        <v>0</v>
      </c>
      <c r="X34" s="26">
        <f t="shared" si="25"/>
        <v>11</v>
      </c>
      <c r="Y34" s="72">
        <v>1</v>
      </c>
      <c r="Z34" s="56" t="s">
        <v>107</v>
      </c>
      <c r="AA34" s="46">
        <f>SUM(Y34:Z34)+X34</f>
        <v>12</v>
      </c>
      <c r="AB34" s="72">
        <v>1</v>
      </c>
      <c r="AC34" s="56" t="s">
        <v>107</v>
      </c>
      <c r="AD34" s="72">
        <v>1</v>
      </c>
      <c r="AE34" s="56" t="s">
        <v>107</v>
      </c>
      <c r="AF34" s="46">
        <f t="shared" si="17"/>
        <v>14</v>
      </c>
      <c r="AG34" s="72">
        <v>1</v>
      </c>
      <c r="AH34" s="61">
        <v>1</v>
      </c>
      <c r="AI34" s="72">
        <v>1</v>
      </c>
      <c r="AJ34" s="56" t="s">
        <v>107</v>
      </c>
      <c r="AK34" s="46">
        <f t="shared" si="18"/>
        <v>17</v>
      </c>
      <c r="AL34" s="44">
        <v>1</v>
      </c>
      <c r="AM34" s="56" t="s">
        <v>107</v>
      </c>
      <c r="AN34" s="39">
        <f t="shared" si="19"/>
        <v>18</v>
      </c>
      <c r="AO34" s="44">
        <v>1</v>
      </c>
      <c r="AP34" s="41">
        <f t="shared" si="20"/>
        <v>19</v>
      </c>
      <c r="AQ34" s="54"/>
      <c r="AR34" s="27"/>
      <c r="AS34" s="28">
        <v>1</v>
      </c>
      <c r="AT34" s="63"/>
      <c r="AU34" s="67">
        <v>0</v>
      </c>
      <c r="AV34" s="75">
        <v>1</v>
      </c>
      <c r="AW34" s="61">
        <v>1</v>
      </c>
      <c r="AX34" s="39">
        <f t="shared" si="21"/>
        <v>21</v>
      </c>
      <c r="AY34" s="75">
        <v>1</v>
      </c>
      <c r="AZ34" s="67" t="s">
        <v>107</v>
      </c>
      <c r="BA34" s="75">
        <v>1</v>
      </c>
      <c r="BB34" s="67" t="s">
        <v>107</v>
      </c>
      <c r="BC34" s="39">
        <f t="shared" si="22"/>
        <v>23</v>
      </c>
      <c r="BD34" s="75">
        <v>1</v>
      </c>
      <c r="BE34" s="67" t="s">
        <v>107</v>
      </c>
      <c r="BF34" s="75">
        <v>1</v>
      </c>
      <c r="BG34" s="67" t="s">
        <v>107</v>
      </c>
      <c r="BH34" s="39">
        <f t="shared" si="23"/>
        <v>25</v>
      </c>
      <c r="BI34" s="67">
        <v>0</v>
      </c>
      <c r="BJ34" s="41">
        <f t="shared" si="24"/>
        <v>25</v>
      </c>
      <c r="BK34" s="59"/>
    </row>
    <row r="35" spans="1:64" ht="15.75" customHeight="1" x14ac:dyDescent="0.2">
      <c r="A35" s="55" t="s">
        <v>46</v>
      </c>
      <c r="B35" s="55" t="s">
        <v>105</v>
      </c>
      <c r="C35" s="44">
        <v>1</v>
      </c>
      <c r="D35" s="44">
        <v>1</v>
      </c>
      <c r="E35" s="67">
        <v>0</v>
      </c>
      <c r="F35" s="67">
        <v>0</v>
      </c>
      <c r="G35" s="44">
        <v>1</v>
      </c>
      <c r="H35" s="44">
        <v>1</v>
      </c>
      <c r="I35" s="44">
        <v>1</v>
      </c>
      <c r="J35" s="46">
        <f t="shared" si="13"/>
        <v>5</v>
      </c>
      <c r="K35" s="44">
        <v>1</v>
      </c>
      <c r="L35" s="67">
        <v>0</v>
      </c>
      <c r="M35" s="44">
        <v>1</v>
      </c>
      <c r="N35" s="46">
        <f t="shared" si="14"/>
        <v>7</v>
      </c>
      <c r="O35" s="67">
        <v>0</v>
      </c>
      <c r="P35" s="44">
        <v>1</v>
      </c>
      <c r="Q35" s="67">
        <v>0</v>
      </c>
      <c r="R35" s="46">
        <f t="shared" si="15"/>
        <v>8</v>
      </c>
      <c r="S35" s="44">
        <v>1</v>
      </c>
      <c r="T35" s="67">
        <v>0</v>
      </c>
      <c r="U35" s="44">
        <v>1</v>
      </c>
      <c r="V35" s="46">
        <f t="shared" si="16"/>
        <v>10</v>
      </c>
      <c r="W35" s="67">
        <v>0</v>
      </c>
      <c r="X35" s="26">
        <f t="shared" si="25"/>
        <v>10</v>
      </c>
      <c r="Y35" s="72">
        <v>1</v>
      </c>
      <c r="Z35" s="56" t="s">
        <v>107</v>
      </c>
      <c r="AA35" s="46">
        <f>SUM(Y35:Z35)+X35</f>
        <v>11</v>
      </c>
      <c r="AB35" s="72">
        <v>1</v>
      </c>
      <c r="AC35" s="56" t="s">
        <v>107</v>
      </c>
      <c r="AD35" s="72">
        <v>1</v>
      </c>
      <c r="AE35" s="56" t="s">
        <v>107</v>
      </c>
      <c r="AF35" s="46">
        <f t="shared" si="17"/>
        <v>13</v>
      </c>
      <c r="AG35" s="72">
        <v>1</v>
      </c>
      <c r="AH35" s="56" t="s">
        <v>107</v>
      </c>
      <c r="AI35" s="72">
        <v>1</v>
      </c>
      <c r="AJ35" s="56" t="s">
        <v>107</v>
      </c>
      <c r="AK35" s="46">
        <f t="shared" si="18"/>
        <v>15</v>
      </c>
      <c r="AL35" s="44">
        <v>1</v>
      </c>
      <c r="AM35" s="56" t="s">
        <v>107</v>
      </c>
      <c r="AN35" s="39">
        <f t="shared" si="19"/>
        <v>16</v>
      </c>
      <c r="AO35" s="44">
        <v>1</v>
      </c>
      <c r="AP35" s="41">
        <f t="shared" si="20"/>
        <v>17</v>
      </c>
      <c r="AQ35" s="54"/>
      <c r="AR35" s="27"/>
      <c r="AS35" s="28">
        <v>1</v>
      </c>
      <c r="AT35" s="27" t="s">
        <v>134</v>
      </c>
      <c r="AU35" s="67" t="s">
        <v>107</v>
      </c>
      <c r="AV35" s="67">
        <v>0</v>
      </c>
      <c r="AW35" s="67" t="s">
        <v>107</v>
      </c>
      <c r="AX35" s="39">
        <f t="shared" si="21"/>
        <v>17</v>
      </c>
      <c r="AY35" s="75">
        <v>1</v>
      </c>
      <c r="AZ35" s="67" t="s">
        <v>107</v>
      </c>
      <c r="BA35" s="67">
        <v>0</v>
      </c>
      <c r="BB35" s="61">
        <v>1</v>
      </c>
      <c r="BC35" s="39">
        <f t="shared" si="22"/>
        <v>19</v>
      </c>
      <c r="BD35" s="75">
        <v>1</v>
      </c>
      <c r="BE35" s="67" t="s">
        <v>107</v>
      </c>
      <c r="BF35" s="61">
        <v>1</v>
      </c>
      <c r="BG35" s="61">
        <v>1</v>
      </c>
      <c r="BH35" s="39">
        <f t="shared" si="23"/>
        <v>22</v>
      </c>
      <c r="BI35" s="67">
        <v>0</v>
      </c>
      <c r="BJ35" s="41">
        <f t="shared" si="24"/>
        <v>22</v>
      </c>
      <c r="BK35" s="59"/>
    </row>
    <row r="36" spans="1:64" ht="15.75" customHeight="1" x14ac:dyDescent="0.2">
      <c r="A36" s="55" t="s">
        <v>47</v>
      </c>
      <c r="B36" s="55" t="s">
        <v>105</v>
      </c>
      <c r="C36" s="44">
        <v>1</v>
      </c>
      <c r="D36" s="44">
        <v>1</v>
      </c>
      <c r="E36" s="67">
        <v>0</v>
      </c>
      <c r="F36" s="67">
        <v>0</v>
      </c>
      <c r="G36" s="44">
        <v>1</v>
      </c>
      <c r="H36" s="44">
        <v>1</v>
      </c>
      <c r="I36" s="44">
        <v>1</v>
      </c>
      <c r="J36" s="46">
        <f t="shared" si="13"/>
        <v>5</v>
      </c>
      <c r="K36" s="44">
        <v>1</v>
      </c>
      <c r="L36" s="67"/>
      <c r="M36" s="44">
        <v>1</v>
      </c>
      <c r="N36" s="46">
        <f t="shared" si="14"/>
        <v>7</v>
      </c>
      <c r="O36" s="67"/>
      <c r="P36" s="44" t="s">
        <v>112</v>
      </c>
      <c r="Q36" s="67" t="s">
        <v>112</v>
      </c>
      <c r="R36" s="46">
        <f t="shared" si="15"/>
        <v>7</v>
      </c>
      <c r="S36" s="44" t="s">
        <v>112</v>
      </c>
      <c r="T36" s="67" t="s">
        <v>112</v>
      </c>
      <c r="U36" s="44">
        <v>1</v>
      </c>
      <c r="V36" s="46">
        <f t="shared" si="16"/>
        <v>8</v>
      </c>
      <c r="W36" s="67">
        <v>0</v>
      </c>
      <c r="X36" s="26">
        <f t="shared" si="25"/>
        <v>8</v>
      </c>
      <c r="Y36" s="72">
        <v>1</v>
      </c>
      <c r="Z36" s="56" t="s">
        <v>107</v>
      </c>
      <c r="AA36" s="46">
        <f>SUM(Y36:Z36)+X36</f>
        <v>9</v>
      </c>
      <c r="AB36" s="72">
        <v>1</v>
      </c>
      <c r="AC36" s="56" t="s">
        <v>107</v>
      </c>
      <c r="AD36" s="72">
        <v>1</v>
      </c>
      <c r="AE36" s="56" t="s">
        <v>107</v>
      </c>
      <c r="AF36" s="46">
        <f t="shared" si="17"/>
        <v>11</v>
      </c>
      <c r="AG36" s="72">
        <v>1</v>
      </c>
      <c r="AH36" s="56" t="s">
        <v>107</v>
      </c>
      <c r="AI36" s="76" t="s">
        <v>112</v>
      </c>
      <c r="AJ36" s="56" t="s">
        <v>107</v>
      </c>
      <c r="AK36" s="46">
        <f t="shared" si="18"/>
        <v>12</v>
      </c>
      <c r="AL36" s="44" t="s">
        <v>112</v>
      </c>
      <c r="AM36" s="56" t="s">
        <v>107</v>
      </c>
      <c r="AN36" s="39">
        <f t="shared" si="19"/>
        <v>12</v>
      </c>
      <c r="AO36" s="44">
        <v>1</v>
      </c>
      <c r="AP36" s="41">
        <f t="shared" si="20"/>
        <v>13</v>
      </c>
      <c r="AQ36" s="54"/>
      <c r="AR36" s="27"/>
      <c r="AS36" s="28">
        <v>0</v>
      </c>
      <c r="AT36" s="27"/>
      <c r="AU36" s="67" t="s">
        <v>107</v>
      </c>
      <c r="AV36" s="75">
        <v>1</v>
      </c>
      <c r="AW36" s="67">
        <v>0</v>
      </c>
      <c r="AX36" s="39">
        <f t="shared" si="21"/>
        <v>14</v>
      </c>
      <c r="AY36" s="75">
        <v>1</v>
      </c>
      <c r="AZ36" s="67" t="s">
        <v>107</v>
      </c>
      <c r="BA36" s="75" t="s">
        <v>112</v>
      </c>
      <c r="BB36" s="67" t="s">
        <v>107</v>
      </c>
      <c r="BC36" s="39">
        <f t="shared" si="22"/>
        <v>15</v>
      </c>
      <c r="BD36" s="75">
        <v>1</v>
      </c>
      <c r="BE36" s="67" t="s">
        <v>107</v>
      </c>
      <c r="BF36" s="75">
        <v>1</v>
      </c>
      <c r="BG36" s="67" t="s">
        <v>107</v>
      </c>
      <c r="BH36" s="39">
        <f t="shared" si="23"/>
        <v>17</v>
      </c>
      <c r="BI36" s="67">
        <v>0</v>
      </c>
      <c r="BJ36" s="41">
        <f t="shared" si="24"/>
        <v>17</v>
      </c>
      <c r="BK36" s="59"/>
    </row>
    <row r="37" spans="1:64" ht="15.75" customHeight="1" x14ac:dyDescent="0.2">
      <c r="A37" s="55" t="s">
        <v>48</v>
      </c>
      <c r="B37" s="55" t="s">
        <v>110</v>
      </c>
      <c r="C37" s="44">
        <v>1</v>
      </c>
      <c r="D37" s="44">
        <v>1</v>
      </c>
      <c r="E37" s="67">
        <v>0</v>
      </c>
      <c r="F37" s="67">
        <v>0</v>
      </c>
      <c r="G37" s="44">
        <v>1</v>
      </c>
      <c r="H37" s="44">
        <v>1</v>
      </c>
      <c r="I37" s="44">
        <v>1</v>
      </c>
      <c r="J37" s="46">
        <f t="shared" si="13"/>
        <v>5</v>
      </c>
      <c r="K37" s="44">
        <v>1</v>
      </c>
      <c r="L37" s="67">
        <v>0</v>
      </c>
      <c r="M37" s="44">
        <v>1</v>
      </c>
      <c r="N37" s="46">
        <f t="shared" si="14"/>
        <v>7</v>
      </c>
      <c r="O37" s="67">
        <v>0</v>
      </c>
      <c r="P37" s="44">
        <v>1</v>
      </c>
      <c r="Q37" s="67">
        <v>0</v>
      </c>
      <c r="R37" s="46">
        <f t="shared" si="15"/>
        <v>8</v>
      </c>
      <c r="S37" s="44">
        <v>1</v>
      </c>
      <c r="T37" s="67">
        <v>0</v>
      </c>
      <c r="U37" s="44">
        <v>1</v>
      </c>
      <c r="V37" s="46">
        <f t="shared" si="16"/>
        <v>10</v>
      </c>
      <c r="W37" s="67">
        <v>0</v>
      </c>
      <c r="X37" s="26">
        <f t="shared" si="25"/>
        <v>10</v>
      </c>
      <c r="Y37" s="72">
        <v>1</v>
      </c>
      <c r="Z37" s="56" t="s">
        <v>107</v>
      </c>
      <c r="AA37" s="46">
        <f>SUM(Y37:Z37)+X37</f>
        <v>11</v>
      </c>
      <c r="AB37" s="72">
        <v>1</v>
      </c>
      <c r="AC37" s="56" t="s">
        <v>107</v>
      </c>
      <c r="AD37" s="72">
        <v>1</v>
      </c>
      <c r="AE37" s="56" t="s">
        <v>107</v>
      </c>
      <c r="AF37" s="46">
        <f t="shared" si="17"/>
        <v>13</v>
      </c>
      <c r="AG37" s="72">
        <v>1</v>
      </c>
      <c r="AH37" s="56" t="s">
        <v>107</v>
      </c>
      <c r="AI37" s="72">
        <v>1</v>
      </c>
      <c r="AJ37" s="56" t="s">
        <v>107</v>
      </c>
      <c r="AK37" s="46">
        <f t="shared" si="18"/>
        <v>15</v>
      </c>
      <c r="AL37" s="44">
        <v>1</v>
      </c>
      <c r="AM37" s="56" t="s">
        <v>107</v>
      </c>
      <c r="AN37" s="39">
        <f t="shared" si="19"/>
        <v>16</v>
      </c>
      <c r="AO37" s="44">
        <v>1</v>
      </c>
      <c r="AP37" s="41">
        <f t="shared" si="20"/>
        <v>17</v>
      </c>
      <c r="AQ37" s="54"/>
      <c r="AR37" s="27"/>
      <c r="AS37" s="28">
        <v>1</v>
      </c>
      <c r="AT37" s="27" t="s">
        <v>134</v>
      </c>
      <c r="AU37" s="67" t="s">
        <v>107</v>
      </c>
      <c r="AV37" s="67">
        <v>0</v>
      </c>
      <c r="AW37" s="67" t="s">
        <v>107</v>
      </c>
      <c r="AX37" s="39">
        <f t="shared" si="21"/>
        <v>17</v>
      </c>
      <c r="AY37" s="75">
        <v>1</v>
      </c>
      <c r="AZ37" s="67" t="s">
        <v>107</v>
      </c>
      <c r="BA37" s="67">
        <v>0</v>
      </c>
      <c r="BB37" s="67" t="s">
        <v>107</v>
      </c>
      <c r="BC37" s="39">
        <f t="shared" si="22"/>
        <v>18</v>
      </c>
      <c r="BD37" s="75">
        <v>1</v>
      </c>
      <c r="BE37" s="67" t="s">
        <v>107</v>
      </c>
      <c r="BF37" s="67">
        <v>0</v>
      </c>
      <c r="BG37" s="67" t="s">
        <v>107</v>
      </c>
      <c r="BH37" s="39">
        <f t="shared" si="23"/>
        <v>19</v>
      </c>
      <c r="BI37" s="67">
        <v>0</v>
      </c>
      <c r="BJ37" s="41">
        <f t="shared" si="24"/>
        <v>19</v>
      </c>
      <c r="BK37" s="59"/>
    </row>
    <row r="38" spans="1:64" ht="15.75" customHeight="1" x14ac:dyDescent="0.2">
      <c r="A38" s="67"/>
      <c r="B38" s="67"/>
      <c r="C38" s="100"/>
      <c r="D38" s="10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41" t="s">
        <v>138</v>
      </c>
      <c r="X38" s="26">
        <f>AVERAGE(X24:X37)</f>
        <v>9.4285714285714288</v>
      </c>
      <c r="Y38" s="56"/>
      <c r="Z38" s="67"/>
      <c r="AA38" s="67"/>
      <c r="AB38" s="56"/>
      <c r="AC38" s="67"/>
      <c r="AD38" s="56"/>
      <c r="AE38" s="67"/>
      <c r="AF38" s="67"/>
      <c r="AG38" s="56"/>
      <c r="AH38" s="67"/>
      <c r="AI38" s="56"/>
      <c r="AJ38" s="67"/>
      <c r="AK38" s="67"/>
      <c r="AL38" s="67"/>
      <c r="AM38" s="67"/>
      <c r="AN38" s="67"/>
      <c r="AO38" s="67"/>
      <c r="AP38" s="78">
        <f>AVERAGE(AP24:AP37)</f>
        <v>15.357142857142858</v>
      </c>
      <c r="AQ38" s="27" t="s">
        <v>139</v>
      </c>
      <c r="AR38" s="79"/>
      <c r="AS38" s="80"/>
      <c r="AT38" s="2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78">
        <f>AVERAGE(BJ24:BJ37)</f>
        <v>18.642857142857142</v>
      </c>
      <c r="BK38" s="27" t="s">
        <v>140</v>
      </c>
      <c r="BL38" s="79"/>
    </row>
    <row r="39" spans="1:64" ht="15.75" customHeight="1" x14ac:dyDescent="0.2">
      <c r="A39" s="67"/>
      <c r="B39" s="67"/>
      <c r="C39" s="100"/>
      <c r="D39" s="100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41" t="s">
        <v>141</v>
      </c>
      <c r="X39" s="26">
        <f>SUM(X24:X37)</f>
        <v>132</v>
      </c>
      <c r="Y39" s="56"/>
      <c r="Z39" s="67"/>
      <c r="AA39" s="67"/>
      <c r="AB39" s="56"/>
      <c r="AC39" s="67"/>
      <c r="AD39" s="56"/>
      <c r="AE39" s="67"/>
      <c r="AF39" s="67"/>
      <c r="AG39" s="56"/>
      <c r="AH39" s="67"/>
      <c r="AI39" s="56"/>
      <c r="AJ39" s="67"/>
      <c r="AK39" s="67"/>
      <c r="AL39" s="67"/>
      <c r="AM39" s="67"/>
      <c r="AN39" s="67"/>
      <c r="AO39" s="67"/>
      <c r="AP39" s="78">
        <f>SUM(AP24:AP37)</f>
        <v>215</v>
      </c>
      <c r="AQ39" s="27" t="s">
        <v>142</v>
      </c>
      <c r="AR39" s="79"/>
      <c r="AS39" s="80">
        <f>SUM(AS24:AS37)</f>
        <v>12</v>
      </c>
      <c r="AT39" s="79" t="s">
        <v>143</v>
      </c>
      <c r="AU39" s="8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78">
        <f>SUM(BJ24:BJ37)</f>
        <v>261</v>
      </c>
      <c r="BK39" s="27" t="s">
        <v>144</v>
      </c>
      <c r="BL39" s="79"/>
    </row>
    <row r="40" spans="1:64" ht="15.75" customHeight="1" x14ac:dyDescent="0.2">
      <c r="A40" s="101" t="s">
        <v>145</v>
      </c>
      <c r="B40" s="102" t="s">
        <v>146</v>
      </c>
      <c r="C40" s="100"/>
      <c r="D40" s="100"/>
      <c r="E40" s="67"/>
      <c r="F40" s="67"/>
      <c r="G40" s="67"/>
      <c r="H40" s="67" t="s">
        <v>147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41"/>
      <c r="Y40" s="56"/>
      <c r="Z40" s="67"/>
      <c r="AA40" s="67"/>
      <c r="AB40" s="56"/>
      <c r="AC40" s="67"/>
      <c r="AD40" s="56"/>
      <c r="AE40" s="67"/>
      <c r="AF40" s="67"/>
      <c r="AG40" s="56"/>
      <c r="AH40" s="67"/>
      <c r="AI40" s="56"/>
      <c r="AJ40" s="67"/>
      <c r="AK40" s="67"/>
      <c r="AL40" s="67"/>
      <c r="AM40" s="67"/>
      <c r="AN40" s="67"/>
      <c r="AO40" s="67"/>
      <c r="AP40" s="78"/>
      <c r="AQ40" s="27"/>
      <c r="AR40" s="79"/>
      <c r="AS40" s="28"/>
      <c r="AT40" s="79">
        <f>12/14</f>
        <v>0.8571428571428571</v>
      </c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41"/>
      <c r="BK40" s="59"/>
    </row>
    <row r="41" spans="1:64" ht="15.75" customHeight="1" x14ac:dyDescent="0.2">
      <c r="A41" s="67" t="s">
        <v>148</v>
      </c>
      <c r="B41" s="67" t="s">
        <v>149</v>
      </c>
      <c r="C41" s="100"/>
      <c r="D41" s="100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 t="s">
        <v>150</v>
      </c>
      <c r="X41" s="41">
        <f>X39+X22</f>
        <v>240</v>
      </c>
      <c r="Y41" s="56"/>
      <c r="Z41" s="67"/>
      <c r="AA41" s="67"/>
      <c r="AB41" s="56"/>
      <c r="AC41" s="67"/>
      <c r="AD41" s="56"/>
      <c r="AE41" s="67"/>
      <c r="AF41" s="67"/>
      <c r="AG41" s="56"/>
      <c r="AH41" s="67"/>
      <c r="AI41" s="56"/>
      <c r="AJ41" s="67"/>
      <c r="AK41" s="67"/>
      <c r="AL41" s="67"/>
      <c r="AM41" s="67"/>
      <c r="AN41" s="67"/>
      <c r="AO41" s="67"/>
      <c r="AP41" s="103"/>
      <c r="AQ41" s="67" t="s">
        <v>151</v>
      </c>
      <c r="AR41" s="79">
        <f>AP39+AP22</f>
        <v>382</v>
      </c>
      <c r="AS41" s="28"/>
      <c r="AT41" s="2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27"/>
      <c r="BK41" s="27"/>
    </row>
    <row r="42" spans="1:64" ht="15.75" customHeight="1" x14ac:dyDescent="0.2">
      <c r="A42" s="101" t="s">
        <v>152</v>
      </c>
      <c r="B42" s="67" t="s">
        <v>153</v>
      </c>
      <c r="C42" s="67"/>
      <c r="D42" s="67"/>
      <c r="E42" s="67"/>
      <c r="F42" s="67"/>
      <c r="G42" s="67"/>
      <c r="H42" s="67" t="s">
        <v>147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41" t="s">
        <v>192</v>
      </c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103"/>
      <c r="AQ42" s="67"/>
      <c r="AR42" s="79"/>
      <c r="AS42" s="28"/>
      <c r="AT42" s="2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27"/>
      <c r="BK42" s="27"/>
    </row>
    <row r="43" spans="1:64" ht="15.75" customHeight="1" x14ac:dyDescent="0.2">
      <c r="A43" s="67" t="s">
        <v>154</v>
      </c>
      <c r="B43" s="67" t="s">
        <v>155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41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103"/>
      <c r="AQ43" s="22" t="s">
        <v>156</v>
      </c>
      <c r="AR43" s="27"/>
      <c r="AS43" s="28"/>
      <c r="AT43" s="2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27"/>
      <c r="BK43" s="27"/>
    </row>
    <row r="44" spans="1:64" ht="1.5" customHeight="1" x14ac:dyDescent="0.15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41"/>
      <c r="Y44" s="56"/>
      <c r="Z44" s="67"/>
      <c r="AA44" s="67"/>
      <c r="AB44" s="56"/>
      <c r="AC44" s="67"/>
      <c r="AD44" s="56"/>
      <c r="AE44" s="67"/>
      <c r="AF44" s="67"/>
      <c r="AG44" s="56"/>
      <c r="AH44" s="67"/>
      <c r="AI44" s="56"/>
      <c r="AJ44" s="67"/>
      <c r="AK44" s="67"/>
      <c r="AL44" s="67"/>
      <c r="AM44" s="67"/>
      <c r="AN44" s="67"/>
      <c r="AO44" s="67"/>
      <c r="AP44" s="67"/>
      <c r="AQ44" s="27"/>
      <c r="AR44" s="27"/>
      <c r="AS44" s="28"/>
      <c r="AT44" s="2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27"/>
      <c r="BK44" s="27"/>
    </row>
    <row r="45" spans="1:64" ht="15.75" customHeight="1" x14ac:dyDescent="0.15">
      <c r="A45" s="67" t="s">
        <v>157</v>
      </c>
      <c r="B45" s="67" t="s">
        <v>158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41"/>
      <c r="Y45" s="56"/>
      <c r="Z45" s="67"/>
      <c r="AA45" s="67"/>
      <c r="AB45" s="56"/>
      <c r="AC45" s="67"/>
      <c r="AD45" s="56"/>
      <c r="AE45" s="67"/>
      <c r="AF45" s="67"/>
      <c r="AG45" s="56"/>
      <c r="AH45" s="67"/>
      <c r="AI45" s="56"/>
      <c r="AJ45" s="67"/>
      <c r="AK45" s="67"/>
      <c r="AL45" s="67"/>
      <c r="AM45" s="67"/>
      <c r="AN45" s="67"/>
      <c r="AO45" s="67"/>
      <c r="AP45" s="67"/>
      <c r="AQ45" s="27"/>
      <c r="AR45" s="27"/>
      <c r="AS45" s="28"/>
      <c r="AT45" s="2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27"/>
      <c r="BK45" s="27"/>
    </row>
    <row r="46" spans="1:64" ht="15.75" customHeight="1" x14ac:dyDescent="0.15">
      <c r="A46" s="67" t="s">
        <v>159</v>
      </c>
      <c r="B46" s="67" t="s">
        <v>160</v>
      </c>
      <c r="C46" s="67"/>
      <c r="D46" s="67"/>
      <c r="E46" s="67"/>
      <c r="F46" s="67"/>
      <c r="G46" s="67"/>
      <c r="H46" s="67" t="s">
        <v>147</v>
      </c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41"/>
      <c r="Y46" s="56"/>
      <c r="Z46" s="67"/>
      <c r="AA46" s="67"/>
      <c r="AB46" s="56"/>
      <c r="AC46" s="67"/>
      <c r="AD46" s="56"/>
      <c r="AE46" s="67"/>
      <c r="AF46" s="67"/>
      <c r="AG46" s="56"/>
      <c r="AH46" s="67"/>
      <c r="AI46" s="56"/>
      <c r="AJ46" s="67"/>
      <c r="AK46" s="67"/>
      <c r="AL46" s="67"/>
      <c r="AM46" s="67"/>
      <c r="AN46" s="67"/>
      <c r="AO46" s="67"/>
      <c r="AP46" s="67"/>
      <c r="AQ46" s="27"/>
      <c r="AR46" s="27"/>
      <c r="AS46" s="28"/>
      <c r="AT46" s="2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27"/>
      <c r="BK46" s="27"/>
    </row>
    <row r="47" spans="1:64" ht="15.75" customHeight="1" x14ac:dyDescent="0.2">
      <c r="A47" s="67" t="s">
        <v>161</v>
      </c>
      <c r="B47" s="67" t="s">
        <v>149</v>
      </c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41"/>
      <c r="Y47" s="56"/>
      <c r="Z47" s="67"/>
      <c r="AA47" s="67"/>
      <c r="AB47" s="56"/>
      <c r="AC47" s="67"/>
      <c r="AD47" s="56"/>
      <c r="AE47" s="67"/>
      <c r="AF47" s="67"/>
      <c r="AG47" s="56"/>
      <c r="AH47" s="67"/>
      <c r="AI47" s="56"/>
      <c r="AJ47" s="67"/>
      <c r="AK47" s="67"/>
      <c r="AL47" s="67"/>
      <c r="AM47" s="67"/>
      <c r="AN47" s="67"/>
      <c r="AO47" s="67"/>
      <c r="AP47" s="103"/>
      <c r="AQ47" s="27"/>
      <c r="AR47" s="27"/>
      <c r="AS47" s="28"/>
      <c r="AT47" s="2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27"/>
      <c r="BK47" s="27"/>
    </row>
    <row r="48" spans="1:64" ht="15.75" customHeight="1" x14ac:dyDescent="0.2">
      <c r="A48" s="101" t="s">
        <v>162</v>
      </c>
      <c r="B48" s="67" t="s">
        <v>163</v>
      </c>
      <c r="C48" s="67"/>
      <c r="D48" s="67"/>
      <c r="E48" s="67"/>
      <c r="F48" s="67"/>
      <c r="G48" s="67"/>
      <c r="H48" s="67" t="s">
        <v>147</v>
      </c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41"/>
      <c r="Y48" s="56"/>
      <c r="Z48" s="67"/>
      <c r="AA48" s="67"/>
      <c r="AB48" s="56"/>
      <c r="AC48" s="67"/>
      <c r="AD48" s="56"/>
      <c r="AE48" s="67"/>
      <c r="AF48" s="67"/>
      <c r="AG48" s="56"/>
      <c r="AH48" s="67"/>
      <c r="AI48" s="56"/>
      <c r="AJ48" s="67"/>
      <c r="AK48" s="67"/>
      <c r="AL48" s="67"/>
      <c r="AM48" s="67"/>
      <c r="AN48" s="67"/>
      <c r="AO48" s="67"/>
      <c r="AP48" s="103"/>
      <c r="AQ48" s="27"/>
      <c r="AR48" s="27"/>
      <c r="AS48" s="28"/>
      <c r="AT48" s="2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27"/>
      <c r="BK48" s="27"/>
    </row>
    <row r="49" spans="1:63" ht="15.75" customHeight="1" x14ac:dyDescent="0.2">
      <c r="A49" s="67" t="s">
        <v>164</v>
      </c>
      <c r="B49" s="67" t="s">
        <v>165</v>
      </c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41"/>
      <c r="Y49" s="56"/>
      <c r="Z49" s="67"/>
      <c r="AA49" s="67"/>
      <c r="AB49" s="56"/>
      <c r="AC49" s="67"/>
      <c r="AD49" s="56"/>
      <c r="AE49" s="67"/>
      <c r="AF49" s="67"/>
      <c r="AG49" s="56"/>
      <c r="AH49" s="67"/>
      <c r="AI49" s="56"/>
      <c r="AJ49" s="67"/>
      <c r="AK49" s="67"/>
      <c r="AL49" s="67"/>
      <c r="AM49" s="67"/>
      <c r="AN49" s="67"/>
      <c r="AO49" s="67"/>
      <c r="AP49" s="103"/>
      <c r="AQ49" s="27"/>
      <c r="AR49" s="27"/>
      <c r="AS49" s="28"/>
      <c r="AT49" s="2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27"/>
      <c r="BK49" s="27"/>
    </row>
    <row r="50" spans="1:63" ht="15.75" customHeight="1" x14ac:dyDescent="0.2">
      <c r="A50" s="104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41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103"/>
      <c r="AQ50" s="27"/>
      <c r="AR50" s="27"/>
      <c r="AS50" s="28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</row>
    <row r="51" spans="1:63" ht="15.75" customHeight="1" x14ac:dyDescent="0.2">
      <c r="A51" s="104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41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103"/>
      <c r="AQ51" s="27"/>
      <c r="AR51" s="27"/>
      <c r="AS51" s="28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</row>
    <row r="52" spans="1:63" ht="15.75" customHeight="1" x14ac:dyDescent="0.2">
      <c r="A52" s="104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41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103"/>
      <c r="AQ52" s="27"/>
      <c r="AR52" s="27"/>
      <c r="AS52" s="28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</row>
    <row r="53" spans="1:63" ht="15.75" customHeight="1" x14ac:dyDescent="0.15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41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27"/>
      <c r="AR53" s="27"/>
      <c r="AS53" s="28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</row>
    <row r="54" spans="1:63" ht="15.75" customHeight="1" x14ac:dyDescent="0.15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41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27"/>
      <c r="AR54" s="27"/>
      <c r="AS54" s="28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</row>
    <row r="55" spans="1:63" ht="15.75" customHeight="1" x14ac:dyDescent="0.1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41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27"/>
      <c r="AR55" s="27"/>
      <c r="AS55" s="28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</row>
    <row r="56" spans="1:63" ht="15.75" customHeight="1" x14ac:dyDescent="0.1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6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8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</row>
    <row r="57" spans="1:63" ht="15.75" customHeight="1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6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8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</row>
    <row r="58" spans="1:63" ht="15.75" customHeight="1" x14ac:dyDescent="0.2">
      <c r="A58" s="27"/>
      <c r="B58" s="105"/>
      <c r="C58" s="105"/>
      <c r="D58" s="105"/>
      <c r="E58" s="105"/>
      <c r="F58" s="105"/>
      <c r="G58" s="105"/>
      <c r="H58" s="106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7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27"/>
      <c r="AP58" s="27"/>
      <c r="AQ58" s="27"/>
      <c r="AR58" s="27"/>
      <c r="AS58" s="28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</row>
    <row r="59" spans="1:63" ht="15.75" customHeight="1" x14ac:dyDescent="0.2">
      <c r="A59" s="27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7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27"/>
      <c r="AP59" s="27"/>
      <c r="AQ59" s="27"/>
      <c r="AR59" s="27"/>
      <c r="AS59" s="28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</row>
    <row r="60" spans="1:63" ht="15.75" customHeight="1" x14ac:dyDescent="0.2">
      <c r="A60" s="27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7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27"/>
      <c r="AP60" s="27"/>
      <c r="AQ60" s="27"/>
      <c r="AR60" s="27"/>
      <c r="AS60" s="28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</row>
    <row r="61" spans="1:63" ht="15.75" customHeight="1" x14ac:dyDescent="0.2">
      <c r="A61" s="27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7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27"/>
      <c r="AP61" s="27"/>
      <c r="AQ61" s="27"/>
      <c r="AR61" s="27"/>
      <c r="AS61" s="28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</row>
    <row r="62" spans="1:63" ht="15.75" customHeight="1" x14ac:dyDescent="0.2">
      <c r="A62" s="27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7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27"/>
      <c r="AP62" s="27"/>
      <c r="AQ62" s="27"/>
      <c r="AR62" s="27"/>
      <c r="AS62" s="28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</row>
    <row r="63" spans="1:63" ht="15.75" customHeight="1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6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8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</row>
    <row r="64" spans="1:63" ht="15.75" customHeight="1" x14ac:dyDescent="0.1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6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8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</row>
    <row r="65" spans="1:63" ht="15.75" customHeight="1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6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8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</row>
    <row r="66" spans="1:63" ht="15.75" customHeight="1" x14ac:dyDescent="0.1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6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8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</row>
    <row r="67" spans="1:63" ht="15.75" customHeight="1" x14ac:dyDescent="0.1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6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8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</row>
    <row r="68" spans="1:63" ht="15.75" customHeight="1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6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8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</row>
    <row r="69" spans="1:63" ht="15.75" customHeight="1" x14ac:dyDescent="0.1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6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8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</row>
    <row r="70" spans="1:63" ht="15.75" customHeight="1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6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8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</row>
    <row r="71" spans="1:63" ht="15.75" customHeight="1" x14ac:dyDescent="0.1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6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8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</row>
    <row r="72" spans="1:63" ht="15.75" customHeight="1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6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8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</row>
    <row r="73" spans="1:63" ht="15.75" customHeight="1" x14ac:dyDescent="0.15">
      <c r="A73" s="27"/>
      <c r="B73" s="27" t="s">
        <v>166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6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8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</row>
    <row r="74" spans="1:63" ht="15.75" customHeight="1" x14ac:dyDescent="0.15">
      <c r="A74" s="27"/>
      <c r="B74" s="27" t="s">
        <v>167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6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8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</row>
    <row r="75" spans="1:63" ht="15.75" customHeight="1" x14ac:dyDescent="0.15">
      <c r="A75" s="27"/>
      <c r="B75" s="27" t="s">
        <v>168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6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8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</row>
    <row r="76" spans="1:63" ht="15.75" customHeight="1" x14ac:dyDescent="0.1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6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8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</row>
    <row r="77" spans="1:63" ht="15.75" customHeight="1" x14ac:dyDescent="0.1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6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8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</row>
    <row r="78" spans="1:63" ht="15.75" customHeight="1" x14ac:dyDescent="0.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6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8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</row>
    <row r="79" spans="1:63" ht="15.75" customHeight="1" x14ac:dyDescent="0.1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6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8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</row>
    <row r="80" spans="1:63" ht="15.75" customHeight="1" x14ac:dyDescent="0.1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6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8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</row>
    <row r="81" spans="1:63" ht="15.75" customHeight="1" x14ac:dyDescent="0.1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6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8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</row>
    <row r="82" spans="1:63" ht="15.75" customHeight="1" x14ac:dyDescent="0.1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6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8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</row>
    <row r="83" spans="1:63" ht="15.75" customHeight="1" x14ac:dyDescent="0.1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6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8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</row>
    <row r="84" spans="1:63" ht="15.75" customHeight="1" x14ac:dyDescent="0.1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6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8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</row>
    <row r="85" spans="1:63" ht="15.75" customHeight="1" x14ac:dyDescent="0.1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6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8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</row>
    <row r="86" spans="1:63" ht="15.75" customHeight="1" x14ac:dyDescent="0.1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6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8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</row>
    <row r="87" spans="1:63" ht="15.75" customHeight="1" x14ac:dyDescent="0.1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6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8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</row>
    <row r="88" spans="1:63" ht="15.75" customHeight="1" x14ac:dyDescent="0.1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6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8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</row>
    <row r="89" spans="1:63" ht="15.75" customHeight="1" x14ac:dyDescent="0.1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6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8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</row>
    <row r="90" spans="1:63" ht="15.75" customHeight="1" x14ac:dyDescent="0.1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6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8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</row>
    <row r="91" spans="1:63" ht="15.75" customHeight="1" x14ac:dyDescent="0.1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6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8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</row>
    <row r="92" spans="1:63" ht="15.75" customHeight="1" x14ac:dyDescent="0.1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6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8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</row>
    <row r="93" spans="1:63" ht="15.75" customHeight="1" x14ac:dyDescent="0.1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6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8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</row>
    <row r="94" spans="1:63" ht="15.75" customHeight="1" x14ac:dyDescent="0.1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6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8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</row>
    <row r="95" spans="1:63" ht="15.75" customHeight="1" x14ac:dyDescent="0.1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6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8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</row>
    <row r="96" spans="1:63" ht="15.75" customHeight="1" x14ac:dyDescent="0.1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6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8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</row>
    <row r="97" spans="1:63" ht="15.75" customHeight="1" x14ac:dyDescent="0.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6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8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</row>
    <row r="98" spans="1:63" ht="15.75" customHeight="1" x14ac:dyDescent="0.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6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8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</row>
    <row r="99" spans="1:63" ht="15.75" customHeight="1" x14ac:dyDescent="0.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6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8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</row>
    <row r="100" spans="1:63" ht="15.75" customHeight="1" x14ac:dyDescent="0.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6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8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</row>
    <row r="101" spans="1:63" ht="15.75" customHeight="1" x14ac:dyDescent="0.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6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8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</row>
    <row r="102" spans="1:63" ht="15.75" customHeight="1" x14ac:dyDescent="0.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6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8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</row>
    <row r="103" spans="1:63" ht="15.75" customHeight="1" x14ac:dyDescent="0.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6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8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</row>
    <row r="104" spans="1:63" ht="15.75" customHeight="1" x14ac:dyDescent="0.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6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8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</row>
    <row r="105" spans="1:63" ht="15.75" customHeight="1" x14ac:dyDescent="0.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6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8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</row>
    <row r="106" spans="1:63" ht="15.75" customHeight="1" x14ac:dyDescent="0.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6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8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</row>
    <row r="107" spans="1:63" ht="15.75" customHeight="1" x14ac:dyDescent="0.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6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8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</row>
    <row r="108" spans="1:63" ht="15.75" customHeight="1" x14ac:dyDescent="0.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6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8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</row>
    <row r="109" spans="1:63" ht="15.75" customHeight="1" x14ac:dyDescent="0.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6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8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</row>
    <row r="110" spans="1:63" ht="15.75" customHeight="1" x14ac:dyDescent="0.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6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8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</row>
    <row r="111" spans="1:63" ht="15.75" customHeight="1" x14ac:dyDescent="0.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6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8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</row>
    <row r="112" spans="1:63" ht="15.75" customHeight="1" x14ac:dyDescent="0.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6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8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</row>
    <row r="113" spans="1:63" ht="15.75" customHeight="1" x14ac:dyDescent="0.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6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8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</row>
    <row r="114" spans="1:63" ht="15.75" customHeight="1" x14ac:dyDescent="0.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6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8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</row>
    <row r="115" spans="1:63" ht="15.75" customHeight="1" x14ac:dyDescent="0.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6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8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</row>
    <row r="116" spans="1:63" ht="15.75" customHeight="1" x14ac:dyDescent="0.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6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8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</row>
    <row r="117" spans="1:63" ht="15.75" customHeight="1" x14ac:dyDescent="0.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6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8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</row>
    <row r="118" spans="1:63" ht="15.75" customHeight="1" x14ac:dyDescent="0.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6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8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</row>
    <row r="119" spans="1:63" ht="15.75" customHeight="1" x14ac:dyDescent="0.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6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8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</row>
    <row r="120" spans="1:63" ht="15.75" customHeight="1" x14ac:dyDescent="0.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6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8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</row>
    <row r="121" spans="1:63" ht="15.75" customHeight="1" x14ac:dyDescent="0.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6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8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</row>
    <row r="122" spans="1:63" ht="15.75" customHeight="1" x14ac:dyDescent="0.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6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8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</row>
    <row r="123" spans="1:63" ht="15.75" customHeight="1" x14ac:dyDescent="0.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6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8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</row>
    <row r="124" spans="1:63" ht="15.75" customHeight="1" x14ac:dyDescent="0.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6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8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</row>
    <row r="125" spans="1:63" ht="15.75" customHeight="1" x14ac:dyDescent="0.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6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8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</row>
    <row r="126" spans="1:63" ht="15.75" customHeight="1" x14ac:dyDescent="0.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6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8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</row>
    <row r="127" spans="1:63" ht="15.75" customHeight="1" x14ac:dyDescent="0.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6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8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</row>
    <row r="128" spans="1:63" ht="15.75" customHeight="1" x14ac:dyDescent="0.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6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8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</row>
    <row r="129" spans="1:63" ht="15.75" customHeight="1" x14ac:dyDescent="0.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6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8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</row>
    <row r="130" spans="1:63" ht="15.75" customHeight="1" x14ac:dyDescent="0.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6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8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</row>
    <row r="131" spans="1:63" ht="15.75" customHeight="1" x14ac:dyDescent="0.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6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8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</row>
    <row r="132" spans="1:63" ht="15.75" customHeight="1" x14ac:dyDescent="0.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6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8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</row>
    <row r="133" spans="1:63" ht="15.75" customHeight="1" x14ac:dyDescent="0.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6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8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</row>
    <row r="134" spans="1:63" ht="15.75" customHeight="1" x14ac:dyDescent="0.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6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8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</row>
    <row r="135" spans="1:63" ht="15.75" customHeight="1" x14ac:dyDescent="0.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6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8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</row>
    <row r="136" spans="1:63" ht="15.75" customHeight="1" x14ac:dyDescent="0.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6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8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</row>
    <row r="137" spans="1:63" ht="15.75" customHeight="1" x14ac:dyDescent="0.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6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8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</row>
    <row r="138" spans="1:63" ht="15.75" customHeight="1" x14ac:dyDescent="0.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6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8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</row>
    <row r="139" spans="1:63" ht="15.75" customHeight="1" x14ac:dyDescent="0.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6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8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</row>
    <row r="140" spans="1:63" ht="15.75" customHeight="1" x14ac:dyDescent="0.1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6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8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</row>
    <row r="141" spans="1:63" ht="15.75" customHeight="1" x14ac:dyDescent="0.1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6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8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</row>
    <row r="142" spans="1:63" ht="15.75" customHeight="1" x14ac:dyDescent="0.1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6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8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</row>
    <row r="143" spans="1:63" ht="15.75" customHeight="1" x14ac:dyDescent="0.1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6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8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</row>
    <row r="144" spans="1:63" ht="15.75" customHeight="1" x14ac:dyDescent="0.1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6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8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</row>
    <row r="145" spans="1:63" ht="15.75" customHeight="1" x14ac:dyDescent="0.1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6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8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</row>
    <row r="146" spans="1:63" ht="15.75" customHeight="1" x14ac:dyDescent="0.1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6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8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</row>
    <row r="147" spans="1:63" ht="15.75" customHeight="1" x14ac:dyDescent="0.1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6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8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</row>
    <row r="148" spans="1:63" ht="15.75" customHeight="1" x14ac:dyDescent="0.1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6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8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</row>
    <row r="149" spans="1:63" ht="15.75" customHeight="1" x14ac:dyDescent="0.1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6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8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</row>
    <row r="150" spans="1:63" ht="15.75" customHeight="1" x14ac:dyDescent="0.1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6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8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</row>
    <row r="151" spans="1:63" ht="15.75" customHeight="1" x14ac:dyDescent="0.1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6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8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</row>
    <row r="152" spans="1:63" ht="15.75" customHeight="1" x14ac:dyDescent="0.1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6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8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</row>
    <row r="153" spans="1:63" ht="15.75" customHeight="1" x14ac:dyDescent="0.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6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8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</row>
    <row r="154" spans="1:63" ht="15.75" customHeight="1" x14ac:dyDescent="0.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6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8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</row>
    <row r="155" spans="1:63" ht="15.75" customHeight="1" x14ac:dyDescent="0.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6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8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</row>
    <row r="156" spans="1:63" ht="15.75" customHeight="1" x14ac:dyDescent="0.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6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8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</row>
    <row r="157" spans="1:63" ht="15.75" customHeight="1" x14ac:dyDescent="0.1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6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8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</row>
    <row r="158" spans="1:63" ht="15.75" customHeight="1" x14ac:dyDescent="0.1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6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8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</row>
    <row r="159" spans="1:63" ht="15.75" customHeight="1" x14ac:dyDescent="0.1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6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8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</row>
    <row r="160" spans="1:63" ht="15.75" customHeight="1" x14ac:dyDescent="0.1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6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8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</row>
    <row r="161" spans="1:63" ht="15.75" customHeight="1" x14ac:dyDescent="0.1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6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8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</row>
    <row r="162" spans="1:63" ht="15.75" customHeight="1" x14ac:dyDescent="0.1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6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8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</row>
    <row r="163" spans="1:63" ht="15.75" customHeight="1" x14ac:dyDescent="0.1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6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8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</row>
    <row r="164" spans="1:63" ht="15.75" customHeight="1" x14ac:dyDescent="0.1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6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8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</row>
    <row r="165" spans="1:63" ht="15.75" customHeight="1" x14ac:dyDescent="0.1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6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8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</row>
    <row r="166" spans="1:63" ht="15.75" customHeight="1" x14ac:dyDescent="0.1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6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8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</row>
    <row r="167" spans="1:63" ht="15.75" customHeight="1" x14ac:dyDescent="0.1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6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8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</row>
    <row r="168" spans="1:63" ht="15.75" customHeight="1" x14ac:dyDescent="0.1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6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8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</row>
    <row r="169" spans="1:63" ht="15.75" customHeight="1" x14ac:dyDescent="0.1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6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8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</row>
    <row r="170" spans="1:63" ht="15.75" customHeight="1" x14ac:dyDescent="0.1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6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8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</row>
    <row r="171" spans="1:63" ht="15.75" customHeight="1" x14ac:dyDescent="0.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6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8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</row>
    <row r="172" spans="1:63" ht="15.75" customHeight="1" x14ac:dyDescent="0.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6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8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</row>
    <row r="173" spans="1:63" ht="15.75" customHeight="1" x14ac:dyDescent="0.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6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8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</row>
    <row r="174" spans="1:63" ht="15.75" customHeight="1" x14ac:dyDescent="0.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6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8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</row>
    <row r="175" spans="1:63" ht="15.75" customHeight="1" x14ac:dyDescent="0.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6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8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</row>
    <row r="176" spans="1:63" ht="15.75" customHeight="1" x14ac:dyDescent="0.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6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8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</row>
    <row r="177" spans="1:63" ht="15.75" customHeight="1" x14ac:dyDescent="0.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6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8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</row>
    <row r="178" spans="1:63" ht="15.75" customHeight="1" x14ac:dyDescent="0.1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6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8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</row>
    <row r="179" spans="1:63" ht="15.75" customHeight="1" x14ac:dyDescent="0.1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6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8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</row>
    <row r="180" spans="1:63" ht="15.75" customHeight="1" x14ac:dyDescent="0.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6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8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</row>
    <row r="181" spans="1:63" ht="15.75" customHeight="1" x14ac:dyDescent="0.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6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8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</row>
    <row r="182" spans="1:63" ht="15.75" customHeight="1" x14ac:dyDescent="0.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6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8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</row>
    <row r="183" spans="1:63" ht="15.75" customHeight="1" x14ac:dyDescent="0.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6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8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</row>
    <row r="184" spans="1:63" ht="15.75" customHeight="1" x14ac:dyDescent="0.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6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8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</row>
    <row r="185" spans="1:63" ht="15.75" customHeight="1" x14ac:dyDescent="0.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6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8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</row>
    <row r="186" spans="1:63" ht="15.75" customHeight="1" x14ac:dyDescent="0.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6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8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</row>
    <row r="187" spans="1:63" ht="15.75" customHeight="1" x14ac:dyDescent="0.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6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8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</row>
    <row r="188" spans="1:63" ht="15.75" customHeight="1" x14ac:dyDescent="0.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6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8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</row>
    <row r="189" spans="1:63" ht="15.75" customHeight="1" x14ac:dyDescent="0.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6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8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</row>
    <row r="190" spans="1:63" ht="15.75" customHeight="1" x14ac:dyDescent="0.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6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8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</row>
    <row r="191" spans="1:63" ht="15.75" customHeight="1" x14ac:dyDescent="0.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6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8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</row>
    <row r="192" spans="1:63" ht="15.75" customHeight="1" x14ac:dyDescent="0.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6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8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</row>
    <row r="193" spans="1:63" ht="15.75" customHeight="1" x14ac:dyDescent="0.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6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8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</row>
    <row r="194" spans="1:63" ht="15.75" customHeight="1" x14ac:dyDescent="0.1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6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8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</row>
    <row r="195" spans="1:63" ht="15.75" customHeight="1" x14ac:dyDescent="0.1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6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8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</row>
    <row r="196" spans="1:63" ht="15.75" customHeight="1" x14ac:dyDescent="0.1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6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8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</row>
    <row r="197" spans="1:63" ht="15.75" customHeight="1" x14ac:dyDescent="0.1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6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8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</row>
    <row r="198" spans="1:63" ht="15.75" customHeight="1" x14ac:dyDescent="0.1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6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8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</row>
    <row r="199" spans="1:63" ht="15.75" customHeight="1" x14ac:dyDescent="0.1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6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8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</row>
    <row r="200" spans="1:63" ht="15.75" customHeight="1" x14ac:dyDescent="0.1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6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8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</row>
    <row r="201" spans="1:63" ht="15.75" customHeight="1" x14ac:dyDescent="0.1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6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8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</row>
    <row r="202" spans="1:63" ht="15.75" customHeight="1" x14ac:dyDescent="0.1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6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8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</row>
    <row r="203" spans="1:63" ht="15.75" customHeight="1" x14ac:dyDescent="0.1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6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8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</row>
    <row r="204" spans="1:63" ht="15.75" customHeight="1" x14ac:dyDescent="0.1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6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8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</row>
    <row r="205" spans="1:63" ht="15.75" customHeight="1" x14ac:dyDescent="0.1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6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8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</row>
    <row r="206" spans="1:63" ht="15.75" customHeight="1" x14ac:dyDescent="0.1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6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8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</row>
    <row r="207" spans="1:63" ht="15.75" customHeight="1" x14ac:dyDescent="0.1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6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8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</row>
    <row r="208" spans="1:63" ht="15.75" customHeight="1" x14ac:dyDescent="0.1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6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8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</row>
    <row r="209" spans="1:63" ht="15.75" customHeight="1" x14ac:dyDescent="0.1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6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8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</row>
    <row r="210" spans="1:63" ht="15.75" customHeight="1" x14ac:dyDescent="0.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6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8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</row>
    <row r="211" spans="1:63" ht="15.75" customHeight="1" x14ac:dyDescent="0.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6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8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</row>
    <row r="212" spans="1:63" ht="15.75" customHeight="1" x14ac:dyDescent="0.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6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8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</row>
    <row r="213" spans="1:63" ht="15.75" customHeight="1" x14ac:dyDescent="0.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6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8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</row>
    <row r="214" spans="1:63" ht="15.75" customHeight="1" x14ac:dyDescent="0.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6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8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</row>
    <row r="215" spans="1:63" ht="15.75" customHeight="1" x14ac:dyDescent="0.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6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8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</row>
    <row r="216" spans="1:63" ht="15.75" customHeight="1" x14ac:dyDescent="0.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6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8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</row>
    <row r="217" spans="1:63" ht="15.75" customHeight="1" x14ac:dyDescent="0.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6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8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</row>
    <row r="218" spans="1:63" ht="15.75" customHeight="1" x14ac:dyDescent="0.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6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8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</row>
    <row r="219" spans="1:63" ht="15.75" customHeight="1" x14ac:dyDescent="0.1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6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8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</row>
    <row r="220" spans="1:63" ht="15.75" customHeight="1" x14ac:dyDescent="0.1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6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8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</row>
    <row r="221" spans="1:63" ht="15.75" customHeight="1" x14ac:dyDescent="0.1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6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8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</row>
    <row r="222" spans="1:63" ht="15.75" customHeight="1" x14ac:dyDescent="0.1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6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8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</row>
    <row r="223" spans="1:63" ht="15.75" customHeight="1" x14ac:dyDescent="0.1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6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8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</row>
    <row r="224" spans="1:63" ht="15.75" customHeight="1" x14ac:dyDescent="0.1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6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8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</row>
    <row r="225" spans="1:63" ht="15.75" customHeight="1" x14ac:dyDescent="0.1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6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8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</row>
    <row r="226" spans="1:63" ht="15.75" customHeight="1" x14ac:dyDescent="0.1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6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8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</row>
    <row r="227" spans="1:63" ht="15.75" customHeight="1" x14ac:dyDescent="0.1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6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8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</row>
    <row r="228" spans="1:63" ht="15.75" customHeight="1" x14ac:dyDescent="0.1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6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8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</row>
    <row r="229" spans="1:63" ht="15.75" customHeight="1" x14ac:dyDescent="0.1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6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8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</row>
    <row r="230" spans="1:63" ht="15.75" customHeight="1" x14ac:dyDescent="0.1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6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8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</row>
    <row r="231" spans="1:63" ht="15.75" customHeight="1" x14ac:dyDescent="0.1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6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8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</row>
    <row r="232" spans="1:63" ht="15.75" customHeight="1" x14ac:dyDescent="0.1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6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8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</row>
    <row r="233" spans="1:63" ht="15.75" customHeight="1" x14ac:dyDescent="0.1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6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8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</row>
    <row r="234" spans="1:63" ht="15.75" customHeight="1" x14ac:dyDescent="0.1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6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8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</row>
    <row r="235" spans="1:63" ht="15.75" customHeight="1" x14ac:dyDescent="0.1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6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8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</row>
    <row r="236" spans="1:63" ht="15.75" customHeight="1" x14ac:dyDescent="0.1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6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8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</row>
    <row r="237" spans="1:63" ht="15.75" customHeight="1" x14ac:dyDescent="0.1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6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8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</row>
    <row r="238" spans="1:63" ht="15.75" customHeight="1" x14ac:dyDescent="0.1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6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8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</row>
    <row r="239" spans="1:63" ht="15.75" customHeight="1" x14ac:dyDescent="0.1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6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8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</row>
    <row r="240" spans="1:63" ht="15.75" customHeight="1" x14ac:dyDescent="0.1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6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8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</row>
    <row r="241" spans="1:63" ht="15.75" customHeight="1" x14ac:dyDescent="0.1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6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8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</row>
    <row r="242" spans="1:63" ht="15.75" customHeight="1" x14ac:dyDescent="0.1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6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8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</row>
    <row r="243" spans="1:63" ht="15.75" customHeight="1" x14ac:dyDescent="0.1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6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8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</row>
    <row r="244" spans="1:63" ht="15.75" customHeight="1" x14ac:dyDescent="0.1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6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8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</row>
    <row r="245" spans="1:63" ht="15.75" customHeight="1" x14ac:dyDescent="0.1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6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8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</row>
    <row r="246" spans="1:63" ht="15.75" customHeight="1" x14ac:dyDescent="0.1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6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8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</row>
    <row r="247" spans="1:63" ht="15.75" customHeight="1" x14ac:dyDescent="0.1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6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8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</row>
    <row r="248" spans="1:63" ht="15.75" customHeight="1" x14ac:dyDescent="0.1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6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8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</row>
    <row r="249" spans="1:63" ht="15.75" customHeight="1" x14ac:dyDescent="0.1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6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8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</row>
    <row r="250" spans="1:63" ht="15.75" customHeight="1" x14ac:dyDescent="0.15"/>
    <row r="251" spans="1:63" ht="15.75" customHeight="1" x14ac:dyDescent="0.15"/>
    <row r="252" spans="1:63" ht="15.75" customHeight="1" x14ac:dyDescent="0.15"/>
    <row r="253" spans="1:63" ht="15.75" customHeight="1" x14ac:dyDescent="0.15"/>
    <row r="254" spans="1:63" ht="15.75" customHeight="1" x14ac:dyDescent="0.15"/>
    <row r="255" spans="1:63" ht="15.75" customHeight="1" x14ac:dyDescent="0.15"/>
    <row r="256" spans="1:63" ht="15.75" customHeight="1" x14ac:dyDescent="0.15"/>
    <row r="257" s="23" customFormat="1" ht="15.75" customHeight="1" x14ac:dyDescent="0.15"/>
    <row r="258" s="23" customFormat="1" ht="15.75" customHeight="1" x14ac:dyDescent="0.15"/>
    <row r="259" s="23" customFormat="1" ht="15.75" customHeight="1" x14ac:dyDescent="0.15"/>
    <row r="260" s="23" customFormat="1" ht="15.75" customHeight="1" x14ac:dyDescent="0.15"/>
    <row r="261" s="23" customFormat="1" ht="15.75" customHeight="1" x14ac:dyDescent="0.15"/>
    <row r="262" s="23" customFormat="1" ht="15.75" customHeight="1" x14ac:dyDescent="0.15"/>
    <row r="263" s="23" customFormat="1" ht="15.75" customHeight="1" x14ac:dyDescent="0.15"/>
    <row r="264" s="23" customFormat="1" ht="15.75" customHeight="1" x14ac:dyDescent="0.15"/>
    <row r="265" s="23" customFormat="1" ht="15.75" customHeight="1" x14ac:dyDescent="0.15"/>
    <row r="266" s="23" customFormat="1" ht="15.75" customHeight="1" x14ac:dyDescent="0.15"/>
    <row r="267" s="23" customFormat="1" ht="15.75" customHeight="1" x14ac:dyDescent="0.15"/>
    <row r="268" s="23" customFormat="1" ht="15.75" customHeight="1" x14ac:dyDescent="0.15"/>
    <row r="269" s="23" customFormat="1" ht="15.75" customHeight="1" x14ac:dyDescent="0.15"/>
    <row r="270" s="23" customFormat="1" ht="15.75" customHeight="1" x14ac:dyDescent="0.15"/>
    <row r="271" s="23" customFormat="1" ht="15.75" customHeight="1" x14ac:dyDescent="0.15"/>
    <row r="272" s="23" customFormat="1" ht="15.75" customHeight="1" x14ac:dyDescent="0.15"/>
    <row r="273" s="23" customFormat="1" ht="15.75" customHeight="1" x14ac:dyDescent="0.15"/>
    <row r="274" s="23" customFormat="1" ht="15.75" customHeight="1" x14ac:dyDescent="0.15"/>
    <row r="275" s="23" customFormat="1" ht="15.75" customHeight="1" x14ac:dyDescent="0.15"/>
    <row r="276" s="23" customFormat="1" ht="15.75" customHeight="1" x14ac:dyDescent="0.15"/>
    <row r="277" s="23" customFormat="1" ht="15.75" customHeight="1" x14ac:dyDescent="0.15"/>
    <row r="278" s="23" customFormat="1" ht="15.75" customHeight="1" x14ac:dyDescent="0.15"/>
    <row r="279" s="23" customFormat="1" ht="15.75" customHeight="1" x14ac:dyDescent="0.15"/>
    <row r="280" s="23" customFormat="1" ht="15.75" customHeight="1" x14ac:dyDescent="0.15"/>
    <row r="281" s="23" customFormat="1" ht="15.75" customHeight="1" x14ac:dyDescent="0.15"/>
    <row r="282" s="23" customFormat="1" ht="15.75" customHeight="1" x14ac:dyDescent="0.15"/>
    <row r="283" s="23" customFormat="1" ht="15.75" customHeight="1" x14ac:dyDescent="0.15"/>
    <row r="284" s="23" customFormat="1" ht="15.75" customHeight="1" x14ac:dyDescent="0.15"/>
    <row r="285" s="23" customFormat="1" ht="15.75" customHeight="1" x14ac:dyDescent="0.15"/>
    <row r="286" s="23" customFormat="1" ht="15.75" customHeight="1" x14ac:dyDescent="0.15"/>
    <row r="287" s="23" customFormat="1" ht="15.75" customHeight="1" x14ac:dyDescent="0.15"/>
    <row r="288" s="23" customFormat="1" ht="15.75" customHeight="1" x14ac:dyDescent="0.15"/>
    <row r="289" s="23" customFormat="1" ht="15.75" customHeight="1" x14ac:dyDescent="0.15"/>
    <row r="290" s="23" customFormat="1" ht="15.75" customHeight="1" x14ac:dyDescent="0.15"/>
    <row r="291" s="23" customFormat="1" ht="15.75" customHeight="1" x14ac:dyDescent="0.15"/>
    <row r="292" s="23" customFormat="1" ht="15.75" customHeight="1" x14ac:dyDescent="0.15"/>
    <row r="293" s="23" customFormat="1" ht="15.75" customHeight="1" x14ac:dyDescent="0.15"/>
    <row r="294" s="23" customFormat="1" ht="15.75" customHeight="1" x14ac:dyDescent="0.15"/>
    <row r="295" s="23" customFormat="1" ht="15.75" customHeight="1" x14ac:dyDescent="0.15"/>
    <row r="296" s="23" customFormat="1" ht="15.75" customHeight="1" x14ac:dyDescent="0.15"/>
    <row r="297" s="23" customFormat="1" ht="15.75" customHeight="1" x14ac:dyDescent="0.15"/>
    <row r="298" s="23" customFormat="1" ht="15.75" customHeight="1" x14ac:dyDescent="0.15"/>
    <row r="299" s="23" customFormat="1" ht="15.75" customHeight="1" x14ac:dyDescent="0.15"/>
    <row r="300" s="23" customFormat="1" ht="15.75" customHeight="1" x14ac:dyDescent="0.15"/>
    <row r="301" s="23" customFormat="1" ht="15.75" customHeight="1" x14ac:dyDescent="0.15"/>
    <row r="302" s="23" customFormat="1" ht="15.75" customHeight="1" x14ac:dyDescent="0.15"/>
    <row r="303" s="23" customFormat="1" ht="15.75" customHeight="1" x14ac:dyDescent="0.15"/>
    <row r="304" s="23" customFormat="1" ht="15.75" customHeight="1" x14ac:dyDescent="0.15"/>
    <row r="305" s="23" customFormat="1" ht="15.75" customHeight="1" x14ac:dyDescent="0.15"/>
    <row r="306" s="23" customFormat="1" ht="15.75" customHeight="1" x14ac:dyDescent="0.15"/>
    <row r="307" s="23" customFormat="1" ht="15.75" customHeight="1" x14ac:dyDescent="0.15"/>
    <row r="308" s="23" customFormat="1" ht="15.75" customHeight="1" x14ac:dyDescent="0.15"/>
    <row r="309" s="23" customFormat="1" ht="15.75" customHeight="1" x14ac:dyDescent="0.15"/>
    <row r="310" s="23" customFormat="1" ht="15.75" customHeight="1" x14ac:dyDescent="0.15"/>
    <row r="311" s="23" customFormat="1" ht="15.75" customHeight="1" x14ac:dyDescent="0.15"/>
    <row r="312" s="23" customFormat="1" ht="15.75" customHeight="1" x14ac:dyDescent="0.15"/>
    <row r="313" s="23" customFormat="1" ht="15.75" customHeight="1" x14ac:dyDescent="0.15"/>
    <row r="314" s="23" customFormat="1" ht="15.75" customHeight="1" x14ac:dyDescent="0.15"/>
    <row r="315" s="23" customFormat="1" ht="15.75" customHeight="1" x14ac:dyDescent="0.15"/>
    <row r="316" s="23" customFormat="1" ht="15.75" customHeight="1" x14ac:dyDescent="0.15"/>
    <row r="317" s="23" customFormat="1" ht="15.75" customHeight="1" x14ac:dyDescent="0.15"/>
    <row r="318" s="23" customFormat="1" ht="15.75" customHeight="1" x14ac:dyDescent="0.15"/>
    <row r="319" s="23" customFormat="1" ht="15.75" customHeight="1" x14ac:dyDescent="0.15"/>
    <row r="320" s="23" customFormat="1" ht="15.75" customHeight="1" x14ac:dyDescent="0.15"/>
    <row r="321" s="23" customFormat="1" ht="15.75" customHeight="1" x14ac:dyDescent="0.15"/>
    <row r="322" s="23" customFormat="1" ht="15.75" customHeight="1" x14ac:dyDescent="0.15"/>
    <row r="323" s="23" customFormat="1" ht="15.75" customHeight="1" x14ac:dyDescent="0.15"/>
    <row r="324" s="23" customFormat="1" ht="15.75" customHeight="1" x14ac:dyDescent="0.15"/>
    <row r="325" s="23" customFormat="1" ht="15.75" customHeight="1" x14ac:dyDescent="0.15"/>
    <row r="326" s="23" customFormat="1" ht="15.75" customHeight="1" x14ac:dyDescent="0.15"/>
    <row r="327" s="23" customFormat="1" ht="15.75" customHeight="1" x14ac:dyDescent="0.15"/>
    <row r="328" s="23" customFormat="1" ht="15.75" customHeight="1" x14ac:dyDescent="0.15"/>
    <row r="329" s="23" customFormat="1" ht="15.75" customHeight="1" x14ac:dyDescent="0.15"/>
    <row r="330" s="23" customFormat="1" ht="15.75" customHeight="1" x14ac:dyDescent="0.15"/>
    <row r="331" s="23" customFormat="1" ht="15.75" customHeight="1" x14ac:dyDescent="0.15"/>
    <row r="332" s="23" customFormat="1" ht="15.75" customHeight="1" x14ac:dyDescent="0.15"/>
    <row r="333" s="23" customFormat="1" ht="15.75" customHeight="1" x14ac:dyDescent="0.15"/>
    <row r="334" s="23" customFormat="1" ht="15.75" customHeight="1" x14ac:dyDescent="0.15"/>
    <row r="335" s="23" customFormat="1" ht="15.75" customHeight="1" x14ac:dyDescent="0.15"/>
    <row r="336" s="23" customFormat="1" ht="15.75" customHeight="1" x14ac:dyDescent="0.15"/>
    <row r="337" s="23" customFormat="1" ht="15.75" customHeight="1" x14ac:dyDescent="0.15"/>
    <row r="338" s="23" customFormat="1" ht="15.75" customHeight="1" x14ac:dyDescent="0.15"/>
    <row r="339" s="23" customFormat="1" ht="15.75" customHeight="1" x14ac:dyDescent="0.15"/>
    <row r="340" s="23" customFormat="1" ht="15.75" customHeight="1" x14ac:dyDescent="0.15"/>
    <row r="341" s="23" customFormat="1" ht="15.75" customHeight="1" x14ac:dyDescent="0.15"/>
    <row r="342" s="23" customFormat="1" ht="15.75" customHeight="1" x14ac:dyDescent="0.15"/>
    <row r="343" s="23" customFormat="1" ht="15.75" customHeight="1" x14ac:dyDescent="0.15"/>
    <row r="344" s="23" customFormat="1" ht="15.75" customHeight="1" x14ac:dyDescent="0.15"/>
    <row r="345" s="23" customFormat="1" ht="15.75" customHeight="1" x14ac:dyDescent="0.15"/>
    <row r="346" s="23" customFormat="1" ht="15.75" customHeight="1" x14ac:dyDescent="0.15"/>
    <row r="347" s="23" customFormat="1" ht="15.75" customHeight="1" x14ac:dyDescent="0.15"/>
    <row r="348" s="23" customFormat="1" ht="15.75" customHeight="1" x14ac:dyDescent="0.15"/>
    <row r="349" s="23" customFormat="1" ht="15.75" customHeight="1" x14ac:dyDescent="0.15"/>
    <row r="350" s="23" customFormat="1" ht="15.75" customHeight="1" x14ac:dyDescent="0.15"/>
    <row r="351" s="23" customFormat="1" ht="15.75" customHeight="1" x14ac:dyDescent="0.15"/>
    <row r="352" s="23" customFormat="1" ht="15.75" customHeight="1" x14ac:dyDescent="0.15"/>
    <row r="353" s="23" customFormat="1" ht="15.75" customHeight="1" x14ac:dyDescent="0.15"/>
    <row r="354" s="23" customFormat="1" ht="15.75" customHeight="1" x14ac:dyDescent="0.15"/>
    <row r="355" s="23" customFormat="1" ht="15.75" customHeight="1" x14ac:dyDescent="0.15"/>
    <row r="356" s="23" customFormat="1" ht="15.75" customHeight="1" x14ac:dyDescent="0.15"/>
    <row r="357" s="23" customFormat="1" ht="15.75" customHeight="1" x14ac:dyDescent="0.15"/>
    <row r="358" s="23" customFormat="1" ht="15.75" customHeight="1" x14ac:dyDescent="0.15"/>
    <row r="359" s="23" customFormat="1" ht="15.75" customHeight="1" x14ac:dyDescent="0.15"/>
    <row r="360" s="23" customFormat="1" ht="15.75" customHeight="1" x14ac:dyDescent="0.15"/>
    <row r="361" s="23" customFormat="1" ht="15.75" customHeight="1" x14ac:dyDescent="0.15"/>
    <row r="362" s="23" customFormat="1" ht="15.75" customHeight="1" x14ac:dyDescent="0.15"/>
    <row r="363" s="23" customFormat="1" ht="15.75" customHeight="1" x14ac:dyDescent="0.15"/>
    <row r="364" s="23" customFormat="1" ht="15.75" customHeight="1" x14ac:dyDescent="0.15"/>
    <row r="365" s="23" customFormat="1" ht="15.75" customHeight="1" x14ac:dyDescent="0.15"/>
    <row r="366" s="23" customFormat="1" ht="15.75" customHeight="1" x14ac:dyDescent="0.15"/>
    <row r="367" s="23" customFormat="1" ht="15.75" customHeight="1" x14ac:dyDescent="0.15"/>
    <row r="368" s="23" customFormat="1" ht="15.75" customHeight="1" x14ac:dyDescent="0.15"/>
    <row r="369" s="23" customFormat="1" ht="15.75" customHeight="1" x14ac:dyDescent="0.15"/>
    <row r="370" s="23" customFormat="1" ht="15.75" customHeight="1" x14ac:dyDescent="0.15"/>
    <row r="371" s="23" customFormat="1" ht="15.75" customHeight="1" x14ac:dyDescent="0.15"/>
    <row r="372" s="23" customFormat="1" ht="15.75" customHeight="1" x14ac:dyDescent="0.15"/>
    <row r="373" s="23" customFormat="1" ht="15.75" customHeight="1" x14ac:dyDescent="0.15"/>
    <row r="374" s="23" customFormat="1" ht="15.75" customHeight="1" x14ac:dyDescent="0.15"/>
    <row r="375" s="23" customFormat="1" ht="15.75" customHeight="1" x14ac:dyDescent="0.15"/>
    <row r="376" s="23" customFormat="1" ht="15.75" customHeight="1" x14ac:dyDescent="0.15"/>
    <row r="377" s="23" customFormat="1" ht="15.75" customHeight="1" x14ac:dyDescent="0.15"/>
    <row r="378" s="23" customFormat="1" ht="15.75" customHeight="1" x14ac:dyDescent="0.15"/>
    <row r="379" s="23" customFormat="1" ht="15.75" customHeight="1" x14ac:dyDescent="0.15"/>
    <row r="380" s="23" customFormat="1" ht="15.75" customHeight="1" x14ac:dyDescent="0.15"/>
    <row r="381" s="23" customFormat="1" ht="15.75" customHeight="1" x14ac:dyDescent="0.15"/>
    <row r="382" s="23" customFormat="1" ht="15.75" customHeight="1" x14ac:dyDescent="0.15"/>
    <row r="383" s="23" customFormat="1" ht="15.75" customHeight="1" x14ac:dyDescent="0.15"/>
    <row r="384" s="23" customFormat="1" ht="15.75" customHeight="1" x14ac:dyDescent="0.15"/>
    <row r="385" s="23" customFormat="1" ht="15.75" customHeight="1" x14ac:dyDescent="0.15"/>
    <row r="386" s="23" customFormat="1" ht="15.75" customHeight="1" x14ac:dyDescent="0.15"/>
    <row r="387" s="23" customFormat="1" ht="15.75" customHeight="1" x14ac:dyDescent="0.15"/>
    <row r="388" s="23" customFormat="1" ht="15.75" customHeight="1" x14ac:dyDescent="0.15"/>
    <row r="389" s="23" customFormat="1" ht="15.75" customHeight="1" x14ac:dyDescent="0.15"/>
    <row r="390" s="23" customFormat="1" ht="15.75" customHeight="1" x14ac:dyDescent="0.15"/>
    <row r="391" s="23" customFormat="1" ht="15.75" customHeight="1" x14ac:dyDescent="0.15"/>
    <row r="392" s="23" customFormat="1" ht="15.75" customHeight="1" x14ac:dyDescent="0.15"/>
    <row r="393" s="23" customFormat="1" ht="15.75" customHeight="1" x14ac:dyDescent="0.15"/>
    <row r="394" s="23" customFormat="1" ht="15.75" customHeight="1" x14ac:dyDescent="0.15"/>
    <row r="395" s="23" customFormat="1" ht="15.75" customHeight="1" x14ac:dyDescent="0.15"/>
    <row r="396" s="23" customFormat="1" ht="15.75" customHeight="1" x14ac:dyDescent="0.15"/>
    <row r="397" s="23" customFormat="1" ht="15.75" customHeight="1" x14ac:dyDescent="0.15"/>
    <row r="398" s="23" customFormat="1" ht="15.75" customHeight="1" x14ac:dyDescent="0.15"/>
    <row r="399" s="23" customFormat="1" ht="15.75" customHeight="1" x14ac:dyDescent="0.15"/>
    <row r="400" s="23" customFormat="1" ht="15.75" customHeight="1" x14ac:dyDescent="0.15"/>
    <row r="401" s="23" customFormat="1" ht="15.75" customHeight="1" x14ac:dyDescent="0.15"/>
    <row r="402" s="23" customFormat="1" ht="15.75" customHeight="1" x14ac:dyDescent="0.15"/>
    <row r="403" s="23" customFormat="1" ht="15.75" customHeight="1" x14ac:dyDescent="0.15"/>
    <row r="404" s="23" customFormat="1" ht="15.75" customHeight="1" x14ac:dyDescent="0.15"/>
    <row r="405" s="23" customFormat="1" ht="15.75" customHeight="1" x14ac:dyDescent="0.15"/>
    <row r="406" s="23" customFormat="1" ht="15.75" customHeight="1" x14ac:dyDescent="0.15"/>
    <row r="407" s="23" customFormat="1" ht="15.75" customHeight="1" x14ac:dyDescent="0.15"/>
    <row r="408" s="23" customFormat="1" ht="15.75" customHeight="1" x14ac:dyDescent="0.15"/>
    <row r="409" s="23" customFormat="1" ht="15.75" customHeight="1" x14ac:dyDescent="0.15"/>
    <row r="410" s="23" customFormat="1" ht="15.75" customHeight="1" x14ac:dyDescent="0.15"/>
    <row r="411" s="23" customFormat="1" ht="15.75" customHeight="1" x14ac:dyDescent="0.15"/>
    <row r="412" s="23" customFormat="1" ht="15.75" customHeight="1" x14ac:dyDescent="0.15"/>
    <row r="413" s="23" customFormat="1" ht="15.75" customHeight="1" x14ac:dyDescent="0.15"/>
    <row r="414" s="23" customFormat="1" ht="15.75" customHeight="1" x14ac:dyDescent="0.15"/>
    <row r="415" s="23" customFormat="1" ht="15.75" customHeight="1" x14ac:dyDescent="0.15"/>
    <row r="416" s="23" customFormat="1" ht="15.75" customHeight="1" x14ac:dyDescent="0.15"/>
    <row r="417" s="23" customFormat="1" ht="15.75" customHeight="1" x14ac:dyDescent="0.15"/>
    <row r="418" s="23" customFormat="1" ht="15.75" customHeight="1" x14ac:dyDescent="0.15"/>
    <row r="419" s="23" customFormat="1" ht="15.75" customHeight="1" x14ac:dyDescent="0.15"/>
    <row r="420" s="23" customFormat="1" ht="15.75" customHeight="1" x14ac:dyDescent="0.15"/>
    <row r="421" s="23" customFormat="1" ht="15.75" customHeight="1" x14ac:dyDescent="0.15"/>
    <row r="422" s="23" customFormat="1" ht="15.75" customHeight="1" x14ac:dyDescent="0.15"/>
    <row r="423" s="23" customFormat="1" ht="15.75" customHeight="1" x14ac:dyDescent="0.15"/>
    <row r="424" s="23" customFormat="1" ht="15.75" customHeight="1" x14ac:dyDescent="0.15"/>
    <row r="425" s="23" customFormat="1" ht="15.75" customHeight="1" x14ac:dyDescent="0.15"/>
    <row r="426" s="23" customFormat="1" ht="15.75" customHeight="1" x14ac:dyDescent="0.15"/>
    <row r="427" s="23" customFormat="1" ht="15.75" customHeight="1" x14ac:dyDescent="0.15"/>
    <row r="428" s="23" customFormat="1" ht="15.75" customHeight="1" x14ac:dyDescent="0.15"/>
    <row r="429" s="23" customFormat="1" ht="15.75" customHeight="1" x14ac:dyDescent="0.15"/>
    <row r="430" s="23" customFormat="1" ht="15.75" customHeight="1" x14ac:dyDescent="0.15"/>
    <row r="431" s="23" customFormat="1" ht="15.75" customHeight="1" x14ac:dyDescent="0.15"/>
    <row r="432" s="23" customFormat="1" ht="15.75" customHeight="1" x14ac:dyDescent="0.15"/>
    <row r="433" s="23" customFormat="1" ht="15.75" customHeight="1" x14ac:dyDescent="0.15"/>
    <row r="434" s="23" customFormat="1" ht="15.75" customHeight="1" x14ac:dyDescent="0.15"/>
    <row r="435" s="23" customFormat="1" ht="15.75" customHeight="1" x14ac:dyDescent="0.15"/>
    <row r="436" s="23" customFormat="1" ht="15.75" customHeight="1" x14ac:dyDescent="0.15"/>
    <row r="437" s="23" customFormat="1" ht="15.75" customHeight="1" x14ac:dyDescent="0.15"/>
    <row r="438" s="23" customFormat="1" ht="15.75" customHeight="1" x14ac:dyDescent="0.15"/>
    <row r="439" s="23" customFormat="1" ht="15.75" customHeight="1" x14ac:dyDescent="0.15"/>
    <row r="440" s="23" customFormat="1" ht="15.75" customHeight="1" x14ac:dyDescent="0.15"/>
    <row r="441" s="23" customFormat="1" ht="15.75" customHeight="1" x14ac:dyDescent="0.15"/>
    <row r="442" s="23" customFormat="1" ht="15.75" customHeight="1" x14ac:dyDescent="0.15"/>
    <row r="443" s="23" customFormat="1" ht="15.75" customHeight="1" x14ac:dyDescent="0.15"/>
    <row r="444" s="23" customFormat="1" ht="15.75" customHeight="1" x14ac:dyDescent="0.15"/>
    <row r="445" s="23" customFormat="1" ht="15.75" customHeight="1" x14ac:dyDescent="0.15"/>
    <row r="446" s="23" customFormat="1" ht="15.75" customHeight="1" x14ac:dyDescent="0.15"/>
    <row r="447" s="23" customFormat="1" ht="15.75" customHeight="1" x14ac:dyDescent="0.15"/>
    <row r="448" s="23" customFormat="1" ht="15.75" customHeight="1" x14ac:dyDescent="0.15"/>
    <row r="449" s="23" customFormat="1" ht="15.75" customHeight="1" x14ac:dyDescent="0.15"/>
    <row r="450" s="23" customFormat="1" ht="15.75" customHeight="1" x14ac:dyDescent="0.15"/>
    <row r="451" s="23" customFormat="1" ht="15.75" customHeight="1" x14ac:dyDescent="0.15"/>
    <row r="452" s="23" customFormat="1" ht="15.75" customHeight="1" x14ac:dyDescent="0.15"/>
    <row r="453" s="23" customFormat="1" ht="15.75" customHeight="1" x14ac:dyDescent="0.15"/>
    <row r="454" s="23" customFormat="1" ht="15.75" customHeight="1" x14ac:dyDescent="0.15"/>
    <row r="455" s="23" customFormat="1" ht="15.75" customHeight="1" x14ac:dyDescent="0.15"/>
    <row r="456" s="23" customFormat="1" ht="15.75" customHeight="1" x14ac:dyDescent="0.15"/>
    <row r="457" s="23" customFormat="1" ht="15.75" customHeight="1" x14ac:dyDescent="0.15"/>
    <row r="458" s="23" customFormat="1" ht="15.75" customHeight="1" x14ac:dyDescent="0.15"/>
    <row r="459" s="23" customFormat="1" ht="15.75" customHeight="1" x14ac:dyDescent="0.15"/>
    <row r="460" s="23" customFormat="1" ht="15.75" customHeight="1" x14ac:dyDescent="0.15"/>
    <row r="461" s="23" customFormat="1" ht="15.75" customHeight="1" x14ac:dyDescent="0.15"/>
    <row r="462" s="23" customFormat="1" ht="15.75" customHeight="1" x14ac:dyDescent="0.15"/>
    <row r="463" s="23" customFormat="1" ht="15.75" customHeight="1" x14ac:dyDescent="0.15"/>
    <row r="464" s="23" customFormat="1" ht="15.75" customHeight="1" x14ac:dyDescent="0.15"/>
    <row r="465" s="23" customFormat="1" ht="15.75" customHeight="1" x14ac:dyDescent="0.15"/>
    <row r="466" s="23" customFormat="1" ht="15.75" customHeight="1" x14ac:dyDescent="0.15"/>
    <row r="467" s="23" customFormat="1" ht="15.75" customHeight="1" x14ac:dyDescent="0.15"/>
    <row r="468" s="23" customFormat="1" ht="15.75" customHeight="1" x14ac:dyDescent="0.15"/>
    <row r="469" s="23" customFormat="1" ht="15.75" customHeight="1" x14ac:dyDescent="0.15"/>
    <row r="470" s="23" customFormat="1" ht="15.75" customHeight="1" x14ac:dyDescent="0.15"/>
    <row r="471" s="23" customFormat="1" ht="15.75" customHeight="1" x14ac:dyDescent="0.15"/>
    <row r="472" s="23" customFormat="1" ht="15.75" customHeight="1" x14ac:dyDescent="0.15"/>
    <row r="473" s="23" customFormat="1" ht="15.75" customHeight="1" x14ac:dyDescent="0.15"/>
    <row r="474" s="23" customFormat="1" ht="15.75" customHeight="1" x14ac:dyDescent="0.15"/>
    <row r="475" s="23" customFormat="1" ht="15.75" customHeight="1" x14ac:dyDescent="0.15"/>
    <row r="476" s="23" customFormat="1" ht="15.75" customHeight="1" x14ac:dyDescent="0.15"/>
    <row r="477" s="23" customFormat="1" ht="15.75" customHeight="1" x14ac:dyDescent="0.15"/>
    <row r="478" s="23" customFormat="1" ht="15.75" customHeight="1" x14ac:dyDescent="0.15"/>
    <row r="479" s="23" customFormat="1" ht="15.75" customHeight="1" x14ac:dyDescent="0.15"/>
    <row r="480" s="23" customFormat="1" ht="15.75" customHeight="1" x14ac:dyDescent="0.15"/>
    <row r="481" s="23" customFormat="1" ht="15.75" customHeight="1" x14ac:dyDescent="0.15"/>
    <row r="482" s="23" customFormat="1" ht="15.75" customHeight="1" x14ac:dyDescent="0.15"/>
    <row r="483" s="23" customFormat="1" ht="15.75" customHeight="1" x14ac:dyDescent="0.15"/>
    <row r="484" s="23" customFormat="1" ht="15.75" customHeight="1" x14ac:dyDescent="0.15"/>
    <row r="485" s="23" customFormat="1" ht="15.75" customHeight="1" x14ac:dyDescent="0.15"/>
    <row r="486" s="23" customFormat="1" ht="15.75" customHeight="1" x14ac:dyDescent="0.15"/>
    <row r="487" s="23" customFormat="1" ht="15.75" customHeight="1" x14ac:dyDescent="0.15"/>
    <row r="488" s="23" customFormat="1" ht="15.75" customHeight="1" x14ac:dyDescent="0.15"/>
    <row r="489" s="23" customFormat="1" ht="15.75" customHeight="1" x14ac:dyDescent="0.15"/>
    <row r="490" s="23" customFormat="1" ht="15.75" customHeight="1" x14ac:dyDescent="0.15"/>
    <row r="491" s="23" customFormat="1" ht="15.75" customHeight="1" x14ac:dyDescent="0.15"/>
    <row r="492" s="23" customFormat="1" ht="15.75" customHeight="1" x14ac:dyDescent="0.15"/>
    <row r="493" s="23" customFormat="1" ht="15.75" customHeight="1" x14ac:dyDescent="0.15"/>
    <row r="494" s="23" customFormat="1" ht="15.75" customHeight="1" x14ac:dyDescent="0.15"/>
    <row r="495" s="23" customFormat="1" ht="15.75" customHeight="1" x14ac:dyDescent="0.15"/>
    <row r="496" s="23" customFormat="1" ht="15.75" customHeight="1" x14ac:dyDescent="0.15"/>
    <row r="497" s="23" customFormat="1" ht="15.75" customHeight="1" x14ac:dyDescent="0.15"/>
    <row r="498" s="23" customFormat="1" ht="15.75" customHeight="1" x14ac:dyDescent="0.15"/>
    <row r="499" s="23" customFormat="1" ht="15.75" customHeight="1" x14ac:dyDescent="0.15"/>
    <row r="500" s="23" customFormat="1" ht="15.75" customHeight="1" x14ac:dyDescent="0.15"/>
    <row r="501" s="23" customFormat="1" ht="15.75" customHeight="1" x14ac:dyDescent="0.15"/>
    <row r="502" s="23" customFormat="1" ht="15.75" customHeight="1" x14ac:dyDescent="0.15"/>
    <row r="503" s="23" customFormat="1" ht="15.75" customHeight="1" x14ac:dyDescent="0.15"/>
    <row r="504" s="23" customFormat="1" ht="15.75" customHeight="1" x14ac:dyDescent="0.15"/>
    <row r="505" s="23" customFormat="1" ht="15.75" customHeight="1" x14ac:dyDescent="0.15"/>
    <row r="506" s="23" customFormat="1" ht="15.75" customHeight="1" x14ac:dyDescent="0.15"/>
    <row r="507" s="23" customFormat="1" ht="15.75" customHeight="1" x14ac:dyDescent="0.15"/>
    <row r="508" s="23" customFormat="1" ht="15.75" customHeight="1" x14ac:dyDescent="0.15"/>
    <row r="509" s="23" customFormat="1" ht="15.75" customHeight="1" x14ac:dyDescent="0.15"/>
    <row r="510" s="23" customFormat="1" ht="15.75" customHeight="1" x14ac:dyDescent="0.15"/>
    <row r="511" s="23" customFormat="1" ht="15.75" customHeight="1" x14ac:dyDescent="0.15"/>
    <row r="512" s="23" customFormat="1" ht="15.75" customHeight="1" x14ac:dyDescent="0.15"/>
    <row r="513" s="23" customFormat="1" ht="15.75" customHeight="1" x14ac:dyDescent="0.15"/>
    <row r="514" s="23" customFormat="1" ht="15.75" customHeight="1" x14ac:dyDescent="0.15"/>
    <row r="515" s="23" customFormat="1" ht="15.75" customHeight="1" x14ac:dyDescent="0.15"/>
    <row r="516" s="23" customFormat="1" ht="15.75" customHeight="1" x14ac:dyDescent="0.15"/>
    <row r="517" s="23" customFormat="1" ht="15.75" customHeight="1" x14ac:dyDescent="0.15"/>
    <row r="518" s="23" customFormat="1" ht="15.75" customHeight="1" x14ac:dyDescent="0.15"/>
    <row r="519" s="23" customFormat="1" ht="15.75" customHeight="1" x14ac:dyDescent="0.15"/>
    <row r="520" s="23" customFormat="1" ht="15.75" customHeight="1" x14ac:dyDescent="0.15"/>
    <row r="521" s="23" customFormat="1" ht="15.75" customHeight="1" x14ac:dyDescent="0.15"/>
    <row r="522" s="23" customFormat="1" ht="15.75" customHeight="1" x14ac:dyDescent="0.15"/>
    <row r="523" s="23" customFormat="1" ht="15.75" customHeight="1" x14ac:dyDescent="0.15"/>
    <row r="524" s="23" customFormat="1" ht="15.75" customHeight="1" x14ac:dyDescent="0.15"/>
    <row r="525" s="23" customFormat="1" ht="15.75" customHeight="1" x14ac:dyDescent="0.15"/>
    <row r="526" s="23" customFormat="1" ht="15.75" customHeight="1" x14ac:dyDescent="0.15"/>
    <row r="527" s="23" customFormat="1" ht="15.75" customHeight="1" x14ac:dyDescent="0.15"/>
    <row r="528" s="23" customFormat="1" ht="15.75" customHeight="1" x14ac:dyDescent="0.15"/>
    <row r="529" s="23" customFormat="1" ht="15.75" customHeight="1" x14ac:dyDescent="0.15"/>
    <row r="530" s="23" customFormat="1" ht="15.75" customHeight="1" x14ac:dyDescent="0.15"/>
    <row r="531" s="23" customFormat="1" ht="15.75" customHeight="1" x14ac:dyDescent="0.15"/>
    <row r="532" s="23" customFormat="1" ht="15.75" customHeight="1" x14ac:dyDescent="0.15"/>
    <row r="533" s="23" customFormat="1" ht="15.75" customHeight="1" x14ac:dyDescent="0.15"/>
    <row r="534" s="23" customFormat="1" ht="15.75" customHeight="1" x14ac:dyDescent="0.15"/>
    <row r="535" s="23" customFormat="1" ht="15.75" customHeight="1" x14ac:dyDescent="0.15"/>
    <row r="536" s="23" customFormat="1" ht="15.75" customHeight="1" x14ac:dyDescent="0.15"/>
    <row r="537" s="23" customFormat="1" ht="15.75" customHeight="1" x14ac:dyDescent="0.15"/>
    <row r="538" s="23" customFormat="1" ht="15.75" customHeight="1" x14ac:dyDescent="0.15"/>
    <row r="539" s="23" customFormat="1" ht="15.75" customHeight="1" x14ac:dyDescent="0.15"/>
    <row r="540" s="23" customFormat="1" ht="15.75" customHeight="1" x14ac:dyDescent="0.15"/>
    <row r="541" s="23" customFormat="1" ht="15.75" customHeight="1" x14ac:dyDescent="0.15"/>
    <row r="542" s="23" customFormat="1" ht="15.75" customHeight="1" x14ac:dyDescent="0.15"/>
    <row r="543" s="23" customFormat="1" ht="15.75" customHeight="1" x14ac:dyDescent="0.15"/>
    <row r="544" s="23" customFormat="1" ht="15.75" customHeight="1" x14ac:dyDescent="0.15"/>
    <row r="545" s="23" customFormat="1" ht="15.75" customHeight="1" x14ac:dyDescent="0.15"/>
    <row r="546" s="23" customFormat="1" ht="15.75" customHeight="1" x14ac:dyDescent="0.15"/>
    <row r="547" s="23" customFormat="1" ht="15.75" customHeight="1" x14ac:dyDescent="0.15"/>
    <row r="548" s="23" customFormat="1" ht="15.75" customHeight="1" x14ac:dyDescent="0.15"/>
    <row r="549" s="23" customFormat="1" ht="15.75" customHeight="1" x14ac:dyDescent="0.15"/>
    <row r="550" s="23" customFormat="1" ht="15.75" customHeight="1" x14ac:dyDescent="0.15"/>
    <row r="551" s="23" customFormat="1" ht="15.75" customHeight="1" x14ac:dyDescent="0.15"/>
    <row r="552" s="23" customFormat="1" ht="15.75" customHeight="1" x14ac:dyDescent="0.15"/>
    <row r="553" s="23" customFormat="1" ht="15.75" customHeight="1" x14ac:dyDescent="0.15"/>
    <row r="554" s="23" customFormat="1" ht="15.75" customHeight="1" x14ac:dyDescent="0.15"/>
    <row r="555" s="23" customFormat="1" ht="15.75" customHeight="1" x14ac:dyDescent="0.15"/>
    <row r="556" s="23" customFormat="1" ht="15.75" customHeight="1" x14ac:dyDescent="0.15"/>
    <row r="557" s="23" customFormat="1" ht="15.75" customHeight="1" x14ac:dyDescent="0.15"/>
    <row r="558" s="23" customFormat="1" ht="15.75" customHeight="1" x14ac:dyDescent="0.15"/>
    <row r="559" s="23" customFormat="1" ht="15.75" customHeight="1" x14ac:dyDescent="0.15"/>
    <row r="560" s="23" customFormat="1" ht="15.75" customHeight="1" x14ac:dyDescent="0.15"/>
    <row r="561" s="23" customFormat="1" ht="15.75" customHeight="1" x14ac:dyDescent="0.15"/>
    <row r="562" s="23" customFormat="1" ht="15.75" customHeight="1" x14ac:dyDescent="0.15"/>
    <row r="563" s="23" customFormat="1" ht="15.75" customHeight="1" x14ac:dyDescent="0.15"/>
    <row r="564" s="23" customFormat="1" ht="15.75" customHeight="1" x14ac:dyDescent="0.15"/>
    <row r="565" s="23" customFormat="1" ht="15.75" customHeight="1" x14ac:dyDescent="0.15"/>
    <row r="566" s="23" customFormat="1" ht="15.75" customHeight="1" x14ac:dyDescent="0.15"/>
    <row r="567" s="23" customFormat="1" ht="15.75" customHeight="1" x14ac:dyDescent="0.15"/>
    <row r="568" s="23" customFormat="1" ht="15.75" customHeight="1" x14ac:dyDescent="0.15"/>
    <row r="569" s="23" customFormat="1" ht="15.75" customHeight="1" x14ac:dyDescent="0.15"/>
    <row r="570" s="23" customFormat="1" ht="15.75" customHeight="1" x14ac:dyDescent="0.15"/>
    <row r="571" s="23" customFormat="1" ht="15.75" customHeight="1" x14ac:dyDescent="0.15"/>
    <row r="572" s="23" customFormat="1" ht="15.75" customHeight="1" x14ac:dyDescent="0.15"/>
    <row r="573" s="23" customFormat="1" ht="15.75" customHeight="1" x14ac:dyDescent="0.15"/>
    <row r="574" s="23" customFormat="1" ht="15.75" customHeight="1" x14ac:dyDescent="0.15"/>
    <row r="575" s="23" customFormat="1" ht="15.75" customHeight="1" x14ac:dyDescent="0.15"/>
    <row r="576" s="23" customFormat="1" ht="15.75" customHeight="1" x14ac:dyDescent="0.15"/>
    <row r="577" s="23" customFormat="1" ht="15.75" customHeight="1" x14ac:dyDescent="0.15"/>
    <row r="578" s="23" customFormat="1" ht="15.75" customHeight="1" x14ac:dyDescent="0.15"/>
    <row r="579" s="23" customFormat="1" ht="15.75" customHeight="1" x14ac:dyDescent="0.15"/>
    <row r="580" s="23" customFormat="1" ht="15.75" customHeight="1" x14ac:dyDescent="0.15"/>
    <row r="581" s="23" customFormat="1" ht="15.75" customHeight="1" x14ac:dyDescent="0.15"/>
    <row r="582" s="23" customFormat="1" ht="15.75" customHeight="1" x14ac:dyDescent="0.15"/>
    <row r="583" s="23" customFormat="1" ht="15.75" customHeight="1" x14ac:dyDescent="0.15"/>
    <row r="584" s="23" customFormat="1" ht="15.75" customHeight="1" x14ac:dyDescent="0.15"/>
    <row r="585" s="23" customFormat="1" ht="15.75" customHeight="1" x14ac:dyDescent="0.15"/>
    <row r="586" s="23" customFormat="1" ht="15.75" customHeight="1" x14ac:dyDescent="0.15"/>
    <row r="587" s="23" customFormat="1" ht="15.75" customHeight="1" x14ac:dyDescent="0.15"/>
    <row r="588" s="23" customFormat="1" ht="15.75" customHeight="1" x14ac:dyDescent="0.15"/>
    <row r="589" s="23" customFormat="1" ht="15.75" customHeight="1" x14ac:dyDescent="0.15"/>
    <row r="590" s="23" customFormat="1" ht="15.75" customHeight="1" x14ac:dyDescent="0.15"/>
    <row r="591" s="23" customFormat="1" ht="15.75" customHeight="1" x14ac:dyDescent="0.15"/>
    <row r="592" s="23" customFormat="1" ht="15.75" customHeight="1" x14ac:dyDescent="0.15"/>
    <row r="593" s="23" customFormat="1" ht="15.75" customHeight="1" x14ac:dyDescent="0.15"/>
    <row r="594" s="23" customFormat="1" ht="15.75" customHeight="1" x14ac:dyDescent="0.15"/>
    <row r="595" s="23" customFormat="1" ht="15.75" customHeight="1" x14ac:dyDescent="0.15"/>
    <row r="596" s="23" customFormat="1" ht="15.75" customHeight="1" x14ac:dyDescent="0.15"/>
    <row r="597" s="23" customFormat="1" ht="15.75" customHeight="1" x14ac:dyDescent="0.15"/>
    <row r="598" s="23" customFormat="1" ht="15.75" customHeight="1" x14ac:dyDescent="0.15"/>
    <row r="599" s="23" customFormat="1" ht="15.75" customHeight="1" x14ac:dyDescent="0.15"/>
    <row r="600" s="23" customFormat="1" ht="15.75" customHeight="1" x14ac:dyDescent="0.15"/>
    <row r="601" s="23" customFormat="1" ht="15.75" customHeight="1" x14ac:dyDescent="0.15"/>
    <row r="602" s="23" customFormat="1" ht="15.75" customHeight="1" x14ac:dyDescent="0.15"/>
    <row r="603" s="23" customFormat="1" ht="15.75" customHeight="1" x14ac:dyDescent="0.15"/>
    <row r="604" s="23" customFormat="1" ht="15.75" customHeight="1" x14ac:dyDescent="0.15"/>
    <row r="605" s="23" customFormat="1" ht="15.75" customHeight="1" x14ac:dyDescent="0.15"/>
    <row r="606" s="23" customFormat="1" ht="15.75" customHeight="1" x14ac:dyDescent="0.15"/>
    <row r="607" s="23" customFormat="1" ht="15.75" customHeight="1" x14ac:dyDescent="0.15"/>
    <row r="608" s="23" customFormat="1" ht="15.75" customHeight="1" x14ac:dyDescent="0.15"/>
    <row r="609" s="23" customFormat="1" ht="15.75" customHeight="1" x14ac:dyDescent="0.15"/>
    <row r="610" s="23" customFormat="1" ht="15.75" customHeight="1" x14ac:dyDescent="0.15"/>
    <row r="611" s="23" customFormat="1" ht="15.75" customHeight="1" x14ac:dyDescent="0.15"/>
    <row r="612" s="23" customFormat="1" ht="15.75" customHeight="1" x14ac:dyDescent="0.15"/>
    <row r="613" s="23" customFormat="1" ht="15.75" customHeight="1" x14ac:dyDescent="0.15"/>
    <row r="614" s="23" customFormat="1" ht="15.75" customHeight="1" x14ac:dyDescent="0.15"/>
    <row r="615" s="23" customFormat="1" ht="15.75" customHeight="1" x14ac:dyDescent="0.15"/>
    <row r="616" s="23" customFormat="1" ht="15.75" customHeight="1" x14ac:dyDescent="0.15"/>
    <row r="617" s="23" customFormat="1" ht="15.75" customHeight="1" x14ac:dyDescent="0.15"/>
    <row r="618" s="23" customFormat="1" ht="15.75" customHeight="1" x14ac:dyDescent="0.15"/>
    <row r="619" s="23" customFormat="1" ht="15.75" customHeight="1" x14ac:dyDescent="0.15"/>
    <row r="620" s="23" customFormat="1" ht="15.75" customHeight="1" x14ac:dyDescent="0.15"/>
    <row r="621" s="23" customFormat="1" ht="15.75" customHeight="1" x14ac:dyDescent="0.15"/>
    <row r="622" s="23" customFormat="1" ht="15.75" customHeight="1" x14ac:dyDescent="0.15"/>
    <row r="623" s="23" customFormat="1" ht="15.75" customHeight="1" x14ac:dyDescent="0.15"/>
    <row r="624" s="23" customFormat="1" ht="15.75" customHeight="1" x14ac:dyDescent="0.15"/>
    <row r="625" s="23" customFormat="1" ht="15.75" customHeight="1" x14ac:dyDescent="0.15"/>
    <row r="626" s="23" customFormat="1" ht="15.75" customHeight="1" x14ac:dyDescent="0.15"/>
    <row r="627" s="23" customFormat="1" ht="15.75" customHeight="1" x14ac:dyDescent="0.15"/>
    <row r="628" s="23" customFormat="1" ht="15.75" customHeight="1" x14ac:dyDescent="0.15"/>
    <row r="629" s="23" customFormat="1" ht="15.75" customHeight="1" x14ac:dyDescent="0.15"/>
    <row r="630" s="23" customFormat="1" ht="15.75" customHeight="1" x14ac:dyDescent="0.15"/>
    <row r="631" s="23" customFormat="1" ht="15.75" customHeight="1" x14ac:dyDescent="0.15"/>
    <row r="632" s="23" customFormat="1" ht="15.75" customHeight="1" x14ac:dyDescent="0.15"/>
    <row r="633" s="23" customFormat="1" ht="15.75" customHeight="1" x14ac:dyDescent="0.15"/>
    <row r="634" s="23" customFormat="1" ht="15.75" customHeight="1" x14ac:dyDescent="0.15"/>
    <row r="635" s="23" customFormat="1" ht="15.75" customHeight="1" x14ac:dyDescent="0.15"/>
    <row r="636" s="23" customFormat="1" ht="15.75" customHeight="1" x14ac:dyDescent="0.15"/>
    <row r="637" s="23" customFormat="1" ht="15.75" customHeight="1" x14ac:dyDescent="0.15"/>
    <row r="638" s="23" customFormat="1" ht="15.75" customHeight="1" x14ac:dyDescent="0.15"/>
    <row r="639" s="23" customFormat="1" ht="15.75" customHeight="1" x14ac:dyDescent="0.15"/>
    <row r="640" s="23" customFormat="1" ht="15.75" customHeight="1" x14ac:dyDescent="0.15"/>
    <row r="641" s="23" customFormat="1" ht="15.75" customHeight="1" x14ac:dyDescent="0.15"/>
    <row r="642" s="23" customFormat="1" ht="15.75" customHeight="1" x14ac:dyDescent="0.15"/>
    <row r="643" s="23" customFormat="1" ht="15.75" customHeight="1" x14ac:dyDescent="0.15"/>
    <row r="644" s="23" customFormat="1" ht="15.75" customHeight="1" x14ac:dyDescent="0.15"/>
    <row r="645" s="23" customFormat="1" ht="15.75" customHeight="1" x14ac:dyDescent="0.15"/>
    <row r="646" s="23" customFormat="1" ht="15.75" customHeight="1" x14ac:dyDescent="0.15"/>
    <row r="647" s="23" customFormat="1" ht="15.75" customHeight="1" x14ac:dyDescent="0.15"/>
    <row r="648" s="23" customFormat="1" ht="15.75" customHeight="1" x14ac:dyDescent="0.15"/>
    <row r="649" s="23" customFormat="1" ht="15.75" customHeight="1" x14ac:dyDescent="0.15"/>
    <row r="650" s="23" customFormat="1" ht="15.75" customHeight="1" x14ac:dyDescent="0.15"/>
    <row r="651" s="23" customFormat="1" ht="15.75" customHeight="1" x14ac:dyDescent="0.15"/>
    <row r="652" s="23" customFormat="1" ht="15.75" customHeight="1" x14ac:dyDescent="0.15"/>
    <row r="653" s="23" customFormat="1" ht="15.75" customHeight="1" x14ac:dyDescent="0.15"/>
    <row r="654" s="23" customFormat="1" ht="15.75" customHeight="1" x14ac:dyDescent="0.15"/>
    <row r="655" s="23" customFormat="1" ht="15.75" customHeight="1" x14ac:dyDescent="0.15"/>
    <row r="656" s="23" customFormat="1" ht="15.75" customHeight="1" x14ac:dyDescent="0.15"/>
    <row r="657" s="23" customFormat="1" ht="15.75" customHeight="1" x14ac:dyDescent="0.15"/>
    <row r="658" s="23" customFormat="1" ht="15.75" customHeight="1" x14ac:dyDescent="0.15"/>
    <row r="659" s="23" customFormat="1" ht="15.75" customHeight="1" x14ac:dyDescent="0.15"/>
    <row r="660" s="23" customFormat="1" ht="15.75" customHeight="1" x14ac:dyDescent="0.15"/>
    <row r="661" s="23" customFormat="1" ht="15.75" customHeight="1" x14ac:dyDescent="0.15"/>
    <row r="662" s="23" customFormat="1" ht="15.75" customHeight="1" x14ac:dyDescent="0.15"/>
    <row r="663" s="23" customFormat="1" ht="15.75" customHeight="1" x14ac:dyDescent="0.15"/>
    <row r="664" s="23" customFormat="1" ht="15.75" customHeight="1" x14ac:dyDescent="0.15"/>
    <row r="665" s="23" customFormat="1" ht="15.75" customHeight="1" x14ac:dyDescent="0.15"/>
    <row r="666" s="23" customFormat="1" ht="15.75" customHeight="1" x14ac:dyDescent="0.15"/>
    <row r="667" s="23" customFormat="1" ht="15.75" customHeight="1" x14ac:dyDescent="0.15"/>
    <row r="668" s="23" customFormat="1" ht="15.75" customHeight="1" x14ac:dyDescent="0.15"/>
    <row r="669" s="23" customFormat="1" ht="15.75" customHeight="1" x14ac:dyDescent="0.15"/>
    <row r="670" s="23" customFormat="1" ht="15.75" customHeight="1" x14ac:dyDescent="0.15"/>
    <row r="671" s="23" customFormat="1" ht="15.75" customHeight="1" x14ac:dyDescent="0.15"/>
    <row r="672" s="23" customFormat="1" ht="15.75" customHeight="1" x14ac:dyDescent="0.15"/>
    <row r="673" s="23" customFormat="1" ht="15.75" customHeight="1" x14ac:dyDescent="0.15"/>
    <row r="674" s="23" customFormat="1" ht="15.75" customHeight="1" x14ac:dyDescent="0.15"/>
    <row r="675" s="23" customFormat="1" ht="15.75" customHeight="1" x14ac:dyDescent="0.15"/>
    <row r="676" s="23" customFormat="1" ht="15.75" customHeight="1" x14ac:dyDescent="0.15"/>
    <row r="677" s="23" customFormat="1" ht="15.75" customHeight="1" x14ac:dyDescent="0.15"/>
    <row r="678" s="23" customFormat="1" ht="15.75" customHeight="1" x14ac:dyDescent="0.15"/>
    <row r="679" s="23" customFormat="1" ht="15.75" customHeight="1" x14ac:dyDescent="0.15"/>
    <row r="680" s="23" customFormat="1" ht="15.75" customHeight="1" x14ac:dyDescent="0.15"/>
    <row r="681" s="23" customFormat="1" ht="15.75" customHeight="1" x14ac:dyDescent="0.15"/>
    <row r="682" s="23" customFormat="1" ht="15.75" customHeight="1" x14ac:dyDescent="0.15"/>
    <row r="683" s="23" customFormat="1" ht="15.75" customHeight="1" x14ac:dyDescent="0.15"/>
    <row r="684" s="23" customFormat="1" ht="15.75" customHeight="1" x14ac:dyDescent="0.15"/>
    <row r="685" s="23" customFormat="1" ht="15.75" customHeight="1" x14ac:dyDescent="0.15"/>
    <row r="686" s="23" customFormat="1" ht="15.75" customHeight="1" x14ac:dyDescent="0.15"/>
    <row r="687" s="23" customFormat="1" ht="15.75" customHeight="1" x14ac:dyDescent="0.15"/>
    <row r="688" s="23" customFormat="1" ht="15.75" customHeight="1" x14ac:dyDescent="0.15"/>
    <row r="689" s="23" customFormat="1" ht="15.75" customHeight="1" x14ac:dyDescent="0.15"/>
    <row r="690" s="23" customFormat="1" ht="15.75" customHeight="1" x14ac:dyDescent="0.15"/>
    <row r="691" s="23" customFormat="1" ht="15.75" customHeight="1" x14ac:dyDescent="0.15"/>
    <row r="692" s="23" customFormat="1" ht="15.75" customHeight="1" x14ac:dyDescent="0.15"/>
    <row r="693" s="23" customFormat="1" ht="15.75" customHeight="1" x14ac:dyDescent="0.15"/>
    <row r="694" s="23" customFormat="1" ht="15.75" customHeight="1" x14ac:dyDescent="0.15"/>
    <row r="695" s="23" customFormat="1" ht="15.75" customHeight="1" x14ac:dyDescent="0.15"/>
    <row r="696" s="23" customFormat="1" ht="15.75" customHeight="1" x14ac:dyDescent="0.15"/>
    <row r="697" s="23" customFormat="1" ht="15.75" customHeight="1" x14ac:dyDescent="0.15"/>
    <row r="698" s="23" customFormat="1" ht="15.75" customHeight="1" x14ac:dyDescent="0.15"/>
    <row r="699" s="23" customFormat="1" ht="15.75" customHeight="1" x14ac:dyDescent="0.15"/>
    <row r="700" s="23" customFormat="1" ht="15.75" customHeight="1" x14ac:dyDescent="0.15"/>
    <row r="701" s="23" customFormat="1" ht="15.75" customHeight="1" x14ac:dyDescent="0.15"/>
    <row r="702" s="23" customFormat="1" ht="15.75" customHeight="1" x14ac:dyDescent="0.15"/>
    <row r="703" s="23" customFormat="1" ht="15.75" customHeight="1" x14ac:dyDescent="0.15"/>
    <row r="704" s="23" customFormat="1" ht="15.75" customHeight="1" x14ac:dyDescent="0.15"/>
    <row r="705" s="23" customFormat="1" ht="15.75" customHeight="1" x14ac:dyDescent="0.15"/>
    <row r="706" s="23" customFormat="1" ht="15.75" customHeight="1" x14ac:dyDescent="0.15"/>
    <row r="707" s="23" customFormat="1" ht="15.75" customHeight="1" x14ac:dyDescent="0.15"/>
    <row r="708" s="23" customFormat="1" ht="15.75" customHeight="1" x14ac:dyDescent="0.15"/>
    <row r="709" s="23" customFormat="1" ht="15.75" customHeight="1" x14ac:dyDescent="0.15"/>
    <row r="710" s="23" customFormat="1" ht="15.75" customHeight="1" x14ac:dyDescent="0.15"/>
    <row r="711" s="23" customFormat="1" ht="15.75" customHeight="1" x14ac:dyDescent="0.15"/>
    <row r="712" s="23" customFormat="1" ht="15.75" customHeight="1" x14ac:dyDescent="0.15"/>
    <row r="713" s="23" customFormat="1" ht="15.75" customHeight="1" x14ac:dyDescent="0.15"/>
    <row r="714" s="23" customFormat="1" ht="15.75" customHeight="1" x14ac:dyDescent="0.15"/>
    <row r="715" s="23" customFormat="1" ht="15.75" customHeight="1" x14ac:dyDescent="0.15"/>
    <row r="716" s="23" customFormat="1" ht="15.75" customHeight="1" x14ac:dyDescent="0.15"/>
    <row r="717" s="23" customFormat="1" ht="15.75" customHeight="1" x14ac:dyDescent="0.15"/>
    <row r="718" s="23" customFormat="1" ht="15.75" customHeight="1" x14ac:dyDescent="0.15"/>
    <row r="719" s="23" customFormat="1" ht="15.75" customHeight="1" x14ac:dyDescent="0.15"/>
    <row r="720" s="23" customFormat="1" ht="15.75" customHeight="1" x14ac:dyDescent="0.15"/>
    <row r="721" s="23" customFormat="1" ht="15.75" customHeight="1" x14ac:dyDescent="0.15"/>
    <row r="722" s="23" customFormat="1" ht="15.75" customHeight="1" x14ac:dyDescent="0.15"/>
    <row r="723" s="23" customFormat="1" ht="15.75" customHeight="1" x14ac:dyDescent="0.15"/>
    <row r="724" s="23" customFormat="1" ht="15.75" customHeight="1" x14ac:dyDescent="0.15"/>
    <row r="725" s="23" customFormat="1" ht="15.75" customHeight="1" x14ac:dyDescent="0.15"/>
    <row r="726" s="23" customFormat="1" ht="15.75" customHeight="1" x14ac:dyDescent="0.15"/>
    <row r="727" s="23" customFormat="1" ht="15.75" customHeight="1" x14ac:dyDescent="0.15"/>
    <row r="728" s="23" customFormat="1" ht="15.75" customHeight="1" x14ac:dyDescent="0.15"/>
    <row r="729" s="23" customFormat="1" ht="15.75" customHeight="1" x14ac:dyDescent="0.15"/>
    <row r="730" s="23" customFormat="1" ht="15.75" customHeight="1" x14ac:dyDescent="0.15"/>
    <row r="731" s="23" customFormat="1" ht="15.75" customHeight="1" x14ac:dyDescent="0.15"/>
    <row r="732" s="23" customFormat="1" ht="15.75" customHeight="1" x14ac:dyDescent="0.15"/>
    <row r="733" s="23" customFormat="1" ht="15.75" customHeight="1" x14ac:dyDescent="0.15"/>
    <row r="734" s="23" customFormat="1" ht="15.75" customHeight="1" x14ac:dyDescent="0.15"/>
    <row r="735" s="23" customFormat="1" ht="15.75" customHeight="1" x14ac:dyDescent="0.15"/>
    <row r="736" s="23" customFormat="1" ht="15.75" customHeight="1" x14ac:dyDescent="0.15"/>
    <row r="737" s="23" customFormat="1" ht="15.75" customHeight="1" x14ac:dyDescent="0.15"/>
    <row r="738" s="23" customFormat="1" ht="15.75" customHeight="1" x14ac:dyDescent="0.15"/>
    <row r="739" s="23" customFormat="1" ht="15.75" customHeight="1" x14ac:dyDescent="0.15"/>
    <row r="740" s="23" customFormat="1" ht="15.75" customHeight="1" x14ac:dyDescent="0.15"/>
    <row r="741" s="23" customFormat="1" ht="15.75" customHeight="1" x14ac:dyDescent="0.15"/>
    <row r="742" s="23" customFormat="1" ht="15.75" customHeight="1" x14ac:dyDescent="0.15"/>
    <row r="743" s="23" customFormat="1" ht="15.75" customHeight="1" x14ac:dyDescent="0.15"/>
    <row r="744" s="23" customFormat="1" ht="15.75" customHeight="1" x14ac:dyDescent="0.15"/>
    <row r="745" s="23" customFormat="1" ht="15.75" customHeight="1" x14ac:dyDescent="0.15"/>
    <row r="746" s="23" customFormat="1" ht="15.75" customHeight="1" x14ac:dyDescent="0.15"/>
    <row r="747" s="23" customFormat="1" ht="15.75" customHeight="1" x14ac:dyDescent="0.15"/>
    <row r="748" s="23" customFormat="1" ht="15.75" customHeight="1" x14ac:dyDescent="0.15"/>
    <row r="749" s="23" customFormat="1" ht="15.75" customHeight="1" x14ac:dyDescent="0.15"/>
    <row r="750" s="23" customFormat="1" ht="15.75" customHeight="1" x14ac:dyDescent="0.15"/>
    <row r="751" s="23" customFormat="1" ht="15.75" customHeight="1" x14ac:dyDescent="0.15"/>
    <row r="752" s="23" customFormat="1" ht="15.75" customHeight="1" x14ac:dyDescent="0.15"/>
    <row r="753" s="23" customFormat="1" ht="15.75" customHeight="1" x14ac:dyDescent="0.15"/>
    <row r="754" s="23" customFormat="1" ht="15.75" customHeight="1" x14ac:dyDescent="0.15"/>
    <row r="755" s="23" customFormat="1" ht="15.75" customHeight="1" x14ac:dyDescent="0.15"/>
    <row r="756" s="23" customFormat="1" ht="15.75" customHeight="1" x14ac:dyDescent="0.15"/>
    <row r="757" s="23" customFormat="1" ht="15.75" customHeight="1" x14ac:dyDescent="0.15"/>
    <row r="758" s="23" customFormat="1" ht="15.75" customHeight="1" x14ac:dyDescent="0.15"/>
    <row r="759" s="23" customFormat="1" ht="15.75" customHeight="1" x14ac:dyDescent="0.15"/>
    <row r="760" s="23" customFormat="1" ht="15.75" customHeight="1" x14ac:dyDescent="0.15"/>
    <row r="761" s="23" customFormat="1" ht="15.75" customHeight="1" x14ac:dyDescent="0.15"/>
    <row r="762" s="23" customFormat="1" ht="15.75" customHeight="1" x14ac:dyDescent="0.15"/>
    <row r="763" s="23" customFormat="1" ht="15.75" customHeight="1" x14ac:dyDescent="0.15"/>
    <row r="764" s="23" customFormat="1" ht="15.75" customHeight="1" x14ac:dyDescent="0.15"/>
    <row r="765" s="23" customFormat="1" ht="15.75" customHeight="1" x14ac:dyDescent="0.15"/>
    <row r="766" s="23" customFormat="1" ht="15.75" customHeight="1" x14ac:dyDescent="0.15"/>
    <row r="767" s="23" customFormat="1" ht="15.75" customHeight="1" x14ac:dyDescent="0.15"/>
    <row r="768" s="23" customFormat="1" ht="15.75" customHeight="1" x14ac:dyDescent="0.15"/>
    <row r="769" s="23" customFormat="1" ht="15.75" customHeight="1" x14ac:dyDescent="0.15"/>
    <row r="770" s="23" customFormat="1" ht="15.75" customHeight="1" x14ac:dyDescent="0.15"/>
    <row r="771" s="23" customFormat="1" ht="15.75" customHeight="1" x14ac:dyDescent="0.15"/>
    <row r="772" s="23" customFormat="1" ht="15.75" customHeight="1" x14ac:dyDescent="0.15"/>
    <row r="773" s="23" customFormat="1" ht="15.75" customHeight="1" x14ac:dyDescent="0.15"/>
    <row r="774" s="23" customFormat="1" ht="15.75" customHeight="1" x14ac:dyDescent="0.15"/>
    <row r="775" s="23" customFormat="1" ht="15.75" customHeight="1" x14ac:dyDescent="0.15"/>
    <row r="776" s="23" customFormat="1" ht="15.75" customHeight="1" x14ac:dyDescent="0.15"/>
    <row r="777" s="23" customFormat="1" ht="15.75" customHeight="1" x14ac:dyDescent="0.15"/>
    <row r="778" s="23" customFormat="1" ht="15.75" customHeight="1" x14ac:dyDescent="0.15"/>
    <row r="779" s="23" customFormat="1" ht="15.75" customHeight="1" x14ac:dyDescent="0.15"/>
    <row r="780" s="23" customFormat="1" ht="15.75" customHeight="1" x14ac:dyDescent="0.15"/>
    <row r="781" s="23" customFormat="1" ht="15.75" customHeight="1" x14ac:dyDescent="0.15"/>
    <row r="782" s="23" customFormat="1" ht="15.75" customHeight="1" x14ac:dyDescent="0.15"/>
    <row r="783" s="23" customFormat="1" ht="15.75" customHeight="1" x14ac:dyDescent="0.15"/>
    <row r="784" s="23" customFormat="1" ht="15.75" customHeight="1" x14ac:dyDescent="0.15"/>
    <row r="785" s="23" customFormat="1" ht="15.75" customHeight="1" x14ac:dyDescent="0.15"/>
    <row r="786" s="23" customFormat="1" ht="15.75" customHeight="1" x14ac:dyDescent="0.15"/>
    <row r="787" s="23" customFormat="1" ht="15.75" customHeight="1" x14ac:dyDescent="0.15"/>
    <row r="788" s="23" customFormat="1" ht="15.75" customHeight="1" x14ac:dyDescent="0.15"/>
    <row r="789" s="23" customFormat="1" ht="15.75" customHeight="1" x14ac:dyDescent="0.15"/>
    <row r="790" s="23" customFormat="1" ht="15.75" customHeight="1" x14ac:dyDescent="0.15"/>
    <row r="791" s="23" customFormat="1" ht="15.75" customHeight="1" x14ac:dyDescent="0.15"/>
    <row r="792" s="23" customFormat="1" ht="15.75" customHeight="1" x14ac:dyDescent="0.15"/>
    <row r="793" s="23" customFormat="1" ht="15.75" customHeight="1" x14ac:dyDescent="0.15"/>
    <row r="794" s="23" customFormat="1" ht="15.75" customHeight="1" x14ac:dyDescent="0.15"/>
    <row r="795" s="23" customFormat="1" ht="15.75" customHeight="1" x14ac:dyDescent="0.15"/>
    <row r="796" s="23" customFormat="1" ht="15.75" customHeight="1" x14ac:dyDescent="0.15"/>
    <row r="797" s="23" customFormat="1" ht="15.75" customHeight="1" x14ac:dyDescent="0.15"/>
    <row r="798" s="23" customFormat="1" ht="15.75" customHeight="1" x14ac:dyDescent="0.15"/>
    <row r="799" s="23" customFormat="1" ht="15.75" customHeight="1" x14ac:dyDescent="0.15"/>
    <row r="800" s="23" customFormat="1" ht="15.75" customHeight="1" x14ac:dyDescent="0.15"/>
    <row r="801" s="23" customFormat="1" ht="15.75" customHeight="1" x14ac:dyDescent="0.15"/>
    <row r="802" s="23" customFormat="1" ht="15.75" customHeight="1" x14ac:dyDescent="0.15"/>
    <row r="803" s="23" customFormat="1" ht="15.75" customHeight="1" x14ac:dyDescent="0.15"/>
    <row r="804" s="23" customFormat="1" ht="15.75" customHeight="1" x14ac:dyDescent="0.15"/>
    <row r="805" s="23" customFormat="1" ht="15.75" customHeight="1" x14ac:dyDescent="0.15"/>
    <row r="806" s="23" customFormat="1" ht="15.75" customHeight="1" x14ac:dyDescent="0.15"/>
    <row r="807" s="23" customFormat="1" ht="15.75" customHeight="1" x14ac:dyDescent="0.15"/>
    <row r="808" s="23" customFormat="1" ht="15.75" customHeight="1" x14ac:dyDescent="0.15"/>
    <row r="809" s="23" customFormat="1" ht="15.75" customHeight="1" x14ac:dyDescent="0.15"/>
    <row r="810" s="23" customFormat="1" ht="15.75" customHeight="1" x14ac:dyDescent="0.15"/>
    <row r="811" s="23" customFormat="1" ht="15.75" customHeight="1" x14ac:dyDescent="0.15"/>
    <row r="812" s="23" customFormat="1" ht="15.75" customHeight="1" x14ac:dyDescent="0.15"/>
    <row r="813" s="23" customFormat="1" ht="15.75" customHeight="1" x14ac:dyDescent="0.15"/>
    <row r="814" s="23" customFormat="1" ht="15.75" customHeight="1" x14ac:dyDescent="0.15"/>
    <row r="815" s="23" customFormat="1" ht="15.75" customHeight="1" x14ac:dyDescent="0.15"/>
    <row r="816" s="23" customFormat="1" ht="15.75" customHeight="1" x14ac:dyDescent="0.15"/>
    <row r="817" s="23" customFormat="1" ht="15.75" customHeight="1" x14ac:dyDescent="0.15"/>
    <row r="818" s="23" customFormat="1" ht="15.75" customHeight="1" x14ac:dyDescent="0.15"/>
    <row r="819" s="23" customFormat="1" ht="15.75" customHeight="1" x14ac:dyDescent="0.15"/>
    <row r="820" s="23" customFormat="1" ht="15.75" customHeight="1" x14ac:dyDescent="0.15"/>
    <row r="821" s="23" customFormat="1" ht="15.75" customHeight="1" x14ac:dyDescent="0.15"/>
    <row r="822" s="23" customFormat="1" ht="15.75" customHeight="1" x14ac:dyDescent="0.15"/>
    <row r="823" s="23" customFormat="1" ht="15.75" customHeight="1" x14ac:dyDescent="0.15"/>
    <row r="824" s="23" customFormat="1" ht="15.75" customHeight="1" x14ac:dyDescent="0.15"/>
    <row r="825" s="23" customFormat="1" ht="15.75" customHeight="1" x14ac:dyDescent="0.15"/>
    <row r="826" s="23" customFormat="1" ht="15.75" customHeight="1" x14ac:dyDescent="0.15"/>
    <row r="827" s="23" customFormat="1" ht="15.75" customHeight="1" x14ac:dyDescent="0.15"/>
    <row r="828" s="23" customFormat="1" ht="15.75" customHeight="1" x14ac:dyDescent="0.15"/>
    <row r="829" s="23" customFormat="1" ht="15.75" customHeight="1" x14ac:dyDescent="0.15"/>
    <row r="830" s="23" customFormat="1" ht="15.75" customHeight="1" x14ac:dyDescent="0.15"/>
    <row r="831" s="23" customFormat="1" ht="15.75" customHeight="1" x14ac:dyDescent="0.15"/>
    <row r="832" s="23" customFormat="1" ht="15.75" customHeight="1" x14ac:dyDescent="0.15"/>
    <row r="833" s="23" customFormat="1" ht="15.75" customHeight="1" x14ac:dyDescent="0.15"/>
    <row r="834" s="23" customFormat="1" ht="15.75" customHeight="1" x14ac:dyDescent="0.15"/>
    <row r="835" s="23" customFormat="1" ht="15.75" customHeight="1" x14ac:dyDescent="0.15"/>
    <row r="836" s="23" customFormat="1" ht="15.75" customHeight="1" x14ac:dyDescent="0.15"/>
    <row r="837" s="23" customFormat="1" ht="15.75" customHeight="1" x14ac:dyDescent="0.15"/>
    <row r="838" s="23" customFormat="1" ht="15.75" customHeight="1" x14ac:dyDescent="0.15"/>
    <row r="839" s="23" customFormat="1" ht="15.75" customHeight="1" x14ac:dyDescent="0.15"/>
    <row r="840" s="23" customFormat="1" ht="15.75" customHeight="1" x14ac:dyDescent="0.15"/>
    <row r="841" s="23" customFormat="1" ht="15.75" customHeight="1" x14ac:dyDescent="0.15"/>
    <row r="842" s="23" customFormat="1" ht="15.75" customHeight="1" x14ac:dyDescent="0.15"/>
    <row r="843" s="23" customFormat="1" ht="15.75" customHeight="1" x14ac:dyDescent="0.15"/>
    <row r="844" s="23" customFormat="1" ht="15.75" customHeight="1" x14ac:dyDescent="0.15"/>
    <row r="845" s="23" customFormat="1" ht="15.75" customHeight="1" x14ac:dyDescent="0.15"/>
    <row r="846" s="23" customFormat="1" ht="15.75" customHeight="1" x14ac:dyDescent="0.15"/>
    <row r="847" s="23" customFormat="1" ht="15.75" customHeight="1" x14ac:dyDescent="0.15"/>
    <row r="848" s="23" customFormat="1" ht="15.75" customHeight="1" x14ac:dyDescent="0.15"/>
    <row r="849" s="23" customFormat="1" ht="15.75" customHeight="1" x14ac:dyDescent="0.15"/>
    <row r="850" s="23" customFormat="1" ht="15.75" customHeight="1" x14ac:dyDescent="0.15"/>
    <row r="851" s="23" customFormat="1" ht="15.75" customHeight="1" x14ac:dyDescent="0.15"/>
    <row r="852" s="23" customFormat="1" ht="15.75" customHeight="1" x14ac:dyDescent="0.15"/>
    <row r="853" s="23" customFormat="1" ht="15.75" customHeight="1" x14ac:dyDescent="0.15"/>
    <row r="854" s="23" customFormat="1" ht="15.75" customHeight="1" x14ac:dyDescent="0.15"/>
    <row r="855" s="23" customFormat="1" ht="15.75" customHeight="1" x14ac:dyDescent="0.15"/>
    <row r="856" s="23" customFormat="1" ht="15.75" customHeight="1" x14ac:dyDescent="0.15"/>
    <row r="857" s="23" customFormat="1" ht="15.75" customHeight="1" x14ac:dyDescent="0.15"/>
    <row r="858" s="23" customFormat="1" ht="15.75" customHeight="1" x14ac:dyDescent="0.15"/>
    <row r="859" s="23" customFormat="1" ht="15.75" customHeight="1" x14ac:dyDescent="0.15"/>
    <row r="860" s="23" customFormat="1" ht="15.75" customHeight="1" x14ac:dyDescent="0.15"/>
    <row r="861" s="23" customFormat="1" ht="15.75" customHeight="1" x14ac:dyDescent="0.15"/>
    <row r="862" s="23" customFormat="1" ht="15.75" customHeight="1" x14ac:dyDescent="0.15"/>
    <row r="863" s="23" customFormat="1" ht="15.75" customHeight="1" x14ac:dyDescent="0.15"/>
    <row r="864" s="23" customFormat="1" ht="15.75" customHeight="1" x14ac:dyDescent="0.15"/>
    <row r="865" s="23" customFormat="1" ht="15.75" customHeight="1" x14ac:dyDescent="0.15"/>
    <row r="866" s="23" customFormat="1" ht="15.75" customHeight="1" x14ac:dyDescent="0.15"/>
    <row r="867" s="23" customFormat="1" ht="15.75" customHeight="1" x14ac:dyDescent="0.15"/>
    <row r="868" s="23" customFormat="1" ht="15.75" customHeight="1" x14ac:dyDescent="0.15"/>
    <row r="869" s="23" customFormat="1" ht="15.75" customHeight="1" x14ac:dyDescent="0.15"/>
    <row r="870" s="23" customFormat="1" ht="15.75" customHeight="1" x14ac:dyDescent="0.15"/>
    <row r="871" s="23" customFormat="1" ht="15.75" customHeight="1" x14ac:dyDescent="0.15"/>
    <row r="872" s="23" customFormat="1" ht="15.75" customHeight="1" x14ac:dyDescent="0.15"/>
    <row r="873" s="23" customFormat="1" ht="15.75" customHeight="1" x14ac:dyDescent="0.15"/>
    <row r="874" s="23" customFormat="1" ht="15.75" customHeight="1" x14ac:dyDescent="0.15"/>
    <row r="875" s="23" customFormat="1" ht="15.75" customHeight="1" x14ac:dyDescent="0.15"/>
    <row r="876" s="23" customFormat="1" ht="15.75" customHeight="1" x14ac:dyDescent="0.15"/>
    <row r="877" s="23" customFormat="1" ht="15.75" customHeight="1" x14ac:dyDescent="0.15"/>
    <row r="878" s="23" customFormat="1" ht="15.75" customHeight="1" x14ac:dyDescent="0.15"/>
    <row r="879" s="23" customFormat="1" ht="15.75" customHeight="1" x14ac:dyDescent="0.15"/>
    <row r="880" s="23" customFormat="1" ht="15.75" customHeight="1" x14ac:dyDescent="0.15"/>
    <row r="881" s="23" customFormat="1" ht="15.75" customHeight="1" x14ac:dyDescent="0.15"/>
    <row r="882" s="23" customFormat="1" ht="15.75" customHeight="1" x14ac:dyDescent="0.15"/>
    <row r="883" s="23" customFormat="1" ht="15.75" customHeight="1" x14ac:dyDescent="0.15"/>
    <row r="884" s="23" customFormat="1" ht="15.75" customHeight="1" x14ac:dyDescent="0.15"/>
    <row r="885" s="23" customFormat="1" ht="15.75" customHeight="1" x14ac:dyDescent="0.15"/>
    <row r="886" s="23" customFormat="1" ht="15.75" customHeight="1" x14ac:dyDescent="0.15"/>
    <row r="887" s="23" customFormat="1" ht="15.75" customHeight="1" x14ac:dyDescent="0.15"/>
    <row r="888" s="23" customFormat="1" ht="15.75" customHeight="1" x14ac:dyDescent="0.15"/>
    <row r="889" s="23" customFormat="1" ht="15.75" customHeight="1" x14ac:dyDescent="0.15"/>
    <row r="890" s="23" customFormat="1" ht="15.75" customHeight="1" x14ac:dyDescent="0.15"/>
    <row r="891" s="23" customFormat="1" ht="15.75" customHeight="1" x14ac:dyDescent="0.15"/>
    <row r="892" s="23" customFormat="1" ht="15.75" customHeight="1" x14ac:dyDescent="0.15"/>
    <row r="893" s="23" customFormat="1" ht="15.75" customHeight="1" x14ac:dyDescent="0.15"/>
    <row r="894" s="23" customFormat="1" ht="15.75" customHeight="1" x14ac:dyDescent="0.15"/>
    <row r="895" s="23" customFormat="1" ht="15.75" customHeight="1" x14ac:dyDescent="0.15"/>
    <row r="896" s="23" customFormat="1" ht="15.75" customHeight="1" x14ac:dyDescent="0.15"/>
    <row r="897" s="23" customFormat="1" ht="15.75" customHeight="1" x14ac:dyDescent="0.15"/>
    <row r="898" s="23" customFormat="1" ht="15.75" customHeight="1" x14ac:dyDescent="0.15"/>
    <row r="899" s="23" customFormat="1" ht="15.75" customHeight="1" x14ac:dyDescent="0.15"/>
    <row r="900" s="23" customFormat="1" ht="15.75" customHeight="1" x14ac:dyDescent="0.15"/>
    <row r="901" s="23" customFormat="1" ht="15.75" customHeight="1" x14ac:dyDescent="0.15"/>
    <row r="902" s="23" customFormat="1" ht="15.75" customHeight="1" x14ac:dyDescent="0.15"/>
    <row r="903" s="23" customFormat="1" ht="15.75" customHeight="1" x14ac:dyDescent="0.15"/>
    <row r="904" s="23" customFormat="1" ht="15.75" customHeight="1" x14ac:dyDescent="0.15"/>
    <row r="905" s="23" customFormat="1" ht="15.75" customHeight="1" x14ac:dyDescent="0.15"/>
    <row r="906" s="23" customFormat="1" ht="15.75" customHeight="1" x14ac:dyDescent="0.15"/>
    <row r="907" s="23" customFormat="1" ht="15.75" customHeight="1" x14ac:dyDescent="0.15"/>
    <row r="908" s="23" customFormat="1" ht="15.75" customHeight="1" x14ac:dyDescent="0.15"/>
    <row r="909" s="23" customFormat="1" ht="15.75" customHeight="1" x14ac:dyDescent="0.15"/>
    <row r="910" s="23" customFormat="1" ht="15.75" customHeight="1" x14ac:dyDescent="0.15"/>
    <row r="911" s="23" customFormat="1" ht="15.75" customHeight="1" x14ac:dyDescent="0.15"/>
    <row r="912" s="23" customFormat="1" ht="15.75" customHeight="1" x14ac:dyDescent="0.15"/>
    <row r="913" s="23" customFormat="1" ht="15.75" customHeight="1" x14ac:dyDescent="0.15"/>
    <row r="914" s="23" customFormat="1" ht="15.75" customHeight="1" x14ac:dyDescent="0.15"/>
    <row r="915" s="23" customFormat="1" ht="15.75" customHeight="1" x14ac:dyDescent="0.15"/>
    <row r="916" s="23" customFormat="1" ht="15.75" customHeight="1" x14ac:dyDescent="0.15"/>
    <row r="917" s="23" customFormat="1" ht="15.75" customHeight="1" x14ac:dyDescent="0.15"/>
    <row r="918" s="23" customFormat="1" ht="15.75" customHeight="1" x14ac:dyDescent="0.15"/>
    <row r="919" s="23" customFormat="1" ht="15.75" customHeight="1" x14ac:dyDescent="0.15"/>
    <row r="920" s="23" customFormat="1" ht="15.75" customHeight="1" x14ac:dyDescent="0.15"/>
    <row r="921" s="23" customFormat="1" ht="15.75" customHeight="1" x14ac:dyDescent="0.15"/>
    <row r="922" s="23" customFormat="1" ht="15.75" customHeight="1" x14ac:dyDescent="0.15"/>
    <row r="923" s="23" customFormat="1" ht="15.75" customHeight="1" x14ac:dyDescent="0.15"/>
    <row r="924" s="23" customFormat="1" ht="15.75" customHeight="1" x14ac:dyDescent="0.15"/>
    <row r="925" s="23" customFormat="1" ht="15.75" customHeight="1" x14ac:dyDescent="0.15"/>
    <row r="926" s="23" customFormat="1" ht="15.75" customHeight="1" x14ac:dyDescent="0.15"/>
    <row r="927" s="23" customFormat="1" ht="15.75" customHeight="1" x14ac:dyDescent="0.15"/>
    <row r="928" s="23" customFormat="1" ht="15.75" customHeight="1" x14ac:dyDescent="0.15"/>
    <row r="929" s="23" customFormat="1" ht="15.75" customHeight="1" x14ac:dyDescent="0.15"/>
    <row r="930" s="23" customFormat="1" ht="15.75" customHeight="1" x14ac:dyDescent="0.15"/>
    <row r="931" s="23" customFormat="1" ht="15.75" customHeight="1" x14ac:dyDescent="0.15"/>
    <row r="932" s="23" customFormat="1" ht="15.75" customHeight="1" x14ac:dyDescent="0.15"/>
    <row r="933" s="23" customFormat="1" ht="15.75" customHeight="1" x14ac:dyDescent="0.15"/>
    <row r="934" s="23" customFormat="1" ht="15.75" customHeight="1" x14ac:dyDescent="0.15"/>
    <row r="935" s="23" customFormat="1" ht="15.75" customHeight="1" x14ac:dyDescent="0.15"/>
    <row r="936" s="23" customFormat="1" ht="15.75" customHeight="1" x14ac:dyDescent="0.15"/>
    <row r="937" s="23" customFormat="1" ht="15.75" customHeight="1" x14ac:dyDescent="0.15"/>
    <row r="938" s="23" customFormat="1" ht="15.75" customHeight="1" x14ac:dyDescent="0.15"/>
    <row r="939" s="23" customFormat="1" ht="15.75" customHeight="1" x14ac:dyDescent="0.15"/>
    <row r="940" s="23" customFormat="1" ht="15.75" customHeight="1" x14ac:dyDescent="0.15"/>
    <row r="941" s="23" customFormat="1" ht="15.75" customHeight="1" x14ac:dyDescent="0.15"/>
    <row r="942" s="23" customFormat="1" ht="15.75" customHeight="1" x14ac:dyDescent="0.15"/>
    <row r="943" s="23" customFormat="1" ht="15.75" customHeight="1" x14ac:dyDescent="0.15"/>
    <row r="944" s="23" customFormat="1" ht="15.75" customHeight="1" x14ac:dyDescent="0.15"/>
    <row r="945" s="23" customFormat="1" ht="15.75" customHeight="1" x14ac:dyDescent="0.15"/>
    <row r="946" s="23" customFormat="1" ht="15.75" customHeight="1" x14ac:dyDescent="0.15"/>
    <row r="947" s="23" customFormat="1" ht="15.75" customHeight="1" x14ac:dyDescent="0.15"/>
    <row r="948" s="23" customFormat="1" ht="15.75" customHeight="1" x14ac:dyDescent="0.15"/>
    <row r="949" s="23" customFormat="1" ht="15.75" customHeight="1" x14ac:dyDescent="0.15"/>
    <row r="950" s="23" customFormat="1" ht="15.75" customHeight="1" x14ac:dyDescent="0.15"/>
    <row r="951" s="23" customFormat="1" ht="15.75" customHeight="1" x14ac:dyDescent="0.15"/>
    <row r="952" s="23" customFormat="1" ht="15.75" customHeight="1" x14ac:dyDescent="0.15"/>
    <row r="953" s="23" customFormat="1" ht="15.75" customHeight="1" x14ac:dyDescent="0.15"/>
    <row r="954" s="23" customFormat="1" ht="15.75" customHeight="1" x14ac:dyDescent="0.15"/>
    <row r="955" s="23" customFormat="1" ht="15.75" customHeight="1" x14ac:dyDescent="0.15"/>
    <row r="956" s="23" customFormat="1" ht="15.75" customHeight="1" x14ac:dyDescent="0.15"/>
    <row r="957" s="23" customFormat="1" ht="15.75" customHeight="1" x14ac:dyDescent="0.15"/>
    <row r="958" s="23" customFormat="1" ht="15.75" customHeight="1" x14ac:dyDescent="0.15"/>
    <row r="959" s="23" customFormat="1" ht="15.75" customHeight="1" x14ac:dyDescent="0.15"/>
    <row r="960" s="23" customFormat="1" ht="15.75" customHeight="1" x14ac:dyDescent="0.15"/>
    <row r="961" s="23" customFormat="1" ht="15.75" customHeight="1" x14ac:dyDescent="0.15"/>
    <row r="962" s="23" customFormat="1" ht="15.75" customHeight="1" x14ac:dyDescent="0.15"/>
    <row r="963" s="23" customFormat="1" ht="15.75" customHeight="1" x14ac:dyDescent="0.15"/>
    <row r="964" s="23" customFormat="1" ht="15.75" customHeight="1" x14ac:dyDescent="0.15"/>
    <row r="965" s="23" customFormat="1" ht="15.75" customHeight="1" x14ac:dyDescent="0.15"/>
    <row r="966" s="23" customFormat="1" ht="15.75" customHeight="1" x14ac:dyDescent="0.15"/>
    <row r="967" s="23" customFormat="1" ht="15.75" customHeight="1" x14ac:dyDescent="0.15"/>
    <row r="968" s="23" customFormat="1" ht="15.75" customHeight="1" x14ac:dyDescent="0.15"/>
    <row r="969" s="23" customFormat="1" ht="15.75" customHeight="1" x14ac:dyDescent="0.15"/>
    <row r="970" s="23" customFormat="1" ht="15.75" customHeight="1" x14ac:dyDescent="0.15"/>
    <row r="971" s="23" customFormat="1" ht="15.75" customHeight="1" x14ac:dyDescent="0.15"/>
    <row r="972" s="23" customFormat="1" ht="15.75" customHeight="1" x14ac:dyDescent="0.15"/>
    <row r="973" s="23" customFormat="1" ht="15.75" customHeight="1" x14ac:dyDescent="0.15"/>
    <row r="974" s="23" customFormat="1" ht="15.75" customHeight="1" x14ac:dyDescent="0.15"/>
    <row r="975" s="23" customFormat="1" ht="15.75" customHeight="1" x14ac:dyDescent="0.15"/>
    <row r="976" s="23" customFormat="1" ht="15.75" customHeight="1" x14ac:dyDescent="0.15"/>
    <row r="977" s="23" customFormat="1" ht="15.75" customHeight="1" x14ac:dyDescent="0.15"/>
    <row r="978" s="23" customFormat="1" ht="15.75" customHeight="1" x14ac:dyDescent="0.15"/>
    <row r="979" s="23" customFormat="1" ht="15.75" customHeight="1" x14ac:dyDescent="0.15"/>
    <row r="980" s="23" customFormat="1" ht="15.75" customHeight="1" x14ac:dyDescent="0.15"/>
    <row r="981" s="23" customFormat="1" ht="15.75" customHeight="1" x14ac:dyDescent="0.15"/>
    <row r="982" s="23" customFormat="1" ht="15.75" customHeight="1" x14ac:dyDescent="0.15"/>
    <row r="983" s="23" customFormat="1" ht="15.75" customHeight="1" x14ac:dyDescent="0.15"/>
    <row r="984" s="23" customFormat="1" ht="15.75" customHeight="1" x14ac:dyDescent="0.15"/>
    <row r="985" s="23" customFormat="1" ht="15.75" customHeight="1" x14ac:dyDescent="0.15"/>
    <row r="986" s="23" customFormat="1" ht="15.75" customHeight="1" x14ac:dyDescent="0.15"/>
    <row r="987" s="23" customFormat="1" ht="15.75" customHeight="1" x14ac:dyDescent="0.15"/>
    <row r="988" s="23" customFormat="1" ht="15.75" customHeight="1" x14ac:dyDescent="0.15"/>
    <row r="989" s="23" customFormat="1" ht="15.75" customHeight="1" x14ac:dyDescent="0.15"/>
    <row r="990" s="23" customFormat="1" ht="15.75" customHeight="1" x14ac:dyDescent="0.15"/>
    <row r="991" s="23" customFormat="1" ht="15.75" customHeight="1" x14ac:dyDescent="0.15"/>
    <row r="992" s="23" customFormat="1" ht="15.75" customHeight="1" x14ac:dyDescent="0.15"/>
    <row r="993" s="23" customFormat="1" ht="15.75" customHeight="1" x14ac:dyDescent="0.15"/>
    <row r="994" s="23" customFormat="1" ht="15.75" customHeight="1" x14ac:dyDescent="0.15"/>
    <row r="995" s="23" customFormat="1" ht="15.75" customHeight="1" x14ac:dyDescent="0.15"/>
    <row r="996" s="23" customFormat="1" ht="15.75" customHeight="1" x14ac:dyDescent="0.15"/>
    <row r="997" s="23" customFormat="1" ht="15.75" customHeight="1" x14ac:dyDescent="0.15"/>
    <row r="998" s="23" customFormat="1" ht="15.75" customHeight="1" x14ac:dyDescent="0.15"/>
    <row r="999" s="23" customFormat="1" ht="15.75" customHeight="1" x14ac:dyDescent="0.15"/>
    <row r="1000" s="23" customFormat="1" ht="15.75" customHeight="1" x14ac:dyDescent="0.15"/>
    <row r="1048576" spans="40:63" ht="15" customHeight="1" x14ac:dyDescent="0.2">
      <c r="AN1048576" s="39">
        <f>SUM(AL1048576:AM1048576)+AK1048576</f>
        <v>0</v>
      </c>
      <c r="BK1048576" s="1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63FB8-BEC5-BB49-99F4-44B7C1DE9760}">
  <sheetPr codeName="Sheet6"/>
  <dimension ref="A1:AU32"/>
  <sheetViews>
    <sheetView zoomScale="87" workbookViewId="0"/>
  </sheetViews>
  <sheetFormatPr baseColWidth="10" defaultColWidth="8.83203125" defaultRowHeight="16" x14ac:dyDescent="0.2"/>
  <cols>
    <col min="1" max="2" width="9.83203125" customWidth="1"/>
    <col min="3" max="3" width="7.5" customWidth="1"/>
    <col min="4" max="4" width="12.5" customWidth="1"/>
    <col min="5" max="5" width="6.5" customWidth="1"/>
    <col min="6" max="7" width="12.1640625" customWidth="1"/>
    <col min="8" max="8" width="8" customWidth="1"/>
    <col min="9" max="11" width="12.33203125" customWidth="1"/>
    <col min="12" max="12" width="6.6640625" customWidth="1"/>
    <col min="13" max="13" width="12.1640625" customWidth="1"/>
    <col min="14" max="15" width="11.5" customWidth="1"/>
    <col min="16" max="16" width="7" customWidth="1"/>
    <col min="17" max="19" width="11.33203125" customWidth="1"/>
    <col min="20" max="20" width="7.83203125" customWidth="1"/>
    <col min="21" max="23" width="12.1640625" customWidth="1"/>
    <col min="24" max="24" width="7" customWidth="1"/>
    <col min="25" max="27" width="12.1640625" customWidth="1"/>
    <col min="28" max="28" width="7" customWidth="1"/>
    <col min="29" max="31" width="12.33203125" customWidth="1"/>
    <col min="32" max="32" width="7.1640625" customWidth="1"/>
    <col min="33" max="35" width="12.1640625" customWidth="1"/>
    <col min="36" max="36" width="6.33203125" customWidth="1"/>
    <col min="37" max="39" width="12.1640625" customWidth="1"/>
    <col min="40" max="40" width="6.83203125" customWidth="1"/>
    <col min="41" max="43" width="11.5" customWidth="1"/>
    <col min="44" max="44" width="7.33203125" customWidth="1"/>
    <col min="45" max="47" width="12.1640625" customWidth="1"/>
  </cols>
  <sheetData>
    <row r="1" spans="1:47" x14ac:dyDescent="0.2">
      <c r="A1" s="4" t="s">
        <v>169</v>
      </c>
      <c r="B1" t="s">
        <v>189</v>
      </c>
      <c r="D1" t="s">
        <v>1</v>
      </c>
      <c r="F1" t="s">
        <v>170</v>
      </c>
      <c r="G1" s="111" t="s">
        <v>171</v>
      </c>
      <c r="I1" t="s">
        <v>172</v>
      </c>
      <c r="J1" s="111" t="s">
        <v>171</v>
      </c>
      <c r="K1" s="111" t="s">
        <v>173</v>
      </c>
      <c r="M1" t="s">
        <v>174</v>
      </c>
      <c r="N1" s="111" t="s">
        <v>171</v>
      </c>
      <c r="O1" s="111" t="s">
        <v>173</v>
      </c>
      <c r="Q1" t="s">
        <v>2</v>
      </c>
      <c r="R1" s="111" t="s">
        <v>171</v>
      </c>
      <c r="S1" s="111" t="s">
        <v>173</v>
      </c>
      <c r="U1" t="s">
        <v>175</v>
      </c>
      <c r="V1" s="111" t="s">
        <v>171</v>
      </c>
      <c r="W1" s="111" t="s">
        <v>173</v>
      </c>
      <c r="Y1" t="s">
        <v>176</v>
      </c>
      <c r="Z1" s="111" t="s">
        <v>171</v>
      </c>
      <c r="AA1" s="111" t="s">
        <v>173</v>
      </c>
      <c r="AC1" t="s">
        <v>177</v>
      </c>
      <c r="AD1" s="111" t="s">
        <v>171</v>
      </c>
      <c r="AE1" s="111" t="s">
        <v>173</v>
      </c>
      <c r="AG1" t="s">
        <v>3</v>
      </c>
      <c r="AH1" s="111" t="s">
        <v>171</v>
      </c>
      <c r="AI1" s="111" t="s">
        <v>173</v>
      </c>
      <c r="AK1" t="s">
        <v>178</v>
      </c>
      <c r="AL1" s="111" t="s">
        <v>171</v>
      </c>
      <c r="AM1" s="111" t="s">
        <v>173</v>
      </c>
      <c r="AO1" t="s">
        <v>190</v>
      </c>
      <c r="AP1" s="111" t="s">
        <v>171</v>
      </c>
      <c r="AQ1" s="111" t="s">
        <v>173</v>
      </c>
      <c r="AS1" t="s">
        <v>4</v>
      </c>
      <c r="AT1" s="111" t="s">
        <v>171</v>
      </c>
      <c r="AU1" s="111" t="s">
        <v>173</v>
      </c>
    </row>
    <row r="2" spans="1:47" x14ac:dyDescent="0.2">
      <c r="A2" s="15" t="s">
        <v>18</v>
      </c>
      <c r="B2" s="123" t="s">
        <v>13</v>
      </c>
      <c r="C2" s="112">
        <v>2</v>
      </c>
      <c r="D2" s="1" t="s">
        <v>9</v>
      </c>
      <c r="E2" s="13">
        <v>5</v>
      </c>
      <c r="F2" s="1" t="s">
        <v>12</v>
      </c>
      <c r="G2" s="113" t="s">
        <v>9</v>
      </c>
      <c r="H2" s="13">
        <v>7</v>
      </c>
      <c r="I2" s="114">
        <v>6.1833464999999997E-2</v>
      </c>
      <c r="J2" s="114" t="s">
        <v>9</v>
      </c>
      <c r="K2" s="113" t="s">
        <v>9</v>
      </c>
      <c r="L2" s="13">
        <v>9</v>
      </c>
      <c r="M2" s="1" t="s">
        <v>12</v>
      </c>
      <c r="N2" s="113" t="s">
        <v>9</v>
      </c>
      <c r="O2" s="113" t="s">
        <v>9</v>
      </c>
      <c r="P2" s="13">
        <v>9</v>
      </c>
      <c r="Q2" s="1" t="s">
        <v>12</v>
      </c>
      <c r="R2" s="113" t="s">
        <v>9</v>
      </c>
      <c r="S2" s="113" t="s">
        <v>9</v>
      </c>
      <c r="T2" s="13">
        <v>9</v>
      </c>
      <c r="U2" s="1" t="s">
        <v>12</v>
      </c>
      <c r="V2" s="113" t="s">
        <v>9</v>
      </c>
      <c r="W2" s="113" t="s">
        <v>9</v>
      </c>
      <c r="X2" s="13">
        <v>9</v>
      </c>
      <c r="Y2" s="1" t="s">
        <v>12</v>
      </c>
      <c r="Z2" s="113" t="s">
        <v>9</v>
      </c>
      <c r="AA2" s="113" t="s">
        <v>9</v>
      </c>
      <c r="AB2" s="13">
        <v>9</v>
      </c>
      <c r="AC2" s="1" t="s">
        <v>12</v>
      </c>
      <c r="AD2" s="113" t="s">
        <v>9</v>
      </c>
      <c r="AE2" s="113" t="s">
        <v>9</v>
      </c>
      <c r="AF2" s="13">
        <v>9</v>
      </c>
      <c r="AG2" s="1" t="s">
        <v>12</v>
      </c>
      <c r="AH2" s="113" t="s">
        <v>9</v>
      </c>
      <c r="AI2" s="113" t="s">
        <v>9</v>
      </c>
      <c r="AJ2" s="115">
        <v>9</v>
      </c>
      <c r="AK2" s="1" t="s">
        <v>12</v>
      </c>
      <c r="AL2" s="113" t="s">
        <v>9</v>
      </c>
      <c r="AM2" s="113" t="s">
        <v>9</v>
      </c>
      <c r="AN2" s="13">
        <v>9</v>
      </c>
      <c r="AO2" s="1" t="s">
        <v>12</v>
      </c>
      <c r="AP2" s="113" t="s">
        <v>9</v>
      </c>
      <c r="AQ2" s="113" t="s">
        <v>9</v>
      </c>
      <c r="AR2" s="13" t="s">
        <v>179</v>
      </c>
      <c r="AS2" s="1" t="s">
        <v>12</v>
      </c>
      <c r="AT2" s="113" t="s">
        <v>9</v>
      </c>
      <c r="AU2" s="113" t="s">
        <v>9</v>
      </c>
    </row>
    <row r="3" spans="1:47" x14ac:dyDescent="0.2">
      <c r="A3" s="16" t="s">
        <v>19</v>
      </c>
      <c r="B3" s="123" t="s">
        <v>13</v>
      </c>
      <c r="C3" s="112">
        <v>2</v>
      </c>
      <c r="D3" s="2">
        <v>0.21495354799999999</v>
      </c>
      <c r="E3" s="13">
        <v>4</v>
      </c>
      <c r="F3" s="2">
        <v>0.21572580599999999</v>
      </c>
      <c r="G3" s="1">
        <f>F3-D3</f>
        <v>7.7225799999999789E-4</v>
      </c>
      <c r="H3" s="13">
        <v>6</v>
      </c>
      <c r="I3" s="2">
        <v>0.22999604700000001</v>
      </c>
      <c r="J3" s="2">
        <f>I3-D3</f>
        <v>1.5042499000000015E-2</v>
      </c>
      <c r="K3" s="114">
        <f>I3-F3</f>
        <v>1.4270241000000017E-2</v>
      </c>
      <c r="L3" s="13">
        <v>8</v>
      </c>
      <c r="M3" s="2">
        <v>0.2207269</v>
      </c>
      <c r="N3" s="2">
        <f>M3-D3</f>
        <v>5.7733520000000094E-3</v>
      </c>
      <c r="O3" s="114">
        <f>M3-F3</f>
        <v>5.0010940000000115E-3</v>
      </c>
      <c r="P3" s="13">
        <v>10</v>
      </c>
      <c r="Q3" s="2">
        <v>0.22737053800000001</v>
      </c>
      <c r="R3" s="1">
        <f>Q3-D3</f>
        <v>1.2416990000000017E-2</v>
      </c>
      <c r="S3" s="116">
        <f>Q3-F3</f>
        <v>1.1644732000000019E-2</v>
      </c>
      <c r="T3" s="13">
        <v>11</v>
      </c>
      <c r="U3" s="2">
        <v>0.26982930999999999</v>
      </c>
      <c r="V3" s="1">
        <f>U3-D3</f>
        <v>5.4875761999999995E-2</v>
      </c>
      <c r="W3" s="116">
        <f>U3-F3</f>
        <v>5.4103503999999997E-2</v>
      </c>
      <c r="X3" s="13">
        <v>13</v>
      </c>
      <c r="Y3" s="2">
        <v>0.267868098</v>
      </c>
      <c r="Z3" s="1">
        <f>Y3-D3</f>
        <v>5.2914550000000005E-2</v>
      </c>
      <c r="AA3" s="116">
        <f>Y3-F3</f>
        <v>5.2142292000000007E-2</v>
      </c>
      <c r="AB3" s="13">
        <v>14</v>
      </c>
      <c r="AC3" s="2">
        <v>0.26330845800000002</v>
      </c>
      <c r="AD3" s="1">
        <f>AC3-D3</f>
        <v>4.8354910000000029E-2</v>
      </c>
      <c r="AE3" s="116">
        <f>AC3-F3</f>
        <v>4.7582652000000031E-2</v>
      </c>
      <c r="AF3" s="13">
        <v>14</v>
      </c>
      <c r="AG3" s="2">
        <v>0.257479601</v>
      </c>
      <c r="AH3" s="1">
        <f>AG3-D3</f>
        <v>4.2526053000000008E-2</v>
      </c>
      <c r="AI3" s="116">
        <f>AG3-F3</f>
        <v>4.175379500000001E-2</v>
      </c>
      <c r="AJ3" s="13">
        <v>15</v>
      </c>
      <c r="AK3" s="2">
        <v>0.25622356099999999</v>
      </c>
      <c r="AL3" s="1">
        <f>AK3-D3</f>
        <v>4.1270012999999994E-2</v>
      </c>
      <c r="AM3" s="116">
        <f>AK3-F3</f>
        <v>4.0497754999999996E-2</v>
      </c>
      <c r="AN3" s="13">
        <v>17</v>
      </c>
      <c r="AO3" s="2">
        <v>0.33042652099999997</v>
      </c>
      <c r="AP3" s="1">
        <f>AO3-D3</f>
        <v>0.11547297299999998</v>
      </c>
      <c r="AQ3" s="116">
        <f>AO3-F3</f>
        <v>0.11470071499999998</v>
      </c>
      <c r="AR3" s="13">
        <v>20</v>
      </c>
      <c r="AS3" s="2">
        <v>0.22821350800000001</v>
      </c>
      <c r="AT3" s="113">
        <f>AS3-D3</f>
        <v>1.3259960000000015E-2</v>
      </c>
      <c r="AU3" s="116">
        <f>AS3-F3</f>
        <v>1.2487702000000017E-2</v>
      </c>
    </row>
    <row r="4" spans="1:47" x14ac:dyDescent="0.2">
      <c r="A4" s="16" t="s">
        <v>20</v>
      </c>
      <c r="B4" s="123" t="s">
        <v>13</v>
      </c>
      <c r="C4" s="112">
        <v>2</v>
      </c>
      <c r="D4" s="2">
        <v>2.7893556E-2</v>
      </c>
      <c r="E4" s="13">
        <v>4</v>
      </c>
      <c r="F4" s="2">
        <v>0.11228772300000001</v>
      </c>
      <c r="G4" s="1">
        <f>F4-D4</f>
        <v>8.4394167000000006E-2</v>
      </c>
      <c r="H4" s="13">
        <v>5</v>
      </c>
      <c r="I4" s="2">
        <v>5.8934141000000002E-2</v>
      </c>
      <c r="J4" s="2">
        <f>I4-D4</f>
        <v>3.1040585000000002E-2</v>
      </c>
      <c r="K4" s="114">
        <f>I4-F4</f>
        <v>-5.3353582000000004E-2</v>
      </c>
      <c r="L4" s="13">
        <v>5</v>
      </c>
      <c r="M4" s="2">
        <v>0.109099921</v>
      </c>
      <c r="N4" s="2">
        <f>M4-D4</f>
        <v>8.1206365000000003E-2</v>
      </c>
      <c r="O4" s="114">
        <f>M4-F4</f>
        <v>-3.1878020000000035E-3</v>
      </c>
      <c r="P4" s="13">
        <v>6</v>
      </c>
      <c r="Q4" s="2">
        <v>9.8587328000000002E-2</v>
      </c>
      <c r="R4" s="1">
        <f>Q4-D4</f>
        <v>7.0693772000000002E-2</v>
      </c>
      <c r="S4" s="116">
        <f>Q4-F4</f>
        <v>-1.3700395000000004E-2</v>
      </c>
      <c r="T4" s="13">
        <v>8</v>
      </c>
      <c r="U4" s="2">
        <v>7.59127E-2</v>
      </c>
      <c r="V4" s="1">
        <f>U4-D4</f>
        <v>4.8019144E-2</v>
      </c>
      <c r="W4" s="116">
        <f>U4-F4</f>
        <v>-3.6375023000000006E-2</v>
      </c>
      <c r="X4" s="13">
        <v>9</v>
      </c>
      <c r="Y4" s="2">
        <v>0.16788055399999999</v>
      </c>
      <c r="Z4" s="1">
        <f>Y4-D4</f>
        <v>0.13998699799999997</v>
      </c>
      <c r="AA4" s="116">
        <f>Y4-F4</f>
        <v>5.5592830999999981E-2</v>
      </c>
      <c r="AB4" s="13">
        <v>10</v>
      </c>
      <c r="AC4" s="2">
        <v>0.158794454</v>
      </c>
      <c r="AD4" s="1">
        <f>AC4-D4</f>
        <v>0.13090089799999999</v>
      </c>
      <c r="AE4" s="116">
        <f>AC4-F4</f>
        <v>4.6506730999999996E-2</v>
      </c>
      <c r="AF4" s="13">
        <v>10</v>
      </c>
      <c r="AG4" s="2">
        <v>0.20506395899999999</v>
      </c>
      <c r="AH4" s="1">
        <f>AG4-D4</f>
        <v>0.17717040299999998</v>
      </c>
      <c r="AI4" s="116">
        <f>AG4-F4</f>
        <v>9.2776235999999984E-2</v>
      </c>
      <c r="AJ4" s="13">
        <v>11</v>
      </c>
      <c r="AK4" s="2">
        <v>0.19627619499999999</v>
      </c>
      <c r="AL4" s="1">
        <f>AK4-D4</f>
        <v>0.168382639</v>
      </c>
      <c r="AM4" s="116">
        <f>AK4-F4</f>
        <v>8.3988471999999981E-2</v>
      </c>
      <c r="AN4" s="13">
        <v>12</v>
      </c>
      <c r="AO4" s="2" t="s">
        <v>12</v>
      </c>
      <c r="AP4" s="113" t="s">
        <v>9</v>
      </c>
      <c r="AQ4" s="113" t="s">
        <v>9</v>
      </c>
      <c r="AR4" s="13">
        <v>13</v>
      </c>
      <c r="AS4" s="2">
        <v>0.232546171</v>
      </c>
      <c r="AT4" s="113">
        <f>AS4-D4</f>
        <v>0.20465261499999998</v>
      </c>
      <c r="AU4" s="116">
        <f>AS4-F4</f>
        <v>0.12025844799999999</v>
      </c>
    </row>
    <row r="5" spans="1:47" x14ac:dyDescent="0.2">
      <c r="A5" s="16" t="s">
        <v>21</v>
      </c>
      <c r="B5" s="123" t="s">
        <v>13</v>
      </c>
      <c r="C5" s="112">
        <v>2</v>
      </c>
      <c r="D5" s="2">
        <v>0.21761658</v>
      </c>
      <c r="E5" s="13">
        <v>4</v>
      </c>
      <c r="F5" s="2">
        <v>0.24476607</v>
      </c>
      <c r="G5" s="1">
        <f>F5-D5</f>
        <v>2.7149489999999998E-2</v>
      </c>
      <c r="H5" s="13">
        <v>5</v>
      </c>
      <c r="I5" s="2">
        <v>0.21015867299999999</v>
      </c>
      <c r="J5" s="2">
        <f>I5-D5</f>
        <v>-7.4579070000000136E-3</v>
      </c>
      <c r="K5" s="114">
        <f>I5-F5</f>
        <v>-3.4607397000000012E-2</v>
      </c>
      <c r="L5" s="13">
        <v>5</v>
      </c>
      <c r="M5" s="2">
        <v>0.190176976</v>
      </c>
      <c r="N5" s="2">
        <f>M5-D5</f>
        <v>-2.7439604000000006E-2</v>
      </c>
      <c r="O5" s="114">
        <f>M5-F5</f>
        <v>-5.4589094000000005E-2</v>
      </c>
      <c r="P5" s="13">
        <v>6</v>
      </c>
      <c r="Q5" s="2" t="s">
        <v>9</v>
      </c>
      <c r="R5" s="113" t="s">
        <v>9</v>
      </c>
      <c r="S5" s="113" t="s">
        <v>9</v>
      </c>
      <c r="T5" s="13">
        <v>6</v>
      </c>
      <c r="U5" s="2" t="s">
        <v>9</v>
      </c>
      <c r="V5" s="113" t="s">
        <v>9</v>
      </c>
      <c r="W5" s="113" t="s">
        <v>9</v>
      </c>
      <c r="X5" s="13">
        <v>6</v>
      </c>
      <c r="Y5" s="2" t="s">
        <v>9</v>
      </c>
      <c r="Z5" s="113" t="s">
        <v>9</v>
      </c>
      <c r="AA5" s="113" t="s">
        <v>9</v>
      </c>
      <c r="AB5" s="13">
        <v>6</v>
      </c>
      <c r="AC5" s="2" t="s">
        <v>12</v>
      </c>
      <c r="AD5" s="113" t="s">
        <v>9</v>
      </c>
      <c r="AE5" s="113" t="s">
        <v>9</v>
      </c>
      <c r="AF5" s="13">
        <v>6</v>
      </c>
      <c r="AG5" s="2" t="s">
        <v>12</v>
      </c>
      <c r="AH5" s="113" t="s">
        <v>9</v>
      </c>
      <c r="AI5" s="113" t="s">
        <v>9</v>
      </c>
      <c r="AJ5" s="13">
        <v>6</v>
      </c>
      <c r="AK5" s="2" t="s">
        <v>12</v>
      </c>
      <c r="AL5" s="113" t="s">
        <v>9</v>
      </c>
      <c r="AM5" s="113" t="s">
        <v>9</v>
      </c>
      <c r="AN5" s="13">
        <v>6</v>
      </c>
      <c r="AO5" s="2" t="s">
        <v>9</v>
      </c>
      <c r="AP5" s="113" t="s">
        <v>9</v>
      </c>
      <c r="AQ5" s="113" t="s">
        <v>9</v>
      </c>
      <c r="AR5" s="13" t="s">
        <v>180</v>
      </c>
      <c r="AS5" s="2" t="s">
        <v>9</v>
      </c>
      <c r="AT5" s="113" t="s">
        <v>9</v>
      </c>
      <c r="AU5" s="113" t="s">
        <v>9</v>
      </c>
    </row>
    <row r="6" spans="1:47" x14ac:dyDescent="0.2">
      <c r="A6" s="16" t="s">
        <v>22</v>
      </c>
      <c r="B6" s="123" t="s">
        <v>13</v>
      </c>
      <c r="C6" s="112">
        <v>2</v>
      </c>
      <c r="D6" s="2">
        <v>0.309356295</v>
      </c>
      <c r="E6" s="13">
        <v>4</v>
      </c>
      <c r="F6" s="2">
        <v>0.352175821</v>
      </c>
      <c r="G6" s="1">
        <f>F6-D6</f>
        <v>4.2819525999999997E-2</v>
      </c>
      <c r="H6" s="13">
        <v>5</v>
      </c>
      <c r="I6" s="2">
        <v>0.41784404400000003</v>
      </c>
      <c r="J6" s="2">
        <f>I6-D6</f>
        <v>0.10848774900000002</v>
      </c>
      <c r="K6" s="114">
        <f>I6-F6</f>
        <v>6.5668223000000026E-2</v>
      </c>
      <c r="L6" s="13">
        <v>6</v>
      </c>
      <c r="M6" s="2">
        <v>0.420236255</v>
      </c>
      <c r="N6" s="2">
        <f>M6-D6</f>
        <v>0.11087996</v>
      </c>
      <c r="O6" s="114">
        <f>M6-F6</f>
        <v>6.8060434000000003E-2</v>
      </c>
      <c r="P6" s="13">
        <v>7</v>
      </c>
      <c r="Q6" s="2">
        <v>0.35700927599999999</v>
      </c>
      <c r="R6" s="1">
        <f>Q6-D6</f>
        <v>4.7652980999999983E-2</v>
      </c>
      <c r="S6" s="116">
        <f>Q6-F6</f>
        <v>4.8334549999999865E-3</v>
      </c>
      <c r="T6" s="13">
        <v>8</v>
      </c>
      <c r="U6" s="2">
        <v>0.400291854</v>
      </c>
      <c r="V6" s="1">
        <f>U6-D6</f>
        <v>9.0935558999999999E-2</v>
      </c>
      <c r="W6" s="116">
        <f>U6-F6</f>
        <v>4.8116033000000002E-2</v>
      </c>
      <c r="X6" s="13">
        <v>10</v>
      </c>
      <c r="Y6" s="2">
        <v>0.45536948599999999</v>
      </c>
      <c r="Z6" s="1">
        <f>Y6-D6</f>
        <v>0.14601319099999999</v>
      </c>
      <c r="AA6" s="116">
        <f>Y6-F6</f>
        <v>0.10319366499999999</v>
      </c>
      <c r="AB6" s="13">
        <v>12</v>
      </c>
      <c r="AC6" s="2">
        <v>0.38076368900000002</v>
      </c>
      <c r="AD6" s="1">
        <f>AC6-D6</f>
        <v>7.1407394000000013E-2</v>
      </c>
      <c r="AE6" s="116">
        <f>AC6-F6</f>
        <v>2.8587868000000016E-2</v>
      </c>
      <c r="AF6" s="13">
        <v>12</v>
      </c>
      <c r="AG6" s="2">
        <v>0.42760646099999999</v>
      </c>
      <c r="AH6" s="1">
        <f>AG6-D6</f>
        <v>0.11825016599999999</v>
      </c>
      <c r="AI6" s="116">
        <f>AG6-F6</f>
        <v>7.5430639999999993E-2</v>
      </c>
      <c r="AJ6" s="13">
        <v>14</v>
      </c>
      <c r="AK6" s="2">
        <v>0.393022015</v>
      </c>
      <c r="AL6" s="1">
        <f>AK6-D6</f>
        <v>8.3665719999999999E-2</v>
      </c>
      <c r="AM6" s="116">
        <f>AK6-F6</f>
        <v>4.0846194000000002E-2</v>
      </c>
      <c r="AN6" s="13">
        <v>16</v>
      </c>
      <c r="AO6" s="2">
        <v>0.40521502500000001</v>
      </c>
      <c r="AP6" s="1">
        <f>AO6-D6</f>
        <v>9.5858730000000003E-2</v>
      </c>
      <c r="AQ6" s="116">
        <f>AO6-F6</f>
        <v>5.3039204000000006E-2</v>
      </c>
      <c r="AR6" s="13">
        <v>18</v>
      </c>
      <c r="AS6" s="2">
        <v>0.46533347800000002</v>
      </c>
      <c r="AT6" s="113">
        <f>AS6-D6</f>
        <v>0.15597718300000002</v>
      </c>
      <c r="AU6" s="116">
        <f>AS6-F6</f>
        <v>0.11315765700000002</v>
      </c>
    </row>
    <row r="7" spans="1:47" x14ac:dyDescent="0.2">
      <c r="A7" s="16" t="s">
        <v>23</v>
      </c>
      <c r="B7" s="123" t="s">
        <v>13</v>
      </c>
      <c r="C7" s="112">
        <v>2</v>
      </c>
      <c r="D7" s="2">
        <v>0.47202908199999999</v>
      </c>
      <c r="E7" s="13">
        <v>3</v>
      </c>
      <c r="F7" s="2" t="s">
        <v>12</v>
      </c>
      <c r="G7" s="113" t="s">
        <v>9</v>
      </c>
      <c r="H7" s="13">
        <v>3</v>
      </c>
      <c r="I7" s="2">
        <v>0.48526093199999998</v>
      </c>
      <c r="J7" s="2">
        <f>I7-D7</f>
        <v>1.3231849999999989E-2</v>
      </c>
      <c r="K7" s="113" t="s">
        <v>9</v>
      </c>
      <c r="L7" s="13">
        <v>5</v>
      </c>
      <c r="M7" s="2">
        <v>0.45465417600000002</v>
      </c>
      <c r="N7" s="2">
        <f>M7-D7</f>
        <v>-1.7374905999999968E-2</v>
      </c>
      <c r="O7" s="113" t="s">
        <v>9</v>
      </c>
      <c r="P7" s="13">
        <v>6</v>
      </c>
      <c r="Q7" s="2">
        <v>0.385999749</v>
      </c>
      <c r="R7" s="1">
        <f>Q7-D7</f>
        <v>-8.6029332999999986E-2</v>
      </c>
      <c r="S7" s="113" t="s">
        <v>9</v>
      </c>
      <c r="T7" s="13">
        <v>8</v>
      </c>
      <c r="U7" s="2">
        <v>0.53898338099999998</v>
      </c>
      <c r="V7" s="1">
        <f>U7-D7</f>
        <v>6.6954298999999995E-2</v>
      </c>
      <c r="W7" s="113" t="s">
        <v>9</v>
      </c>
      <c r="X7" s="13">
        <v>9</v>
      </c>
      <c r="Y7" s="2">
        <v>0.53472407399999999</v>
      </c>
      <c r="Z7" s="1">
        <f>Y7-D7</f>
        <v>6.2694992000000005E-2</v>
      </c>
      <c r="AA7" s="113" t="s">
        <v>9</v>
      </c>
      <c r="AB7" s="13">
        <v>10</v>
      </c>
      <c r="AC7" s="2">
        <v>0.59012685600000003</v>
      </c>
      <c r="AD7" s="1">
        <f>AC7-D7</f>
        <v>0.11809777400000004</v>
      </c>
      <c r="AE7" s="113" t="s">
        <v>9</v>
      </c>
      <c r="AF7" s="13">
        <v>10</v>
      </c>
      <c r="AG7" s="2">
        <v>0.69261438799999997</v>
      </c>
      <c r="AH7" s="1">
        <f>AG7-D7</f>
        <v>0.22058530599999998</v>
      </c>
      <c r="AI7" s="113" t="s">
        <v>9</v>
      </c>
      <c r="AJ7" s="13">
        <v>12</v>
      </c>
      <c r="AK7" s="2">
        <v>0.60531676199999995</v>
      </c>
      <c r="AL7" s="1">
        <f>AK7-D7</f>
        <v>0.13328767999999996</v>
      </c>
      <c r="AM7" s="113" t="s">
        <v>9</v>
      </c>
      <c r="AN7" s="13">
        <v>14</v>
      </c>
      <c r="AO7" s="2" t="s">
        <v>181</v>
      </c>
      <c r="AP7" s="113" t="s">
        <v>9</v>
      </c>
      <c r="AQ7" s="113" t="s">
        <v>9</v>
      </c>
      <c r="AR7" s="13">
        <v>16</v>
      </c>
      <c r="AS7" s="2">
        <v>0.52605237900000001</v>
      </c>
      <c r="AT7" s="113">
        <f>AS7-D7</f>
        <v>5.4023297000000026E-2</v>
      </c>
      <c r="AU7" s="113" t="s">
        <v>9</v>
      </c>
    </row>
    <row r="8" spans="1:47" x14ac:dyDescent="0.2">
      <c r="A8" s="16" t="s">
        <v>24</v>
      </c>
      <c r="B8" s="123" t="s">
        <v>13</v>
      </c>
      <c r="C8" s="112">
        <v>2</v>
      </c>
      <c r="D8" s="2">
        <v>0.42908207599999998</v>
      </c>
      <c r="E8" s="13">
        <v>4</v>
      </c>
      <c r="F8" s="2">
        <v>0.453454254</v>
      </c>
      <c r="G8" s="1">
        <f>F8-D8</f>
        <v>2.4372178000000022E-2</v>
      </c>
      <c r="H8" s="13">
        <v>5</v>
      </c>
      <c r="I8" s="2" t="s">
        <v>12</v>
      </c>
      <c r="J8" s="2" t="s">
        <v>9</v>
      </c>
      <c r="K8" s="113" t="s">
        <v>9</v>
      </c>
      <c r="L8" s="13">
        <v>5</v>
      </c>
      <c r="M8" s="2" t="s">
        <v>12</v>
      </c>
      <c r="N8" s="113" t="s">
        <v>9</v>
      </c>
      <c r="O8" s="113" t="s">
        <v>9</v>
      </c>
      <c r="P8" s="13">
        <v>5</v>
      </c>
      <c r="Q8" s="2" t="s">
        <v>12</v>
      </c>
      <c r="R8" s="113" t="s">
        <v>9</v>
      </c>
      <c r="S8" s="113" t="s">
        <v>9</v>
      </c>
      <c r="T8" s="13">
        <v>5</v>
      </c>
      <c r="U8" s="2" t="s">
        <v>9</v>
      </c>
      <c r="V8" s="113" t="s">
        <v>9</v>
      </c>
      <c r="W8" s="113" t="s">
        <v>9</v>
      </c>
      <c r="X8" s="13">
        <v>7</v>
      </c>
      <c r="Y8" s="2" t="s">
        <v>12</v>
      </c>
      <c r="Z8" s="113" t="s">
        <v>9</v>
      </c>
      <c r="AA8" s="113" t="s">
        <v>9</v>
      </c>
      <c r="AB8" s="13">
        <v>8</v>
      </c>
      <c r="AC8" s="2">
        <v>0.47948383100000003</v>
      </c>
      <c r="AD8" s="1">
        <f>AC8-D8</f>
        <v>5.0401755000000048E-2</v>
      </c>
      <c r="AE8" s="116">
        <f>AC8-F8</f>
        <v>2.6029577000000026E-2</v>
      </c>
      <c r="AF8" s="13">
        <v>8</v>
      </c>
      <c r="AG8" s="2">
        <v>0.45308316100000001</v>
      </c>
      <c r="AH8" s="1">
        <f>AG8-D8</f>
        <v>2.4001085000000033E-2</v>
      </c>
      <c r="AI8" s="116">
        <f>AG8-F8</f>
        <v>-3.7109299999998901E-4</v>
      </c>
      <c r="AJ8" s="13">
        <v>9</v>
      </c>
      <c r="AK8" s="2">
        <v>0.62571805599999997</v>
      </c>
      <c r="AL8" s="1">
        <f>AK8-D8</f>
        <v>0.19663597999999999</v>
      </c>
      <c r="AM8" s="116">
        <f>AK8-F8</f>
        <v>0.17226380199999997</v>
      </c>
      <c r="AN8" s="13">
        <v>11</v>
      </c>
      <c r="AO8" s="2">
        <v>0.69275223699999999</v>
      </c>
      <c r="AP8" s="1">
        <f>AO8-D8</f>
        <v>0.26367016100000001</v>
      </c>
      <c r="AQ8" s="116">
        <f>AO8-F8</f>
        <v>0.23929798299999999</v>
      </c>
      <c r="AR8" s="13">
        <v>12</v>
      </c>
      <c r="AS8" s="2">
        <v>0.66966893900000002</v>
      </c>
      <c r="AT8" s="113">
        <f>AS8-D8</f>
        <v>0.24058686300000004</v>
      </c>
      <c r="AU8" s="116">
        <f>AS8-F8</f>
        <v>0.21621468500000002</v>
      </c>
    </row>
    <row r="9" spans="1:47" x14ac:dyDescent="0.2">
      <c r="A9" s="16" t="s">
        <v>25</v>
      </c>
      <c r="B9" s="123" t="s">
        <v>13</v>
      </c>
      <c r="C9" s="112">
        <v>2</v>
      </c>
      <c r="D9" s="2">
        <v>1.4534396E-2</v>
      </c>
      <c r="E9" s="13">
        <v>4</v>
      </c>
      <c r="F9" s="2" t="s">
        <v>12</v>
      </c>
      <c r="G9" s="113" t="s">
        <v>9</v>
      </c>
      <c r="H9" s="13">
        <v>5</v>
      </c>
      <c r="I9" s="2">
        <v>2.7520691E-2</v>
      </c>
      <c r="J9" s="2">
        <f>I9-D9</f>
        <v>1.2986295E-2</v>
      </c>
      <c r="K9" s="113" t="s">
        <v>9</v>
      </c>
      <c r="L9" s="13">
        <v>5</v>
      </c>
      <c r="M9" s="2" t="s">
        <v>9</v>
      </c>
      <c r="N9" s="113" t="s">
        <v>9</v>
      </c>
      <c r="O9" s="113" t="s">
        <v>9</v>
      </c>
      <c r="P9" s="13">
        <v>6</v>
      </c>
      <c r="Q9" s="2">
        <v>1.2813843E-2</v>
      </c>
      <c r="R9" s="1">
        <f>Q9-D9</f>
        <v>-1.7205529999999997E-3</v>
      </c>
      <c r="S9" s="113" t="s">
        <v>9</v>
      </c>
      <c r="T9" s="13">
        <v>7</v>
      </c>
      <c r="U9" s="2">
        <v>4.7231372000000001E-2</v>
      </c>
      <c r="V9" s="1">
        <f>U9-D9</f>
        <v>3.2696976000000003E-2</v>
      </c>
      <c r="W9" s="113" t="s">
        <v>9</v>
      </c>
      <c r="X9" s="13">
        <v>8</v>
      </c>
      <c r="Y9" s="2">
        <v>5.329907E-3</v>
      </c>
      <c r="Z9" s="1">
        <f>Y9-D9</f>
        <v>-9.2044889999999997E-3</v>
      </c>
      <c r="AA9" s="113" t="s">
        <v>9</v>
      </c>
      <c r="AB9" s="13">
        <v>9</v>
      </c>
      <c r="AC9" s="2">
        <v>4.3949028000000001E-2</v>
      </c>
      <c r="AD9" s="1">
        <f>AC9-D9</f>
        <v>2.9414632000000003E-2</v>
      </c>
      <c r="AE9" s="113" t="s">
        <v>9</v>
      </c>
      <c r="AF9" s="13">
        <v>9</v>
      </c>
      <c r="AG9" s="2">
        <v>1.0916308E-2</v>
      </c>
      <c r="AH9" s="1">
        <f>AG9-D9</f>
        <v>-3.6180880000000002E-3</v>
      </c>
      <c r="AI9" s="113" t="s">
        <v>9</v>
      </c>
      <c r="AJ9" s="13">
        <v>9</v>
      </c>
      <c r="AK9" s="2">
        <v>2.9866924E-2</v>
      </c>
      <c r="AL9" s="1">
        <f>AK9-D9</f>
        <v>1.5332528E-2</v>
      </c>
      <c r="AM9" s="113" t="s">
        <v>9</v>
      </c>
      <c r="AN9" s="13">
        <v>10</v>
      </c>
      <c r="AO9" s="2" t="s">
        <v>12</v>
      </c>
      <c r="AP9" s="113" t="s">
        <v>9</v>
      </c>
      <c r="AQ9" s="113" t="s">
        <v>9</v>
      </c>
      <c r="AR9" s="13">
        <v>10</v>
      </c>
      <c r="AS9" s="2">
        <v>2.7768607000000001E-2</v>
      </c>
      <c r="AT9" s="113">
        <f>AS9-D9</f>
        <v>1.3234211000000001E-2</v>
      </c>
      <c r="AU9" s="113" t="s">
        <v>9</v>
      </c>
    </row>
    <row r="10" spans="1:47" x14ac:dyDescent="0.2">
      <c r="A10" s="16" t="s">
        <v>26</v>
      </c>
      <c r="B10" s="123" t="s">
        <v>13</v>
      </c>
      <c r="C10" s="112">
        <v>2</v>
      </c>
      <c r="D10" s="2" t="s">
        <v>9</v>
      </c>
      <c r="E10" s="13">
        <v>4</v>
      </c>
      <c r="F10" s="2" t="s">
        <v>9</v>
      </c>
      <c r="G10" s="113" t="s">
        <v>9</v>
      </c>
      <c r="H10" s="13">
        <v>5</v>
      </c>
      <c r="I10" s="2" t="s">
        <v>12</v>
      </c>
      <c r="J10" s="2" t="s">
        <v>9</v>
      </c>
      <c r="K10" s="113" t="s">
        <v>9</v>
      </c>
      <c r="L10" s="13">
        <v>5</v>
      </c>
      <c r="M10" s="2" t="s">
        <v>9</v>
      </c>
      <c r="N10" s="113" t="s">
        <v>9</v>
      </c>
      <c r="O10" s="113" t="s">
        <v>9</v>
      </c>
      <c r="P10" s="13">
        <v>6</v>
      </c>
      <c r="Q10" s="2" t="s">
        <v>9</v>
      </c>
      <c r="R10" s="113" t="s">
        <v>9</v>
      </c>
      <c r="S10" s="113" t="s">
        <v>9</v>
      </c>
      <c r="T10" s="13">
        <v>7</v>
      </c>
      <c r="U10" s="2" t="s">
        <v>9</v>
      </c>
      <c r="V10" s="113" t="s">
        <v>9</v>
      </c>
      <c r="W10" s="113" t="s">
        <v>9</v>
      </c>
      <c r="X10" s="13">
        <v>8</v>
      </c>
      <c r="Y10" s="2" t="s">
        <v>12</v>
      </c>
      <c r="Z10" s="113" t="s">
        <v>9</v>
      </c>
      <c r="AA10" s="113" t="s">
        <v>9</v>
      </c>
      <c r="AB10" s="13">
        <v>9</v>
      </c>
      <c r="AC10" s="2" t="s">
        <v>9</v>
      </c>
      <c r="AD10" s="113" t="s">
        <v>9</v>
      </c>
      <c r="AE10" s="113" t="s">
        <v>9</v>
      </c>
      <c r="AF10" s="13">
        <v>9</v>
      </c>
      <c r="AG10" s="2" t="s">
        <v>9</v>
      </c>
      <c r="AH10" s="113" t="s">
        <v>9</v>
      </c>
      <c r="AI10" s="113" t="s">
        <v>9</v>
      </c>
      <c r="AJ10" s="13">
        <v>9</v>
      </c>
      <c r="AK10" s="2" t="s">
        <v>12</v>
      </c>
      <c r="AL10" s="113" t="s">
        <v>9</v>
      </c>
      <c r="AM10" s="113" t="s">
        <v>9</v>
      </c>
      <c r="AN10" s="13">
        <v>9</v>
      </c>
      <c r="AO10" s="2" t="s">
        <v>12</v>
      </c>
      <c r="AP10" s="113" t="s">
        <v>9</v>
      </c>
      <c r="AQ10" s="113" t="s">
        <v>9</v>
      </c>
      <c r="AR10" s="13" t="s">
        <v>179</v>
      </c>
      <c r="AS10" s="2" t="s">
        <v>12</v>
      </c>
      <c r="AT10" s="113" t="s">
        <v>9</v>
      </c>
      <c r="AU10" s="113" t="s">
        <v>9</v>
      </c>
    </row>
    <row r="11" spans="1:47" x14ac:dyDescent="0.2">
      <c r="A11" s="16" t="s">
        <v>27</v>
      </c>
      <c r="B11" s="123" t="s">
        <v>13</v>
      </c>
      <c r="C11" s="112">
        <v>2</v>
      </c>
      <c r="D11" s="2">
        <v>0.32606834299999998</v>
      </c>
      <c r="E11" s="13">
        <v>4</v>
      </c>
      <c r="F11" s="2">
        <v>0.38146792499999999</v>
      </c>
      <c r="G11" s="1">
        <f>F11-D11</f>
        <v>5.5399582000000003E-2</v>
      </c>
      <c r="H11" s="13">
        <v>5</v>
      </c>
      <c r="I11" s="2">
        <v>0.33033487499999997</v>
      </c>
      <c r="J11" s="2">
        <f>I11-D11</f>
        <v>4.2665319999999896E-3</v>
      </c>
      <c r="K11" s="114">
        <f>I11-F11</f>
        <v>-5.1133050000000013E-2</v>
      </c>
      <c r="L11" s="13">
        <v>5</v>
      </c>
      <c r="M11" s="2">
        <v>0.29861306399999998</v>
      </c>
      <c r="N11" s="2">
        <f>M11-D11</f>
        <v>-2.7455278999999999E-2</v>
      </c>
      <c r="O11" s="114">
        <f>M11-F11</f>
        <v>-8.2854861000000002E-2</v>
      </c>
      <c r="P11" s="13">
        <v>6</v>
      </c>
      <c r="Q11" s="2">
        <v>0.256939845</v>
      </c>
      <c r="R11" s="1">
        <f>Q11-D11</f>
        <v>-6.9128497999999983E-2</v>
      </c>
      <c r="S11" s="116">
        <f>Q11-F11</f>
        <v>-0.12452807999999999</v>
      </c>
      <c r="T11" s="13">
        <v>8</v>
      </c>
      <c r="U11" s="2">
        <v>0.268552807</v>
      </c>
      <c r="V11" s="1">
        <f>U11-D11</f>
        <v>-5.7515535999999978E-2</v>
      </c>
      <c r="W11" s="116">
        <f>U11-F11</f>
        <v>-0.11291511799999998</v>
      </c>
      <c r="X11" s="13">
        <v>9</v>
      </c>
      <c r="Y11" s="2">
        <v>0.35081662699999999</v>
      </c>
      <c r="Z11" s="1">
        <f>Y11-D11</f>
        <v>2.4748284000000009E-2</v>
      </c>
      <c r="AA11" s="116">
        <f>Y11-F11</f>
        <v>-3.0651297999999993E-2</v>
      </c>
      <c r="AB11" s="13">
        <v>10</v>
      </c>
      <c r="AC11" s="2">
        <v>0.34122151000000001</v>
      </c>
      <c r="AD11" s="1">
        <f>AC11-D11</f>
        <v>1.5153167000000023E-2</v>
      </c>
      <c r="AE11" s="116">
        <f>AC11-F11</f>
        <v>-4.024641499999998E-2</v>
      </c>
      <c r="AF11" s="13">
        <v>10</v>
      </c>
      <c r="AG11" s="2">
        <v>0.30015741299999998</v>
      </c>
      <c r="AH11" s="1">
        <f>AG11-D11</f>
        <v>-2.5910929999999999E-2</v>
      </c>
      <c r="AI11" s="116">
        <f>AG11-F11</f>
        <v>-8.1310512000000001E-2</v>
      </c>
      <c r="AJ11" s="13">
        <v>11</v>
      </c>
      <c r="AK11" s="2">
        <v>0.28131441200000001</v>
      </c>
      <c r="AL11" s="1">
        <f>AK11-D11</f>
        <v>-4.4753930999999969E-2</v>
      </c>
      <c r="AM11" s="116">
        <f>AK11-F11</f>
        <v>-0.10015351299999997</v>
      </c>
      <c r="AN11" s="13">
        <v>12</v>
      </c>
      <c r="AO11" s="2">
        <v>0.31052507099999999</v>
      </c>
      <c r="AP11" s="1">
        <f>AO11-D11</f>
        <v>-1.5543271999999997E-2</v>
      </c>
      <c r="AQ11" s="116">
        <f>AO11-F11</f>
        <v>-7.0942854E-2</v>
      </c>
      <c r="AR11" s="13">
        <v>14</v>
      </c>
      <c r="AS11" s="2">
        <v>0.40818143699999998</v>
      </c>
      <c r="AT11" s="113">
        <f>AS11-D11</f>
        <v>8.2113093999999998E-2</v>
      </c>
      <c r="AU11" s="116">
        <f>AS11-F11</f>
        <v>2.6713511999999995E-2</v>
      </c>
    </row>
    <row r="12" spans="1:47" x14ac:dyDescent="0.2">
      <c r="A12" s="16" t="s">
        <v>28</v>
      </c>
      <c r="B12" s="123" t="s">
        <v>13</v>
      </c>
      <c r="C12" s="112">
        <v>2</v>
      </c>
      <c r="D12" s="2">
        <v>0.121453297</v>
      </c>
      <c r="E12" s="13">
        <v>4</v>
      </c>
      <c r="F12" s="2">
        <v>0.15162875300000001</v>
      </c>
      <c r="G12" s="1">
        <f>F12-D12</f>
        <v>3.0175456000000003E-2</v>
      </c>
      <c r="H12" s="13">
        <v>5</v>
      </c>
      <c r="I12" s="2">
        <v>0.168616867</v>
      </c>
      <c r="J12" s="2">
        <f>I12-D12</f>
        <v>4.7163570000000002E-2</v>
      </c>
      <c r="K12" s="114">
        <f>I12-F12</f>
        <v>1.6988113999999999E-2</v>
      </c>
      <c r="L12" s="13">
        <v>5</v>
      </c>
      <c r="M12" s="2">
        <v>0.161891697</v>
      </c>
      <c r="N12" s="2">
        <f>M12-D12</f>
        <v>4.0438399999999999E-2</v>
      </c>
      <c r="O12" s="114">
        <f>M12-F12</f>
        <v>1.0262943999999996E-2</v>
      </c>
      <c r="P12" s="13">
        <v>6</v>
      </c>
      <c r="Q12" s="2">
        <v>0.192619926</v>
      </c>
      <c r="R12" s="1">
        <f>Q12-D12</f>
        <v>7.1166628999999995E-2</v>
      </c>
      <c r="S12" s="116">
        <f>Q12-F12</f>
        <v>4.0991172999999992E-2</v>
      </c>
      <c r="T12" s="13">
        <v>7</v>
      </c>
      <c r="U12" s="2">
        <v>0.15022919700000001</v>
      </c>
      <c r="V12" s="1">
        <f>U12-D12</f>
        <v>2.8775900000000007E-2</v>
      </c>
      <c r="W12" s="116">
        <f>U12-F12</f>
        <v>-1.3995559999999962E-3</v>
      </c>
      <c r="X12" s="13">
        <v>8</v>
      </c>
      <c r="Y12" s="2" t="s">
        <v>12</v>
      </c>
      <c r="Z12" s="113" t="s">
        <v>9</v>
      </c>
      <c r="AA12" s="113" t="s">
        <v>9</v>
      </c>
      <c r="AB12" s="13">
        <v>9</v>
      </c>
      <c r="AC12" s="2">
        <v>0.22740632499999999</v>
      </c>
      <c r="AD12" s="1">
        <f>AC12-D12</f>
        <v>0.10595302799999999</v>
      </c>
      <c r="AE12" s="116">
        <f>AC12-F12</f>
        <v>7.5777571999999987E-2</v>
      </c>
      <c r="AF12" s="13">
        <v>9</v>
      </c>
      <c r="AG12" s="2">
        <v>0.24397651300000001</v>
      </c>
      <c r="AH12" s="1">
        <f>AG12-D12</f>
        <v>0.122523216</v>
      </c>
      <c r="AI12" s="116">
        <f>AG12-F12</f>
        <v>9.2347760000000001E-2</v>
      </c>
      <c r="AJ12" s="13">
        <v>10</v>
      </c>
      <c r="AK12" s="2">
        <v>0.26197200399999998</v>
      </c>
      <c r="AL12" s="1">
        <f>AK12-D12</f>
        <v>0.14051870699999996</v>
      </c>
      <c r="AM12" s="116">
        <f>AK12-F12</f>
        <v>0.11034325099999998</v>
      </c>
      <c r="AN12" s="13">
        <v>12</v>
      </c>
      <c r="AO12" s="2">
        <v>0.257071194</v>
      </c>
      <c r="AP12" s="1">
        <f>AO12-D12</f>
        <v>0.13561789699999999</v>
      </c>
      <c r="AQ12" s="116">
        <f>AO12-F12</f>
        <v>0.105442441</v>
      </c>
      <c r="AR12" s="13">
        <v>13</v>
      </c>
      <c r="AS12" s="2">
        <v>0.26653690600000002</v>
      </c>
      <c r="AT12" s="113">
        <f>AS12-D12</f>
        <v>0.145083609</v>
      </c>
      <c r="AU12" s="116">
        <f>AS12-F12</f>
        <v>0.11490815300000001</v>
      </c>
    </row>
    <row r="13" spans="1:47" x14ac:dyDescent="0.2">
      <c r="A13" s="16" t="s">
        <v>29</v>
      </c>
      <c r="B13" s="123" t="s">
        <v>13</v>
      </c>
      <c r="C13" s="112">
        <v>2</v>
      </c>
      <c r="D13" s="2">
        <v>9.8585564000000001E-2</v>
      </c>
      <c r="E13" s="13">
        <v>4</v>
      </c>
      <c r="F13" s="2">
        <v>9.7785461000000004E-2</v>
      </c>
      <c r="G13" s="1">
        <f>F13-D13</f>
        <v>-8.0010299999999646E-4</v>
      </c>
      <c r="H13" s="13">
        <v>5</v>
      </c>
      <c r="I13" s="2" t="s">
        <v>9</v>
      </c>
      <c r="J13" s="2" t="s">
        <v>9</v>
      </c>
      <c r="K13" s="113" t="s">
        <v>9</v>
      </c>
      <c r="L13" s="13">
        <v>5</v>
      </c>
      <c r="M13" s="2">
        <v>0.159585687</v>
      </c>
      <c r="N13" s="2">
        <f>M13-D13</f>
        <v>6.1000123000000003E-2</v>
      </c>
      <c r="O13" s="114">
        <f>M13-F13</f>
        <v>6.1800226E-2</v>
      </c>
      <c r="P13" s="13">
        <v>6</v>
      </c>
      <c r="Q13" s="2">
        <v>0.132192699</v>
      </c>
      <c r="R13" s="1">
        <f>Q13-D13</f>
        <v>3.3607134999999996E-2</v>
      </c>
      <c r="S13" s="116">
        <f>Q13-F13</f>
        <v>3.4407237999999993E-2</v>
      </c>
      <c r="T13" s="13">
        <v>7</v>
      </c>
      <c r="U13" s="2">
        <v>0.14752053800000001</v>
      </c>
      <c r="V13" s="1">
        <f>U13-D13</f>
        <v>4.8934974000000006E-2</v>
      </c>
      <c r="W13" s="116">
        <f>U13-F13</f>
        <v>4.9735077000000003E-2</v>
      </c>
      <c r="X13" s="13">
        <v>8</v>
      </c>
      <c r="Y13" s="2" t="s">
        <v>9</v>
      </c>
      <c r="Z13" s="113" t="s">
        <v>9</v>
      </c>
      <c r="AA13" s="113" t="s">
        <v>9</v>
      </c>
      <c r="AB13" s="13">
        <v>9</v>
      </c>
      <c r="AC13" s="2" t="s">
        <v>12</v>
      </c>
      <c r="AD13" s="113" t="s">
        <v>9</v>
      </c>
      <c r="AE13" s="113" t="s">
        <v>9</v>
      </c>
      <c r="AF13" s="13">
        <v>9</v>
      </c>
      <c r="AG13" s="2">
        <v>0.20344425499999999</v>
      </c>
      <c r="AH13" s="1">
        <f>AG13-D13</f>
        <v>0.10485869099999999</v>
      </c>
      <c r="AI13" s="116">
        <f>AG13-F13</f>
        <v>0.10565879399999999</v>
      </c>
      <c r="AJ13" s="13">
        <v>10</v>
      </c>
      <c r="AK13" s="2">
        <v>0.161503815</v>
      </c>
      <c r="AL13" s="1">
        <f>AK13-D13</f>
        <v>6.2918250999999994E-2</v>
      </c>
      <c r="AM13" s="116">
        <f>AK13-F13</f>
        <v>6.3718353999999991E-2</v>
      </c>
      <c r="AN13" s="13">
        <v>11</v>
      </c>
      <c r="AO13" s="2" t="s">
        <v>9</v>
      </c>
      <c r="AP13" s="113" t="s">
        <v>9</v>
      </c>
      <c r="AQ13" s="113" t="s">
        <v>9</v>
      </c>
      <c r="AR13" s="13">
        <v>12</v>
      </c>
      <c r="AS13" s="2">
        <v>0.217832162</v>
      </c>
      <c r="AT13" s="113">
        <f>AS13-D13</f>
        <v>0.119246598</v>
      </c>
      <c r="AU13" s="116">
        <f>AS13-F13</f>
        <v>0.12004670099999999</v>
      </c>
    </row>
    <row r="14" spans="1:47" x14ac:dyDescent="0.2">
      <c r="A14" s="16" t="s">
        <v>30</v>
      </c>
      <c r="B14" s="123" t="s">
        <v>13</v>
      </c>
      <c r="C14" s="112">
        <v>2</v>
      </c>
      <c r="D14" s="2">
        <v>0.225698277</v>
      </c>
      <c r="E14" s="13">
        <v>2</v>
      </c>
      <c r="F14" s="2" t="s">
        <v>12</v>
      </c>
      <c r="G14" s="113" t="s">
        <v>9</v>
      </c>
      <c r="H14" s="13">
        <v>4</v>
      </c>
      <c r="I14" s="2" t="s">
        <v>12</v>
      </c>
      <c r="J14" s="2" t="s">
        <v>9</v>
      </c>
      <c r="K14" s="113" t="s">
        <v>9</v>
      </c>
      <c r="L14" s="13">
        <v>4</v>
      </c>
      <c r="M14" s="2" t="s">
        <v>12</v>
      </c>
      <c r="N14" s="113" t="s">
        <v>9</v>
      </c>
      <c r="O14" s="113" t="s">
        <v>9</v>
      </c>
      <c r="P14" s="13">
        <v>4</v>
      </c>
      <c r="Q14" s="2" t="s">
        <v>12</v>
      </c>
      <c r="R14" s="113" t="s">
        <v>9</v>
      </c>
      <c r="S14" s="113" t="s">
        <v>9</v>
      </c>
      <c r="T14" s="13">
        <v>4</v>
      </c>
      <c r="U14" s="2" t="s">
        <v>12</v>
      </c>
      <c r="V14" s="113" t="s">
        <v>9</v>
      </c>
      <c r="W14" s="113" t="s">
        <v>9</v>
      </c>
      <c r="X14" s="13">
        <v>4</v>
      </c>
      <c r="Y14" s="2" t="s">
        <v>12</v>
      </c>
      <c r="Z14" s="113" t="s">
        <v>9</v>
      </c>
      <c r="AA14" s="113" t="s">
        <v>9</v>
      </c>
      <c r="AB14" s="13">
        <v>4</v>
      </c>
      <c r="AC14" s="2" t="s">
        <v>12</v>
      </c>
      <c r="AD14" s="113" t="s">
        <v>9</v>
      </c>
      <c r="AE14" s="113" t="s">
        <v>9</v>
      </c>
      <c r="AF14" s="13">
        <v>4</v>
      </c>
      <c r="AG14" s="2" t="s">
        <v>12</v>
      </c>
      <c r="AH14" s="113" t="s">
        <v>9</v>
      </c>
      <c r="AI14" s="113" t="s">
        <v>9</v>
      </c>
      <c r="AJ14" s="13">
        <v>4</v>
      </c>
      <c r="AK14" s="2" t="s">
        <v>12</v>
      </c>
      <c r="AL14" s="113" t="s">
        <v>9</v>
      </c>
      <c r="AM14" s="113" t="s">
        <v>9</v>
      </c>
      <c r="AN14" s="13">
        <v>4</v>
      </c>
      <c r="AO14" s="2" t="s">
        <v>12</v>
      </c>
      <c r="AP14" s="113" t="s">
        <v>9</v>
      </c>
      <c r="AQ14" s="113" t="s">
        <v>9</v>
      </c>
      <c r="AR14" s="13" t="s">
        <v>182</v>
      </c>
      <c r="AS14" s="2" t="s">
        <v>12</v>
      </c>
      <c r="AT14" s="113" t="s">
        <v>9</v>
      </c>
      <c r="AU14" s="113" t="s">
        <v>9</v>
      </c>
    </row>
    <row r="15" spans="1:47" x14ac:dyDescent="0.2">
      <c r="A15" s="16" t="s">
        <v>31</v>
      </c>
      <c r="B15" s="123" t="s">
        <v>13</v>
      </c>
      <c r="C15" s="112">
        <v>2</v>
      </c>
      <c r="D15" s="2">
        <v>0.42488764200000001</v>
      </c>
      <c r="E15" s="13">
        <v>4</v>
      </c>
      <c r="F15" s="2">
        <v>0.45416700799999998</v>
      </c>
      <c r="G15" s="1">
        <f>F15-D15</f>
        <v>2.9279365999999973E-2</v>
      </c>
      <c r="H15" s="13">
        <v>5</v>
      </c>
      <c r="I15" s="2">
        <v>0.48539733299999999</v>
      </c>
      <c r="J15" s="2">
        <f>I15-D15</f>
        <v>6.0509690999999977E-2</v>
      </c>
      <c r="K15" s="114">
        <f>I15-F15</f>
        <v>3.1230325000000003E-2</v>
      </c>
      <c r="L15" s="13">
        <v>5</v>
      </c>
      <c r="M15" s="2" t="s">
        <v>12</v>
      </c>
      <c r="N15" s="113" t="s">
        <v>9</v>
      </c>
      <c r="O15" s="113" t="s">
        <v>9</v>
      </c>
      <c r="P15" s="13">
        <v>7</v>
      </c>
      <c r="Q15" s="2">
        <v>0.34002790900000002</v>
      </c>
      <c r="R15" s="1">
        <f>Q15-D15</f>
        <v>-8.4859732999999993E-2</v>
      </c>
      <c r="S15" s="116">
        <f>Q15-F15</f>
        <v>-0.11413909899999997</v>
      </c>
      <c r="T15" s="13">
        <v>9</v>
      </c>
      <c r="U15" s="2">
        <v>0.53991234399999999</v>
      </c>
      <c r="V15" s="2">
        <f>U15-D15</f>
        <v>0.11502470199999998</v>
      </c>
      <c r="W15" s="116">
        <f>U15-F15</f>
        <v>8.5745336000000005E-2</v>
      </c>
      <c r="X15" s="13">
        <v>11</v>
      </c>
      <c r="Y15" s="2">
        <v>0.50196184799999999</v>
      </c>
      <c r="Z15" s="1">
        <f>Y15-D15</f>
        <v>7.7074205999999978E-2</v>
      </c>
      <c r="AA15" s="116">
        <f>Y15-F15</f>
        <v>4.7794840000000005E-2</v>
      </c>
      <c r="AB15" s="13">
        <v>12</v>
      </c>
      <c r="AC15" s="2" t="s">
        <v>12</v>
      </c>
      <c r="AD15" s="113" t="s">
        <v>9</v>
      </c>
      <c r="AE15" s="113" t="s">
        <v>9</v>
      </c>
      <c r="AF15" s="13">
        <v>12</v>
      </c>
      <c r="AG15" s="2" t="s">
        <v>12</v>
      </c>
      <c r="AH15" s="113" t="s">
        <v>9</v>
      </c>
      <c r="AI15" s="113" t="s">
        <v>9</v>
      </c>
      <c r="AJ15" s="13">
        <v>14</v>
      </c>
      <c r="AK15" s="2" t="s">
        <v>12</v>
      </c>
      <c r="AL15" s="113" t="s">
        <v>9</v>
      </c>
      <c r="AM15" s="113" t="s">
        <v>9</v>
      </c>
      <c r="AN15" s="13">
        <v>15</v>
      </c>
      <c r="AO15" s="2" t="s">
        <v>12</v>
      </c>
      <c r="AP15" s="113" t="s">
        <v>9</v>
      </c>
      <c r="AQ15" s="113" t="s">
        <v>9</v>
      </c>
      <c r="AR15" s="13">
        <v>16</v>
      </c>
      <c r="AS15" s="2">
        <v>0.47118132899999998</v>
      </c>
      <c r="AT15" s="113">
        <f>AS15-D15</f>
        <v>4.6293686999999972E-2</v>
      </c>
      <c r="AU15" s="116">
        <f>AS15-F15</f>
        <v>1.7014320999999999E-2</v>
      </c>
    </row>
    <row r="16" spans="1:47" x14ac:dyDescent="0.2">
      <c r="A16" s="16" t="s">
        <v>32</v>
      </c>
      <c r="B16" s="123" t="s">
        <v>13</v>
      </c>
      <c r="C16" s="112">
        <v>2</v>
      </c>
      <c r="D16" s="2">
        <v>5.4141012000000002E-2</v>
      </c>
      <c r="E16" s="13">
        <v>4</v>
      </c>
      <c r="F16" s="2">
        <v>4.8596021000000003E-2</v>
      </c>
      <c r="G16" s="1">
        <f>F16-D16</f>
        <v>-5.5449909999999991E-3</v>
      </c>
      <c r="H16" s="13">
        <v>5</v>
      </c>
      <c r="I16" s="2" t="s">
        <v>9</v>
      </c>
      <c r="J16" s="2" t="s">
        <v>9</v>
      </c>
      <c r="K16" s="113" t="s">
        <v>9</v>
      </c>
      <c r="L16" s="13">
        <v>5</v>
      </c>
      <c r="M16" s="2">
        <v>0.139250609</v>
      </c>
      <c r="N16" s="2">
        <f>M16-D16</f>
        <v>8.5109596999999995E-2</v>
      </c>
      <c r="O16" s="114">
        <f>M16-F16</f>
        <v>9.0654587999999994E-2</v>
      </c>
      <c r="P16" s="13">
        <v>6</v>
      </c>
      <c r="Q16" s="2">
        <v>0.20708739500000001</v>
      </c>
      <c r="R16" s="2">
        <f>Q16-D16</f>
        <v>0.15294638300000002</v>
      </c>
      <c r="S16" s="116">
        <f>Q16-F16</f>
        <v>0.15849137400000002</v>
      </c>
      <c r="T16" s="13">
        <v>7</v>
      </c>
      <c r="U16" s="2">
        <v>0.15386476599999999</v>
      </c>
      <c r="V16" s="1">
        <f>U16-D16</f>
        <v>9.9723753999999984E-2</v>
      </c>
      <c r="W16" s="116">
        <f>U16-F16</f>
        <v>0.10526874499999998</v>
      </c>
      <c r="X16" s="13">
        <v>8</v>
      </c>
      <c r="Y16" s="2">
        <v>0.16974613499999999</v>
      </c>
      <c r="Z16" s="1">
        <f>Y16-D16</f>
        <v>0.11560512299999999</v>
      </c>
      <c r="AA16" s="116">
        <f>Y16-F16</f>
        <v>0.12115011399999999</v>
      </c>
      <c r="AB16" s="13">
        <v>9</v>
      </c>
      <c r="AC16" s="2">
        <v>0.164840827</v>
      </c>
      <c r="AD16" s="1">
        <f>AC16-D16</f>
        <v>0.11069981499999999</v>
      </c>
      <c r="AE16" s="116">
        <f>AC16-F16</f>
        <v>0.11624480599999999</v>
      </c>
      <c r="AF16" s="13">
        <v>9</v>
      </c>
      <c r="AG16" s="2">
        <v>0.193027211</v>
      </c>
      <c r="AH16" s="1">
        <f>AG16-D16</f>
        <v>0.13888619899999999</v>
      </c>
      <c r="AI16" s="116">
        <f>AG16-F16</f>
        <v>0.14443118999999999</v>
      </c>
      <c r="AJ16" s="13">
        <v>11</v>
      </c>
      <c r="AK16" s="2" t="s">
        <v>9</v>
      </c>
      <c r="AL16" s="113" t="s">
        <v>9</v>
      </c>
      <c r="AM16" s="113" t="s">
        <v>9</v>
      </c>
      <c r="AN16" s="13">
        <v>12</v>
      </c>
      <c r="AO16" s="2">
        <v>0.14755871800000001</v>
      </c>
      <c r="AP16" s="1">
        <f>AO16-D16</f>
        <v>9.3417706000000003E-2</v>
      </c>
      <c r="AQ16" s="116">
        <f>AO16-F16</f>
        <v>9.8962697000000002E-2</v>
      </c>
      <c r="AR16" s="13">
        <v>13</v>
      </c>
      <c r="AS16" s="2">
        <v>0.11132175900000001</v>
      </c>
      <c r="AT16" s="113">
        <f>AS16-D16</f>
        <v>5.7180747000000004E-2</v>
      </c>
      <c r="AU16" s="116">
        <f>AS16-F16</f>
        <v>6.2725738000000003E-2</v>
      </c>
    </row>
    <row r="17" spans="1:47" x14ac:dyDescent="0.2">
      <c r="A17" s="16" t="s">
        <v>33</v>
      </c>
      <c r="B17" s="123" t="s">
        <v>13</v>
      </c>
      <c r="C17" s="112">
        <v>2</v>
      </c>
      <c r="D17" s="2">
        <v>9.1509844000000007E-2</v>
      </c>
      <c r="E17" s="13">
        <v>4</v>
      </c>
      <c r="F17" s="2">
        <v>8.1515266000000003E-2</v>
      </c>
      <c r="G17" s="1">
        <f>F17-D17</f>
        <v>-9.994578000000004E-3</v>
      </c>
      <c r="H17" s="13">
        <v>6</v>
      </c>
      <c r="I17" s="2">
        <v>0.11485704400000001</v>
      </c>
      <c r="J17" s="2">
        <f>I17-D17</f>
        <v>2.3347199999999999E-2</v>
      </c>
      <c r="K17" s="114">
        <f>I17-F17</f>
        <v>3.3341778000000002E-2</v>
      </c>
      <c r="L17" s="13">
        <v>6</v>
      </c>
      <c r="M17" s="2">
        <v>0.155408713</v>
      </c>
      <c r="N17" s="2">
        <f>M17-D17</f>
        <v>6.3898868999999997E-2</v>
      </c>
      <c r="O17" s="114">
        <f>M17-F17</f>
        <v>7.3893447000000001E-2</v>
      </c>
      <c r="P17" s="13">
        <v>7</v>
      </c>
      <c r="Q17" s="2">
        <v>0.11565750900000001</v>
      </c>
      <c r="R17" s="2">
        <f>Q17-D17</f>
        <v>2.4147664999999999E-2</v>
      </c>
      <c r="S17" s="116">
        <f>Q17-F17</f>
        <v>3.4142243000000003E-2</v>
      </c>
      <c r="T17" s="13">
        <v>8</v>
      </c>
      <c r="U17" s="2">
        <v>0.118821315</v>
      </c>
      <c r="V17" s="1">
        <f>U17-D17</f>
        <v>2.731147099999999E-2</v>
      </c>
      <c r="W17" s="116">
        <f>U17-F17</f>
        <v>3.7306048999999994E-2</v>
      </c>
      <c r="X17" s="13">
        <v>9</v>
      </c>
      <c r="Y17" s="117">
        <f>32.03/377.34</f>
        <v>8.4883659299305678E-2</v>
      </c>
      <c r="Z17" s="1">
        <f>Y17-D17</f>
        <v>-6.6261847006943292E-3</v>
      </c>
      <c r="AA17" s="116">
        <f>Y17-F17</f>
        <v>3.3683932993056748E-3</v>
      </c>
      <c r="AB17" s="13">
        <v>10</v>
      </c>
      <c r="AC17" s="2" t="s">
        <v>9</v>
      </c>
      <c r="AD17" s="113" t="s">
        <v>9</v>
      </c>
      <c r="AE17" s="113" t="s">
        <v>9</v>
      </c>
      <c r="AF17" s="13">
        <v>10</v>
      </c>
      <c r="AG17" s="2" t="s">
        <v>9</v>
      </c>
      <c r="AH17" s="113" t="s">
        <v>9</v>
      </c>
      <c r="AI17" s="113" t="s">
        <v>9</v>
      </c>
      <c r="AJ17" s="13">
        <v>11</v>
      </c>
      <c r="AK17" s="2" t="s">
        <v>9</v>
      </c>
      <c r="AL17" s="113" t="s">
        <v>9</v>
      </c>
      <c r="AM17" s="113" t="s">
        <v>9</v>
      </c>
      <c r="AN17" s="13">
        <v>12</v>
      </c>
      <c r="AO17" s="2">
        <v>7.053835E-2</v>
      </c>
      <c r="AP17" s="1">
        <f>AO17-D17</f>
        <v>-2.0971494000000007E-2</v>
      </c>
      <c r="AQ17" s="116">
        <f>AO17-F17</f>
        <v>-1.0976916000000003E-2</v>
      </c>
      <c r="AR17" s="13" t="s">
        <v>183</v>
      </c>
      <c r="AS17" s="2" t="s">
        <v>12</v>
      </c>
      <c r="AT17" s="113" t="s">
        <v>9</v>
      </c>
      <c r="AU17" s="113" t="s">
        <v>9</v>
      </c>
    </row>
    <row r="18" spans="1:47" x14ac:dyDescent="0.2">
      <c r="A18" s="17" t="s">
        <v>34</v>
      </c>
      <c r="B18" s="123" t="s">
        <v>13</v>
      </c>
      <c r="C18" s="112">
        <v>2</v>
      </c>
      <c r="D18" s="2">
        <v>4.3616657000000003E-2</v>
      </c>
      <c r="E18" s="13">
        <v>3</v>
      </c>
      <c r="F18" s="2" t="s">
        <v>12</v>
      </c>
      <c r="G18" s="113" t="s">
        <v>9</v>
      </c>
      <c r="H18" s="13">
        <v>3</v>
      </c>
      <c r="I18" s="2" t="s">
        <v>12</v>
      </c>
      <c r="J18" s="2" t="s">
        <v>9</v>
      </c>
      <c r="K18" s="113" t="s">
        <v>9</v>
      </c>
      <c r="L18" s="13">
        <v>3</v>
      </c>
      <c r="M18" s="2" t="s">
        <v>12</v>
      </c>
      <c r="N18" s="113" t="s">
        <v>9</v>
      </c>
      <c r="O18" s="113" t="s">
        <v>9</v>
      </c>
      <c r="P18" s="13">
        <v>3</v>
      </c>
      <c r="Q18" s="2" t="s">
        <v>12</v>
      </c>
      <c r="R18" s="113" t="s">
        <v>9</v>
      </c>
      <c r="S18" s="113" t="s">
        <v>9</v>
      </c>
      <c r="T18" s="13">
        <v>3</v>
      </c>
      <c r="U18" s="2" t="s">
        <v>12</v>
      </c>
      <c r="V18" s="113" t="s">
        <v>9</v>
      </c>
      <c r="W18" s="113" t="s">
        <v>9</v>
      </c>
      <c r="X18" s="13">
        <v>4</v>
      </c>
      <c r="Y18" s="2" t="s">
        <v>12</v>
      </c>
      <c r="Z18" s="113" t="s">
        <v>9</v>
      </c>
      <c r="AA18" s="113" t="s">
        <v>9</v>
      </c>
      <c r="AB18" s="13">
        <v>5</v>
      </c>
      <c r="AC18" s="2">
        <v>1.2146349000000001E-2</v>
      </c>
      <c r="AD18" s="1">
        <f>AC18-D18</f>
        <v>-3.1470308000000002E-2</v>
      </c>
      <c r="AE18" s="113" t="s">
        <v>9</v>
      </c>
      <c r="AF18" s="13">
        <v>5</v>
      </c>
      <c r="AG18" s="2">
        <v>4.3834143999999998E-2</v>
      </c>
      <c r="AH18" s="1">
        <f>AG18-D18</f>
        <v>2.1748699999999538E-4</v>
      </c>
      <c r="AI18" s="113" t="s">
        <v>9</v>
      </c>
      <c r="AJ18" s="13">
        <v>6</v>
      </c>
      <c r="AK18" s="2" t="s">
        <v>12</v>
      </c>
      <c r="AL18" s="113" t="s">
        <v>9</v>
      </c>
      <c r="AM18" s="113" t="s">
        <v>9</v>
      </c>
      <c r="AN18" s="13">
        <v>6</v>
      </c>
      <c r="AO18" s="2" t="s">
        <v>12</v>
      </c>
      <c r="AP18" s="113" t="s">
        <v>9</v>
      </c>
      <c r="AQ18" s="113" t="s">
        <v>9</v>
      </c>
      <c r="AR18" s="13" t="s">
        <v>180</v>
      </c>
      <c r="AS18" s="2" t="s">
        <v>12</v>
      </c>
      <c r="AT18" s="113" t="s">
        <v>9</v>
      </c>
      <c r="AU18" s="113" t="s">
        <v>9</v>
      </c>
    </row>
    <row r="19" spans="1:47" x14ac:dyDescent="0.2">
      <c r="A19" s="18" t="s">
        <v>35</v>
      </c>
      <c r="B19" s="124" t="s">
        <v>14</v>
      </c>
      <c r="C19" s="13">
        <v>2</v>
      </c>
      <c r="D19" s="3" t="s">
        <v>10</v>
      </c>
      <c r="E19" s="13">
        <v>4</v>
      </c>
      <c r="F19" s="3">
        <v>0.119449892</v>
      </c>
      <c r="G19" s="118" t="s">
        <v>9</v>
      </c>
      <c r="H19" s="13">
        <v>6</v>
      </c>
      <c r="I19" s="3">
        <v>0.22481984399999999</v>
      </c>
      <c r="J19" s="119" t="s">
        <v>9</v>
      </c>
      <c r="K19" s="119">
        <f>I19-F19</f>
        <v>0.10536995199999999</v>
      </c>
      <c r="L19" s="13">
        <v>7</v>
      </c>
      <c r="M19" s="3" t="s">
        <v>9</v>
      </c>
      <c r="N19" s="118" t="s">
        <v>9</v>
      </c>
      <c r="O19" s="119" t="s">
        <v>9</v>
      </c>
      <c r="P19" s="13">
        <v>9</v>
      </c>
      <c r="Q19" s="3">
        <v>0.195390428</v>
      </c>
      <c r="R19" s="118" t="s">
        <v>9</v>
      </c>
      <c r="S19" s="120">
        <f>Q19-F19</f>
        <v>7.5940536000000003E-2</v>
      </c>
      <c r="T19" s="13">
        <v>10</v>
      </c>
      <c r="U19" s="3">
        <v>0.16936675300000001</v>
      </c>
      <c r="V19" s="118" t="s">
        <v>9</v>
      </c>
      <c r="W19" s="120">
        <f>U19-F19</f>
        <v>4.9916861000000007E-2</v>
      </c>
      <c r="X19" s="13">
        <v>12</v>
      </c>
      <c r="Y19" s="3" t="s">
        <v>9</v>
      </c>
      <c r="Z19" s="118" t="s">
        <v>9</v>
      </c>
      <c r="AA19" s="119" t="s">
        <v>9</v>
      </c>
      <c r="AB19" s="13">
        <v>14</v>
      </c>
      <c r="AC19" s="3" t="s">
        <v>12</v>
      </c>
      <c r="AD19" s="118" t="s">
        <v>9</v>
      </c>
      <c r="AE19" s="119" t="s">
        <v>9</v>
      </c>
      <c r="AF19" s="13">
        <v>15</v>
      </c>
      <c r="AG19" s="3">
        <v>0.13929280099999999</v>
      </c>
      <c r="AH19" s="118" t="s">
        <v>9</v>
      </c>
      <c r="AI19" s="120">
        <f>AG19-F19</f>
        <v>1.9842908999999992E-2</v>
      </c>
      <c r="AJ19" s="13">
        <v>16</v>
      </c>
      <c r="AK19" s="3" t="s">
        <v>12</v>
      </c>
      <c r="AL19" s="118" t="s">
        <v>9</v>
      </c>
      <c r="AM19" s="119" t="s">
        <v>9</v>
      </c>
      <c r="AN19" s="13">
        <v>16</v>
      </c>
      <c r="AO19" s="3" t="s">
        <v>12</v>
      </c>
      <c r="AP19" s="118" t="s">
        <v>9</v>
      </c>
      <c r="AQ19" s="119" t="s">
        <v>9</v>
      </c>
      <c r="AR19" s="13">
        <v>18</v>
      </c>
      <c r="AS19" s="3">
        <v>0.33514367900000003</v>
      </c>
      <c r="AT19" s="118" t="s">
        <v>9</v>
      </c>
      <c r="AU19" s="120">
        <f>AS19-F19</f>
        <v>0.21569378700000003</v>
      </c>
    </row>
    <row r="20" spans="1:47" x14ac:dyDescent="0.2">
      <c r="A20" s="18" t="s">
        <v>36</v>
      </c>
      <c r="B20" s="124" t="s">
        <v>14</v>
      </c>
      <c r="C20" s="13">
        <v>2</v>
      </c>
      <c r="D20" s="3">
        <v>1.6345625999999999E-2</v>
      </c>
      <c r="E20" s="13">
        <v>5</v>
      </c>
      <c r="F20" s="3">
        <v>1.7137895E-2</v>
      </c>
      <c r="G20" s="3">
        <f>F20-D20</f>
        <v>7.9226900000000169E-4</v>
      </c>
      <c r="H20" s="13">
        <v>7</v>
      </c>
      <c r="I20" s="3">
        <v>1.4181935E-2</v>
      </c>
      <c r="J20" s="3">
        <f>I20-D20</f>
        <v>-2.1636909999999988E-3</v>
      </c>
      <c r="K20" s="119">
        <f>I20-F20</f>
        <v>-2.9559600000000005E-3</v>
      </c>
      <c r="L20" s="13">
        <v>8</v>
      </c>
      <c r="M20" s="3">
        <v>2.6543120999999999E-2</v>
      </c>
      <c r="N20" s="3">
        <f>M20-D20</f>
        <v>1.0197495000000001E-2</v>
      </c>
      <c r="O20" s="119">
        <f>M20-F20</f>
        <v>9.4052259999999992E-3</v>
      </c>
      <c r="P20" s="13">
        <v>10</v>
      </c>
      <c r="Q20" s="3">
        <v>2.8953632999999999E-2</v>
      </c>
      <c r="R20" s="121">
        <f>Q20-D20</f>
        <v>1.2608007000000001E-2</v>
      </c>
      <c r="S20" s="120">
        <f>Q20-F20</f>
        <v>1.1815737999999999E-2</v>
      </c>
      <c r="T20" s="13">
        <v>11</v>
      </c>
      <c r="U20" s="3">
        <v>3.1253455999999999E-2</v>
      </c>
      <c r="V20" s="121">
        <f>U20-D20</f>
        <v>1.490783E-2</v>
      </c>
      <c r="W20" s="120">
        <f>U20-F20</f>
        <v>1.4115560999999999E-2</v>
      </c>
      <c r="X20" s="13">
        <v>13</v>
      </c>
      <c r="Y20" s="3">
        <v>4.9620746E-2</v>
      </c>
      <c r="Z20" s="121">
        <f>Y20-D20</f>
        <v>3.3275120000000005E-2</v>
      </c>
      <c r="AA20" s="120">
        <f>Y20-F20</f>
        <v>3.2482851E-2</v>
      </c>
      <c r="AB20" s="13">
        <v>15</v>
      </c>
      <c r="AC20" s="3">
        <v>0.114685436</v>
      </c>
      <c r="AD20" s="121">
        <f>AC20-D20</f>
        <v>9.833981E-2</v>
      </c>
      <c r="AE20" s="120">
        <f>AC20-F20</f>
        <v>9.7547541000000001E-2</v>
      </c>
      <c r="AF20" s="13">
        <v>16</v>
      </c>
      <c r="AG20" s="3">
        <v>8.8625752000000002E-2</v>
      </c>
      <c r="AH20" s="121">
        <f>AG20-D20</f>
        <v>7.2280126E-2</v>
      </c>
      <c r="AI20" s="120">
        <f>AG20-F20</f>
        <v>7.1487857000000002E-2</v>
      </c>
      <c r="AJ20" s="13">
        <v>17</v>
      </c>
      <c r="AK20" s="3">
        <v>0.12648889999999999</v>
      </c>
      <c r="AL20" s="121">
        <f>AK20-D20</f>
        <v>0.11014327399999999</v>
      </c>
      <c r="AM20" s="120">
        <f>AK20-F20</f>
        <v>0.10935100499999999</v>
      </c>
      <c r="AN20" s="13">
        <v>19</v>
      </c>
      <c r="AO20" s="3">
        <v>0.166154728</v>
      </c>
      <c r="AP20" s="121">
        <f>AO20-D20</f>
        <v>0.149809102</v>
      </c>
      <c r="AQ20" s="120">
        <f>AO20-F20</f>
        <v>0.14901683300000002</v>
      </c>
      <c r="AR20" s="13">
        <v>23</v>
      </c>
      <c r="AS20" s="3">
        <v>0.203885124</v>
      </c>
      <c r="AT20" s="118">
        <f>AS20-D20</f>
        <v>0.187539498</v>
      </c>
      <c r="AU20" s="120">
        <f>AS20-F20</f>
        <v>0.18674722900000001</v>
      </c>
    </row>
    <row r="21" spans="1:47" x14ac:dyDescent="0.2">
      <c r="A21" s="18" t="s">
        <v>37</v>
      </c>
      <c r="B21" s="124" t="s">
        <v>14</v>
      </c>
      <c r="C21" s="13">
        <v>2</v>
      </c>
      <c r="D21" s="3" t="s">
        <v>11</v>
      </c>
      <c r="E21" s="13">
        <v>5</v>
      </c>
      <c r="F21" s="3">
        <v>0.29937884399999998</v>
      </c>
      <c r="G21" s="121" t="s">
        <v>9</v>
      </c>
      <c r="H21" s="13">
        <v>7</v>
      </c>
      <c r="I21" s="3">
        <v>0.23313035900000001</v>
      </c>
      <c r="J21" s="121" t="s">
        <v>9</v>
      </c>
      <c r="K21" s="119">
        <f>I21-F21</f>
        <v>-6.6248484999999968E-2</v>
      </c>
      <c r="L21" s="13">
        <v>8</v>
      </c>
      <c r="M21" s="3" t="s">
        <v>9</v>
      </c>
      <c r="N21" s="121" t="s">
        <v>9</v>
      </c>
      <c r="O21" s="119" t="s">
        <v>9</v>
      </c>
      <c r="P21" s="13">
        <v>10</v>
      </c>
      <c r="Q21" s="3">
        <v>0.30506111400000002</v>
      </c>
      <c r="R21" s="121" t="s">
        <v>9</v>
      </c>
      <c r="S21" s="120">
        <f>Q21-F21</f>
        <v>5.6822700000000448E-3</v>
      </c>
      <c r="T21" s="13">
        <v>10</v>
      </c>
      <c r="U21" s="3" t="s">
        <v>12</v>
      </c>
      <c r="V21" s="121" t="s">
        <v>9</v>
      </c>
      <c r="W21" s="120" t="s">
        <v>9</v>
      </c>
      <c r="X21" s="13">
        <v>10</v>
      </c>
      <c r="Y21" s="3" t="s">
        <v>9</v>
      </c>
      <c r="Z21" s="121" t="s">
        <v>9</v>
      </c>
      <c r="AA21" s="119" t="s">
        <v>9</v>
      </c>
      <c r="AB21" s="13">
        <v>11</v>
      </c>
      <c r="AC21" s="3" t="s">
        <v>9</v>
      </c>
      <c r="AD21" s="121" t="s">
        <v>9</v>
      </c>
      <c r="AE21" s="119" t="s">
        <v>9</v>
      </c>
      <c r="AF21" s="13">
        <v>12</v>
      </c>
      <c r="AG21" s="3" t="s">
        <v>9</v>
      </c>
      <c r="AH21" s="121" t="s">
        <v>9</v>
      </c>
      <c r="AI21" s="119" t="s">
        <v>9</v>
      </c>
      <c r="AJ21" s="13">
        <v>12</v>
      </c>
      <c r="AK21" s="3" t="s">
        <v>9</v>
      </c>
      <c r="AL21" s="121" t="s">
        <v>9</v>
      </c>
      <c r="AM21" s="119" t="s">
        <v>9</v>
      </c>
      <c r="AN21" s="13">
        <v>13</v>
      </c>
      <c r="AO21" s="3" t="s">
        <v>9</v>
      </c>
      <c r="AP21" s="121" t="s">
        <v>9</v>
      </c>
      <c r="AQ21" s="119" t="s">
        <v>9</v>
      </c>
      <c r="AR21" s="13" t="s">
        <v>184</v>
      </c>
      <c r="AS21" s="3" t="s">
        <v>9</v>
      </c>
      <c r="AT21" s="121" t="s">
        <v>9</v>
      </c>
      <c r="AU21" s="119" t="s">
        <v>9</v>
      </c>
    </row>
    <row r="22" spans="1:47" x14ac:dyDescent="0.2">
      <c r="A22" s="18" t="s">
        <v>38</v>
      </c>
      <c r="B22" s="124" t="s">
        <v>14</v>
      </c>
      <c r="C22" s="13">
        <v>2</v>
      </c>
      <c r="D22" s="3" t="s">
        <v>10</v>
      </c>
      <c r="E22" s="13">
        <v>5</v>
      </c>
      <c r="F22" s="3">
        <v>2.3960552E-2</v>
      </c>
      <c r="G22" s="118" t="s">
        <v>9</v>
      </c>
      <c r="H22" s="13">
        <v>7</v>
      </c>
      <c r="I22" s="3">
        <v>3.8063431000000002E-2</v>
      </c>
      <c r="J22" s="118" t="s">
        <v>9</v>
      </c>
      <c r="K22" s="119">
        <f>I22-F22</f>
        <v>1.4102879000000002E-2</v>
      </c>
      <c r="L22" s="13">
        <v>8</v>
      </c>
      <c r="M22" s="3">
        <v>7.4624933000000004E-2</v>
      </c>
      <c r="N22" s="118" t="s">
        <v>9</v>
      </c>
      <c r="O22" s="119">
        <f>M22-F22</f>
        <v>5.0664381000000008E-2</v>
      </c>
      <c r="P22" s="13">
        <v>10</v>
      </c>
      <c r="Q22" s="3" t="s">
        <v>9</v>
      </c>
      <c r="R22" s="118" t="s">
        <v>9</v>
      </c>
      <c r="S22" s="119" t="s">
        <v>9</v>
      </c>
      <c r="T22" s="13">
        <v>11</v>
      </c>
      <c r="U22" s="3">
        <v>0.12755324300000001</v>
      </c>
      <c r="V22" s="118" t="s">
        <v>9</v>
      </c>
      <c r="W22" s="120">
        <f>U22-F22</f>
        <v>0.10359269100000001</v>
      </c>
      <c r="X22" s="13">
        <v>13</v>
      </c>
      <c r="Y22" s="3">
        <v>0.110722448</v>
      </c>
      <c r="Z22" s="118" t="s">
        <v>9</v>
      </c>
      <c r="AA22" s="120">
        <f>Y22-F22</f>
        <v>8.6761896000000005E-2</v>
      </c>
      <c r="AB22" s="13">
        <v>15</v>
      </c>
      <c r="AC22" s="3">
        <v>0.150565484</v>
      </c>
      <c r="AD22" s="118" t="s">
        <v>9</v>
      </c>
      <c r="AE22" s="120">
        <f>AC22-F22</f>
        <v>0.126604932</v>
      </c>
      <c r="AF22" s="13">
        <v>16</v>
      </c>
      <c r="AG22" s="3">
        <v>0.177965448</v>
      </c>
      <c r="AH22" s="118" t="s">
        <v>9</v>
      </c>
      <c r="AI22" s="120">
        <f>AG22-F22</f>
        <v>0.154004896</v>
      </c>
      <c r="AJ22" s="13">
        <v>17</v>
      </c>
      <c r="AK22" s="3">
        <v>0.17357604400000001</v>
      </c>
      <c r="AL22" s="118" t="s">
        <v>9</v>
      </c>
      <c r="AM22" s="120">
        <f>AK22-F22</f>
        <v>0.14961549200000002</v>
      </c>
      <c r="AN22" s="13">
        <v>19</v>
      </c>
      <c r="AO22" s="3">
        <v>0.203443391</v>
      </c>
      <c r="AP22" s="118" t="s">
        <v>9</v>
      </c>
      <c r="AQ22" s="120">
        <f>AO22-F22</f>
        <v>0.17948283900000001</v>
      </c>
      <c r="AR22" s="13">
        <v>20</v>
      </c>
      <c r="AS22" s="3">
        <v>9.3602662000000003E-2</v>
      </c>
      <c r="AT22" s="118" t="s">
        <v>9</v>
      </c>
      <c r="AU22" s="120">
        <f>AS22-F22</f>
        <v>6.9642110000000007E-2</v>
      </c>
    </row>
    <row r="23" spans="1:47" x14ac:dyDescent="0.2">
      <c r="A23" s="18" t="s">
        <v>39</v>
      </c>
      <c r="B23" s="124" t="s">
        <v>14</v>
      </c>
      <c r="C23" s="13">
        <v>2</v>
      </c>
      <c r="D23" s="3" t="s">
        <v>11</v>
      </c>
      <c r="E23" s="13">
        <v>3</v>
      </c>
      <c r="F23" s="3" t="s">
        <v>12</v>
      </c>
      <c r="G23" s="118" t="s">
        <v>9</v>
      </c>
      <c r="H23" s="13">
        <v>3</v>
      </c>
      <c r="I23" s="3" t="s">
        <v>12</v>
      </c>
      <c r="J23" s="118" t="s">
        <v>9</v>
      </c>
      <c r="K23" s="119" t="s">
        <v>9</v>
      </c>
      <c r="L23" s="13">
        <v>3</v>
      </c>
      <c r="M23" s="3" t="s">
        <v>12</v>
      </c>
      <c r="N23" s="118" t="s">
        <v>9</v>
      </c>
      <c r="O23" s="119" t="s">
        <v>9</v>
      </c>
      <c r="P23" s="13">
        <v>3</v>
      </c>
      <c r="Q23" s="3" t="s">
        <v>12</v>
      </c>
      <c r="R23" s="118" t="s">
        <v>9</v>
      </c>
      <c r="S23" s="119" t="s">
        <v>9</v>
      </c>
      <c r="T23" s="13">
        <v>3</v>
      </c>
      <c r="U23" s="3" t="s">
        <v>12</v>
      </c>
      <c r="V23" s="118" t="s">
        <v>9</v>
      </c>
      <c r="W23" s="119" t="s">
        <v>9</v>
      </c>
      <c r="X23" s="13">
        <v>3</v>
      </c>
      <c r="Y23" s="3" t="s">
        <v>12</v>
      </c>
      <c r="Z23" s="118" t="s">
        <v>9</v>
      </c>
      <c r="AA23" s="119" t="s">
        <v>9</v>
      </c>
      <c r="AB23" s="13">
        <v>3</v>
      </c>
      <c r="AC23" s="3" t="s">
        <v>12</v>
      </c>
      <c r="AD23" s="118" t="s">
        <v>9</v>
      </c>
      <c r="AE23" s="119" t="s">
        <v>9</v>
      </c>
      <c r="AF23" s="13">
        <v>3</v>
      </c>
      <c r="AG23" s="3" t="s">
        <v>12</v>
      </c>
      <c r="AH23" s="118" t="s">
        <v>9</v>
      </c>
      <c r="AI23" s="119" t="s">
        <v>9</v>
      </c>
      <c r="AJ23" s="13">
        <v>3</v>
      </c>
      <c r="AK23" s="3" t="s">
        <v>12</v>
      </c>
      <c r="AL23" s="118" t="s">
        <v>9</v>
      </c>
      <c r="AM23" s="119" t="s">
        <v>9</v>
      </c>
      <c r="AN23" s="13">
        <v>3</v>
      </c>
      <c r="AO23" s="3" t="s">
        <v>12</v>
      </c>
      <c r="AP23" s="118" t="s">
        <v>9</v>
      </c>
      <c r="AQ23" s="119" t="s">
        <v>9</v>
      </c>
      <c r="AR23" s="13" t="s">
        <v>185</v>
      </c>
      <c r="AS23" s="3" t="s">
        <v>12</v>
      </c>
      <c r="AT23" s="118" t="s">
        <v>9</v>
      </c>
      <c r="AU23" s="119" t="s">
        <v>9</v>
      </c>
    </row>
    <row r="24" spans="1:47" x14ac:dyDescent="0.2">
      <c r="A24" s="18" t="s">
        <v>40</v>
      </c>
      <c r="B24" s="124" t="s">
        <v>14</v>
      </c>
      <c r="C24" s="13">
        <v>2</v>
      </c>
      <c r="D24" s="3">
        <v>2.0032283000000001E-2</v>
      </c>
      <c r="E24" s="13">
        <v>5</v>
      </c>
      <c r="F24" s="3">
        <v>8.4247427E-2</v>
      </c>
      <c r="G24" s="122">
        <f>F24-D24</f>
        <v>6.4215144000000002E-2</v>
      </c>
      <c r="H24" s="13">
        <v>7</v>
      </c>
      <c r="I24" s="3">
        <v>0.12883921500000001</v>
      </c>
      <c r="J24" s="3">
        <f>I24-D24</f>
        <v>0.10880693200000001</v>
      </c>
      <c r="K24" s="119">
        <f>I24-F24</f>
        <v>4.4591788000000007E-2</v>
      </c>
      <c r="L24" s="13">
        <v>8</v>
      </c>
      <c r="M24" s="3">
        <v>0.14732325299999999</v>
      </c>
      <c r="N24" s="3">
        <f>M24-D24</f>
        <v>0.12729096999999998</v>
      </c>
      <c r="O24" s="119">
        <f>M24-F24</f>
        <v>6.3075825999999988E-2</v>
      </c>
      <c r="P24" s="13">
        <v>10</v>
      </c>
      <c r="Q24" s="3">
        <v>0.17922763999999999</v>
      </c>
      <c r="R24" s="121">
        <f>Q24-D24</f>
        <v>0.15919535699999998</v>
      </c>
      <c r="S24" s="120">
        <f t="shared" ref="S24:S30" si="0">Q24-F24</f>
        <v>9.4980212999999994E-2</v>
      </c>
      <c r="T24" s="13">
        <v>11</v>
      </c>
      <c r="U24" s="3" t="s">
        <v>9</v>
      </c>
      <c r="V24" s="121" t="s">
        <v>9</v>
      </c>
      <c r="W24" s="119" t="s">
        <v>9</v>
      </c>
      <c r="X24" s="13">
        <v>13</v>
      </c>
      <c r="Y24" s="3">
        <v>0.25883331199999998</v>
      </c>
      <c r="Z24" s="121">
        <f>Y24-D24</f>
        <v>0.23880102899999997</v>
      </c>
      <c r="AA24" s="120">
        <f>Y24-F24</f>
        <v>0.174585885</v>
      </c>
      <c r="AB24" s="13">
        <v>15</v>
      </c>
      <c r="AC24" s="3" t="s">
        <v>12</v>
      </c>
      <c r="AD24" s="121" t="s">
        <v>186</v>
      </c>
      <c r="AE24" s="119" t="s">
        <v>9</v>
      </c>
      <c r="AF24" s="13">
        <v>15</v>
      </c>
      <c r="AG24" s="3" t="s">
        <v>12</v>
      </c>
      <c r="AH24" s="121" t="s">
        <v>9</v>
      </c>
      <c r="AI24" s="119" t="s">
        <v>9</v>
      </c>
      <c r="AJ24" s="13">
        <v>15</v>
      </c>
      <c r="AK24" s="3" t="s">
        <v>12</v>
      </c>
      <c r="AL24" s="121" t="s">
        <v>9</v>
      </c>
      <c r="AM24" s="119" t="s">
        <v>9</v>
      </c>
      <c r="AN24" s="13">
        <v>15</v>
      </c>
      <c r="AO24" s="3" t="s">
        <v>12</v>
      </c>
      <c r="AP24" s="118" t="s">
        <v>9</v>
      </c>
      <c r="AQ24" s="119" t="s">
        <v>9</v>
      </c>
      <c r="AR24" s="13" t="s">
        <v>187</v>
      </c>
      <c r="AS24" s="3" t="s">
        <v>12</v>
      </c>
      <c r="AT24" s="118" t="s">
        <v>9</v>
      </c>
      <c r="AU24" s="119" t="s">
        <v>9</v>
      </c>
    </row>
    <row r="25" spans="1:47" x14ac:dyDescent="0.2">
      <c r="A25" s="18" t="s">
        <v>41</v>
      </c>
      <c r="B25" s="124" t="s">
        <v>14</v>
      </c>
      <c r="C25" s="13">
        <v>2</v>
      </c>
      <c r="D25" s="3">
        <v>1.3413425E-2</v>
      </c>
      <c r="E25" s="13">
        <v>5</v>
      </c>
      <c r="F25" s="3">
        <v>1.6522988999999998E-2</v>
      </c>
      <c r="G25" s="121">
        <f>F25-D25</f>
        <v>3.1095639999999987E-3</v>
      </c>
      <c r="H25" s="13">
        <v>7</v>
      </c>
      <c r="I25" s="3">
        <v>2.3870033999999998E-2</v>
      </c>
      <c r="J25" s="3">
        <f>I25-D25</f>
        <v>1.0456608999999999E-2</v>
      </c>
      <c r="K25" s="119">
        <f>I25-F25</f>
        <v>7.347045E-3</v>
      </c>
      <c r="L25" s="13">
        <v>9</v>
      </c>
      <c r="M25" s="3">
        <v>2.6824998999999999E-2</v>
      </c>
      <c r="N25" s="3">
        <f>M25-D25</f>
        <v>1.3411573999999999E-2</v>
      </c>
      <c r="O25" s="119">
        <f>M25-F25</f>
        <v>1.030201E-2</v>
      </c>
      <c r="P25" s="13">
        <v>11</v>
      </c>
      <c r="Q25" s="3">
        <v>3.1134034000000001E-2</v>
      </c>
      <c r="R25" s="121">
        <f>Q25-D25</f>
        <v>1.7720609000000002E-2</v>
      </c>
      <c r="S25" s="120">
        <f t="shared" si="0"/>
        <v>1.4611045000000003E-2</v>
      </c>
      <c r="T25" s="13">
        <v>12</v>
      </c>
      <c r="U25" s="3">
        <v>2.0927712000000001E-2</v>
      </c>
      <c r="V25" s="121">
        <f>U25-D25</f>
        <v>7.5142870000000014E-3</v>
      </c>
      <c r="W25" s="120">
        <f>U25-F25</f>
        <v>4.4047230000000027E-3</v>
      </c>
      <c r="X25" s="13">
        <v>14</v>
      </c>
      <c r="Y25" s="3">
        <v>4.2622556999999998E-2</v>
      </c>
      <c r="Z25" s="121">
        <f>Y25-D25</f>
        <v>2.9209131999999999E-2</v>
      </c>
      <c r="AA25" s="120">
        <f>Y25-F25</f>
        <v>2.6099568E-2</v>
      </c>
      <c r="AB25" s="13">
        <v>17</v>
      </c>
      <c r="AC25" s="3">
        <v>4.5424069999999997E-2</v>
      </c>
      <c r="AD25" s="121">
        <f>AC25-D25</f>
        <v>3.2010644999999997E-2</v>
      </c>
      <c r="AE25" s="120">
        <f>AC25-F25</f>
        <v>2.8901080999999999E-2</v>
      </c>
      <c r="AF25" s="13">
        <v>18</v>
      </c>
      <c r="AG25" s="3">
        <v>4.8184285E-2</v>
      </c>
      <c r="AH25" s="121">
        <f>AG25-D25</f>
        <v>3.4770860000000001E-2</v>
      </c>
      <c r="AI25" s="120">
        <f t="shared" ref="AI25:AI30" si="1">AG25-F25</f>
        <v>3.1661296000000005E-2</v>
      </c>
      <c r="AJ25" s="13">
        <v>20</v>
      </c>
      <c r="AK25" s="3">
        <v>6.3165201000000004E-2</v>
      </c>
      <c r="AL25" s="121">
        <f>AK25-D25</f>
        <v>4.9751776000000004E-2</v>
      </c>
      <c r="AM25" s="120">
        <f t="shared" ref="AM25:AM32" si="2">AK25-F25</f>
        <v>4.6642212000000002E-2</v>
      </c>
      <c r="AN25" s="13">
        <v>21</v>
      </c>
      <c r="AO25" s="3">
        <v>4.7010471999999998E-2</v>
      </c>
      <c r="AP25" s="121">
        <f>AO25-D25</f>
        <v>3.3597046999999998E-2</v>
      </c>
      <c r="AQ25" s="120">
        <f>AO25-F25</f>
        <v>3.0487482999999999E-2</v>
      </c>
      <c r="AR25" s="13">
        <v>25</v>
      </c>
      <c r="AS25" s="3">
        <v>2.8911611E-2</v>
      </c>
      <c r="AT25" s="118">
        <f>AS25-D25</f>
        <v>1.5498186000000001E-2</v>
      </c>
      <c r="AU25" s="120">
        <f t="shared" ref="AU25:AU31" si="3">AS25-F25</f>
        <v>1.2388622000000002E-2</v>
      </c>
    </row>
    <row r="26" spans="1:47" x14ac:dyDescent="0.2">
      <c r="A26" s="18" t="s">
        <v>42</v>
      </c>
      <c r="B26" s="124" t="s">
        <v>14</v>
      </c>
      <c r="C26" s="13">
        <v>2</v>
      </c>
      <c r="D26" s="3">
        <v>0.37062260800000002</v>
      </c>
      <c r="E26" s="13">
        <v>5</v>
      </c>
      <c r="F26" s="3">
        <v>0.42432708800000002</v>
      </c>
      <c r="G26" s="121">
        <f>F26-D26</f>
        <v>5.3704479999999999E-2</v>
      </c>
      <c r="H26" s="13">
        <v>7</v>
      </c>
      <c r="I26" s="3">
        <v>0.40988382099999998</v>
      </c>
      <c r="J26" s="3">
        <f>I26-D26</f>
        <v>3.9261212999999962E-2</v>
      </c>
      <c r="K26" s="119">
        <f>I26-F26</f>
        <v>-1.4443267000000037E-2</v>
      </c>
      <c r="L26" s="13">
        <v>7</v>
      </c>
      <c r="M26" s="3" t="s">
        <v>10</v>
      </c>
      <c r="N26" s="118" t="s">
        <v>9</v>
      </c>
      <c r="O26" s="119" t="s">
        <v>9</v>
      </c>
      <c r="P26" s="13">
        <v>9</v>
      </c>
      <c r="Q26" s="3">
        <v>0.44899408699999999</v>
      </c>
      <c r="R26" s="121">
        <f>Q26-D26</f>
        <v>7.8371478999999966E-2</v>
      </c>
      <c r="S26" s="120">
        <f t="shared" si="0"/>
        <v>2.4666998999999967E-2</v>
      </c>
      <c r="T26" s="13">
        <v>10</v>
      </c>
      <c r="U26" s="3">
        <v>0.44954274799999999</v>
      </c>
      <c r="V26" s="121">
        <f>U26-D26</f>
        <v>7.8920139999999972E-2</v>
      </c>
      <c r="W26" s="120">
        <f>U26-F26</f>
        <v>2.5215659999999973E-2</v>
      </c>
      <c r="X26" s="13">
        <v>12</v>
      </c>
      <c r="Y26" s="3">
        <v>0.49222580199999999</v>
      </c>
      <c r="Z26" s="121">
        <f>Y26-D26</f>
        <v>0.12160319399999997</v>
      </c>
      <c r="AA26" s="120">
        <f>Y26-F26</f>
        <v>6.7898713999999971E-2</v>
      </c>
      <c r="AB26" s="13">
        <v>14</v>
      </c>
      <c r="AC26" s="3">
        <v>0.45674252599999998</v>
      </c>
      <c r="AD26" s="121">
        <f>AC26-D26</f>
        <v>8.6119917999999962E-2</v>
      </c>
      <c r="AE26" s="120">
        <f>AC26-F26</f>
        <v>3.2415437999999963E-2</v>
      </c>
      <c r="AF26" s="13">
        <v>15</v>
      </c>
      <c r="AG26" s="3">
        <v>0.50743149099999996</v>
      </c>
      <c r="AH26" s="121">
        <f>AG26-D26</f>
        <v>0.13680888299999994</v>
      </c>
      <c r="AI26" s="120">
        <f t="shared" si="1"/>
        <v>8.3104402999999938E-2</v>
      </c>
      <c r="AJ26" s="13">
        <v>16</v>
      </c>
      <c r="AK26" s="3">
        <v>0.41988469299999998</v>
      </c>
      <c r="AL26" s="121">
        <f>AK26-D26</f>
        <v>4.9262084999999955E-2</v>
      </c>
      <c r="AM26" s="120">
        <f t="shared" si="2"/>
        <v>-4.4423950000000434E-3</v>
      </c>
      <c r="AN26" s="13">
        <v>17</v>
      </c>
      <c r="AO26" s="3">
        <v>0.43276298299999999</v>
      </c>
      <c r="AP26" s="121">
        <f>AO26-D26</f>
        <v>6.214037499999997E-2</v>
      </c>
      <c r="AQ26" s="120">
        <f>AO26-F26</f>
        <v>8.4358949999999711E-3</v>
      </c>
      <c r="AR26" s="13">
        <v>18</v>
      </c>
      <c r="AS26" s="3">
        <v>0.35922832399999999</v>
      </c>
      <c r="AT26" s="118">
        <f>AS26-D26</f>
        <v>-1.1394284000000032E-2</v>
      </c>
      <c r="AU26" s="120">
        <f t="shared" si="3"/>
        <v>-6.5098764000000031E-2</v>
      </c>
    </row>
    <row r="27" spans="1:47" x14ac:dyDescent="0.2">
      <c r="A27" s="18" t="s">
        <v>43</v>
      </c>
      <c r="B27" s="124" t="s">
        <v>14</v>
      </c>
      <c r="C27" s="13">
        <v>2</v>
      </c>
      <c r="D27" s="3">
        <v>8.3482264E-2</v>
      </c>
      <c r="E27" s="13">
        <v>5</v>
      </c>
      <c r="F27" s="3">
        <v>0.12588289799999999</v>
      </c>
      <c r="G27" s="121">
        <f>F27-D27</f>
        <v>4.2400633999999993E-2</v>
      </c>
      <c r="H27" s="13">
        <v>7</v>
      </c>
      <c r="I27" s="3">
        <v>0.116560556</v>
      </c>
      <c r="J27" s="3">
        <f>I27-D27</f>
        <v>3.3078291999999995E-2</v>
      </c>
      <c r="K27" s="119">
        <f>I27-F27</f>
        <v>-9.3223419999999974E-3</v>
      </c>
      <c r="L27" s="13">
        <v>8</v>
      </c>
      <c r="M27" s="3">
        <v>0.19289572699999999</v>
      </c>
      <c r="N27" s="3">
        <f>M27-D27</f>
        <v>0.10941346299999999</v>
      </c>
      <c r="O27" s="119">
        <f>M27-F27</f>
        <v>6.7012828999999996E-2</v>
      </c>
      <c r="P27" s="13">
        <v>10</v>
      </c>
      <c r="Q27" s="3">
        <v>0.219358416</v>
      </c>
      <c r="R27" s="121">
        <f>Q27-D27</f>
        <v>0.135876152</v>
      </c>
      <c r="S27" s="120">
        <f t="shared" si="0"/>
        <v>9.3475518000000007E-2</v>
      </c>
      <c r="T27" s="13">
        <v>11</v>
      </c>
      <c r="U27" s="3" t="s">
        <v>9</v>
      </c>
      <c r="V27" s="118" t="s">
        <v>9</v>
      </c>
      <c r="W27" s="119" t="s">
        <v>9</v>
      </c>
      <c r="X27" s="13">
        <v>13</v>
      </c>
      <c r="Y27" s="3">
        <v>0.190809848</v>
      </c>
      <c r="Z27" s="118" t="s">
        <v>9</v>
      </c>
      <c r="AA27" s="120">
        <f>Y27-F27</f>
        <v>6.4926950000000011E-2</v>
      </c>
      <c r="AB27" s="13">
        <v>15</v>
      </c>
      <c r="AC27" s="3">
        <v>0.201313083</v>
      </c>
      <c r="AD27" s="121">
        <f>AC27-D27</f>
        <v>0.117830819</v>
      </c>
      <c r="AE27" s="120">
        <f>AC27-F27</f>
        <v>7.5430185000000011E-2</v>
      </c>
      <c r="AF27" s="13">
        <v>16</v>
      </c>
      <c r="AG27" s="3">
        <v>0.24068329999999999</v>
      </c>
      <c r="AH27" s="121">
        <f>AG27-D27</f>
        <v>0.15720103599999999</v>
      </c>
      <c r="AI27" s="120">
        <f t="shared" si="1"/>
        <v>0.114800402</v>
      </c>
      <c r="AJ27" s="13">
        <v>17</v>
      </c>
      <c r="AK27" s="3">
        <v>0.27233827199999999</v>
      </c>
      <c r="AL27" s="121">
        <f>AK27-D27</f>
        <v>0.18885600799999999</v>
      </c>
      <c r="AM27" s="120">
        <f t="shared" si="2"/>
        <v>0.146455374</v>
      </c>
      <c r="AN27" s="13">
        <v>18</v>
      </c>
      <c r="AO27" s="3">
        <v>0.234384073</v>
      </c>
      <c r="AP27" s="121">
        <f>AO27-D27</f>
        <v>0.150901809</v>
      </c>
      <c r="AQ27" s="120">
        <f>AO27-F27</f>
        <v>0.10850117500000001</v>
      </c>
      <c r="AR27" s="13">
        <v>19</v>
      </c>
      <c r="AS27" s="3">
        <v>0.14815988499999999</v>
      </c>
      <c r="AT27" s="118">
        <f>AS27-D27</f>
        <v>6.4677620999999991E-2</v>
      </c>
      <c r="AU27" s="120">
        <f t="shared" si="3"/>
        <v>2.2276986999999998E-2</v>
      </c>
    </row>
    <row r="28" spans="1:47" x14ac:dyDescent="0.2">
      <c r="A28" s="18" t="s">
        <v>44</v>
      </c>
      <c r="B28" s="124" t="s">
        <v>14</v>
      </c>
      <c r="C28" s="13">
        <v>2</v>
      </c>
      <c r="D28" s="3">
        <v>0.61285490200000003</v>
      </c>
      <c r="E28" s="13">
        <v>5</v>
      </c>
      <c r="F28" s="3">
        <v>0.59002366299999998</v>
      </c>
      <c r="G28" s="121">
        <f>F28-D28</f>
        <v>-2.2831239000000059E-2</v>
      </c>
      <c r="H28" s="13">
        <v>7</v>
      </c>
      <c r="I28" s="3">
        <v>0.57762593600000001</v>
      </c>
      <c r="J28" s="3">
        <f>I28-D28</f>
        <v>-3.5228966000000028E-2</v>
      </c>
      <c r="K28" s="119">
        <f>I28-F28</f>
        <v>-1.239772699999997E-2</v>
      </c>
      <c r="L28" s="13">
        <v>8</v>
      </c>
      <c r="M28" s="3">
        <v>0.65168932599999996</v>
      </c>
      <c r="N28" s="3">
        <f>M28-D28</f>
        <v>3.8834423999999923E-2</v>
      </c>
      <c r="O28" s="119">
        <f>M28-F28</f>
        <v>6.1665662999999982E-2</v>
      </c>
      <c r="P28" s="13">
        <v>11</v>
      </c>
      <c r="Q28" s="3">
        <v>0.67393473800000003</v>
      </c>
      <c r="R28" s="121">
        <f>Q28-D28</f>
        <v>6.1079835999999998E-2</v>
      </c>
      <c r="S28" s="120">
        <f t="shared" si="0"/>
        <v>8.3911075000000057E-2</v>
      </c>
      <c r="T28" s="13">
        <v>12</v>
      </c>
      <c r="U28" s="3">
        <v>0.66093447400000005</v>
      </c>
      <c r="V28" s="121">
        <f>U28-D28</f>
        <v>4.8079572000000015E-2</v>
      </c>
      <c r="W28" s="120">
        <f>U28-F28</f>
        <v>7.0910811000000074E-2</v>
      </c>
      <c r="X28" s="13">
        <v>13</v>
      </c>
      <c r="Y28" s="3">
        <v>0.61965847299999999</v>
      </c>
      <c r="Z28" s="121">
        <f>Y28-D28</f>
        <v>6.8035709999999527E-3</v>
      </c>
      <c r="AA28" s="120">
        <f>Y28-F28</f>
        <v>2.9634810000000011E-2</v>
      </c>
      <c r="AB28" s="13">
        <v>15</v>
      </c>
      <c r="AC28" s="3">
        <v>0.65345664800000003</v>
      </c>
      <c r="AD28" s="121">
        <f>AC28-D28</f>
        <v>4.0601745999999994E-2</v>
      </c>
      <c r="AE28" s="120">
        <f>AC28-F28</f>
        <v>6.3432985000000053E-2</v>
      </c>
      <c r="AF28" s="13">
        <v>16</v>
      </c>
      <c r="AG28" s="3">
        <v>0.62368004200000005</v>
      </c>
      <c r="AH28" s="121">
        <f>AG28-D28</f>
        <v>1.0825140000000011E-2</v>
      </c>
      <c r="AI28" s="120">
        <f t="shared" si="1"/>
        <v>3.365637900000007E-2</v>
      </c>
      <c r="AJ28" s="13">
        <v>18</v>
      </c>
      <c r="AK28" s="3">
        <v>0.61947177600000003</v>
      </c>
      <c r="AL28" s="121">
        <f>AK28-D28</f>
        <v>6.6168739999999948E-3</v>
      </c>
      <c r="AM28" s="120">
        <f t="shared" si="2"/>
        <v>2.9448113000000053E-2</v>
      </c>
      <c r="AN28" s="13">
        <v>19</v>
      </c>
      <c r="AO28" s="3">
        <v>0.61978799900000003</v>
      </c>
      <c r="AP28" s="121">
        <f>AO28-D28</f>
        <v>6.9330969999999992E-3</v>
      </c>
      <c r="AQ28" s="120">
        <f>AO28-F28</f>
        <v>2.9764336000000058E-2</v>
      </c>
      <c r="AR28" s="13">
        <v>20</v>
      </c>
      <c r="AS28" s="3">
        <v>0.607460149</v>
      </c>
      <c r="AT28" s="118">
        <f>AS28-D28</f>
        <v>-5.3947530000000299E-3</v>
      </c>
      <c r="AU28" s="120">
        <f t="shared" si="3"/>
        <v>1.7436486000000029E-2</v>
      </c>
    </row>
    <row r="29" spans="1:47" x14ac:dyDescent="0.2">
      <c r="A29" s="18" t="s">
        <v>45</v>
      </c>
      <c r="B29" s="124" t="s">
        <v>14</v>
      </c>
      <c r="C29" s="13">
        <v>2</v>
      </c>
      <c r="D29" s="3" t="s">
        <v>10</v>
      </c>
      <c r="E29" s="13">
        <v>5</v>
      </c>
      <c r="F29" s="3">
        <v>0.29913678599999999</v>
      </c>
      <c r="G29" s="121" t="s">
        <v>9</v>
      </c>
      <c r="H29" s="13">
        <v>7</v>
      </c>
      <c r="I29" s="3" t="s">
        <v>10</v>
      </c>
      <c r="J29" s="121" t="s">
        <v>9</v>
      </c>
      <c r="K29" s="119" t="s">
        <v>9</v>
      </c>
      <c r="L29" s="13">
        <v>8</v>
      </c>
      <c r="M29" s="3" t="s">
        <v>12</v>
      </c>
      <c r="N29" s="121" t="s">
        <v>9</v>
      </c>
      <c r="O29" s="119" t="s">
        <v>9</v>
      </c>
      <c r="P29" s="13">
        <v>11</v>
      </c>
      <c r="Q29" s="3">
        <v>0.284202962</v>
      </c>
      <c r="R29" s="121" t="s">
        <v>9</v>
      </c>
      <c r="S29" s="120">
        <f t="shared" si="0"/>
        <v>-1.4933823999999984E-2</v>
      </c>
      <c r="T29" s="13">
        <v>12</v>
      </c>
      <c r="U29" s="3">
        <v>0.37415915500000002</v>
      </c>
      <c r="V29" s="3" t="s">
        <v>9</v>
      </c>
      <c r="W29" s="120">
        <f>U29-F29</f>
        <v>7.5022369000000033E-2</v>
      </c>
      <c r="X29" s="13">
        <v>14</v>
      </c>
      <c r="Y29" s="3" t="s">
        <v>9</v>
      </c>
      <c r="Z29" s="121" t="s">
        <v>9</v>
      </c>
      <c r="AA29" s="119" t="s">
        <v>9</v>
      </c>
      <c r="AB29" s="13">
        <v>17</v>
      </c>
      <c r="AC29" s="3">
        <v>0.35791612900000003</v>
      </c>
      <c r="AD29" s="121" t="s">
        <v>9</v>
      </c>
      <c r="AE29" s="120">
        <f>AC29-F29</f>
        <v>5.8779343000000039E-2</v>
      </c>
      <c r="AF29" s="13">
        <v>18</v>
      </c>
      <c r="AG29" s="3">
        <v>0.36290571900000002</v>
      </c>
      <c r="AH29" s="121" t="s">
        <v>9</v>
      </c>
      <c r="AI29" s="120">
        <f t="shared" si="1"/>
        <v>6.3768933000000028E-2</v>
      </c>
      <c r="AJ29" s="13">
        <v>21</v>
      </c>
      <c r="AK29" s="3">
        <v>0.41483720200000002</v>
      </c>
      <c r="AL29" s="121" t="s">
        <v>9</v>
      </c>
      <c r="AM29" s="120">
        <f t="shared" si="2"/>
        <v>0.11570041600000003</v>
      </c>
      <c r="AN29" s="13">
        <v>23</v>
      </c>
      <c r="AO29" s="3" t="s">
        <v>12</v>
      </c>
      <c r="AP29" s="121" t="s">
        <v>9</v>
      </c>
      <c r="AQ29" s="119" t="s">
        <v>9</v>
      </c>
      <c r="AR29" s="13">
        <v>25</v>
      </c>
      <c r="AS29" s="3">
        <v>0.61127624000000003</v>
      </c>
      <c r="AT29" s="121" t="s">
        <v>9</v>
      </c>
      <c r="AU29" s="120">
        <f t="shared" si="3"/>
        <v>0.31213945400000004</v>
      </c>
    </row>
    <row r="30" spans="1:47" x14ac:dyDescent="0.2">
      <c r="A30" s="18" t="s">
        <v>46</v>
      </c>
      <c r="B30" s="124" t="s">
        <v>14</v>
      </c>
      <c r="C30" s="13">
        <v>2</v>
      </c>
      <c r="D30" s="3">
        <v>0.24166322900000001</v>
      </c>
      <c r="E30" s="13">
        <v>5</v>
      </c>
      <c r="F30" s="3">
        <v>0.28455064400000002</v>
      </c>
      <c r="G30" s="121">
        <f>F30-D30</f>
        <v>4.2887415000000012E-2</v>
      </c>
      <c r="H30" s="13">
        <v>7</v>
      </c>
      <c r="I30" s="3">
        <v>0.27475848000000003</v>
      </c>
      <c r="J30" s="3">
        <f>I30-D30</f>
        <v>3.309525100000002E-2</v>
      </c>
      <c r="K30" s="119">
        <f>I30-F30</f>
        <v>-9.7921639999999921E-3</v>
      </c>
      <c r="L30" s="13">
        <v>8</v>
      </c>
      <c r="M30" s="3">
        <v>0.26871489199999998</v>
      </c>
      <c r="N30" s="3">
        <f>M30-D30</f>
        <v>2.7051662999999976E-2</v>
      </c>
      <c r="O30" s="119">
        <f>M30-F30</f>
        <v>-1.5835752000000036E-2</v>
      </c>
      <c r="P30" s="13">
        <v>10</v>
      </c>
      <c r="Q30" s="3">
        <v>0.24953729599999999</v>
      </c>
      <c r="R30" s="121">
        <f>Q30-D30</f>
        <v>7.8740669999999846E-3</v>
      </c>
      <c r="S30" s="120">
        <f t="shared" si="0"/>
        <v>-3.5013348000000027E-2</v>
      </c>
      <c r="T30" s="13">
        <v>11</v>
      </c>
      <c r="U30" s="3">
        <v>0.28403223799999999</v>
      </c>
      <c r="V30" s="121">
        <f>U30-D30</f>
        <v>4.2369008999999985E-2</v>
      </c>
      <c r="W30" s="120">
        <f>U30-F30</f>
        <v>-5.1840600000002679E-4</v>
      </c>
      <c r="X30" s="13">
        <v>13</v>
      </c>
      <c r="Y30" s="3">
        <v>0.24315519999999999</v>
      </c>
      <c r="Z30" s="121">
        <f>Y30-D30</f>
        <v>1.4919709999999808E-3</v>
      </c>
      <c r="AA30" s="120">
        <f>Y30-F30</f>
        <v>-4.1395444000000031E-2</v>
      </c>
      <c r="AB30" s="13">
        <v>15</v>
      </c>
      <c r="AC30" s="3" t="s">
        <v>10</v>
      </c>
      <c r="AD30" s="118" t="s">
        <v>9</v>
      </c>
      <c r="AE30" s="119" t="s">
        <v>9</v>
      </c>
      <c r="AF30" s="13">
        <v>16</v>
      </c>
      <c r="AG30" s="3">
        <v>0.27247759999999999</v>
      </c>
      <c r="AH30" s="121">
        <f>AG30-D30</f>
        <v>3.0814370999999979E-2</v>
      </c>
      <c r="AI30" s="120">
        <f t="shared" si="1"/>
        <v>-1.2073044000000033E-2</v>
      </c>
      <c r="AJ30" s="13">
        <v>17</v>
      </c>
      <c r="AK30" s="3">
        <v>0.34780042799999999</v>
      </c>
      <c r="AL30" s="121">
        <f>AK30-D30</f>
        <v>0.10613719899999999</v>
      </c>
      <c r="AM30" s="120">
        <f t="shared" si="2"/>
        <v>6.3249783999999976E-2</v>
      </c>
      <c r="AN30" s="13">
        <v>19</v>
      </c>
      <c r="AO30" s="3">
        <v>0.34408213799999998</v>
      </c>
      <c r="AP30" s="121">
        <f>AO30-D30</f>
        <v>0.10241890899999997</v>
      </c>
      <c r="AQ30" s="120">
        <f>AO30-F30</f>
        <v>5.9531493999999963E-2</v>
      </c>
      <c r="AR30" s="13">
        <v>22</v>
      </c>
      <c r="AS30" s="3">
        <v>0.33677158899999998</v>
      </c>
      <c r="AT30" s="118">
        <f>AS30-D30</f>
        <v>9.5108359999999975E-2</v>
      </c>
      <c r="AU30" s="120">
        <f t="shared" si="3"/>
        <v>5.2220944999999963E-2</v>
      </c>
    </row>
    <row r="31" spans="1:47" x14ac:dyDescent="0.2">
      <c r="A31" s="18" t="s">
        <v>47</v>
      </c>
      <c r="B31" s="124" t="s">
        <v>14</v>
      </c>
      <c r="C31" s="13">
        <v>2</v>
      </c>
      <c r="D31" s="3">
        <v>5.2846891999999999E-2</v>
      </c>
      <c r="E31" s="13">
        <v>5</v>
      </c>
      <c r="F31" s="3">
        <v>0.12523152900000001</v>
      </c>
      <c r="G31" s="121">
        <f>F31-D31</f>
        <v>7.2384637000000002E-2</v>
      </c>
      <c r="H31" s="13">
        <v>7</v>
      </c>
      <c r="I31" s="3">
        <v>0.14135486</v>
      </c>
      <c r="J31" s="3">
        <f>I31-D31</f>
        <v>8.8507967999999992E-2</v>
      </c>
      <c r="K31" s="119">
        <f>I31-F31</f>
        <v>1.6123330999999991E-2</v>
      </c>
      <c r="L31" s="13">
        <v>7</v>
      </c>
      <c r="M31" s="3" t="s">
        <v>12</v>
      </c>
      <c r="N31" s="3" t="s">
        <v>9</v>
      </c>
      <c r="O31" s="119" t="s">
        <v>9</v>
      </c>
      <c r="P31" s="13">
        <v>8</v>
      </c>
      <c r="Q31" s="3" t="s">
        <v>12</v>
      </c>
      <c r="R31" s="121" t="s">
        <v>9</v>
      </c>
      <c r="S31" s="119" t="s">
        <v>9</v>
      </c>
      <c r="T31" s="13">
        <v>9</v>
      </c>
      <c r="U31" s="3">
        <v>9.5924886000000001E-2</v>
      </c>
      <c r="V31" s="3">
        <f>U31-D31</f>
        <v>4.3077994000000001E-2</v>
      </c>
      <c r="W31" s="120">
        <f>U31-F31</f>
        <v>-2.9306643000000007E-2</v>
      </c>
      <c r="X31" s="13">
        <v>11</v>
      </c>
      <c r="Y31" s="3">
        <v>8.6793798000000005E-2</v>
      </c>
      <c r="Z31" s="121">
        <f>Y31-D31</f>
        <v>3.3946906000000006E-2</v>
      </c>
      <c r="AA31" s="120">
        <f>Y31-F31</f>
        <v>-3.8437731000000003E-2</v>
      </c>
      <c r="AB31" s="13">
        <v>12</v>
      </c>
      <c r="AC31" s="3" t="s">
        <v>12</v>
      </c>
      <c r="AD31" s="118" t="s">
        <v>9</v>
      </c>
      <c r="AE31" s="119" t="s">
        <v>9</v>
      </c>
      <c r="AF31" s="13">
        <v>12</v>
      </c>
      <c r="AG31" s="3" t="s">
        <v>12</v>
      </c>
      <c r="AH31" s="118" t="s">
        <v>9</v>
      </c>
      <c r="AI31" s="119" t="s">
        <v>9</v>
      </c>
      <c r="AJ31" s="13">
        <v>14</v>
      </c>
      <c r="AK31" s="3">
        <v>0.109762692</v>
      </c>
      <c r="AL31" s="121">
        <f>AK31-D31</f>
        <v>5.6915799999999996E-2</v>
      </c>
      <c r="AM31" s="120">
        <f t="shared" si="2"/>
        <v>-1.5468837000000013E-2</v>
      </c>
      <c r="AN31" s="13">
        <v>15</v>
      </c>
      <c r="AO31" s="3">
        <v>0.153643477</v>
      </c>
      <c r="AP31" s="121">
        <f>AO31-D31</f>
        <v>0.10079658499999999</v>
      </c>
      <c r="AQ31" s="120">
        <f>AO31-F31</f>
        <v>2.8411947999999992E-2</v>
      </c>
      <c r="AR31" s="13">
        <v>17</v>
      </c>
      <c r="AS31" s="3">
        <v>0.15048850999999999</v>
      </c>
      <c r="AT31" s="118">
        <f>AS31-D31</f>
        <v>9.7641617999999986E-2</v>
      </c>
      <c r="AU31" s="120">
        <f t="shared" si="3"/>
        <v>2.5256980999999984E-2</v>
      </c>
    </row>
    <row r="32" spans="1:47" x14ac:dyDescent="0.2">
      <c r="A32" s="19" t="s">
        <v>48</v>
      </c>
      <c r="B32" s="124" t="s">
        <v>14</v>
      </c>
      <c r="C32" s="13">
        <v>2</v>
      </c>
      <c r="D32" s="3">
        <v>9.3960500000000002E-2</v>
      </c>
      <c r="E32" s="13">
        <v>5</v>
      </c>
      <c r="F32" s="3">
        <v>5.4052601999999998E-2</v>
      </c>
      <c r="G32" s="121">
        <f>F32-D32</f>
        <v>-3.9907898000000004E-2</v>
      </c>
      <c r="H32" s="13">
        <v>7</v>
      </c>
      <c r="I32" s="3">
        <v>2.5798621000000001E-2</v>
      </c>
      <c r="J32" s="3">
        <f>I32-D32</f>
        <v>-6.8161879000000009E-2</v>
      </c>
      <c r="K32" s="119">
        <f>I32-F32</f>
        <v>-2.8253980999999997E-2</v>
      </c>
      <c r="L32" s="13">
        <v>8</v>
      </c>
      <c r="M32" s="3">
        <v>5.1642590000000002E-2</v>
      </c>
      <c r="N32" s="3">
        <f>M32-D32</f>
        <v>-4.231791E-2</v>
      </c>
      <c r="O32" s="119">
        <f>M32-F32</f>
        <v>-2.4100119999999961E-3</v>
      </c>
      <c r="P32" s="13">
        <v>10</v>
      </c>
      <c r="Q32" s="3">
        <v>3.2679135999999998E-2</v>
      </c>
      <c r="R32" s="121">
        <f>Q32-D32</f>
        <v>-6.1281364000000005E-2</v>
      </c>
      <c r="S32" s="120">
        <f>Q32-F32</f>
        <v>-2.1373466000000001E-2</v>
      </c>
      <c r="T32" s="13">
        <v>11</v>
      </c>
      <c r="U32" s="3">
        <v>4.1613863000000001E-2</v>
      </c>
      <c r="V32" s="3">
        <f>U32-D32</f>
        <v>-5.2346637000000001E-2</v>
      </c>
      <c r="W32" s="120">
        <f>U32-F32</f>
        <v>-1.2438738999999997E-2</v>
      </c>
      <c r="X32" s="13">
        <v>13</v>
      </c>
      <c r="Y32" s="3">
        <v>6.3291138999999996E-2</v>
      </c>
      <c r="Z32" s="3">
        <f>Y32-D32</f>
        <v>-3.0669361000000006E-2</v>
      </c>
      <c r="AA32" s="120">
        <f>Y32-F32</f>
        <v>9.2385369999999981E-3</v>
      </c>
      <c r="AB32" s="13">
        <v>15</v>
      </c>
      <c r="AC32" s="3">
        <v>7.8643309999999994E-2</v>
      </c>
      <c r="AD32" s="3">
        <f>AC32-D32</f>
        <v>-1.5317190000000008E-2</v>
      </c>
      <c r="AE32" s="120">
        <f>AC32-F32</f>
        <v>2.4590707999999996E-2</v>
      </c>
      <c r="AF32" s="13">
        <v>16</v>
      </c>
      <c r="AG32" s="3" t="s">
        <v>12</v>
      </c>
      <c r="AH32" s="118" t="s">
        <v>9</v>
      </c>
      <c r="AI32" s="119" t="s">
        <v>9</v>
      </c>
      <c r="AJ32" s="13">
        <v>17</v>
      </c>
      <c r="AK32" s="3">
        <v>0.13191639699999999</v>
      </c>
      <c r="AL32" s="121">
        <f>AK32-D32</f>
        <v>3.7955896999999988E-2</v>
      </c>
      <c r="AM32" s="120">
        <f t="shared" si="2"/>
        <v>7.7863794999999986E-2</v>
      </c>
      <c r="AN32" s="13">
        <v>18</v>
      </c>
      <c r="AO32" s="3" t="s">
        <v>12</v>
      </c>
      <c r="AP32" s="118" t="s">
        <v>9</v>
      </c>
      <c r="AQ32" s="119" t="s">
        <v>9</v>
      </c>
      <c r="AR32" s="13" t="s">
        <v>188</v>
      </c>
      <c r="AS32" s="3" t="s">
        <v>12</v>
      </c>
      <c r="AT32" s="118" t="s">
        <v>9</v>
      </c>
      <c r="AU32" s="11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Nick NPI (RAW) 1</vt:lpstr>
      <vt:lpstr>Nick NPI (Krish Cleaned) 2</vt:lpstr>
      <vt:lpstr>Nick Injections x NPI 3</vt:lpstr>
      <vt:lpstr>NPI</vt:lpstr>
      <vt:lpstr>Nick All Injections</vt:lpstr>
      <vt:lpstr>Nick All NPI and Injections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Kasetty</dc:creator>
  <cp:lastModifiedBy>Camarda, Nicholas</cp:lastModifiedBy>
  <dcterms:created xsi:type="dcterms:W3CDTF">2023-11-14T01:25:18Z</dcterms:created>
  <dcterms:modified xsi:type="dcterms:W3CDTF">2024-10-06T18:56:09Z</dcterms:modified>
</cp:coreProperties>
</file>