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Excel Stuff/"/>
    </mc:Choice>
  </mc:AlternateContent>
  <xr:revisionPtr revIDLastSave="0" documentId="13_ncr:1_{32859473-C5BC-6542-A1A7-8A684D475E7A}" xr6:coauthVersionLast="47" xr6:coauthVersionMax="47" xr10:uidLastSave="{00000000-0000-0000-0000-000000000000}"/>
  <bookViews>
    <workbookView xWindow="-20" yWindow="460" windowWidth="51200" windowHeight="26740" xr2:uid="{CD19109E-6C0B-EE4F-B45D-40C85AB83D7B}"/>
  </bookViews>
  <sheets>
    <sheet name="dashboard" sheetId="1" r:id="rId1"/>
    <sheet name="KPI_analysis" sheetId="2" r:id="rId2"/>
    <sheet name="TGT_financials" sheetId="3" r:id="rId3"/>
    <sheet name="TGT_data" sheetId="4" r:id="rId4"/>
  </sheets>
  <definedNames>
    <definedName name="_xlchart.v1.0" hidden="1">TGT_data!$D$2:$D$59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D2" i="4"/>
  <c r="M46" i="1"/>
  <c r="J46" i="1"/>
  <c r="K46" i="1"/>
  <c r="L46" i="1"/>
  <c r="J10" i="3"/>
  <c r="J11" i="3"/>
  <c r="J12" i="3"/>
  <c r="J13" i="3"/>
  <c r="J9" i="3"/>
  <c r="D9" i="3"/>
  <c r="D10" i="3"/>
  <c r="D8" i="3"/>
  <c r="D7" i="3"/>
  <c r="D3" i="4"/>
  <c r="F3" i="4" s="1"/>
  <c r="D4" i="4"/>
  <c r="F4" i="4" s="1"/>
  <c r="D5" i="4"/>
  <c r="F5" i="4" s="1"/>
  <c r="D6" i="4"/>
  <c r="F6" i="4" s="1"/>
  <c r="D7" i="4"/>
  <c r="F7" i="4" s="1"/>
  <c r="D8" i="4"/>
  <c r="F8" i="4" s="1"/>
  <c r="D9" i="4"/>
  <c r="F9" i="4" s="1"/>
  <c r="D10" i="4"/>
  <c r="F10" i="4" s="1"/>
  <c r="D11" i="4"/>
  <c r="F11" i="4" s="1"/>
  <c r="D12" i="4"/>
  <c r="F12" i="4" s="1"/>
  <c r="D13" i="4"/>
  <c r="F13" i="4" s="1"/>
  <c r="D14" i="4"/>
  <c r="F14" i="4" s="1"/>
  <c r="D15" i="4"/>
  <c r="F15" i="4" s="1"/>
  <c r="D16" i="4"/>
  <c r="F16" i="4" s="1"/>
  <c r="D17" i="4"/>
  <c r="F17" i="4" s="1"/>
  <c r="D18" i="4"/>
  <c r="F18" i="4" s="1"/>
  <c r="D19" i="4"/>
  <c r="F19" i="4" s="1"/>
  <c r="D20" i="4"/>
  <c r="F20" i="4" s="1"/>
  <c r="D21" i="4"/>
  <c r="F21" i="4" s="1"/>
  <c r="D22" i="4"/>
  <c r="F22" i="4" s="1"/>
  <c r="D23" i="4"/>
  <c r="F23" i="4" s="1"/>
  <c r="D24" i="4"/>
  <c r="F24" i="4" s="1"/>
  <c r="D25" i="4"/>
  <c r="F25" i="4" s="1"/>
  <c r="D26" i="4"/>
  <c r="F26" i="4" s="1"/>
  <c r="D27" i="4"/>
  <c r="F27" i="4" s="1"/>
  <c r="D28" i="4"/>
  <c r="F28" i="4" s="1"/>
  <c r="D29" i="4"/>
  <c r="F29" i="4" s="1"/>
  <c r="D30" i="4"/>
  <c r="F30" i="4" s="1"/>
  <c r="D31" i="4"/>
  <c r="F31" i="4" s="1"/>
  <c r="D32" i="4"/>
  <c r="F32" i="4" s="1"/>
  <c r="D33" i="4"/>
  <c r="F33" i="4" s="1"/>
  <c r="D34" i="4"/>
  <c r="F34" i="4" s="1"/>
  <c r="D35" i="4"/>
  <c r="F35" i="4" s="1"/>
  <c r="D36" i="4"/>
  <c r="F36" i="4" s="1"/>
  <c r="D37" i="4"/>
  <c r="F37" i="4" s="1"/>
  <c r="D38" i="4"/>
  <c r="F38" i="4" s="1"/>
  <c r="D39" i="4"/>
  <c r="F39" i="4" s="1"/>
  <c r="D40" i="4"/>
  <c r="F40" i="4" s="1"/>
  <c r="D41" i="4"/>
  <c r="F41" i="4" s="1"/>
  <c r="D42" i="4"/>
  <c r="F42" i="4" s="1"/>
  <c r="D43" i="4"/>
  <c r="F43" i="4" s="1"/>
  <c r="D44" i="4"/>
  <c r="F44" i="4" s="1"/>
  <c r="D45" i="4"/>
  <c r="F45" i="4" s="1"/>
  <c r="D46" i="4"/>
  <c r="F46" i="4" s="1"/>
  <c r="D47" i="4"/>
  <c r="F47" i="4" s="1"/>
  <c r="D48" i="4"/>
  <c r="F48" i="4" s="1"/>
  <c r="D49" i="4"/>
  <c r="F49" i="4" s="1"/>
  <c r="D50" i="4"/>
  <c r="F50" i="4" s="1"/>
  <c r="D51" i="4"/>
  <c r="F51" i="4" s="1"/>
  <c r="D52" i="4"/>
  <c r="F52" i="4" s="1"/>
  <c r="D53" i="4"/>
  <c r="F53" i="4" s="1"/>
  <c r="D54" i="4"/>
  <c r="F54" i="4" s="1"/>
  <c r="D55" i="4"/>
  <c r="F55" i="4" s="1"/>
  <c r="D56" i="4"/>
  <c r="F56" i="4" s="1"/>
  <c r="D57" i="4"/>
  <c r="F57" i="4" s="1"/>
  <c r="D58" i="4"/>
  <c r="F58" i="4" s="1"/>
  <c r="D59" i="4"/>
  <c r="F59" i="4" s="1"/>
  <c r="C7" i="2" l="1"/>
  <c r="D7" i="2" s="1"/>
  <c r="E2" i="4"/>
  <c r="F2" i="4"/>
  <c r="F61" i="4" s="1"/>
</calcChain>
</file>

<file path=xl/sharedStrings.xml><?xml version="1.0" encoding="utf-8"?>
<sst xmlns="http://schemas.openxmlformats.org/spreadsheetml/2006/main" count="101" uniqueCount="91">
  <si>
    <t>Date</t>
  </si>
  <si>
    <t>Adj Close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</si>
  <si>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</si>
  <si>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</si>
  <si>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</si>
  <si>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</si>
  <si>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</si>
  <si>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</si>
  <si>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</si>
  <si>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</si>
  <si>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</si>
  <si>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</si>
  <si>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</si>
  <si>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</si>
  <si>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</si>
  <si>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</si>
  <si>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</si>
  <si>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</si>
  <si>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</si>
  <si>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</si>
  <si>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</si>
  <si>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</si>
  <si>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</si>
  <si>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</si>
  <si>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</si>
  <si>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</si>
  <si>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</si>
  <si>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</si>
  <si>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</si>
  <si>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</si>
  <si>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</si>
  <si>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</si>
  <si>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</si>
  <si>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</si>
  <si>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</si>
  <si>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</si>
  <si>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</si>
  <si>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</si>
  <si>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</si>
  <si>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</si>
  <si>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</si>
  <si>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</si>
  <si>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</si>
  <si>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</si>
  <si>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</si>
  <si>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</si>
  <si>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2022-01-01</t>
  </si>
  <si>
    <t>2022-02-01</t>
  </si>
  <si>
    <t>2022-03-01</t>
  </si>
  <si>
    <t>2022-04-01</t>
  </si>
  <si>
    <t>2022-05-01</t>
  </si>
  <si>
    <t>2022-06-01</t>
  </si>
  <si>
    <t>2022-07-01</t>
  </si>
  <si>
    <t>2022-08-01</t>
  </si>
  <si>
    <t>2022-09-01</t>
  </si>
  <si>
    <t>2022-10-01</t>
  </si>
  <si>
    <t>2022-11-01</t>
  </si>
  <si>
    <t>2022-12-01</t>
  </si>
  <si>
    <t>2023-01-01</t>
  </si>
  <si>
    <t>2023-02-01</t>
  </si>
  <si>
    <t>2023-03-01</t>
  </si>
  <si>
    <t>Gross Profit</t>
  </si>
  <si>
    <t>PE</t>
  </si>
  <si>
    <t>Q3 - 22</t>
  </si>
  <si>
    <t>79.24B</t>
  </si>
  <si>
    <t>75.60B</t>
  </si>
  <si>
    <t>75.76B</t>
  </si>
  <si>
    <t>106.02B</t>
  </si>
  <si>
    <t>103.88B</t>
  </si>
  <si>
    <t>date</t>
  </si>
  <si>
    <t>quarter</t>
  </si>
  <si>
    <t>Q1 - 23</t>
  </si>
  <si>
    <t>Q1 - 22</t>
  </si>
  <si>
    <t>Q2 -22</t>
  </si>
  <si>
    <t>Q4  - 22</t>
  </si>
  <si>
    <t>data source (4/3/23): https://finance.yahoo.com/quote/TGT?p=TGT</t>
  </si>
  <si>
    <t>Monthly rates</t>
  </si>
  <si>
    <t>Total Return</t>
  </si>
  <si>
    <t>Target (TGT) Stock Performance Dashboard</t>
  </si>
  <si>
    <t>Total Revenue</t>
  </si>
  <si>
    <t>Cost of Revenue</t>
  </si>
  <si>
    <t>Date -&gt; Quarter conversion chart</t>
  </si>
  <si>
    <t>Yearly revenue breakdown</t>
  </si>
  <si>
    <t>Market Capitalization</t>
  </si>
  <si>
    <t>Monthly Returns</t>
  </si>
  <si>
    <t>Average Monthly Rate</t>
  </si>
  <si>
    <t>Market Cap (Billions)</t>
  </si>
  <si>
    <t>Avg Monthly Return</t>
  </si>
  <si>
    <t>Avg Annual Return</t>
  </si>
  <si>
    <t>KPIs from TGT data</t>
  </si>
  <si>
    <t>Key Valuation Measures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</si>
</sst>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28"/>
      <color theme="1"/>
      <name val="Calibri Light"/>
      <family val="2"/>
      <scheme val="major"/>
    </font>
    <font>
      <b/>
      <u/>
      <sz val="12"/>
      <color theme="1"/>
      <name val="Calibri (Body)"/>
    </font>
    <font>
      <b/>
      <u/>
      <sz val="14"/>
      <color theme="1"/>
      <name val="Calibri Light"/>
      <family val="2"/>
      <scheme val="major"/>
    </font>
    <font>
      <b/>
      <sz val="18"/>
      <color theme="0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6" borderId="0" applyNumberFormat="0" applyBorder="0" applyAlignment="0" applyProtection="0"/>
  </cellStyleXfs>
  <cellXfs count="30">
    <xf numFmtId="0" fontId="0" fillId="0" borderId="0" xfId="0"/>
    <xf numFmtId="49" fontId="0" fillId="0" borderId="0" xfId="0" applyNumberFormat="1"/>
    <xf numFmtId="164" fontId="0" fillId="0" borderId="0" xfId="2" applyNumberFormat="1" applyFont="1"/>
    <xf numFmtId="164" fontId="0" fillId="0" borderId="0" xfId="2" quotePrefix="1" applyNumberFormat="1" applyFont="1"/>
    <xf numFmtId="0" fontId="0" fillId="0" borderId="1" xfId="0" applyBorder="1"/>
    <xf numFmtId="44" fontId="0" fillId="0" borderId="1" xfId="1" applyFont="1" applyBorder="1"/>
    <xf numFmtId="0" fontId="0" fillId="2" borderId="1" xfId="0" applyFill="1" applyBorder="1"/>
    <xf numFmtId="0" fontId="0" fillId="3" borderId="2" xfId="0" applyFill="1" applyBorder="1"/>
    <xf numFmtId="14" fontId="0" fillId="0" borderId="1" xfId="0" applyNumberFormat="1" applyBorder="1"/>
    <xf numFmtId="0" fontId="4" fillId="0" borderId="0" xfId="0" applyFont="1"/>
    <xf numFmtId="164" fontId="0" fillId="0" borderId="0" xfId="0" applyNumberFormat="1"/>
    <xf numFmtId="0" fontId="0" fillId="4" borderId="1" xfId="0" applyFill="1" applyBorder="1"/>
    <xf numFmtId="0" fontId="3" fillId="0" borderId="1" xfId="0" applyFont="1" applyBorder="1"/>
    <xf numFmtId="0" fontId="0" fillId="3" borderId="0" xfId="0" applyFill="1"/>
    <xf numFmtId="10" fontId="0" fillId="0" borderId="0" xfId="0" applyNumberFormat="1"/>
    <xf numFmtId="0" fontId="5" fillId="0" borderId="0" xfId="0" applyFont="1"/>
    <xf numFmtId="0" fontId="3" fillId="0" borderId="0" xfId="0" applyFont="1" applyAlignment="1">
      <alignment horizontal="left"/>
    </xf>
    <xf numFmtId="44" fontId="0" fillId="0" borderId="3" xfId="1" applyFont="1" applyBorder="1"/>
    <xf numFmtId="0" fontId="6" fillId="0" borderId="0" xfId="0" applyFont="1"/>
    <xf numFmtId="0" fontId="7" fillId="0" borderId="0" xfId="0" applyFont="1"/>
    <xf numFmtId="9" fontId="3" fillId="0" borderId="0" xfId="2" applyFont="1" applyAlignment="1">
      <alignment horizontal="center"/>
    </xf>
    <xf numFmtId="10" fontId="3" fillId="0" borderId="0" xfId="2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5" fontId="0" fillId="0" borderId="0" xfId="0" applyNumberFormat="1"/>
    <xf numFmtId="0" fontId="0" fillId="3" borderId="0" xfId="0" applyFill="1" applyAlignment="1">
      <alignment horizontal="center"/>
    </xf>
    <xf numFmtId="0" fontId="1" fillId="0" borderId="0" xfId="3" applyNumberFormat="1" applyFill="1"/>
    <xf numFmtId="0" fontId="3" fillId="0" borderId="0" xfId="0" applyFont="1" applyBorder="1"/>
  </cellXfs>
  <cellStyles count="4">
    <cellStyle name="60% - Accent1" xfId="3" builtinId="32"/>
    <cellStyle name="Currency" xfId="1" builtinId="4"/>
    <cellStyle name="Normal" xfId="0" builtinId="0"/>
    <cellStyle name="Percent" xfId="2" builtinId="5"/>
  </cellStyles>
  <dxfs count="8"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</dxf>
    <dxf>
      <numFmt numFmtId="164" formatCode="0.0%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TGT_data!$B$2:$B$60</c:f>
              <c:strCache>
                <c:ptCount val="59"/>
                <c:pt idx="0">
                  <c:v>2023-03-01</c:v>
                </c:pt>
                <c:pt idx="1">
                  <c:v>2023-02-01</c:v>
                </c:pt>
                <c:pt idx="2">
                  <c:v>2023-01-01</c:v>
                </c:pt>
                <c:pt idx="3">
                  <c:v>2022-12-01</c:v>
                </c:pt>
                <c:pt idx="4">
                  <c:v>2022-11-01</c:v>
                </c:pt>
                <c:pt idx="5">
                  <c:v>2022-10-01</c:v>
                </c:pt>
                <c:pt idx="6">
                  <c:v>2022-09-01</c:v>
                </c:pt>
                <c:pt idx="7">
                  <c:v>2022-08-01</c:v>
                </c:pt>
                <c:pt idx="8">
                  <c:v>2022-07-01</c:v>
                </c:pt>
                <c:pt idx="9">
                  <c:v>2022-06-01</c:v>
                </c:pt>
                <c:pt idx="10">
                  <c:v>2022-05-01</c:v>
                </c:pt>
                <c:pt idx="11">
                  <c:v>2022-04-01</c:v>
                </c:pt>
                <c:pt idx="12">
                  <c:v>2022-03-01</c:v>
                </c:pt>
                <c:pt idx="13">
                  <c:v>2022-02-01</c:v>
                </c:pt>
                <c:pt idx="14">
                  <c:v>2022-01-01</c:v>
                </c:pt>
                <c:pt idx="15">
                  <c:v>2021-12-01</c:v>
                </c:pt>
                <c:pt idx="16">
                  <c:v>2021-11-01</c:v>
                </c:pt>
                <c:pt idx="17">
                  <c:v>2021-10-01</c:v>
                </c:pt>
                <c:pt idx="18">
                  <c:v>2021-09-01</c:v>
                </c:pt>
                <c:pt idx="19">
                  <c:v>2021-08-01</c:v>
                </c:pt>
                <c:pt idx="20">
                  <c:v>2021-07-01</c:v>
                </c:pt>
                <c:pt idx="21">
                  <c:v>2021-06-01</c:v>
                </c:pt>
                <c:pt idx="22">
                  <c:v>2021-05-01</c:v>
                </c:pt>
                <c:pt idx="23">
                  <c:v>2021-04-01</c:v>
                </c:pt>
                <c:pt idx="24">
                  <c:v>2021-03-01</c:v>
                </c:pt>
                <c:pt idx="25">
                  <c:v>2021-02-01</c:v>
                </c:pt>
                <c:pt idx="26">
                  <c:v>2021-01-01</c:v>
                </c:pt>
                <c:pt idx="27">
                  <c:v>2020-12-01</c:v>
                </c:pt>
                <c:pt idx="28">
                  <c:v>2020-11-01</c:v>
                </c:pt>
                <c:pt idx="29">
                  <c:v>2020-10-01</c:v>
                </c:pt>
                <c:pt idx="30">
                  <c:v>2020-09-01</c:v>
                </c:pt>
                <c:pt idx="31">
                  <c:v>2020-08-01</c:v>
                </c:pt>
                <c:pt idx="32">
                  <c:v>2020-07-01</c:v>
                </c:pt>
                <c:pt idx="33">
                  <c:v>2020-06-01</c:v>
                </c:pt>
                <c:pt idx="34">
                  <c:v>2020-05-01</c:v>
                </c:pt>
                <c:pt idx="35">
                  <c:v>2020-04-01</c:v>
                </c:pt>
                <c:pt idx="36">
                  <c:v>2020-03-01</c:v>
                </c:pt>
                <c:pt idx="37">
                  <c:v>2020-02-01</c:v>
                </c:pt>
                <c:pt idx="38">
                  <c:v>2020-01-01</c:v>
                </c:pt>
                <c:pt idx="39">
                  <c:v>2019-12-01</c:v>
                </c:pt>
                <c:pt idx="40">
                  <c:v>2019-11-01</c:v>
                </c:pt>
                <c:pt idx="41">
                  <c:v>2019-10-01</c:v>
                </c:pt>
                <c:pt idx="42">
                  <c:v>2019-09-01</c:v>
                </c:pt>
                <c:pt idx="43">
                  <c:v>2019-08-01</c:v>
                </c:pt>
                <c:pt idx="44">
                  <c:v>2019-07-01</c:v>
                </c:pt>
                <c:pt idx="45">
                  <c:v>2019-06-01</c:v>
                </c:pt>
                <c:pt idx="46">
                  <c:v>2019-05-01</c:v>
                </c:pt>
                <c:pt idx="47">
                  <c:v>2019-04-01</c:v>
                </c:pt>
                <c:pt idx="48">
                  <c:v>2019-03-01</c:v>
                </c:pt>
                <c:pt idx="49">
                  <c:v>2019-02-01</c:v>
                </c:pt>
                <c:pt idx="50">
                  <c:v>2019-01-01</c:v>
                </c:pt>
                <c:pt idx="51">
                  <c:v>2018-12-01</c:v>
                </c:pt>
                <c:pt idx="52">
                  <c:v>2018-11-01</c:v>
                </c:pt>
                <c:pt idx="53">
                  <c:v>2018-10-01</c:v>
                </c:pt>
                <c:pt idx="54">
                  <c:v>2018-09-01</c:v>
                </c:pt>
                <c:pt idx="55">
                  <c:v>2018-08-01</c:v>
                </c:pt>
                <c:pt idx="56">
                  <c:v>2018-07-01</c:v>
                </c:pt>
                <c:pt idx="57">
                  <c:v>2018-06-01</c:v>
                </c:pt>
                <c:pt idx="58">
                  <c:v>2018-05-01</c:v>
                </c:pt>
              </c:strCache>
            </c:strRef>
          </c:cat>
          <c:val>
            <c:numRef>
              <c:f>TGT_data!$C$2:$C$60</c:f>
              <c:numCache>
                <c:formatCode>General</c:formatCode>
                <c:ptCount val="59"/>
                <c:pt idx="0">
                  <c:v>165.63000500000001</c:v>
                </c:pt>
                <c:pt idx="1">
                  <c:v>167.45002700000001</c:v>
                </c:pt>
                <c:pt idx="2">
                  <c:v>171.067352</c:v>
                </c:pt>
                <c:pt idx="3">
                  <c:v>148.11128199999999</c:v>
                </c:pt>
                <c:pt idx="4">
                  <c:v>164.994034</c:v>
                </c:pt>
                <c:pt idx="5">
                  <c:v>162.20906099999999</c:v>
                </c:pt>
                <c:pt idx="6">
                  <c:v>146.546143</c:v>
                </c:pt>
                <c:pt idx="7">
                  <c:v>157.36132799999999</c:v>
                </c:pt>
                <c:pt idx="8">
                  <c:v>160.344864</c:v>
                </c:pt>
                <c:pt idx="9">
                  <c:v>138.60633899999999</c:v>
                </c:pt>
                <c:pt idx="10">
                  <c:v>158.22056599999999</c:v>
                </c:pt>
                <c:pt idx="11">
                  <c:v>223.48117099999999</c:v>
                </c:pt>
                <c:pt idx="12">
                  <c:v>207.42259200000001</c:v>
                </c:pt>
                <c:pt idx="13">
                  <c:v>194.41149899999999</c:v>
                </c:pt>
                <c:pt idx="14">
                  <c:v>214.51731899999999</c:v>
                </c:pt>
                <c:pt idx="15">
                  <c:v>225.23201</c:v>
                </c:pt>
                <c:pt idx="16">
                  <c:v>236.49142499999999</c:v>
                </c:pt>
                <c:pt idx="17">
                  <c:v>251.79586800000001</c:v>
                </c:pt>
                <c:pt idx="18">
                  <c:v>221.87556499999999</c:v>
                </c:pt>
                <c:pt idx="19">
                  <c:v>238.717545</c:v>
                </c:pt>
                <c:pt idx="20">
                  <c:v>252.31684899999999</c:v>
                </c:pt>
                <c:pt idx="21">
                  <c:v>233.652863</c:v>
                </c:pt>
                <c:pt idx="22">
                  <c:v>218.61850000000001</c:v>
                </c:pt>
                <c:pt idx="23">
                  <c:v>199.677719</c:v>
                </c:pt>
                <c:pt idx="24">
                  <c:v>190.82392899999999</c:v>
                </c:pt>
                <c:pt idx="25">
                  <c:v>176.10137900000001</c:v>
                </c:pt>
                <c:pt idx="26">
                  <c:v>173.92218</c:v>
                </c:pt>
                <c:pt idx="27">
                  <c:v>169.467804</c:v>
                </c:pt>
                <c:pt idx="28">
                  <c:v>171.63827499999999</c:v>
                </c:pt>
                <c:pt idx="29">
                  <c:v>145.528763</c:v>
                </c:pt>
                <c:pt idx="30">
                  <c:v>150.50018299999999</c:v>
                </c:pt>
                <c:pt idx="31">
                  <c:v>143.852081</c:v>
                </c:pt>
                <c:pt idx="32">
                  <c:v>119.754623</c:v>
                </c:pt>
                <c:pt idx="33">
                  <c:v>114.094154</c:v>
                </c:pt>
                <c:pt idx="34">
                  <c:v>115.763893</c:v>
                </c:pt>
                <c:pt idx="35">
                  <c:v>103.849655</c:v>
                </c:pt>
                <c:pt idx="36">
                  <c:v>87.979797000000005</c:v>
                </c:pt>
                <c:pt idx="37">
                  <c:v>96.919853000000003</c:v>
                </c:pt>
                <c:pt idx="38">
                  <c:v>104.20294199999999</c:v>
                </c:pt>
                <c:pt idx="39">
                  <c:v>120.641693</c:v>
                </c:pt>
                <c:pt idx="40">
                  <c:v>116.937141</c:v>
                </c:pt>
                <c:pt idx="41">
                  <c:v>100.006027</c:v>
                </c:pt>
                <c:pt idx="42">
                  <c:v>100.006027</c:v>
                </c:pt>
                <c:pt idx="43">
                  <c:v>99.364341999999994</c:v>
                </c:pt>
                <c:pt idx="44">
                  <c:v>80.204407000000003</c:v>
                </c:pt>
                <c:pt idx="45">
                  <c:v>80.399338</c:v>
                </c:pt>
                <c:pt idx="46">
                  <c:v>74.014258999999996</c:v>
                </c:pt>
                <c:pt idx="47">
                  <c:v>71.226662000000005</c:v>
                </c:pt>
                <c:pt idx="48">
                  <c:v>73.839493000000004</c:v>
                </c:pt>
                <c:pt idx="49">
                  <c:v>66.241851999999994</c:v>
                </c:pt>
                <c:pt idx="50">
                  <c:v>66.570167999999995</c:v>
                </c:pt>
                <c:pt idx="51">
                  <c:v>60.268771999999998</c:v>
                </c:pt>
                <c:pt idx="52">
                  <c:v>64.177452000000002</c:v>
                </c:pt>
                <c:pt idx="53">
                  <c:v>75.636391000000003</c:v>
                </c:pt>
                <c:pt idx="54">
                  <c:v>79.778640999999993</c:v>
                </c:pt>
                <c:pt idx="55">
                  <c:v>78.519317999999998</c:v>
                </c:pt>
                <c:pt idx="56">
                  <c:v>72.399283999999994</c:v>
                </c:pt>
                <c:pt idx="57">
                  <c:v>68.307320000000004</c:v>
                </c:pt>
                <c:pt idx="58">
                  <c:v>64.852538999999993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0-0D4A-A39D-2DAC18F86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106784"/>
        <c:axId val="1286455936"/>
      </c:lineChart>
      <c:dateAx>
        <c:axId val="1291106784"/>
        <c:scaling>
          <c:orientation val="maxMin"/>
        </c:scaling>
        <c:delete val="0"/>
        <c:axPos val="b"/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455936"/>
        <c:crosses val="autoZero"/>
        <c:auto val="0"/>
        <c:lblOffset val="100"/>
        <c:baseTimeUnit val="days"/>
        <c:majorUnit val="12"/>
      </c:dateAx>
      <c:valAx>
        <c:axId val="12864559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10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E3531CFE-F65F-8746-8449-513AF204AC5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image" Target="../media/image4.emf"/><Relationship Id="rId2" Type="http://schemas.openxmlformats.org/officeDocument/2006/relationships/hyperlink" Target="https://1000marcas.net/target-logo/" TargetMode="External"/><Relationship Id="rId1" Type="http://schemas.openxmlformats.org/officeDocument/2006/relationships/image" Target="../media/image1.jpeg"/><Relationship Id="rId6" Type="http://schemas.openxmlformats.org/officeDocument/2006/relationships/image" Target="../media/image3.emf"/><Relationship Id="rId5" Type="http://schemas.microsoft.com/office/2014/relationships/chartEx" Target="../charts/chartEx1.xml"/><Relationship Id="rId4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736600</xdr:colOff>
      <xdr:row>23</xdr:row>
      <xdr:rowOff>127000</xdr:rowOff>
    </xdr:from>
    <xdr:to>
      <xdr:col>14</xdr:col>
      <xdr:colOff>330200</xdr:colOff>
      <xdr:row>39</xdr:row>
      <xdr:rowOff>165100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FC69A55-ED20-10F7-1311-6AF1186A6188}"/>
            </a:ext>
          </a:extLst>
        </xdr:cNvPr>
        <xdr:cNvSpPr/>
      </xdr:nvSpPr>
      <xdr:spPr>
        <a:xfrm>
          <a:off x="736600" y="1206500"/>
          <a:ext cx="7632700" cy="3390900"/>
        </a:xfrm>
        <a:prstGeom prst="rect">
          <a:avLst/>
        </a:prstGeom>
        <a:solidFill>
          <a:schemeClr val="tx2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38099</xdr:colOff>
      <xdr:row>19</xdr:row>
      <xdr:rowOff>100011</xdr:rowOff>
    </xdr:from>
    <xdr:to>
      <xdr:col>16</xdr:col>
      <xdr:colOff>15241</xdr:colOff>
      <xdr:row>23</xdr:row>
      <xdr:rowOff>38100</xdr:rowOff>
    </xdr:to>
    <xdr:pic>
      <xdr:nvPicPr>
        <xdr:cNvPr id="3" name="Picture 2" descr="Logo Target: la historia y el significado del logotipo, la marca y el ...">
          <a:extLst>
            <a:ext uri="{FF2B5EF4-FFF2-40B4-BE49-F238E27FC236}">
              <a16:creationId xmlns:a16="http://schemas.microsoft.com/office/drawing/2014/main" id="{03068EA1-CD4F-F18B-F0B9-59A4060BB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3866988" y="2973546"/>
          <a:ext cx="1619162" cy="1028493"/>
        </a:xfrm>
        <a:prstGeom prst="rect">
          <a:avLst/>
        </a:prstGeom>
      </xdr:spPr>
    </xdr:pic>
    <xdr:clientData/>
  </xdr:twoCellAnchor>
  <xdr:twoCellAnchor>
    <xdr:from>
      <xdr:col>9</xdr:col>
      <xdr:colOff>1016000</xdr:colOff>
      <xdr:row>25</xdr:row>
      <xdr:rowOff>139700</xdr:rowOff>
    </xdr:from>
    <xdr:to>
      <xdr:col>13</xdr:col>
      <xdr:colOff>711200</xdr:colOff>
      <xdr:row>38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FBA780-28FF-CC4D-A48A-FD3EF23E6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139700</xdr:colOff>
      <xdr:row>22</xdr:row>
      <xdr:rowOff>25400</xdr:rowOff>
    </xdr:from>
    <xdr:to>
      <xdr:col>8</xdr:col>
      <xdr:colOff>609600</xdr:colOff>
      <xdr:row>23</xdr:row>
      <xdr:rowOff>114300</xdr:rowOff>
    </xdr:to>
    <xdr:sp macro="" textlink="">
      <xdr:nvSpPr>
        <xdr:cNvPr id="13" name="Triangle 12">
          <a:extLst>
            <a:ext uri="{FF2B5EF4-FFF2-40B4-BE49-F238E27FC236}">
              <a16:creationId xmlns:a16="http://schemas.microsoft.com/office/drawing/2014/main" id="{014D4CC0-23DD-2884-7B2E-75735D1AE314}"/>
            </a:ext>
          </a:extLst>
        </xdr:cNvPr>
        <xdr:cNvSpPr/>
      </xdr:nvSpPr>
      <xdr:spPr>
        <a:xfrm>
          <a:off x="965200" y="901700"/>
          <a:ext cx="469900" cy="29210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812799</xdr:colOff>
      <xdr:row>22</xdr:row>
      <xdr:rowOff>25658</xdr:rowOff>
    </xdr:from>
    <xdr:to>
      <xdr:col>10</xdr:col>
      <xdr:colOff>128282</xdr:colOff>
      <xdr:row>23</xdr:row>
      <xdr:rowOff>127001</xdr:rowOff>
    </xdr:to>
    <xdr:sp macro="" textlink="">
      <xdr:nvSpPr>
        <xdr:cNvPr id="15" name="Triangle 14">
          <a:extLst>
            <a:ext uri="{FF2B5EF4-FFF2-40B4-BE49-F238E27FC236}">
              <a16:creationId xmlns:a16="http://schemas.microsoft.com/office/drawing/2014/main" id="{47E1F5EE-83A8-DD6C-5BB2-751786ECAB0D}"/>
            </a:ext>
          </a:extLst>
        </xdr:cNvPr>
        <xdr:cNvSpPr/>
      </xdr:nvSpPr>
      <xdr:spPr>
        <a:xfrm>
          <a:off x="12037546" y="4810607"/>
          <a:ext cx="470029" cy="306596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393700</xdr:colOff>
      <xdr:row>22</xdr:row>
      <xdr:rowOff>25400</xdr:rowOff>
    </xdr:from>
    <xdr:to>
      <xdr:col>9</xdr:col>
      <xdr:colOff>1028700</xdr:colOff>
      <xdr:row>25</xdr:row>
      <xdr:rowOff>165100</xdr:rowOff>
    </xdr:to>
    <xdr:sp macro="" textlink="">
      <xdr:nvSpPr>
        <xdr:cNvPr id="10" name="Trapezoid 9">
          <a:extLst>
            <a:ext uri="{FF2B5EF4-FFF2-40B4-BE49-F238E27FC236}">
              <a16:creationId xmlns:a16="http://schemas.microsoft.com/office/drawing/2014/main" id="{76F01A79-EBD3-1464-5C47-B37E920EB770}"/>
            </a:ext>
          </a:extLst>
        </xdr:cNvPr>
        <xdr:cNvSpPr/>
      </xdr:nvSpPr>
      <xdr:spPr>
        <a:xfrm rot="10800000">
          <a:off x="1219200" y="901700"/>
          <a:ext cx="2146300" cy="749300"/>
        </a:xfrm>
        <a:prstGeom prst="trapezoid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838200</xdr:colOff>
      <xdr:row>22</xdr:row>
      <xdr:rowOff>139700</xdr:rowOff>
    </xdr:from>
    <xdr:to>
      <xdr:col>9</xdr:col>
      <xdr:colOff>673100</xdr:colOff>
      <xdr:row>25</xdr:row>
      <xdr:rowOff>114300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6485172-AC6B-BC7B-4C25-F406D1F8A068}"/>
            </a:ext>
          </a:extLst>
        </xdr:cNvPr>
        <xdr:cNvSpPr txBox="1"/>
      </xdr:nvSpPr>
      <xdr:spPr>
        <a:xfrm>
          <a:off x="1663700" y="1016000"/>
          <a:ext cx="1346200" cy="584200"/>
        </a:xfrm>
        <a:prstGeom prst="rect">
          <a:avLst/>
        </a:prstGeom>
        <a:solidFill>
          <a:srgbClr val="FF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 i="0">
              <a:solidFill>
                <a:schemeClr val="bg1"/>
              </a:solidFill>
              <a:latin typeface="+mj-lt"/>
            </a:rPr>
            <a:t>TGT 4 Year Return</a:t>
          </a:r>
        </a:p>
        <a:p>
          <a:endParaRPr lang="en-US" sz="1100"/>
        </a:p>
      </xdr:txBody>
    </xdr:sp>
    <xdr:clientData/>
  </xdr:twoCellAnchor>
  <xdr:twoCellAnchor>
    <xdr:from>
      <xdr:col>8</xdr:col>
      <xdr:colOff>368300</xdr:colOff>
      <xdr:row>26</xdr:row>
      <xdr:rowOff>190500</xdr:rowOff>
    </xdr:from>
    <xdr:to>
      <xdr:col>9</xdr:col>
      <xdr:colOff>812800</xdr:colOff>
      <xdr:row>29</xdr:row>
      <xdr:rowOff>127000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1F2A408-60A2-D205-D6D1-51D9D5749308}"/>
            </a:ext>
          </a:extLst>
        </xdr:cNvPr>
        <xdr:cNvSpPr txBox="1"/>
      </xdr:nvSpPr>
      <xdr:spPr>
        <a:xfrm>
          <a:off x="1193800" y="1879600"/>
          <a:ext cx="1955800" cy="647700"/>
        </a:xfrm>
        <a:prstGeom prst="rect">
          <a:avLst/>
        </a:prstGeom>
        <a:solidFill>
          <a:schemeClr val="tx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>
              <a:solidFill>
                <a:schemeClr val="bg1"/>
              </a:solidFill>
              <a:latin typeface="+mn-lt"/>
            </a:rPr>
            <a:t>Total Return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562392</xdr:colOff>
          <xdr:row>29</xdr:row>
          <xdr:rowOff>25401</xdr:rowOff>
        </xdr:from>
        <xdr:to>
          <xdr:col>9</xdr:col>
          <xdr:colOff>674333</xdr:colOff>
          <xdr:row>33</xdr:row>
          <xdr:rowOff>12700</xdr:rowOff>
        </xdr:to>
        <xdr:pic>
          <xdr:nvPicPr>
            <xdr:cNvPr id="14" name="Picture 13">
              <a:extLst>
                <a:ext uri="{FF2B5EF4-FFF2-40B4-BE49-F238E27FC236}">
                  <a16:creationId xmlns:a16="http://schemas.microsoft.com/office/drawing/2014/main" id="{1DAE38C9-D017-BAE1-EBA2-1F099AE00E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PI_analysis!B7" spid="_x0000_s1356"/>
                </a:ext>
              </a:extLst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9631988" y="6349744"/>
              <a:ext cx="2267093" cy="808310"/>
            </a:xfrm>
            <a:prstGeom prst="rect">
              <a:avLst/>
            </a:prstGeom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</xdr:spPr>
        </xdr:pic>
        <xdr:clientData/>
      </xdr:twoCellAnchor>
    </mc:Choice>
    <mc:Fallback/>
  </mc:AlternateContent>
  <xdr:twoCellAnchor>
    <xdr:from>
      <xdr:col>16</xdr:col>
      <xdr:colOff>101857</xdr:colOff>
      <xdr:row>22</xdr:row>
      <xdr:rowOff>127000</xdr:rowOff>
    </xdr:from>
    <xdr:to>
      <xdr:col>16</xdr:col>
      <xdr:colOff>571757</xdr:colOff>
      <xdr:row>24</xdr:row>
      <xdr:rowOff>12700</xdr:rowOff>
    </xdr:to>
    <xdr:sp macro="" textlink="">
      <xdr:nvSpPr>
        <xdr:cNvPr id="17" name="Triangle 16">
          <a:extLst>
            <a:ext uri="{FF2B5EF4-FFF2-40B4-BE49-F238E27FC236}">
              <a16:creationId xmlns:a16="http://schemas.microsoft.com/office/drawing/2014/main" id="{C1CB5A59-E876-313C-C932-3D112BE40001}"/>
            </a:ext>
          </a:extLst>
        </xdr:cNvPr>
        <xdr:cNvSpPr/>
      </xdr:nvSpPr>
      <xdr:spPr>
        <a:xfrm>
          <a:off x="18895291" y="4911949"/>
          <a:ext cx="469900" cy="296206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289407</xdr:colOff>
      <xdr:row>22</xdr:row>
      <xdr:rowOff>126871</xdr:rowOff>
    </xdr:from>
    <xdr:to>
      <xdr:col>19</xdr:col>
      <xdr:colOff>295051</xdr:colOff>
      <xdr:row>24</xdr:row>
      <xdr:rowOff>38485</xdr:rowOff>
    </xdr:to>
    <xdr:sp macro="" textlink="">
      <xdr:nvSpPr>
        <xdr:cNvPr id="18" name="Triangle 17">
          <a:extLst>
            <a:ext uri="{FF2B5EF4-FFF2-40B4-BE49-F238E27FC236}">
              <a16:creationId xmlns:a16="http://schemas.microsoft.com/office/drawing/2014/main" id="{A94AAB37-18B6-AF28-C2ED-BC4D6AA84938}"/>
            </a:ext>
          </a:extLst>
        </xdr:cNvPr>
        <xdr:cNvSpPr/>
      </xdr:nvSpPr>
      <xdr:spPr>
        <a:xfrm>
          <a:off x="21340619" y="4911820"/>
          <a:ext cx="557260" cy="32212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622300</xdr:colOff>
      <xdr:row>23</xdr:row>
      <xdr:rowOff>165100</xdr:rowOff>
    </xdr:from>
    <xdr:to>
      <xdr:col>25</xdr:col>
      <xdr:colOff>0</xdr:colOff>
      <xdr:row>40</xdr:row>
      <xdr:rowOff>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6D74E9D4-9445-668A-9579-E6211A522331}"/>
            </a:ext>
          </a:extLst>
        </xdr:cNvPr>
        <xdr:cNvSpPr/>
      </xdr:nvSpPr>
      <xdr:spPr>
        <a:xfrm>
          <a:off x="18261189" y="5155302"/>
          <a:ext cx="7202952" cy="3426819"/>
        </a:xfrm>
        <a:prstGeom prst="rect">
          <a:avLst/>
        </a:prstGeom>
        <a:solidFill>
          <a:schemeClr val="tx2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343028</xdr:colOff>
      <xdr:row>22</xdr:row>
      <xdr:rowOff>127000</xdr:rowOff>
    </xdr:from>
    <xdr:to>
      <xdr:col>19</xdr:col>
      <xdr:colOff>12828</xdr:colOff>
      <xdr:row>26</xdr:row>
      <xdr:rowOff>63500</xdr:rowOff>
    </xdr:to>
    <xdr:sp macro="" textlink="">
      <xdr:nvSpPr>
        <xdr:cNvPr id="19" name="Trapezoid 18">
          <a:extLst>
            <a:ext uri="{FF2B5EF4-FFF2-40B4-BE49-F238E27FC236}">
              <a16:creationId xmlns:a16="http://schemas.microsoft.com/office/drawing/2014/main" id="{C37190F6-27C8-A240-2DE4-C06F423243E4}"/>
            </a:ext>
          </a:extLst>
        </xdr:cNvPr>
        <xdr:cNvSpPr/>
      </xdr:nvSpPr>
      <xdr:spPr>
        <a:xfrm rot="10800000">
          <a:off x="19136462" y="4911949"/>
          <a:ext cx="2479194" cy="757511"/>
        </a:xfrm>
        <a:prstGeom prst="trapezoid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114300</xdr:colOff>
      <xdr:row>25</xdr:row>
      <xdr:rowOff>63500</xdr:rowOff>
    </xdr:from>
    <xdr:to>
      <xdr:col>24</xdr:col>
      <xdr:colOff>622300</xdr:colOff>
      <xdr:row>38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6C59BBB1-0E02-1F44-8AF3-84EA61A349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31700" y="1549400"/>
              <a:ext cx="4635500" cy="2679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685800</xdr:colOff>
      <xdr:row>23</xdr:row>
      <xdr:rowOff>12700</xdr:rowOff>
    </xdr:from>
    <xdr:to>
      <xdr:col>18</xdr:col>
      <xdr:colOff>269394</xdr:colOff>
      <xdr:row>25</xdr:row>
      <xdr:rowOff>179596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536D1BB-7EAD-B9DE-77EE-541D3904D361}"/>
            </a:ext>
          </a:extLst>
        </xdr:cNvPr>
        <xdr:cNvSpPr txBox="1"/>
      </xdr:nvSpPr>
      <xdr:spPr>
        <a:xfrm>
          <a:off x="19479234" y="5002902"/>
          <a:ext cx="1841372" cy="577401"/>
        </a:xfrm>
        <a:prstGeom prst="rect">
          <a:avLst/>
        </a:prstGeom>
        <a:solidFill>
          <a:srgbClr val="FF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chemeClr val="bg1"/>
              </a:solidFill>
              <a:latin typeface="+mj-lt"/>
            </a:rPr>
            <a:t>TGT 4yr Monthly Returns</a:t>
          </a:r>
        </a:p>
        <a:p>
          <a:endParaRPr lang="en-US" sz="1100"/>
        </a:p>
      </xdr:txBody>
    </xdr:sp>
    <xdr:clientData/>
  </xdr:twoCellAnchor>
  <xdr:twoCellAnchor editAs="oneCell">
    <xdr:from>
      <xdr:col>15</xdr:col>
      <xdr:colOff>808183</xdr:colOff>
      <xdr:row>35</xdr:row>
      <xdr:rowOff>179595</xdr:rowOff>
    </xdr:from>
    <xdr:to>
      <xdr:col>18</xdr:col>
      <xdr:colOff>513131</xdr:colOff>
      <xdr:row>38</xdr:row>
      <xdr:rowOff>59138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2CE40E2-0CF6-89CD-F4BB-619C38AC4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447072" y="7735454"/>
          <a:ext cx="2783736" cy="495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</xdr:pic>
    <xdr:clientData/>
  </xdr:twoCellAnchor>
  <xdr:twoCellAnchor>
    <xdr:from>
      <xdr:col>15</xdr:col>
      <xdr:colOff>667071</xdr:colOff>
      <xdr:row>26</xdr:row>
      <xdr:rowOff>192424</xdr:rowOff>
    </xdr:from>
    <xdr:to>
      <xdr:col>19</xdr:col>
      <xdr:colOff>51313</xdr:colOff>
      <xdr:row>28</xdr:row>
      <xdr:rowOff>153939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9792D54B-96E2-A08D-522D-1A2577FFC552}"/>
            </a:ext>
          </a:extLst>
        </xdr:cNvPr>
        <xdr:cNvSpPr txBox="1"/>
      </xdr:nvSpPr>
      <xdr:spPr>
        <a:xfrm>
          <a:off x="9569899" y="1898586"/>
          <a:ext cx="2668283" cy="4746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u="sng">
              <a:solidFill>
                <a:schemeClr val="bg1"/>
              </a:solidFill>
              <a:latin typeface="+mj-lt"/>
            </a:rPr>
            <a:t>Average Monthly Return Rate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320707</xdr:colOff>
          <xdr:row>28</xdr:row>
          <xdr:rowOff>166639</xdr:rowOff>
        </xdr:from>
        <xdr:to>
          <xdr:col>18</xdr:col>
          <xdr:colOff>330022</xdr:colOff>
          <xdr:row>33</xdr:row>
          <xdr:rowOff>25655</xdr:rowOff>
        </xdr:to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3683F289-9A84-D41A-3AFB-D96B734158C4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PI_analysis!C7" spid="_x0000_s1357"/>
                </a:ext>
              </a:extLst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8780606" y="6285730"/>
              <a:ext cx="2267093" cy="885279"/>
            </a:xfrm>
            <a:prstGeom prst="rect">
              <a:avLst/>
            </a:prstGeom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</xdr:spPr>
        </xdr:pic>
        <xdr:clientData/>
      </xdr:twoCellAnchor>
    </mc:Choice>
    <mc:Fallback/>
  </mc:AlternateContent>
  <xdr:twoCellAnchor editAs="oneCell">
    <xdr:from>
      <xdr:col>8</xdr:col>
      <xdr:colOff>393700</xdr:colOff>
      <xdr:row>33</xdr:row>
      <xdr:rowOff>177800</xdr:rowOff>
    </xdr:from>
    <xdr:to>
      <xdr:col>9</xdr:col>
      <xdr:colOff>765079</xdr:colOff>
      <xdr:row>39</xdr:row>
      <xdr:rowOff>50800</xdr:rowOff>
    </xdr:to>
    <xdr:sp macro="" textlink="">
      <xdr:nvSpPr>
        <xdr:cNvPr id="1204" name="AutoShape 180">
          <a:extLst>
            <a:ext uri="{FF2B5EF4-FFF2-40B4-BE49-F238E27FC236}">
              <a16:creationId xmlns:a16="http://schemas.microsoft.com/office/drawing/2014/main" id="{42F12D0B-DEA3-2914-204B-5954E22C1C50}"/>
            </a:ext>
          </a:extLst>
        </xdr:cNvPr>
        <xdr:cNvSpPr>
          <a:spLocks noChangeAspect="1" noChangeArrowheads="1"/>
        </xdr:cNvSpPr>
      </xdr:nvSpPr>
      <xdr:spPr bwMode="auto">
        <a:xfrm>
          <a:off x="9309100" y="7366000"/>
          <a:ext cx="25400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393700</xdr:colOff>
      <xdr:row>33</xdr:row>
      <xdr:rowOff>177800</xdr:rowOff>
    </xdr:from>
    <xdr:to>
      <xdr:col>9</xdr:col>
      <xdr:colOff>765079</xdr:colOff>
      <xdr:row>39</xdr:row>
      <xdr:rowOff>50800</xdr:rowOff>
    </xdr:to>
    <xdr:sp macro="" textlink="">
      <xdr:nvSpPr>
        <xdr:cNvPr id="1205" name="AutoShape 181">
          <a:extLst>
            <a:ext uri="{FF2B5EF4-FFF2-40B4-BE49-F238E27FC236}">
              <a16:creationId xmlns:a16="http://schemas.microsoft.com/office/drawing/2014/main" id="{13861457-6E37-F366-DD1C-33E0396114E7}"/>
            </a:ext>
          </a:extLst>
        </xdr:cNvPr>
        <xdr:cNvSpPr>
          <a:spLocks noChangeAspect="1" noChangeArrowheads="1"/>
        </xdr:cNvSpPr>
      </xdr:nvSpPr>
      <xdr:spPr bwMode="auto">
        <a:xfrm>
          <a:off x="9309100" y="7366000"/>
          <a:ext cx="25400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482600</xdr:colOff>
      <xdr:row>7</xdr:row>
      <xdr:rowOff>63500</xdr:rowOff>
    </xdr:from>
    <xdr:to>
      <xdr:col>10</xdr:col>
      <xdr:colOff>63500</xdr:colOff>
      <xdr:row>8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6C15183-5D80-4822-32DB-30234C78A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45500" y="1485900"/>
          <a:ext cx="1231900" cy="2159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6227E5-B9D1-9E40-AAC9-7BC7425EA7A7}" name="Table1" displayName="Table1" ref="B1:F61" totalsRowCount="1">
  <autoFilter ref="B1:F60" xr:uid="{716227E5-B9D1-9E40-AAC9-7BC7425EA7A7}"/>
  <sortState xmlns:xlrd2="http://schemas.microsoft.com/office/spreadsheetml/2017/richdata2" ref="B2:F60">
    <sortCondition descending="1" ref="B1:B60"/>
  </sortState>
  <tableColumns count="5">
    <tableColumn id="1" xr3:uid="{8646FCF1-8D93-454A-9618-FCF5EEF33F40}" name="Date" dataDxfId="7" totalsRowDxfId="6"/>
    <tableColumn id="6" xr3:uid="{700DD4D2-5554-C240-8445-8A2A9A7AC375}" name="Adj Close"/>
    <tableColumn id="8" xr3:uid="{03C14912-220B-074A-8E8B-A85E9C8AE537}" name="Monthly Returns" dataDxfId="5" totalsRowDxfId="4" dataCellStyle="Percent" totalsRowCellStyle="Percent"/>
    <tableColumn id="9" xr3:uid="{78E9E416-7C09-4045-B18B-D78617248A4F}" name="Average Monthly Rate" totalsRowLabel="Total Return" dataDxfId="3" totalsRowDxfId="2"/>
    <tableColumn id="10" xr3:uid="{355DF76A-42AA-B74B-81AB-82BC27A6FF1E}" name="Monthly rates" totalsRowFunction="custom" dataDxfId="1" totalsRowDxfId="0">
      <totalsRowFormula>PRODUCT(F2:F59)-1</totalsRow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A9240-F803-524A-8AFA-6C5CF9C9F536}">
  <sheetPr>
    <tabColor rgb="FFFF0000"/>
  </sheetPr>
  <dimension ref="H20:W69"/>
  <sheetViews>
    <sheetView showGridLines="0" tabSelected="1" topLeftCell="C7" zoomScale="99" zoomScaleNormal="100" workbookViewId="0">
      <selection activeCell="J53" sqref="J53"/>
    </sheetView>
  </sheetViews>
  <sheetFormatPr baseColWidth="10" defaultRowHeight="16" x14ac:dyDescent="0.2"/>
  <cols>
    <col min="2" max="2" width="19.83203125" bestFit="1" customWidth="1"/>
    <col min="3" max="4" width="15.6640625" bestFit="1" customWidth="1"/>
    <col min="5" max="5" width="16.6640625" customWidth="1"/>
    <col min="6" max="6" width="16.6640625" bestFit="1" customWidth="1"/>
    <col min="7" max="7" width="10.5" customWidth="1"/>
    <col min="8" max="8" width="11.83203125" customWidth="1"/>
    <col min="9" max="9" width="28.33203125" customWidth="1"/>
    <col min="10" max="11" width="15.1640625" bestFit="1" customWidth="1"/>
    <col min="12" max="13" width="16.1640625" bestFit="1" customWidth="1"/>
    <col min="16" max="16" width="10.83203125" customWidth="1"/>
    <col min="18" max="18" width="18.83203125" customWidth="1"/>
    <col min="19" max="21" width="7.1640625" bestFit="1" customWidth="1"/>
    <col min="22" max="22" width="7.6640625" bestFit="1" customWidth="1"/>
    <col min="23" max="23" width="7.1640625" bestFit="1" customWidth="1"/>
    <col min="25" max="25" width="14.83203125" customWidth="1"/>
  </cols>
  <sheetData>
    <row r="20" spans="8:9" ht="37" x14ac:dyDescent="0.45">
      <c r="I20" s="9" t="s">
        <v>78</v>
      </c>
    </row>
    <row r="21" spans="8:9" x14ac:dyDescent="0.2">
      <c r="H21" t="s">
        <v>75</v>
      </c>
    </row>
    <row r="27" spans="8:9" ht="24" x14ac:dyDescent="0.3">
      <c r="I27" s="19"/>
    </row>
    <row r="43" spans="9:23" x14ac:dyDescent="0.2">
      <c r="J43" s="24">
        <v>2020</v>
      </c>
      <c r="K43" s="24">
        <v>2021</v>
      </c>
      <c r="L43" s="24">
        <v>2022</v>
      </c>
      <c r="M43" s="24">
        <v>2023</v>
      </c>
      <c r="S43" s="24" t="s">
        <v>72</v>
      </c>
      <c r="T43" s="24" t="s">
        <v>73</v>
      </c>
      <c r="U43" s="24" t="s">
        <v>63</v>
      </c>
      <c r="V43" s="24" t="s">
        <v>74</v>
      </c>
      <c r="W43" s="24" t="s">
        <v>71</v>
      </c>
    </row>
    <row r="44" spans="9:23" x14ac:dyDescent="0.2">
      <c r="I44" s="16" t="s">
        <v>79</v>
      </c>
      <c r="J44" s="17">
        <v>78112000</v>
      </c>
      <c r="K44" s="17">
        <v>93561000</v>
      </c>
      <c r="L44" s="17">
        <v>106005000</v>
      </c>
      <c r="M44" s="17">
        <v>109120000</v>
      </c>
      <c r="R44" s="29" t="s">
        <v>86</v>
      </c>
      <c r="S44" s="22">
        <v>103.88</v>
      </c>
      <c r="T44" s="23">
        <v>106.02</v>
      </c>
      <c r="U44" s="23">
        <v>75.760000000000005</v>
      </c>
      <c r="V44" s="23">
        <v>75.599999999999994</v>
      </c>
      <c r="W44" s="23">
        <v>79.239999999999995</v>
      </c>
    </row>
    <row r="45" spans="9:23" x14ac:dyDescent="0.2">
      <c r="I45" s="16" t="s">
        <v>80</v>
      </c>
      <c r="J45" s="5">
        <v>54864000</v>
      </c>
      <c r="K45" s="5">
        <v>66177000</v>
      </c>
      <c r="L45" s="5">
        <v>74963000</v>
      </c>
      <c r="M45" s="5">
        <v>82229000</v>
      </c>
      <c r="R45" s="29" t="s">
        <v>62</v>
      </c>
      <c r="S45" s="22">
        <v>16.21</v>
      </c>
      <c r="T45" s="22">
        <v>16.22</v>
      </c>
      <c r="U45" s="22">
        <v>13.51</v>
      </c>
      <c r="V45" s="22">
        <v>18.600000000000001</v>
      </c>
      <c r="W45" s="22">
        <v>23.52</v>
      </c>
    </row>
    <row r="46" spans="9:23" x14ac:dyDescent="0.2">
      <c r="I46" s="16" t="s">
        <v>61</v>
      </c>
      <c r="J46" s="5">
        <f>J44-J45</f>
        <v>23248000</v>
      </c>
      <c r="K46" s="5">
        <f>K44-K45</f>
        <v>27384000</v>
      </c>
      <c r="L46" s="5">
        <f>L44-L45</f>
        <v>31042000</v>
      </c>
      <c r="M46" s="5">
        <f>M44-M45</f>
        <v>26891000</v>
      </c>
    </row>
    <row r="67" spans="21:21" x14ac:dyDescent="0.2">
      <c r="U67" s="26"/>
    </row>
    <row r="69" spans="21:21" x14ac:dyDescent="0.2">
      <c r="U69" s="28"/>
    </row>
  </sheetData>
  <pageMargins left="0.7" right="0.7" top="0.75" bottom="0.75" header="0.3" footer="0.3"/>
  <drawing r:id="rId1"/>
  <legacy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10A78EFE-B257-534A-944F-CFEA6FB6B3E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dashboard!J44:M44</xm:f>
              <xm:sqref>N44</xm:sqref>
            </x14:sparkline>
          </x14:sparklines>
        </x14:sparklineGroup>
        <x14:sparklineGroup type="column" displayEmptyCellsAs="gap" xr2:uid="{A60452A7-4E19-A240-85FB-1BCB965748D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dashboard!J45:M45</xm:f>
              <xm:sqref>N45</xm:sqref>
            </x14:sparkline>
          </x14:sparklines>
        </x14:sparklineGroup>
        <x14:sparklineGroup type="column" displayEmptyCellsAs="gap" xr2:uid="{5A59B49F-F37C-D946-9C4A-D4368156FC3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dashboard!J46:M46</xm:f>
              <xm:sqref>N46</xm:sqref>
            </x14:sparkline>
          </x14:sparklines>
        </x14:sparklineGroup>
        <x14:sparklineGroup displayEmptyCellsAs="gap" xr2:uid="{48931FC4-1D62-8247-A5D0-B55A4933267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dashboard!S44:W44</xm:f>
              <xm:sqref>X44</xm:sqref>
            </x14:sparkline>
          </x14:sparklines>
        </x14:sparklineGroup>
        <x14:sparklineGroup displayEmptyCellsAs="gap" xr2:uid="{3495E209-B166-FD42-8BB8-0E7463A7B82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dashboard!S45:U45</xm:f>
              <xm:sqref>X45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F803-C1AC-3147-8BC5-48BBB8C4A593}">
  <dimension ref="B4:D7"/>
  <sheetViews>
    <sheetView workbookViewId="0">
      <selection activeCell="AG61" sqref="AG61"/>
    </sheetView>
  </sheetViews>
  <sheetFormatPr baseColWidth="10" defaultRowHeight="16" x14ac:dyDescent="0.2"/>
  <cols>
    <col min="2" max="2" width="15.6640625" customWidth="1"/>
    <col min="3" max="3" width="17.1640625" customWidth="1"/>
    <col min="4" max="4" width="20.1640625" bestFit="1" customWidth="1"/>
  </cols>
  <sheetData>
    <row r="4" spans="2:4" ht="21" x14ac:dyDescent="0.25">
      <c r="C4" s="25" t="s">
        <v>89</v>
      </c>
    </row>
    <row r="6" spans="2:4" x14ac:dyDescent="0.2">
      <c r="B6" s="27" t="s">
        <v>77</v>
      </c>
      <c r="C6" s="13" t="s">
        <v>87</v>
      </c>
      <c r="D6" s="27" t="s">
        <v>88</v>
      </c>
    </row>
    <row r="7" spans="2:4" x14ac:dyDescent="0.2">
      <c r="B7" s="20">
        <f>(TGT_data!C2-TGT_data!C60)/TGT_data!C60</f>
        <v>1.5539478878382853</v>
      </c>
      <c r="C7" s="21">
        <f>AVERAGE(TGT_data!D2:D59)</f>
        <v>2.1143611113929733E-2</v>
      </c>
      <c r="D7" s="20">
        <f>C7*12</f>
        <v>0.2537233333671568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7B92F-6336-5043-BE7E-663090AAA79B}">
  <dimension ref="A4:J16"/>
  <sheetViews>
    <sheetView showGridLines="0" workbookViewId="0">
      <selection activeCell="Q40" sqref="Q40"/>
    </sheetView>
  </sheetViews>
  <sheetFormatPr baseColWidth="10" defaultRowHeight="16" x14ac:dyDescent="0.2"/>
  <cols>
    <col min="1" max="1" width="27.83203125" customWidth="1"/>
    <col min="2" max="2" width="16" bestFit="1" customWidth="1"/>
    <col min="3" max="4" width="15" bestFit="1" customWidth="1"/>
    <col min="9" max="9" width="28.6640625" bestFit="1" customWidth="1"/>
  </cols>
  <sheetData>
    <row r="4" spans="1:10" ht="19" x14ac:dyDescent="0.25">
      <c r="A4" s="18"/>
    </row>
    <row r="5" spans="1:10" ht="19" x14ac:dyDescent="0.25">
      <c r="A5" s="18" t="s">
        <v>82</v>
      </c>
    </row>
    <row r="6" spans="1:10" x14ac:dyDescent="0.2">
      <c r="B6" s="7" t="s">
        <v>79</v>
      </c>
      <c r="C6" s="7" t="s">
        <v>80</v>
      </c>
      <c r="D6" s="7" t="s">
        <v>61</v>
      </c>
      <c r="I6" s="15" t="s">
        <v>81</v>
      </c>
    </row>
    <row r="7" spans="1:10" x14ac:dyDescent="0.2">
      <c r="A7" s="6">
        <v>2023</v>
      </c>
      <c r="B7" s="5">
        <v>109120000</v>
      </c>
      <c r="C7" s="5">
        <v>82229000</v>
      </c>
      <c r="D7" s="5">
        <f>B7-C7</f>
        <v>26891000</v>
      </c>
    </row>
    <row r="8" spans="1:10" x14ac:dyDescent="0.2">
      <c r="A8" s="6">
        <v>2022</v>
      </c>
      <c r="B8" s="5">
        <v>106005000</v>
      </c>
      <c r="C8" s="5">
        <v>74963000</v>
      </c>
      <c r="D8" s="5">
        <f>B8-C8</f>
        <v>31042000</v>
      </c>
      <c r="I8" s="6" t="s">
        <v>69</v>
      </c>
      <c r="J8" s="11" t="s">
        <v>70</v>
      </c>
    </row>
    <row r="9" spans="1:10" x14ac:dyDescent="0.2">
      <c r="A9" s="6">
        <v>2021</v>
      </c>
      <c r="B9" s="5">
        <v>93561000</v>
      </c>
      <c r="C9" s="5">
        <v>66177000</v>
      </c>
      <c r="D9" s="5">
        <f t="shared" ref="D9:D10" si="0">B9-C9</f>
        <v>27384000</v>
      </c>
      <c r="I9" s="8">
        <v>44957</v>
      </c>
      <c r="J9" s="4" t="str">
        <f>"Q"&amp;ROUNDUP(MONTH(I9) / 3, 0)&amp;"-"&amp;YEAR(I9)</f>
        <v>Q1-2023</v>
      </c>
    </row>
    <row r="10" spans="1:10" x14ac:dyDescent="0.2">
      <c r="A10" s="6">
        <v>2020</v>
      </c>
      <c r="B10" s="5">
        <v>78112000</v>
      </c>
      <c r="C10" s="5">
        <v>54864000</v>
      </c>
      <c r="D10" s="5">
        <f t="shared" si="0"/>
        <v>23248000</v>
      </c>
      <c r="I10" s="8">
        <v>44865</v>
      </c>
      <c r="J10" s="4" t="str">
        <f t="shared" ref="J10:J13" si="1">"Q"&amp;ROUNDUP(MONTH(I10) / 3, 0)&amp;"-"&amp;YEAR(I10)</f>
        <v>Q4-2022</v>
      </c>
    </row>
    <row r="11" spans="1:10" x14ac:dyDescent="0.2">
      <c r="I11" s="8">
        <v>44773</v>
      </c>
      <c r="J11" s="4" t="str">
        <f t="shared" si="1"/>
        <v>Q3-2022</v>
      </c>
    </row>
    <row r="12" spans="1:10" ht="19" x14ac:dyDescent="0.25">
      <c r="A12" s="18"/>
      <c r="I12" s="8">
        <v>44681</v>
      </c>
      <c r="J12" s="4" t="str">
        <f t="shared" si="1"/>
        <v>Q2-2022</v>
      </c>
    </row>
    <row r="13" spans="1:10" ht="19" x14ac:dyDescent="0.25">
      <c r="A13" s="18" t="s">
        <v>90</v>
      </c>
      <c r="I13" s="8">
        <v>44592</v>
      </c>
      <c r="J13" s="4" t="str">
        <f t="shared" si="1"/>
        <v>Q1-2022</v>
      </c>
    </row>
    <row r="14" spans="1:10" x14ac:dyDescent="0.2">
      <c r="B14" s="11" t="s">
        <v>71</v>
      </c>
      <c r="C14" s="11" t="s">
        <v>74</v>
      </c>
      <c r="D14" s="11" t="s">
        <v>63</v>
      </c>
      <c r="E14" s="11" t="s">
        <v>73</v>
      </c>
      <c r="F14" s="11" t="s">
        <v>72</v>
      </c>
    </row>
    <row r="15" spans="1:10" x14ac:dyDescent="0.2">
      <c r="A15" s="12" t="s">
        <v>83</v>
      </c>
      <c r="B15" s="4" t="s">
        <v>64</v>
      </c>
      <c r="C15" s="4" t="s">
        <v>65</v>
      </c>
      <c r="D15" s="4" t="s">
        <v>66</v>
      </c>
      <c r="E15" s="4" t="s">
        <v>67</v>
      </c>
      <c r="F15" s="4" t="s">
        <v>68</v>
      </c>
    </row>
    <row r="16" spans="1:10" x14ac:dyDescent="0.2">
      <c r="A16" s="12" t="s">
        <v>62</v>
      </c>
      <c r="B16" s="4">
        <v>23.52</v>
      </c>
      <c r="C16" s="4">
        <v>18.600000000000001</v>
      </c>
      <c r="D16" s="4">
        <v>13.51</v>
      </c>
      <c r="E16" s="4">
        <v>16.22</v>
      </c>
      <c r="F16" s="4">
        <v>16.21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4F42F-CBFF-0345-B744-7D557252062D}">
  <dimension ref="B1:J62"/>
  <sheetViews>
    <sheetView workbookViewId="0">
      <selection activeCell="I13" sqref="I13"/>
    </sheetView>
  </sheetViews>
  <sheetFormatPr baseColWidth="10" defaultRowHeight="16" x14ac:dyDescent="0.2"/>
  <cols>
    <col min="2" max="2" width="10.5" bestFit="1" customWidth="1"/>
    <col min="3" max="3" width="11.1640625" bestFit="1" customWidth="1"/>
    <col min="4" max="4" width="17.33203125" style="2" bestFit="1" customWidth="1"/>
    <col min="5" max="5" width="17.83203125" bestFit="1" customWidth="1"/>
    <col min="6" max="6" width="15.1640625" bestFit="1" customWidth="1"/>
  </cols>
  <sheetData>
    <row r="1" spans="2:10" x14ac:dyDescent="0.2">
      <c r="B1" s="1" t="s">
        <v>0</v>
      </c>
      <c r="C1" t="s">
        <v>1</v>
      </c>
      <c r="D1" s="2" t="s">
        <v>84</v>
      </c>
      <c r="E1" t="s">
        <v>85</v>
      </c>
      <c r="F1" t="s">
        <v>76</v>
      </c>
    </row>
    <row r="2" spans="2:10" x14ac:dyDescent="0.2">
      <c r="B2" s="1" t="s">
        <v>60</v>
      </c>
      <c r="C2">
        <v>165.63000500000001</v>
      </c>
      <c r="D2" s="3">
        <f t="shared" ref="D2:D33" si="0">(C2-C3)/C3</f>
        <v>-1.08690457243103E-2</v>
      </c>
      <c r="E2" s="14">
        <f>AVERAGE(D:D)</f>
        <v>2.1143611113929733E-2</v>
      </c>
      <c r="F2" s="10">
        <f>(1+Table1[[#This Row],[Monthly Returns]])</f>
        <v>0.98913095427568964</v>
      </c>
    </row>
    <row r="3" spans="2:10" x14ac:dyDescent="0.2">
      <c r="B3" s="1" t="s">
        <v>59</v>
      </c>
      <c r="C3">
        <v>167.45002700000001</v>
      </c>
      <c r="D3" s="2">
        <f t="shared" si="0"/>
        <v>-2.1145618715136212E-2</v>
      </c>
      <c r="E3" s="10"/>
      <c r="F3" s="10">
        <f>(1+Table1[[#This Row],[Monthly Returns]])</f>
        <v>0.97885438128486379</v>
      </c>
    </row>
    <row r="4" spans="2:10" x14ac:dyDescent="0.2">
      <c r="B4" s="1" t="s">
        <v>58</v>
      </c>
      <c r="C4">
        <v>171.067352</v>
      </c>
      <c r="D4" s="2">
        <f t="shared" si="0"/>
        <v>0.15499204172711173</v>
      </c>
      <c r="E4" s="10"/>
      <c r="F4" s="10">
        <f>(1+Table1[[#This Row],[Monthly Returns]])</f>
        <v>1.1549920417271118</v>
      </c>
    </row>
    <row r="5" spans="2:10" x14ac:dyDescent="0.2">
      <c r="B5" s="1" t="s">
        <v>57</v>
      </c>
      <c r="C5">
        <v>148.11128199999999</v>
      </c>
      <c r="D5" s="2">
        <f t="shared" si="0"/>
        <v>-0.10232340885731669</v>
      </c>
      <c r="E5" s="10"/>
      <c r="F5" s="10">
        <f>(1+Table1[[#This Row],[Monthly Returns]])</f>
        <v>0.89767659114268328</v>
      </c>
    </row>
    <row r="6" spans="2:10" x14ac:dyDescent="0.2">
      <c r="B6" s="1" t="s">
        <v>56</v>
      </c>
      <c r="C6">
        <v>164.994034</v>
      </c>
      <c r="D6" s="2">
        <f t="shared" si="0"/>
        <v>1.7169034718720232E-2</v>
      </c>
      <c r="E6" s="10"/>
      <c r="F6" s="10">
        <f>(1+Table1[[#This Row],[Monthly Returns]])</f>
        <v>1.0171690347187203</v>
      </c>
    </row>
    <row r="7" spans="2:10" x14ac:dyDescent="0.2">
      <c r="B7" s="1" t="s">
        <v>55</v>
      </c>
      <c r="C7">
        <v>162.20906099999999</v>
      </c>
      <c r="D7" s="2">
        <f t="shared" si="0"/>
        <v>0.10688045198159866</v>
      </c>
      <c r="E7" s="10"/>
      <c r="F7" s="10">
        <f>(1+Table1[[#This Row],[Monthly Returns]])</f>
        <v>1.1068804519815987</v>
      </c>
    </row>
    <row r="8" spans="2:10" x14ac:dyDescent="0.2">
      <c r="B8" s="1" t="s">
        <v>54</v>
      </c>
      <c r="C8">
        <v>146.546143</v>
      </c>
      <c r="D8" s="2">
        <f t="shared" si="0"/>
        <v>-6.8728353639720088E-2</v>
      </c>
      <c r="E8" s="10"/>
      <c r="F8" s="10">
        <f>(1+Table1[[#This Row],[Monthly Returns]])</f>
        <v>0.93127164636027993</v>
      </c>
    </row>
    <row r="9" spans="2:10" x14ac:dyDescent="0.2">
      <c r="B9" s="1" t="s">
        <v>53</v>
      </c>
      <c r="C9">
        <v>157.36132799999999</v>
      </c>
      <c r="D9" s="2">
        <f t="shared" si="0"/>
        <v>-1.860699448408909E-2</v>
      </c>
      <c r="E9" s="10"/>
      <c r="F9" s="10">
        <f>(1+Table1[[#This Row],[Monthly Returns]])</f>
        <v>0.98139300551591091</v>
      </c>
    </row>
    <row r="10" spans="2:10" x14ac:dyDescent="0.2">
      <c r="B10" s="1" t="s">
        <v>52</v>
      </c>
      <c r="C10">
        <v>160.344864</v>
      </c>
      <c r="D10" s="2">
        <f t="shared" si="0"/>
        <v>0.15683644165798227</v>
      </c>
      <c r="E10" s="10"/>
      <c r="F10" s="10">
        <f>(1+Table1[[#This Row],[Monthly Returns]])</f>
        <v>1.1568364416579824</v>
      </c>
      <c r="J10" s="10"/>
    </row>
    <row r="11" spans="2:10" x14ac:dyDescent="0.2">
      <c r="B11" s="1" t="s">
        <v>51</v>
      </c>
      <c r="C11">
        <v>138.60633899999999</v>
      </c>
      <c r="D11" s="2">
        <f t="shared" si="0"/>
        <v>-0.12396761998689855</v>
      </c>
      <c r="E11" s="10"/>
      <c r="F11" s="10">
        <f>(1+Table1[[#This Row],[Monthly Returns]])</f>
        <v>0.87603238001310146</v>
      </c>
    </row>
    <row r="12" spans="2:10" x14ac:dyDescent="0.2">
      <c r="B12" s="1" t="s">
        <v>50</v>
      </c>
      <c r="C12">
        <v>158.22056599999999</v>
      </c>
      <c r="D12" s="2">
        <f t="shared" si="0"/>
        <v>-0.2920183597928257</v>
      </c>
      <c r="E12" s="10"/>
      <c r="F12" s="10">
        <f>(1+Table1[[#This Row],[Monthly Returns]])</f>
        <v>0.70798164020717436</v>
      </c>
    </row>
    <row r="13" spans="2:10" x14ac:dyDescent="0.2">
      <c r="B13" s="1" t="s">
        <v>49</v>
      </c>
      <c r="C13">
        <v>223.48117099999999</v>
      </c>
      <c r="D13" s="2">
        <f t="shared" si="0"/>
        <v>7.7419623605899116E-2</v>
      </c>
      <c r="E13" s="10"/>
      <c r="F13" s="10">
        <f>(1+Table1[[#This Row],[Monthly Returns]])</f>
        <v>1.077419623605899</v>
      </c>
    </row>
    <row r="14" spans="2:10" x14ac:dyDescent="0.2">
      <c r="B14" s="1" t="s">
        <v>48</v>
      </c>
      <c r="C14">
        <v>207.42259200000001</v>
      </c>
      <c r="D14" s="2">
        <f t="shared" si="0"/>
        <v>6.6925532012898151E-2</v>
      </c>
      <c r="E14" s="10"/>
      <c r="F14" s="10">
        <f>(1+Table1[[#This Row],[Monthly Returns]])</f>
        <v>1.0669255320128981</v>
      </c>
    </row>
    <row r="15" spans="2:10" x14ac:dyDescent="0.2">
      <c r="B15" s="1" t="s">
        <v>47</v>
      </c>
      <c r="C15">
        <v>194.41149899999999</v>
      </c>
      <c r="D15" s="2">
        <f t="shared" si="0"/>
        <v>-9.3725859029591893E-2</v>
      </c>
      <c r="E15" s="10"/>
      <c r="F15" s="10">
        <f>(1+Table1[[#This Row],[Monthly Returns]])</f>
        <v>0.90627414097040815</v>
      </c>
    </row>
    <row r="16" spans="2:10" x14ac:dyDescent="0.2">
      <c r="B16" s="1" t="s">
        <v>46</v>
      </c>
      <c r="C16">
        <v>214.51731899999999</v>
      </c>
      <c r="D16" s="2">
        <f t="shared" si="0"/>
        <v>-4.7571794968219727E-2</v>
      </c>
      <c r="E16" s="10"/>
      <c r="F16" s="10">
        <f>(1+Table1[[#This Row],[Monthly Returns]])</f>
        <v>0.95242820503178027</v>
      </c>
    </row>
    <row r="17" spans="2:6" x14ac:dyDescent="0.2">
      <c r="B17" s="1" t="s">
        <v>45</v>
      </c>
      <c r="C17">
        <v>225.23201</v>
      </c>
      <c r="D17" s="2">
        <f t="shared" si="0"/>
        <v>-4.7610246333455813E-2</v>
      </c>
      <c r="E17" s="10"/>
      <c r="F17" s="10">
        <f>(1+Table1[[#This Row],[Monthly Returns]])</f>
        <v>0.95238975366654421</v>
      </c>
    </row>
    <row r="18" spans="2:6" x14ac:dyDescent="0.2">
      <c r="B18" s="1" t="s">
        <v>44</v>
      </c>
      <c r="C18">
        <v>236.49142499999999</v>
      </c>
      <c r="D18" s="2">
        <f t="shared" si="0"/>
        <v>-6.0781152294365766E-2</v>
      </c>
      <c r="E18" s="10"/>
      <c r="F18" s="10">
        <f>(1+Table1[[#This Row],[Monthly Returns]])</f>
        <v>0.93921884770563424</v>
      </c>
    </row>
    <row r="19" spans="2:6" x14ac:dyDescent="0.2">
      <c r="B19" s="1" t="s">
        <v>43</v>
      </c>
      <c r="C19">
        <v>251.79586800000001</v>
      </c>
      <c r="D19" s="2">
        <f t="shared" si="0"/>
        <v>0.13485172646208257</v>
      </c>
      <c r="E19" s="10"/>
      <c r="F19" s="10">
        <f>(1+Table1[[#This Row],[Monthly Returns]])</f>
        <v>1.1348517264620825</v>
      </c>
    </row>
    <row r="20" spans="2:6" x14ac:dyDescent="0.2">
      <c r="B20" s="1" t="s">
        <v>42</v>
      </c>
      <c r="C20">
        <v>221.87556499999999</v>
      </c>
      <c r="D20" s="2">
        <f t="shared" si="0"/>
        <v>-7.0551915235220794E-2</v>
      </c>
      <c r="E20" s="10"/>
      <c r="F20" s="10">
        <f>(1+Table1[[#This Row],[Monthly Returns]])</f>
        <v>0.92944808476477925</v>
      </c>
    </row>
    <row r="21" spans="2:6" x14ac:dyDescent="0.2">
      <c r="B21" s="1" t="s">
        <v>41</v>
      </c>
      <c r="C21">
        <v>238.717545</v>
      </c>
      <c r="D21" s="2">
        <f t="shared" si="0"/>
        <v>-5.389772444407781E-2</v>
      </c>
      <c r="E21" s="10"/>
      <c r="F21" s="10">
        <f>(1+Table1[[#This Row],[Monthly Returns]])</f>
        <v>0.94610227555592219</v>
      </c>
    </row>
    <row r="22" spans="2:6" x14ac:dyDescent="0.2">
      <c r="B22" s="1" t="s">
        <v>40</v>
      </c>
      <c r="C22">
        <v>252.31684899999999</v>
      </c>
      <c r="D22" s="2">
        <f t="shared" si="0"/>
        <v>7.9879123929245385E-2</v>
      </c>
      <c r="E22" s="10"/>
      <c r="F22" s="10">
        <f>(1+Table1[[#This Row],[Monthly Returns]])</f>
        <v>1.0798791239292453</v>
      </c>
    </row>
    <row r="23" spans="2:6" x14ac:dyDescent="0.2">
      <c r="B23" s="1" t="s">
        <v>39</v>
      </c>
      <c r="C23">
        <v>233.652863</v>
      </c>
      <c r="D23" s="2">
        <f t="shared" si="0"/>
        <v>6.8769857079798755E-2</v>
      </c>
      <c r="E23" s="10"/>
      <c r="F23" s="10">
        <f>(1+Table1[[#This Row],[Monthly Returns]])</f>
        <v>1.0687698570797988</v>
      </c>
    </row>
    <row r="24" spans="2:6" x14ac:dyDescent="0.2">
      <c r="B24" s="1" t="s">
        <v>38</v>
      </c>
      <c r="C24">
        <v>218.61850000000001</v>
      </c>
      <c r="D24" s="2">
        <f t="shared" si="0"/>
        <v>9.4856757653566826E-2</v>
      </c>
      <c r="E24" s="10"/>
      <c r="F24" s="10">
        <f>(1+Table1[[#This Row],[Monthly Returns]])</f>
        <v>1.0948567576535668</v>
      </c>
    </row>
    <row r="25" spans="2:6" x14ac:dyDescent="0.2">
      <c r="B25" s="1" t="s">
        <v>37</v>
      </c>
      <c r="C25">
        <v>199.677719</v>
      </c>
      <c r="D25" s="2">
        <f t="shared" si="0"/>
        <v>4.6397692608037666E-2</v>
      </c>
      <c r="E25" s="10"/>
      <c r="F25" s="10">
        <f>(1+Table1[[#This Row],[Monthly Returns]])</f>
        <v>1.0463976926080376</v>
      </c>
    </row>
    <row r="26" spans="2:6" x14ac:dyDescent="0.2">
      <c r="B26" s="1" t="s">
        <v>36</v>
      </c>
      <c r="C26">
        <v>190.82392899999999</v>
      </c>
      <c r="D26" s="2">
        <f t="shared" si="0"/>
        <v>8.3602695694960927E-2</v>
      </c>
      <c r="E26" s="10"/>
      <c r="F26" s="10">
        <f>(1+Table1[[#This Row],[Monthly Returns]])</f>
        <v>1.0836026956949609</v>
      </c>
    </row>
    <row r="27" spans="2:6" x14ac:dyDescent="0.2">
      <c r="B27" s="1" t="s">
        <v>35</v>
      </c>
      <c r="C27">
        <v>176.10137900000001</v>
      </c>
      <c r="D27" s="2">
        <f t="shared" si="0"/>
        <v>1.2529736000319288E-2</v>
      </c>
      <c r="E27" s="10"/>
      <c r="F27" s="10">
        <f>(1+Table1[[#This Row],[Monthly Returns]])</f>
        <v>1.0125297360003194</v>
      </c>
    </row>
    <row r="28" spans="2:6" x14ac:dyDescent="0.2">
      <c r="B28" s="1" t="s">
        <v>34</v>
      </c>
      <c r="C28">
        <v>173.92218</v>
      </c>
      <c r="D28" s="2">
        <f t="shared" si="0"/>
        <v>2.6284497083587606E-2</v>
      </c>
      <c r="E28" s="10"/>
      <c r="F28" s="10">
        <f>(1+Table1[[#This Row],[Monthly Returns]])</f>
        <v>1.0262844970835876</v>
      </c>
    </row>
    <row r="29" spans="2:6" x14ac:dyDescent="0.2">
      <c r="B29" s="1" t="s">
        <v>33</v>
      </c>
      <c r="C29">
        <v>169.467804</v>
      </c>
      <c r="D29" s="2">
        <f t="shared" si="0"/>
        <v>-1.2645611825217843E-2</v>
      </c>
      <c r="E29" s="10"/>
      <c r="F29" s="10">
        <f>(1+Table1[[#This Row],[Monthly Returns]])</f>
        <v>0.98735438817478216</v>
      </c>
    </row>
    <row r="30" spans="2:6" x14ac:dyDescent="0.2">
      <c r="B30" s="1" t="s">
        <v>32</v>
      </c>
      <c r="C30">
        <v>171.63827499999999</v>
      </c>
      <c r="D30" s="2">
        <f t="shared" si="0"/>
        <v>0.17941135114300391</v>
      </c>
      <c r="E30" s="10"/>
      <c r="F30" s="10">
        <f>(1+Table1[[#This Row],[Monthly Returns]])</f>
        <v>1.179411351143004</v>
      </c>
    </row>
    <row r="31" spans="2:6" x14ac:dyDescent="0.2">
      <c r="B31" s="1" t="s">
        <v>31</v>
      </c>
      <c r="C31">
        <v>145.528763</v>
      </c>
      <c r="D31" s="2">
        <f t="shared" si="0"/>
        <v>-3.3032650863952739E-2</v>
      </c>
      <c r="E31" s="10"/>
      <c r="F31" s="10">
        <f>(1+Table1[[#This Row],[Monthly Returns]])</f>
        <v>0.96696734913604732</v>
      </c>
    </row>
    <row r="32" spans="2:6" x14ac:dyDescent="0.2">
      <c r="B32" s="1" t="s">
        <v>30</v>
      </c>
      <c r="C32">
        <v>150.50018299999999</v>
      </c>
      <c r="D32" s="2">
        <f t="shared" si="0"/>
        <v>4.62148475975123E-2</v>
      </c>
      <c r="E32" s="10"/>
      <c r="F32" s="10">
        <f>(1+Table1[[#This Row],[Monthly Returns]])</f>
        <v>1.0462148475975124</v>
      </c>
    </row>
    <row r="33" spans="2:6" x14ac:dyDescent="0.2">
      <c r="B33" s="1" t="s">
        <v>29</v>
      </c>
      <c r="C33">
        <v>143.852081</v>
      </c>
      <c r="D33" s="2">
        <f t="shared" si="0"/>
        <v>0.20122361372220265</v>
      </c>
      <c r="E33" s="10"/>
      <c r="F33" s="10">
        <f>(1+Table1[[#This Row],[Monthly Returns]])</f>
        <v>1.2012236137222025</v>
      </c>
    </row>
    <row r="34" spans="2:6" x14ac:dyDescent="0.2">
      <c r="B34" s="1" t="s">
        <v>28</v>
      </c>
      <c r="C34">
        <v>119.754623</v>
      </c>
      <c r="D34" s="2">
        <f t="shared" ref="D34:D65" si="1">(C34-C35)/C35</f>
        <v>4.9612261466086965E-2</v>
      </c>
      <c r="E34" s="10"/>
      <c r="F34" s="10">
        <f>(1+Table1[[#This Row],[Monthly Returns]])</f>
        <v>1.049612261466087</v>
      </c>
    </row>
    <row r="35" spans="2:6" x14ac:dyDescent="0.2">
      <c r="B35" s="1" t="s">
        <v>27</v>
      </c>
      <c r="C35">
        <v>114.094154</v>
      </c>
      <c r="D35" s="2">
        <f t="shared" si="1"/>
        <v>-1.4423659715728399E-2</v>
      </c>
      <c r="E35" s="10"/>
      <c r="F35" s="10">
        <f>(1+Table1[[#This Row],[Monthly Returns]])</f>
        <v>0.98557634028427166</v>
      </c>
    </row>
    <row r="36" spans="2:6" x14ac:dyDescent="0.2">
      <c r="B36" s="1" t="s">
        <v>26</v>
      </c>
      <c r="C36">
        <v>115.763893</v>
      </c>
      <c r="D36" s="2">
        <f t="shared" si="1"/>
        <v>0.11472583129910251</v>
      </c>
      <c r="E36" s="10"/>
      <c r="F36" s="10">
        <f>(1+Table1[[#This Row],[Monthly Returns]])</f>
        <v>1.1147258312991024</v>
      </c>
    </row>
    <row r="37" spans="2:6" x14ac:dyDescent="0.2">
      <c r="B37" s="1" t="s">
        <v>25</v>
      </c>
      <c r="C37">
        <v>103.849655</v>
      </c>
      <c r="D37" s="2">
        <f t="shared" si="1"/>
        <v>0.18038070717530744</v>
      </c>
      <c r="E37" s="10"/>
      <c r="F37" s="10">
        <f>(1+Table1[[#This Row],[Monthly Returns]])</f>
        <v>1.1803807071753074</v>
      </c>
    </row>
    <row r="38" spans="2:6" x14ac:dyDescent="0.2">
      <c r="B38" s="1" t="s">
        <v>24</v>
      </c>
      <c r="C38">
        <v>87.979797000000005</v>
      </c>
      <c r="D38" s="2">
        <f t="shared" si="1"/>
        <v>-9.2241741225092433E-2</v>
      </c>
      <c r="E38" s="10"/>
      <c r="F38" s="10">
        <f>(1+Table1[[#This Row],[Monthly Returns]])</f>
        <v>0.90775825877490757</v>
      </c>
    </row>
    <row r="39" spans="2:6" x14ac:dyDescent="0.2">
      <c r="B39" s="1" t="s">
        <v>23</v>
      </c>
      <c r="C39">
        <v>96.919853000000003</v>
      </c>
      <c r="D39" s="2">
        <f t="shared" si="1"/>
        <v>-6.9893314528489903E-2</v>
      </c>
      <c r="E39" s="10"/>
      <c r="F39" s="10">
        <f>(1+Table1[[#This Row],[Monthly Returns]])</f>
        <v>0.9301066854715101</v>
      </c>
    </row>
    <row r="40" spans="2:6" x14ac:dyDescent="0.2">
      <c r="B40" s="1" t="s">
        <v>22</v>
      </c>
      <c r="C40">
        <v>104.20294199999999</v>
      </c>
      <c r="D40" s="2">
        <f t="shared" si="1"/>
        <v>-0.13626094421602664</v>
      </c>
      <c r="E40" s="10"/>
      <c r="F40" s="10">
        <f>(1+Table1[[#This Row],[Monthly Returns]])</f>
        <v>0.86373905578397336</v>
      </c>
    </row>
    <row r="41" spans="2:6" x14ac:dyDescent="0.2">
      <c r="B41" s="1" t="s">
        <v>21</v>
      </c>
      <c r="C41">
        <v>120.641693</v>
      </c>
      <c r="D41" s="2">
        <f t="shared" si="1"/>
        <v>3.167985781352399E-2</v>
      </c>
      <c r="E41" s="10"/>
      <c r="F41" s="10">
        <f>(1+Table1[[#This Row],[Monthly Returns]])</f>
        <v>1.031679857813524</v>
      </c>
    </row>
    <row r="42" spans="2:6" x14ac:dyDescent="0.2">
      <c r="B42" s="1" t="s">
        <v>20</v>
      </c>
      <c r="C42">
        <v>116.937141</v>
      </c>
      <c r="D42" s="2">
        <f t="shared" si="1"/>
        <v>0.1693009362325732</v>
      </c>
      <c r="E42" s="10"/>
      <c r="F42" s="10">
        <f>(1+Table1[[#This Row],[Monthly Returns]])</f>
        <v>1.1693009362325733</v>
      </c>
    </row>
    <row r="43" spans="2:6" x14ac:dyDescent="0.2">
      <c r="B43" s="1" t="s">
        <v>19</v>
      </c>
      <c r="C43">
        <v>100.006027</v>
      </c>
      <c r="D43" s="2">
        <f t="shared" si="1"/>
        <v>0</v>
      </c>
      <c r="E43" s="10"/>
      <c r="F43" s="10">
        <f>(1+Table1[[#This Row],[Monthly Returns]])</f>
        <v>1</v>
      </c>
    </row>
    <row r="44" spans="2:6" x14ac:dyDescent="0.2">
      <c r="B44" s="1" t="s">
        <v>18</v>
      </c>
      <c r="C44">
        <v>100.006027</v>
      </c>
      <c r="D44" s="2">
        <f t="shared" si="1"/>
        <v>6.4579001589927468E-3</v>
      </c>
      <c r="E44" s="10"/>
      <c r="F44" s="10">
        <f>(1+Table1[[#This Row],[Monthly Returns]])</f>
        <v>1.0064579001589928</v>
      </c>
    </row>
    <row r="45" spans="2:6" x14ac:dyDescent="0.2">
      <c r="B45" s="1" t="s">
        <v>17</v>
      </c>
      <c r="C45">
        <v>99.364341999999994</v>
      </c>
      <c r="D45" s="2">
        <f t="shared" si="1"/>
        <v>0.23888880569866927</v>
      </c>
      <c r="E45" s="10"/>
      <c r="F45" s="10">
        <f>(1+Table1[[#This Row],[Monthly Returns]])</f>
        <v>1.2388888056986693</v>
      </c>
    </row>
    <row r="46" spans="2:6" x14ac:dyDescent="0.2">
      <c r="B46" s="1" t="s">
        <v>16</v>
      </c>
      <c r="C46">
        <v>80.204407000000003</v>
      </c>
      <c r="D46" s="2">
        <f t="shared" si="1"/>
        <v>-2.4245348885832477E-3</v>
      </c>
      <c r="E46" s="10"/>
      <c r="F46" s="10">
        <f>(1+Table1[[#This Row],[Monthly Returns]])</f>
        <v>0.9975754651114167</v>
      </c>
    </row>
    <row r="47" spans="2:6" x14ac:dyDescent="0.2">
      <c r="B47" s="1" t="s">
        <v>15</v>
      </c>
      <c r="C47">
        <v>80.399338</v>
      </c>
      <c r="D47" s="2">
        <f t="shared" si="1"/>
        <v>8.626822839636894E-2</v>
      </c>
      <c r="E47" s="10"/>
      <c r="F47" s="10">
        <f>(1+Table1[[#This Row],[Monthly Returns]])</f>
        <v>1.0862682283963689</v>
      </c>
    </row>
    <row r="48" spans="2:6" x14ac:dyDescent="0.2">
      <c r="B48" s="1" t="s">
        <v>14</v>
      </c>
      <c r="C48">
        <v>74.014258999999996</v>
      </c>
      <c r="D48" s="2">
        <f t="shared" si="1"/>
        <v>3.9136987775729132E-2</v>
      </c>
      <c r="E48" s="10"/>
      <c r="F48" s="10">
        <f>(1+Table1[[#This Row],[Monthly Returns]])</f>
        <v>1.039136987775729</v>
      </c>
    </row>
    <row r="49" spans="2:6" x14ac:dyDescent="0.2">
      <c r="B49" s="1" t="s">
        <v>13</v>
      </c>
      <c r="C49">
        <v>71.226662000000005</v>
      </c>
      <c r="D49" s="2">
        <f t="shared" si="1"/>
        <v>-3.5385278173564919E-2</v>
      </c>
      <c r="E49" s="10"/>
      <c r="F49" s="10">
        <f>(1+Table1[[#This Row],[Monthly Returns]])</f>
        <v>0.96461472182643504</v>
      </c>
    </row>
    <row r="50" spans="2:6" x14ac:dyDescent="0.2">
      <c r="B50" s="1" t="s">
        <v>12</v>
      </c>
      <c r="C50">
        <v>73.839493000000004</v>
      </c>
      <c r="D50" s="2">
        <f t="shared" si="1"/>
        <v>0.11469547983048557</v>
      </c>
      <c r="E50" s="10"/>
      <c r="F50" s="10">
        <f>(1+Table1[[#This Row],[Monthly Returns]])</f>
        <v>1.1146954798304856</v>
      </c>
    </row>
    <row r="51" spans="2:6" x14ac:dyDescent="0.2">
      <c r="B51" s="1" t="s">
        <v>11</v>
      </c>
      <c r="C51">
        <v>66.241851999999994</v>
      </c>
      <c r="D51" s="2">
        <f t="shared" si="1"/>
        <v>-4.9318787959195323E-3</v>
      </c>
      <c r="E51" s="10"/>
      <c r="F51" s="10">
        <f>(1+Table1[[#This Row],[Monthly Returns]])</f>
        <v>0.9950681212040805</v>
      </c>
    </row>
    <row r="52" spans="2:6" x14ac:dyDescent="0.2">
      <c r="B52" s="1" t="s">
        <v>10</v>
      </c>
      <c r="C52">
        <v>66.570167999999995</v>
      </c>
      <c r="D52" s="2">
        <f t="shared" si="1"/>
        <v>0.10455490946455649</v>
      </c>
      <c r="E52" s="10"/>
      <c r="F52" s="10">
        <f>(1+Table1[[#This Row],[Monthly Returns]])</f>
        <v>1.1045549094645566</v>
      </c>
    </row>
    <row r="53" spans="2:6" x14ac:dyDescent="0.2">
      <c r="B53" s="1" t="s">
        <v>9</v>
      </c>
      <c r="C53">
        <v>60.268771999999998</v>
      </c>
      <c r="D53" s="2">
        <f t="shared" si="1"/>
        <v>-6.0904256529224682E-2</v>
      </c>
      <c r="E53" s="10"/>
      <c r="F53" s="10">
        <f>(1+Table1[[#This Row],[Monthly Returns]])</f>
        <v>0.93909574347077529</v>
      </c>
    </row>
    <row r="54" spans="2:6" x14ac:dyDescent="0.2">
      <c r="B54" s="1" t="s">
        <v>8</v>
      </c>
      <c r="C54">
        <v>64.177452000000002</v>
      </c>
      <c r="D54" s="2">
        <f t="shared" si="1"/>
        <v>-0.15150034062307388</v>
      </c>
      <c r="E54" s="10"/>
      <c r="F54" s="10">
        <f>(1+Table1[[#This Row],[Monthly Returns]])</f>
        <v>0.84849965937692606</v>
      </c>
    </row>
    <row r="55" spans="2:6" x14ac:dyDescent="0.2">
      <c r="B55" s="1" t="s">
        <v>7</v>
      </c>
      <c r="C55">
        <v>75.636391000000003</v>
      </c>
      <c r="D55" s="2">
        <f t="shared" si="1"/>
        <v>-5.1921791949301195E-2</v>
      </c>
      <c r="E55" s="10"/>
      <c r="F55" s="10">
        <f>(1+Table1[[#This Row],[Monthly Returns]])</f>
        <v>0.94807820805069876</v>
      </c>
    </row>
    <row r="56" spans="2:6" x14ac:dyDescent="0.2">
      <c r="B56" s="1" t="s">
        <v>6</v>
      </c>
      <c r="C56">
        <v>79.778640999999993</v>
      </c>
      <c r="D56" s="2">
        <f t="shared" si="1"/>
        <v>1.60383843374696E-2</v>
      </c>
      <c r="E56" s="10"/>
      <c r="F56" s="10">
        <f>(1+Table1[[#This Row],[Monthly Returns]])</f>
        <v>1.0160383843374696</v>
      </c>
    </row>
    <row r="57" spans="2:6" x14ac:dyDescent="0.2">
      <c r="B57" s="1" t="s">
        <v>5</v>
      </c>
      <c r="C57">
        <v>78.519317999999998</v>
      </c>
      <c r="D57" s="2">
        <f t="shared" si="1"/>
        <v>8.4531692329996036E-2</v>
      </c>
      <c r="E57" s="10"/>
      <c r="F57" s="10">
        <f>(1+Table1[[#This Row],[Monthly Returns]])</f>
        <v>1.0845316923299961</v>
      </c>
    </row>
    <row r="58" spans="2:6" x14ac:dyDescent="0.2">
      <c r="B58" s="1" t="s">
        <v>4</v>
      </c>
      <c r="C58">
        <v>72.399283999999994</v>
      </c>
      <c r="D58" s="2">
        <f t="shared" si="1"/>
        <v>5.9905204888729198E-2</v>
      </c>
      <c r="E58" s="10"/>
      <c r="F58" s="10">
        <f>(1+Table1[[#This Row],[Monthly Returns]])</f>
        <v>1.0599052048887292</v>
      </c>
    </row>
    <row r="59" spans="2:6" x14ac:dyDescent="0.2">
      <c r="B59" s="1" t="s">
        <v>3</v>
      </c>
      <c r="C59">
        <v>68.307320000000004</v>
      </c>
      <c r="D59" s="2">
        <f t="shared" si="1"/>
        <v>5.3271329901208829E-2</v>
      </c>
      <c r="E59" s="10"/>
      <c r="F59" s="10">
        <f>(1+Table1[[#This Row],[Monthly Returns]])</f>
        <v>1.0532713299012089</v>
      </c>
    </row>
    <row r="60" spans="2:6" x14ac:dyDescent="0.2">
      <c r="B60" s="1" t="s">
        <v>2</v>
      </c>
      <c r="C60">
        <v>64.852538999999993</v>
      </c>
      <c r="E60" s="10"/>
      <c r="F60" s="10"/>
    </row>
    <row r="61" spans="2:6" x14ac:dyDescent="0.2">
      <c r="B61" s="1"/>
      <c r="E61" s="10" t="s">
        <v>77</v>
      </c>
      <c r="F61" s="10">
        <f>PRODUCT(F2:F59)-1</f>
        <v>1.5539478878382869</v>
      </c>
    </row>
    <row r="62" spans="2:6" x14ac:dyDescent="0.2">
      <c r="F62" s="10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KPI_analysis</vt:lpstr>
      <vt:lpstr>TGT_financials</vt:lpstr>
      <vt:lpstr>TGT_data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Trauthwein</dc:creator>
  <cp:lastModifiedBy>Nick Trauthwein</cp:lastModifiedBy>
  <dcterms:created xsi:type="dcterms:W3CDTF">2023-04-03T19:19:19Z</dcterms:created>
  <dcterms:modified xsi:type="dcterms:W3CDTF">2023-04-17T15:32:03Z</dcterms:modified>
</cp:coreProperties>
</file>