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<sst xmlns="http://schemas.openxmlformats.org/spreadsheetml/2006/main" count="133" uniqueCount="33">
  <si>
    <t>Name</t>
  </si>
  <si>
    <t>Correct</t>
  </si>
  <si>
    <t>Total</t>
  </si>
  <si>
    <t>Accuracy</t>
  </si>
  <si>
    <t>Lighting, good/bad</t>
  </si>
  <si>
    <t>Tilt (no, slight, lots)</t>
  </si>
  <si>
    <t>rotation 3</t>
  </si>
  <si>
    <t>good</t>
  </si>
  <si>
    <t>no</t>
  </si>
  <si>
    <t>nutrition 2</t>
  </si>
  <si>
    <t>nutrition 1</t>
  </si>
  <si>
    <t>bad</t>
  </si>
  <si>
    <t>slight</t>
  </si>
  <si>
    <t>Average:</t>
  </si>
  <si>
    <t>lots</t>
  </si>
  <si>
    <t>2brightnormal</t>
  </si>
  <si>
    <t>2brightslight</t>
  </si>
  <si>
    <t>2brighttilt</t>
  </si>
  <si>
    <t>2darknormal</t>
  </si>
  <si>
    <t>2darkslight</t>
  </si>
  <si>
    <t>2darktilt</t>
  </si>
  <si>
    <t>3brightnormal</t>
  </si>
  <si>
    <t>3brightslight</t>
  </si>
  <si>
    <t>3brighttilt</t>
  </si>
  <si>
    <t>3darknormal</t>
  </si>
  <si>
    <t>3darkslight</t>
  </si>
  <si>
    <t>3darktilt</t>
  </si>
  <si>
    <t>4brightnormal</t>
  </si>
  <si>
    <t>4brightslight</t>
  </si>
  <si>
    <t>4brighttilt</t>
  </si>
  <si>
    <t>4darknormal</t>
  </si>
  <si>
    <t>4darkslight</t>
  </si>
  <si>
    <t>4darktilt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</si>
</sst>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&quot;Arial&quot;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Font="1" applyNumberFormat="1"/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10" xfId="0" applyAlignment="1" applyFont="1" applyNumberFormat="1">
      <alignment horizontal="left"/>
    </xf>
    <xf borderId="0" fillId="0" fontId="2" numFmtId="0" xfId="0" applyAlignment="1" applyFont="1">
      <alignment readingOrder="0"/>
    </xf>
    <xf borderId="0" fillId="2" fontId="3" numFmtId="0" xfId="0" applyFill="1" applyFont="1"/>
    <xf borderId="0" fillId="0" fontId="2" numFmtId="0" xfId="0" applyAlignment="1" applyFont="1">
      <alignment horizontal="left" readingOrder="0"/>
    </xf>
    <xf borderId="0" fillId="2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Conditions vs Accuracy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Good Lighting No Rotation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Sheet1!$K$18</c:f>
              <c:numCache/>
            </c:numRef>
          </c:val>
        </c:ser>
        <c:ser>
          <c:idx val="1"/>
          <c:order val="1"/>
          <c:tx>
            <c:v>Good Lighting Slight Rotation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Sheet1!$K$29</c:f>
              <c:numCache/>
            </c:numRef>
          </c:val>
        </c:ser>
        <c:ser>
          <c:idx val="2"/>
          <c:order val="2"/>
          <c:tx>
            <c:v>Good Lighting Lots of Rotation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Sheet1!$K$38</c:f>
              <c:numCache/>
            </c:numRef>
          </c:val>
        </c:ser>
        <c:ser>
          <c:idx val="3"/>
          <c:order val="3"/>
          <c:tx>
            <c:v>Bad Lighting No Rotation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Sheet1!$K$59</c:f>
              <c:numCache/>
            </c:numRef>
          </c:val>
        </c:ser>
        <c:ser>
          <c:idx val="4"/>
          <c:order val="4"/>
          <c:tx>
            <c:v>Bad Lighting Slight Rotation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Sheet1!$K$74</c:f>
              <c:numCache/>
            </c:numRef>
          </c:val>
        </c:ser>
        <c:ser>
          <c:idx val="5"/>
          <c:order val="5"/>
          <c:tx>
            <c:v>Bad Lighting Lots of Rotation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Sheet1!$K$84</c:f>
              <c:numCache/>
            </c:numRef>
          </c:val>
        </c:ser>
        <c:axId val="2056957305"/>
        <c:axId val="1863501067"/>
      </c:barChart>
      <c:catAx>
        <c:axId val="2056957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3501067"/>
      </c:catAx>
      <c:valAx>
        <c:axId val="1863501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69573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56</xdr:row>
      <xdr:rowOff>161925</xdr:rowOff>
    </xdr:from>
    <xdr:ext cx="81534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7" width="20.88"/>
    <col customWidth="1" min="8" max="8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P1" s="2" t="str">
        <f>IFERROR(__xludf.DUMMYFUNCTION("FILTER(A2:F51, E2:E51 = ""good"")"),"rotation 3")</f>
        <v>rotation 3</v>
      </c>
      <c r="Q1" s="2">
        <f>IFERROR(__xludf.DUMMYFUNCTION("""COMPUTED_VALUE"""),13.0)</f>
        <v>13</v>
      </c>
      <c r="R1" s="2">
        <f>IFERROR(__xludf.DUMMYFUNCTION("""COMPUTED_VALUE"""),13.0)</f>
        <v>13</v>
      </c>
      <c r="S1" s="3">
        <f>IFERROR(__xludf.DUMMYFUNCTION("""COMPUTED_VALUE"""),1.0)</f>
        <v>1</v>
      </c>
      <c r="T1" s="3" t="str">
        <f>IFERROR(__xludf.DUMMYFUNCTION("""COMPUTED_VALUE"""),"good")</f>
        <v>good</v>
      </c>
      <c r="U1" s="2" t="str">
        <f>IFERROR(__xludf.DUMMYFUNCTION("""COMPUTED_VALUE"""),"no")</f>
        <v>no</v>
      </c>
    </row>
    <row r="2">
      <c r="A2" s="4" t="s">
        <v>6</v>
      </c>
      <c r="B2" s="1">
        <v>13.0</v>
      </c>
      <c r="C2" s="1">
        <v>13.0</v>
      </c>
      <c r="D2" s="3">
        <f t="shared" ref="D2:D51" si="1">B2/C2</f>
        <v>1</v>
      </c>
      <c r="E2" s="1" t="s">
        <v>7</v>
      </c>
      <c r="F2" s="1" t="s">
        <v>8</v>
      </c>
      <c r="P2" s="2" t="str">
        <f>IFERROR(__xludf.DUMMYFUNCTION("""COMPUTED_VALUE"""),"nutrition 2")</f>
        <v>nutrition 2</v>
      </c>
      <c r="Q2" s="2">
        <f>IFERROR(__xludf.DUMMYFUNCTION("""COMPUTED_VALUE"""),12.0)</f>
        <v>12</v>
      </c>
      <c r="R2" s="2">
        <f>IFERROR(__xludf.DUMMYFUNCTION("""COMPUTED_VALUE"""),13.0)</f>
        <v>13</v>
      </c>
      <c r="S2" s="3">
        <f>IFERROR(__xludf.DUMMYFUNCTION("""COMPUTED_VALUE"""),0.9230769230769231)</f>
        <v>0.9230769231</v>
      </c>
      <c r="T2" s="3" t="str">
        <f>IFERROR(__xludf.DUMMYFUNCTION("""COMPUTED_VALUE"""),"good")</f>
        <v>good</v>
      </c>
      <c r="U2" s="2" t="str">
        <f>IFERROR(__xludf.DUMMYFUNCTION("""COMPUTED_VALUE"""),"no")</f>
        <v>no</v>
      </c>
    </row>
    <row r="3">
      <c r="A3" s="4" t="s">
        <v>9</v>
      </c>
      <c r="B3" s="1">
        <v>12.0</v>
      </c>
      <c r="C3" s="1">
        <v>13.0</v>
      </c>
      <c r="D3" s="3">
        <f t="shared" si="1"/>
        <v>0.9230769231</v>
      </c>
      <c r="E3" s="1" t="s">
        <v>7</v>
      </c>
      <c r="F3" s="1" t="s">
        <v>8</v>
      </c>
      <c r="L3" s="3"/>
      <c r="P3" s="2" t="str">
        <f>IFERROR(__xludf.DUMMYFUNCTION("""COMPUTED_VALUE"""),"nutrition 1")</f>
        <v>nutrition 1</v>
      </c>
      <c r="Q3" s="2">
        <f>IFERROR(__xludf.DUMMYFUNCTION("""COMPUTED_VALUE"""),12.0)</f>
        <v>12</v>
      </c>
      <c r="R3" s="2">
        <f>IFERROR(__xludf.DUMMYFUNCTION("""COMPUTED_VALUE"""),13.0)</f>
        <v>13</v>
      </c>
      <c r="S3" s="3">
        <f>IFERROR(__xludf.DUMMYFUNCTION("""COMPUTED_VALUE"""),0.9230769230769231)</f>
        <v>0.9230769231</v>
      </c>
      <c r="T3" s="3" t="str">
        <f>IFERROR(__xludf.DUMMYFUNCTION("""COMPUTED_VALUE"""),"good")</f>
        <v>good</v>
      </c>
      <c r="U3" s="2" t="str">
        <f>IFERROR(__xludf.DUMMYFUNCTION("""COMPUTED_VALUE"""),"no")</f>
        <v>no</v>
      </c>
    </row>
    <row r="4">
      <c r="A4" s="4" t="s">
        <v>10</v>
      </c>
      <c r="B4" s="1">
        <v>12.0</v>
      </c>
      <c r="C4" s="1">
        <v>13.0</v>
      </c>
      <c r="D4" s="3">
        <f t="shared" si="1"/>
        <v>0.9230769231</v>
      </c>
      <c r="E4" s="1" t="s">
        <v>7</v>
      </c>
      <c r="F4" s="1" t="s">
        <v>8</v>
      </c>
      <c r="L4" s="3"/>
      <c r="P4" s="2">
        <f>IFERROR(__xludf.DUMMYFUNCTION("""COMPUTED_VALUE"""),1.000003772E9)</f>
        <v>1000003772</v>
      </c>
      <c r="Q4" s="2">
        <f>IFERROR(__xludf.DUMMYFUNCTION("""COMPUTED_VALUE"""),7.0)</f>
        <v>7</v>
      </c>
      <c r="R4" s="2">
        <f>IFERROR(__xludf.DUMMYFUNCTION("""COMPUTED_VALUE"""),13.0)</f>
        <v>13</v>
      </c>
      <c r="S4" s="3">
        <f>IFERROR(__xludf.DUMMYFUNCTION("""COMPUTED_VALUE"""),0.5384615384615384)</f>
        <v>0.5384615385</v>
      </c>
      <c r="T4" s="3" t="str">
        <f>IFERROR(__xludf.DUMMYFUNCTION("""COMPUTED_VALUE"""),"good")</f>
        <v>good</v>
      </c>
      <c r="U4" s="2" t="str">
        <f>IFERROR(__xludf.DUMMYFUNCTION("""COMPUTED_VALUE"""),"lots")</f>
        <v>lots</v>
      </c>
    </row>
    <row r="5">
      <c r="A5" s="4">
        <v>1.000003788E9</v>
      </c>
      <c r="B5" s="1">
        <v>7.0</v>
      </c>
      <c r="C5" s="1">
        <v>13.0</v>
      </c>
      <c r="D5" s="3">
        <f t="shared" si="1"/>
        <v>0.5384615385</v>
      </c>
      <c r="E5" s="1" t="s">
        <v>11</v>
      </c>
      <c r="F5" s="1" t="s">
        <v>12</v>
      </c>
      <c r="L5" s="3"/>
      <c r="P5" s="2">
        <f>IFERROR(__xludf.DUMMYFUNCTION("""COMPUTED_VALUE"""),1.000003771E9)</f>
        <v>1000003771</v>
      </c>
      <c r="Q5" s="2">
        <f>IFERROR(__xludf.DUMMYFUNCTION("""COMPUTED_VALUE"""),13.0)</f>
        <v>13</v>
      </c>
      <c r="R5" s="2">
        <f>IFERROR(__xludf.DUMMYFUNCTION("""COMPUTED_VALUE"""),13.0)</f>
        <v>13</v>
      </c>
      <c r="S5" s="3">
        <f>IFERROR(__xludf.DUMMYFUNCTION("""COMPUTED_VALUE"""),1.0)</f>
        <v>1</v>
      </c>
      <c r="T5" s="3" t="str">
        <f>IFERROR(__xludf.DUMMYFUNCTION("""COMPUTED_VALUE"""),"good")</f>
        <v>good</v>
      </c>
      <c r="U5" s="2" t="str">
        <f>IFERROR(__xludf.DUMMYFUNCTION("""COMPUTED_VALUE"""),"no")</f>
        <v>no</v>
      </c>
    </row>
    <row r="6">
      <c r="A6" s="4">
        <v>1.000003787E9</v>
      </c>
      <c r="B6" s="1">
        <v>9.0</v>
      </c>
      <c r="C6" s="1">
        <v>13.0</v>
      </c>
      <c r="D6" s="3">
        <f t="shared" si="1"/>
        <v>0.6923076923</v>
      </c>
      <c r="E6" s="1" t="s">
        <v>11</v>
      </c>
      <c r="F6" s="1" t="s">
        <v>8</v>
      </c>
      <c r="H6" s="5" t="str">
        <f>IFERROR(__xludf.DUMMYFUNCTION("FILTER(P1:U26, U1:U26 = ""no"")"),"rotation 3")</f>
        <v>rotation 3</v>
      </c>
      <c r="I6" s="5">
        <f>IFERROR(__xludf.DUMMYFUNCTION("""COMPUTED_VALUE"""),13.0)</f>
        <v>13</v>
      </c>
      <c r="J6" s="5">
        <f>IFERROR(__xludf.DUMMYFUNCTION("""COMPUTED_VALUE"""),13.0)</f>
        <v>13</v>
      </c>
      <c r="K6" s="6">
        <f>IFERROR(__xludf.DUMMYFUNCTION("""COMPUTED_VALUE"""),1.0)</f>
        <v>1</v>
      </c>
      <c r="L6" s="6" t="str">
        <f>IFERROR(__xludf.DUMMYFUNCTION("""COMPUTED_VALUE"""),"good")</f>
        <v>good</v>
      </c>
      <c r="M6" s="5" t="str">
        <f>IFERROR(__xludf.DUMMYFUNCTION("""COMPUTED_VALUE"""),"no")</f>
        <v>no</v>
      </c>
      <c r="P6" s="2">
        <f>IFERROR(__xludf.DUMMYFUNCTION("""COMPUTED_VALUE"""),1.00000377E9)</f>
        <v>1000003770</v>
      </c>
      <c r="Q6" s="2">
        <f>IFERROR(__xludf.DUMMYFUNCTION("""COMPUTED_VALUE"""),0.0)</f>
        <v>0</v>
      </c>
      <c r="R6" s="2">
        <f>IFERROR(__xludf.DUMMYFUNCTION("""COMPUTED_VALUE"""),13.0)</f>
        <v>13</v>
      </c>
      <c r="S6" s="3">
        <f>IFERROR(__xludf.DUMMYFUNCTION("""COMPUTED_VALUE"""),0.0)</f>
        <v>0</v>
      </c>
      <c r="T6" s="3" t="str">
        <f>IFERROR(__xludf.DUMMYFUNCTION("""COMPUTED_VALUE"""),"good")</f>
        <v>good</v>
      </c>
      <c r="U6" s="2" t="str">
        <f>IFERROR(__xludf.DUMMYFUNCTION("""COMPUTED_VALUE"""),"slight")</f>
        <v>slight</v>
      </c>
    </row>
    <row r="7">
      <c r="A7" s="4">
        <v>1.000003786E9</v>
      </c>
      <c r="B7" s="1">
        <v>8.0</v>
      </c>
      <c r="C7" s="1">
        <v>13.0</v>
      </c>
      <c r="D7" s="3">
        <f t="shared" si="1"/>
        <v>0.6153846154</v>
      </c>
      <c r="E7" s="1" t="s">
        <v>11</v>
      </c>
      <c r="F7" s="1" t="s">
        <v>12</v>
      </c>
      <c r="H7" s="5" t="str">
        <f>IFERROR(__xludf.DUMMYFUNCTION("""COMPUTED_VALUE"""),"nutrition 2")</f>
        <v>nutrition 2</v>
      </c>
      <c r="I7" s="5">
        <f>IFERROR(__xludf.DUMMYFUNCTION("""COMPUTED_VALUE"""),12.0)</f>
        <v>12</v>
      </c>
      <c r="J7" s="5">
        <f>IFERROR(__xludf.DUMMYFUNCTION("""COMPUTED_VALUE"""),13.0)</f>
        <v>13</v>
      </c>
      <c r="K7" s="6">
        <f>IFERROR(__xludf.DUMMYFUNCTION("""COMPUTED_VALUE"""),0.9230769230769231)</f>
        <v>0.9230769231</v>
      </c>
      <c r="L7" s="6" t="str">
        <f>IFERROR(__xludf.DUMMYFUNCTION("""COMPUTED_VALUE"""),"good")</f>
        <v>good</v>
      </c>
      <c r="M7" s="5" t="str">
        <f>IFERROR(__xludf.DUMMYFUNCTION("""COMPUTED_VALUE"""),"no")</f>
        <v>no</v>
      </c>
      <c r="P7" s="2">
        <f>IFERROR(__xludf.DUMMYFUNCTION("""COMPUTED_VALUE"""),1.000003769E9)</f>
        <v>1000003769</v>
      </c>
      <c r="Q7" s="2">
        <f>IFERROR(__xludf.DUMMYFUNCTION("""COMPUTED_VALUE"""),11.0)</f>
        <v>11</v>
      </c>
      <c r="R7" s="2">
        <f>IFERROR(__xludf.DUMMYFUNCTION("""COMPUTED_VALUE"""),13.0)</f>
        <v>13</v>
      </c>
      <c r="S7" s="3">
        <f>IFERROR(__xludf.DUMMYFUNCTION("""COMPUTED_VALUE"""),0.8461538461538461)</f>
        <v>0.8461538462</v>
      </c>
      <c r="T7" s="3" t="str">
        <f>IFERROR(__xludf.DUMMYFUNCTION("""COMPUTED_VALUE"""),"good")</f>
        <v>good</v>
      </c>
      <c r="U7" s="2" t="str">
        <f>IFERROR(__xludf.DUMMYFUNCTION("""COMPUTED_VALUE"""),"no")</f>
        <v>no</v>
      </c>
    </row>
    <row r="8">
      <c r="A8" s="4">
        <v>1.000003785E9</v>
      </c>
      <c r="B8" s="1">
        <v>12.0</v>
      </c>
      <c r="C8" s="1">
        <v>13.0</v>
      </c>
      <c r="D8" s="3">
        <f t="shared" si="1"/>
        <v>0.9230769231</v>
      </c>
      <c r="E8" s="1" t="s">
        <v>11</v>
      </c>
      <c r="F8" s="1" t="s">
        <v>8</v>
      </c>
      <c r="H8" s="5" t="str">
        <f>IFERROR(__xludf.DUMMYFUNCTION("""COMPUTED_VALUE"""),"nutrition 1")</f>
        <v>nutrition 1</v>
      </c>
      <c r="I8" s="5">
        <f>IFERROR(__xludf.DUMMYFUNCTION("""COMPUTED_VALUE"""),12.0)</f>
        <v>12</v>
      </c>
      <c r="J8" s="5">
        <f>IFERROR(__xludf.DUMMYFUNCTION("""COMPUTED_VALUE"""),13.0)</f>
        <v>13</v>
      </c>
      <c r="K8" s="6">
        <f>IFERROR(__xludf.DUMMYFUNCTION("""COMPUTED_VALUE"""),0.9230769230769231)</f>
        <v>0.9230769231</v>
      </c>
      <c r="L8" s="6" t="str">
        <f>IFERROR(__xludf.DUMMYFUNCTION("""COMPUTED_VALUE"""),"good")</f>
        <v>good</v>
      </c>
      <c r="M8" s="5" t="str">
        <f>IFERROR(__xludf.DUMMYFUNCTION("""COMPUTED_VALUE"""),"no")</f>
        <v>no</v>
      </c>
      <c r="P8" s="2">
        <f>IFERROR(__xludf.DUMMYFUNCTION("""COMPUTED_VALUE"""),1.000003768E9)</f>
        <v>1000003768</v>
      </c>
      <c r="Q8" s="2">
        <f>IFERROR(__xludf.DUMMYFUNCTION("""COMPUTED_VALUE"""),11.0)</f>
        <v>11</v>
      </c>
      <c r="R8" s="2">
        <f>IFERROR(__xludf.DUMMYFUNCTION("""COMPUTED_VALUE"""),13.0)</f>
        <v>13</v>
      </c>
      <c r="S8" s="3">
        <f>IFERROR(__xludf.DUMMYFUNCTION("""COMPUTED_VALUE"""),0.8461538461538461)</f>
        <v>0.8461538462</v>
      </c>
      <c r="T8" s="3" t="str">
        <f>IFERROR(__xludf.DUMMYFUNCTION("""COMPUTED_VALUE"""),"good")</f>
        <v>good</v>
      </c>
      <c r="U8" s="2" t="str">
        <f>IFERROR(__xludf.DUMMYFUNCTION("""COMPUTED_VALUE"""),"slight")</f>
        <v>slight</v>
      </c>
    </row>
    <row r="9">
      <c r="A9" s="4">
        <v>1.000003784E9</v>
      </c>
      <c r="B9" s="1">
        <v>0.0</v>
      </c>
      <c r="C9" s="1">
        <v>13.0</v>
      </c>
      <c r="D9" s="3">
        <f t="shared" si="1"/>
        <v>0</v>
      </c>
      <c r="E9" s="1" t="s">
        <v>11</v>
      </c>
      <c r="F9" s="1" t="s">
        <v>12</v>
      </c>
      <c r="H9" s="5">
        <f>IFERROR(__xludf.DUMMYFUNCTION("""COMPUTED_VALUE"""),1.000003771E9)</f>
        <v>1000003771</v>
      </c>
      <c r="I9" s="5">
        <f>IFERROR(__xludf.DUMMYFUNCTION("""COMPUTED_VALUE"""),13.0)</f>
        <v>13</v>
      </c>
      <c r="J9" s="5">
        <f>IFERROR(__xludf.DUMMYFUNCTION("""COMPUTED_VALUE"""),13.0)</f>
        <v>13</v>
      </c>
      <c r="K9" s="6">
        <f>IFERROR(__xludf.DUMMYFUNCTION("""COMPUTED_VALUE"""),1.0)</f>
        <v>1</v>
      </c>
      <c r="L9" s="6" t="str">
        <f>IFERROR(__xludf.DUMMYFUNCTION("""COMPUTED_VALUE"""),"good")</f>
        <v>good</v>
      </c>
      <c r="M9" s="5" t="str">
        <f>IFERROR(__xludf.DUMMYFUNCTION("""COMPUTED_VALUE"""),"no")</f>
        <v>no</v>
      </c>
      <c r="P9" s="2">
        <f>IFERROR(__xludf.DUMMYFUNCTION("""COMPUTED_VALUE"""),1.000003767E9)</f>
        <v>1000003767</v>
      </c>
      <c r="Q9" s="7">
        <f>IFERROR(__xludf.DUMMYFUNCTION("""COMPUTED_VALUE"""),10.0)</f>
        <v>10</v>
      </c>
      <c r="R9" s="2">
        <f>IFERROR(__xludf.DUMMYFUNCTION("""COMPUTED_VALUE"""),13.0)</f>
        <v>13</v>
      </c>
      <c r="S9" s="3">
        <f>IFERROR(__xludf.DUMMYFUNCTION("""COMPUTED_VALUE"""),0.7692307692307693)</f>
        <v>0.7692307692</v>
      </c>
      <c r="T9" s="3" t="str">
        <f>IFERROR(__xludf.DUMMYFUNCTION("""COMPUTED_VALUE"""),"good")</f>
        <v>good</v>
      </c>
      <c r="U9" s="2" t="str">
        <f>IFERROR(__xludf.DUMMYFUNCTION("""COMPUTED_VALUE"""),"slight")</f>
        <v>slight</v>
      </c>
    </row>
    <row r="10">
      <c r="A10" s="4">
        <v>1.000003784E9</v>
      </c>
      <c r="B10" s="1">
        <v>9.0</v>
      </c>
      <c r="C10" s="1">
        <v>13.0</v>
      </c>
      <c r="D10" s="3">
        <f t="shared" si="1"/>
        <v>0.6923076923</v>
      </c>
      <c r="E10" s="1" t="s">
        <v>11</v>
      </c>
      <c r="F10" s="1" t="s">
        <v>12</v>
      </c>
      <c r="H10" s="5">
        <f>IFERROR(__xludf.DUMMYFUNCTION("""COMPUTED_VALUE"""),1.000003769E9)</f>
        <v>1000003769</v>
      </c>
      <c r="I10" s="5">
        <f>IFERROR(__xludf.DUMMYFUNCTION("""COMPUTED_VALUE"""),11.0)</f>
        <v>11</v>
      </c>
      <c r="J10" s="5">
        <f>IFERROR(__xludf.DUMMYFUNCTION("""COMPUTED_VALUE"""),13.0)</f>
        <v>13</v>
      </c>
      <c r="K10" s="6">
        <f>IFERROR(__xludf.DUMMYFUNCTION("""COMPUTED_VALUE"""),0.8461538461538461)</f>
        <v>0.8461538462</v>
      </c>
      <c r="L10" s="6" t="str">
        <f>IFERROR(__xludf.DUMMYFUNCTION("""COMPUTED_VALUE"""),"good")</f>
        <v>good</v>
      </c>
      <c r="M10" s="5" t="str">
        <f>IFERROR(__xludf.DUMMYFUNCTION("""COMPUTED_VALUE"""),"no")</f>
        <v>no</v>
      </c>
      <c r="P10" s="2">
        <f>IFERROR(__xludf.DUMMYFUNCTION("""COMPUTED_VALUE"""),1.000003766E9)</f>
        <v>1000003766</v>
      </c>
      <c r="Q10" s="2">
        <f>IFERROR(__xludf.DUMMYFUNCTION("""COMPUTED_VALUE"""),7.0)</f>
        <v>7</v>
      </c>
      <c r="R10" s="2">
        <f>IFERROR(__xludf.DUMMYFUNCTION("""COMPUTED_VALUE"""),13.0)</f>
        <v>13</v>
      </c>
      <c r="S10" s="3">
        <f>IFERROR(__xludf.DUMMYFUNCTION("""COMPUTED_VALUE"""),0.5384615384615384)</f>
        <v>0.5384615385</v>
      </c>
      <c r="T10" s="3" t="str">
        <f>IFERROR(__xludf.DUMMYFUNCTION("""COMPUTED_VALUE"""),"good")</f>
        <v>good</v>
      </c>
      <c r="U10" s="2" t="str">
        <f>IFERROR(__xludf.DUMMYFUNCTION("""COMPUTED_VALUE"""),"lots")</f>
        <v>lots</v>
      </c>
    </row>
    <row r="11">
      <c r="A11" s="4">
        <v>1.000003783E9</v>
      </c>
      <c r="B11" s="1">
        <v>9.0</v>
      </c>
      <c r="C11" s="1">
        <v>13.0</v>
      </c>
      <c r="D11" s="3">
        <f t="shared" si="1"/>
        <v>0.6923076923</v>
      </c>
      <c r="E11" s="1" t="s">
        <v>11</v>
      </c>
      <c r="F11" s="1" t="s">
        <v>8</v>
      </c>
      <c r="H11" s="5">
        <f>IFERROR(__xludf.DUMMYFUNCTION("""COMPUTED_VALUE"""),1.000003765E9)</f>
        <v>1000003765</v>
      </c>
      <c r="I11" s="5">
        <f>IFERROR(__xludf.DUMMYFUNCTION("""COMPUTED_VALUE"""),12.0)</f>
        <v>12</v>
      </c>
      <c r="J11" s="5">
        <f>IFERROR(__xludf.DUMMYFUNCTION("""COMPUTED_VALUE"""),13.0)</f>
        <v>13</v>
      </c>
      <c r="K11" s="6">
        <f>IFERROR(__xludf.DUMMYFUNCTION("""COMPUTED_VALUE"""),0.9230769230769231)</f>
        <v>0.9230769231</v>
      </c>
      <c r="L11" s="5" t="str">
        <f>IFERROR(__xludf.DUMMYFUNCTION("""COMPUTED_VALUE"""),"good")</f>
        <v>good</v>
      </c>
      <c r="M11" s="5" t="str">
        <f>IFERROR(__xludf.DUMMYFUNCTION("""COMPUTED_VALUE"""),"no")</f>
        <v>no</v>
      </c>
      <c r="O11" s="8"/>
      <c r="P11" s="2">
        <f>IFERROR(__xludf.DUMMYFUNCTION("""COMPUTED_VALUE"""),1.000003765E9)</f>
        <v>1000003765</v>
      </c>
      <c r="Q11" s="2">
        <f>IFERROR(__xludf.DUMMYFUNCTION("""COMPUTED_VALUE"""),12.0)</f>
        <v>12</v>
      </c>
      <c r="R11" s="2">
        <f>IFERROR(__xludf.DUMMYFUNCTION("""COMPUTED_VALUE"""),13.0)</f>
        <v>13</v>
      </c>
      <c r="S11" s="3">
        <f>IFERROR(__xludf.DUMMYFUNCTION("""COMPUTED_VALUE"""),0.9230769230769231)</f>
        <v>0.9230769231</v>
      </c>
      <c r="T11" s="2" t="str">
        <f>IFERROR(__xludf.DUMMYFUNCTION("""COMPUTED_VALUE"""),"good")</f>
        <v>good</v>
      </c>
      <c r="U11" s="2" t="str">
        <f>IFERROR(__xludf.DUMMYFUNCTION("""COMPUTED_VALUE"""),"no")</f>
        <v>no</v>
      </c>
    </row>
    <row r="12">
      <c r="A12" s="4">
        <v>1.000003782E9</v>
      </c>
      <c r="B12" s="1">
        <v>7.0</v>
      </c>
      <c r="C12" s="1">
        <v>13.0</v>
      </c>
      <c r="D12" s="3">
        <f t="shared" si="1"/>
        <v>0.5384615385</v>
      </c>
      <c r="E12" s="1" t="s">
        <v>11</v>
      </c>
      <c r="F12" s="1" t="s">
        <v>12</v>
      </c>
      <c r="H12" s="5">
        <f>IFERROR(__xludf.DUMMYFUNCTION("""COMPUTED_VALUE"""),1.000003764E9)</f>
        <v>1000003764</v>
      </c>
      <c r="I12" s="5">
        <f>IFERROR(__xludf.DUMMYFUNCTION("""COMPUTED_VALUE"""),5.0)</f>
        <v>5</v>
      </c>
      <c r="J12" s="5">
        <f>IFERROR(__xludf.DUMMYFUNCTION("""COMPUTED_VALUE"""),13.0)</f>
        <v>13</v>
      </c>
      <c r="K12" s="6">
        <f>IFERROR(__xludf.DUMMYFUNCTION("""COMPUTED_VALUE"""),0.38461538461538464)</f>
        <v>0.3846153846</v>
      </c>
      <c r="L12" s="5" t="str">
        <f>IFERROR(__xludf.DUMMYFUNCTION("""COMPUTED_VALUE"""),"good")</f>
        <v>good</v>
      </c>
      <c r="M12" s="5" t="str">
        <f>IFERROR(__xludf.DUMMYFUNCTION("""COMPUTED_VALUE"""),"no")</f>
        <v>no</v>
      </c>
      <c r="P12" s="2">
        <f>IFERROR(__xludf.DUMMYFUNCTION("""COMPUTED_VALUE"""),1.000003764E9)</f>
        <v>1000003764</v>
      </c>
      <c r="Q12" s="2">
        <f>IFERROR(__xludf.DUMMYFUNCTION("""COMPUTED_VALUE"""),5.0)</f>
        <v>5</v>
      </c>
      <c r="R12" s="2">
        <f>IFERROR(__xludf.DUMMYFUNCTION("""COMPUTED_VALUE"""),13.0)</f>
        <v>13</v>
      </c>
      <c r="S12" s="3">
        <f>IFERROR(__xludf.DUMMYFUNCTION("""COMPUTED_VALUE"""),0.38461538461538464)</f>
        <v>0.3846153846</v>
      </c>
      <c r="T12" s="2" t="str">
        <f>IFERROR(__xludf.DUMMYFUNCTION("""COMPUTED_VALUE"""),"good")</f>
        <v>good</v>
      </c>
      <c r="U12" s="2" t="str">
        <f>IFERROR(__xludf.DUMMYFUNCTION("""COMPUTED_VALUE"""),"no")</f>
        <v>no</v>
      </c>
    </row>
    <row r="13">
      <c r="A13" s="4">
        <v>1.00000378E9</v>
      </c>
      <c r="B13" s="1">
        <v>11.0</v>
      </c>
      <c r="C13" s="1">
        <v>13.0</v>
      </c>
      <c r="D13" s="3">
        <f t="shared" si="1"/>
        <v>0.8461538462</v>
      </c>
      <c r="E13" s="1" t="s">
        <v>11</v>
      </c>
      <c r="F13" s="1" t="s">
        <v>8</v>
      </c>
      <c r="H13" s="5">
        <f>IFERROR(__xludf.DUMMYFUNCTION("""COMPUTED_VALUE"""),1.000003763E9)</f>
        <v>1000003763</v>
      </c>
      <c r="I13" s="5">
        <f>IFERROR(__xludf.DUMMYFUNCTION("""COMPUTED_VALUE"""),12.0)</f>
        <v>12</v>
      </c>
      <c r="J13" s="5">
        <f>IFERROR(__xludf.DUMMYFUNCTION("""COMPUTED_VALUE"""),13.0)</f>
        <v>13</v>
      </c>
      <c r="K13" s="6">
        <f>IFERROR(__xludf.DUMMYFUNCTION("""COMPUTED_VALUE"""),0.9230769230769231)</f>
        <v>0.9230769231</v>
      </c>
      <c r="L13" s="5" t="str">
        <f>IFERROR(__xludf.DUMMYFUNCTION("""COMPUTED_VALUE"""),"good")</f>
        <v>good</v>
      </c>
      <c r="M13" s="5" t="str">
        <f>IFERROR(__xludf.DUMMYFUNCTION("""COMPUTED_VALUE"""),"no")</f>
        <v>no</v>
      </c>
      <c r="P13" s="2">
        <f>IFERROR(__xludf.DUMMYFUNCTION("""COMPUTED_VALUE"""),1.000003763E9)</f>
        <v>1000003763</v>
      </c>
      <c r="Q13" s="2">
        <f>IFERROR(__xludf.DUMMYFUNCTION("""COMPUTED_VALUE"""),12.0)</f>
        <v>12</v>
      </c>
      <c r="R13" s="2">
        <f>IFERROR(__xludf.DUMMYFUNCTION("""COMPUTED_VALUE"""),13.0)</f>
        <v>13</v>
      </c>
      <c r="S13" s="3">
        <f>IFERROR(__xludf.DUMMYFUNCTION("""COMPUTED_VALUE"""),0.9230769230769231)</f>
        <v>0.9230769231</v>
      </c>
      <c r="T13" s="2" t="str">
        <f>IFERROR(__xludf.DUMMYFUNCTION("""COMPUTED_VALUE"""),"good")</f>
        <v>good</v>
      </c>
      <c r="U13" s="2" t="str">
        <f>IFERROR(__xludf.DUMMYFUNCTION("""COMPUTED_VALUE"""),"no")</f>
        <v>no</v>
      </c>
    </row>
    <row r="14">
      <c r="A14" s="4">
        <v>1.000003779E9</v>
      </c>
      <c r="B14" s="1">
        <v>12.0</v>
      </c>
      <c r="C14" s="1">
        <v>13.0</v>
      </c>
      <c r="D14" s="3">
        <f t="shared" si="1"/>
        <v>0.9230769231</v>
      </c>
      <c r="E14" s="1" t="s">
        <v>11</v>
      </c>
      <c r="F14" s="1" t="s">
        <v>8</v>
      </c>
      <c r="H14" s="5" t="str">
        <f>IFERROR(__xludf.DUMMYFUNCTION("""COMPUTED_VALUE"""),"2brightnormal")</f>
        <v>2brightnormal</v>
      </c>
      <c r="I14" s="5">
        <f>IFERROR(__xludf.DUMMYFUNCTION("""COMPUTED_VALUE"""),11.0)</f>
        <v>11</v>
      </c>
      <c r="J14" s="5">
        <f>IFERROR(__xludf.DUMMYFUNCTION("""COMPUTED_VALUE"""),13.0)</f>
        <v>13</v>
      </c>
      <c r="K14" s="6">
        <f>IFERROR(__xludf.DUMMYFUNCTION("""COMPUTED_VALUE"""),0.8461538461538461)</f>
        <v>0.8461538462</v>
      </c>
      <c r="L14" s="5" t="str">
        <f>IFERROR(__xludf.DUMMYFUNCTION("""COMPUTED_VALUE"""),"good")</f>
        <v>good</v>
      </c>
      <c r="M14" s="5" t="str">
        <f>IFERROR(__xludf.DUMMYFUNCTION("""COMPUTED_VALUE"""),"no")</f>
        <v>no</v>
      </c>
      <c r="P14" s="2">
        <f>IFERROR(__xludf.DUMMYFUNCTION("""COMPUTED_VALUE"""),1.000003762E9)</f>
        <v>1000003762</v>
      </c>
      <c r="Q14" s="2">
        <f>IFERROR(__xludf.DUMMYFUNCTION("""COMPUTED_VALUE"""),6.0)</f>
        <v>6</v>
      </c>
      <c r="R14" s="2">
        <f>IFERROR(__xludf.DUMMYFUNCTION("""COMPUTED_VALUE"""),13.0)</f>
        <v>13</v>
      </c>
      <c r="S14" s="3">
        <f>IFERROR(__xludf.DUMMYFUNCTION("""COMPUTED_VALUE"""),0.46153846153846156)</f>
        <v>0.4615384615</v>
      </c>
      <c r="T14" s="2" t="str">
        <f>IFERROR(__xludf.DUMMYFUNCTION("""COMPUTED_VALUE"""),"good")</f>
        <v>good</v>
      </c>
      <c r="U14" s="2" t="str">
        <f>IFERROR(__xludf.DUMMYFUNCTION("""COMPUTED_VALUE"""),"lots")</f>
        <v>lots</v>
      </c>
    </row>
    <row r="15">
      <c r="A15" s="4">
        <v>1.000003778E9</v>
      </c>
      <c r="B15" s="1">
        <v>3.0</v>
      </c>
      <c r="C15" s="1">
        <v>13.0</v>
      </c>
      <c r="D15" s="3">
        <f t="shared" si="1"/>
        <v>0.2307692308</v>
      </c>
      <c r="E15" s="1" t="s">
        <v>11</v>
      </c>
      <c r="F15" s="1" t="s">
        <v>8</v>
      </c>
      <c r="H15" s="5" t="str">
        <f>IFERROR(__xludf.DUMMYFUNCTION("""COMPUTED_VALUE"""),"3brightnormal")</f>
        <v>3brightnormal</v>
      </c>
      <c r="I15" s="5">
        <f>IFERROR(__xludf.DUMMYFUNCTION("""COMPUTED_VALUE"""),13.0)</f>
        <v>13</v>
      </c>
      <c r="J15" s="5">
        <f>IFERROR(__xludf.DUMMYFUNCTION("""COMPUTED_VALUE"""),13.0)</f>
        <v>13</v>
      </c>
      <c r="K15" s="6">
        <f>IFERROR(__xludf.DUMMYFUNCTION("""COMPUTED_VALUE"""),1.0)</f>
        <v>1</v>
      </c>
      <c r="L15" s="5" t="str">
        <f>IFERROR(__xludf.DUMMYFUNCTION("""COMPUTED_VALUE"""),"good")</f>
        <v>good</v>
      </c>
      <c r="M15" s="5" t="str">
        <f>IFERROR(__xludf.DUMMYFUNCTION("""COMPUTED_VALUE"""),"no")</f>
        <v>no</v>
      </c>
      <c r="P15" s="2" t="str">
        <f>IFERROR(__xludf.DUMMYFUNCTION("""COMPUTED_VALUE"""),"2brightnormal")</f>
        <v>2brightnormal</v>
      </c>
      <c r="Q15" s="2">
        <f>IFERROR(__xludf.DUMMYFUNCTION("""COMPUTED_VALUE"""),11.0)</f>
        <v>11</v>
      </c>
      <c r="R15" s="2">
        <f>IFERROR(__xludf.DUMMYFUNCTION("""COMPUTED_VALUE"""),13.0)</f>
        <v>13</v>
      </c>
      <c r="S15" s="3">
        <f>IFERROR(__xludf.DUMMYFUNCTION("""COMPUTED_VALUE"""),0.8461538461538461)</f>
        <v>0.8461538462</v>
      </c>
      <c r="T15" s="2" t="str">
        <f>IFERROR(__xludf.DUMMYFUNCTION("""COMPUTED_VALUE"""),"good")</f>
        <v>good</v>
      </c>
      <c r="U15" s="2" t="str">
        <f>IFERROR(__xludf.DUMMYFUNCTION("""COMPUTED_VALUE"""),"no")</f>
        <v>no</v>
      </c>
    </row>
    <row r="16">
      <c r="A16" s="4">
        <v>1.000003777E9</v>
      </c>
      <c r="B16" s="1">
        <v>6.0</v>
      </c>
      <c r="C16" s="1">
        <v>13.0</v>
      </c>
      <c r="D16" s="3">
        <f t="shared" si="1"/>
        <v>0.4615384615</v>
      </c>
      <c r="E16" s="1" t="s">
        <v>11</v>
      </c>
      <c r="F16" s="1" t="s">
        <v>12</v>
      </c>
      <c r="H16" s="5" t="str">
        <f>IFERROR(__xludf.DUMMYFUNCTION("""COMPUTED_VALUE"""),"4brightnormal")</f>
        <v>4brightnormal</v>
      </c>
      <c r="I16" s="5">
        <f>IFERROR(__xludf.DUMMYFUNCTION("""COMPUTED_VALUE"""),11.0)</f>
        <v>11</v>
      </c>
      <c r="J16" s="5">
        <f>IFERROR(__xludf.DUMMYFUNCTION("""COMPUTED_VALUE"""),13.0)</f>
        <v>13</v>
      </c>
      <c r="K16" s="6">
        <f>IFERROR(__xludf.DUMMYFUNCTION("""COMPUTED_VALUE"""),0.8461538461538461)</f>
        <v>0.8461538462</v>
      </c>
      <c r="L16" s="5" t="str">
        <f>IFERROR(__xludf.DUMMYFUNCTION("""COMPUTED_VALUE"""),"good")</f>
        <v>good</v>
      </c>
      <c r="M16" s="5" t="str">
        <f>IFERROR(__xludf.DUMMYFUNCTION("""COMPUTED_VALUE"""),"no")</f>
        <v>no</v>
      </c>
      <c r="P16" s="2" t="str">
        <f>IFERROR(__xludf.DUMMYFUNCTION("""COMPUTED_VALUE"""),"2brightslight")</f>
        <v>2brightslight</v>
      </c>
      <c r="Q16" s="2">
        <f>IFERROR(__xludf.DUMMYFUNCTION("""COMPUTED_VALUE"""),13.0)</f>
        <v>13</v>
      </c>
      <c r="R16" s="2">
        <f>IFERROR(__xludf.DUMMYFUNCTION("""COMPUTED_VALUE"""),13.0)</f>
        <v>13</v>
      </c>
      <c r="S16" s="3">
        <f>IFERROR(__xludf.DUMMYFUNCTION("""COMPUTED_VALUE"""),1.0)</f>
        <v>1</v>
      </c>
      <c r="T16" s="2" t="str">
        <f>IFERROR(__xludf.DUMMYFUNCTION("""COMPUTED_VALUE"""),"good")</f>
        <v>good</v>
      </c>
      <c r="U16" s="2" t="str">
        <f>IFERROR(__xludf.DUMMYFUNCTION("""COMPUTED_VALUE"""),"slight")</f>
        <v>slight</v>
      </c>
    </row>
    <row r="17">
      <c r="A17" s="4">
        <v>1.000003776E9</v>
      </c>
      <c r="B17" s="1">
        <v>5.0</v>
      </c>
      <c r="C17" s="1">
        <v>13.0</v>
      </c>
      <c r="D17" s="3">
        <f t="shared" si="1"/>
        <v>0.3846153846</v>
      </c>
      <c r="E17" s="1" t="s">
        <v>11</v>
      </c>
      <c r="F17" s="1" t="s">
        <v>12</v>
      </c>
      <c r="H17" s="5">
        <f>IFERROR(__xludf.DUMMYFUNCTION("""COMPUTED_VALUE"""),1.000003759E9)</f>
        <v>1000003759</v>
      </c>
      <c r="I17" s="5">
        <f>IFERROR(__xludf.DUMMYFUNCTION("""COMPUTED_VALUE"""),7.0)</f>
        <v>7</v>
      </c>
      <c r="J17" s="5">
        <f>IFERROR(__xludf.DUMMYFUNCTION("""COMPUTED_VALUE"""),13.0)</f>
        <v>13</v>
      </c>
      <c r="K17" s="6">
        <f>IFERROR(__xludf.DUMMYFUNCTION("""COMPUTED_VALUE"""),0.5384615384615384)</f>
        <v>0.5384615385</v>
      </c>
      <c r="L17" s="5" t="str">
        <f>IFERROR(__xludf.DUMMYFUNCTION("""COMPUTED_VALUE"""),"good")</f>
        <v>good</v>
      </c>
      <c r="M17" s="5" t="str">
        <f>IFERROR(__xludf.DUMMYFUNCTION("""COMPUTED_VALUE"""),"no")</f>
        <v>no</v>
      </c>
      <c r="P17" s="2" t="str">
        <f>IFERROR(__xludf.DUMMYFUNCTION("""COMPUTED_VALUE"""),"2brighttilt")</f>
        <v>2brighttilt</v>
      </c>
      <c r="Q17" s="2">
        <f>IFERROR(__xludf.DUMMYFUNCTION("""COMPUTED_VALUE"""),13.0)</f>
        <v>13</v>
      </c>
      <c r="R17" s="2">
        <f>IFERROR(__xludf.DUMMYFUNCTION("""COMPUTED_VALUE"""),13.0)</f>
        <v>13</v>
      </c>
      <c r="S17" s="3">
        <f>IFERROR(__xludf.DUMMYFUNCTION("""COMPUTED_VALUE"""),1.0)</f>
        <v>1</v>
      </c>
      <c r="T17" s="2" t="str">
        <f>IFERROR(__xludf.DUMMYFUNCTION("""COMPUTED_VALUE"""),"good")</f>
        <v>good</v>
      </c>
      <c r="U17" s="2" t="str">
        <f>IFERROR(__xludf.DUMMYFUNCTION("""COMPUTED_VALUE"""),"lots")</f>
        <v>lots</v>
      </c>
    </row>
    <row r="18">
      <c r="A18" s="4">
        <v>1.000003775E9</v>
      </c>
      <c r="B18" s="1">
        <v>0.0</v>
      </c>
      <c r="C18" s="1">
        <v>13.0</v>
      </c>
      <c r="D18" s="3">
        <f t="shared" si="1"/>
        <v>0</v>
      </c>
      <c r="E18" s="1" t="s">
        <v>11</v>
      </c>
      <c r="F18" s="1" t="s">
        <v>12</v>
      </c>
      <c r="H18" s="5"/>
      <c r="I18" s="5"/>
      <c r="J18" s="4" t="s">
        <v>13</v>
      </c>
      <c r="K18" s="6">
        <f>AVERAGE(K6:K17)</f>
        <v>0.8461538462</v>
      </c>
      <c r="L18" s="5"/>
      <c r="M18" s="5"/>
      <c r="P18" s="2" t="str">
        <f>IFERROR(__xludf.DUMMYFUNCTION("""COMPUTED_VALUE"""),"3brightnormal")</f>
        <v>3brightnormal</v>
      </c>
      <c r="Q18" s="2">
        <f>IFERROR(__xludf.DUMMYFUNCTION("""COMPUTED_VALUE"""),13.0)</f>
        <v>13</v>
      </c>
      <c r="R18" s="2">
        <f>IFERROR(__xludf.DUMMYFUNCTION("""COMPUTED_VALUE"""),13.0)</f>
        <v>13</v>
      </c>
      <c r="S18" s="3">
        <f>IFERROR(__xludf.DUMMYFUNCTION("""COMPUTED_VALUE"""),1.0)</f>
        <v>1</v>
      </c>
      <c r="T18" s="2" t="str">
        <f>IFERROR(__xludf.DUMMYFUNCTION("""COMPUTED_VALUE"""),"good")</f>
        <v>good</v>
      </c>
      <c r="U18" s="2" t="str">
        <f>IFERROR(__xludf.DUMMYFUNCTION("""COMPUTED_VALUE"""),"no")</f>
        <v>no</v>
      </c>
    </row>
    <row r="19">
      <c r="A19" s="4">
        <v>1.000003774E9</v>
      </c>
      <c r="B19" s="1">
        <v>0.0</v>
      </c>
      <c r="C19" s="1">
        <v>13.0</v>
      </c>
      <c r="D19" s="3">
        <f t="shared" si="1"/>
        <v>0</v>
      </c>
      <c r="E19" s="1" t="s">
        <v>11</v>
      </c>
      <c r="F19" s="1" t="s">
        <v>12</v>
      </c>
      <c r="H19" s="5"/>
      <c r="I19" s="5"/>
      <c r="J19" s="5"/>
      <c r="K19" s="5"/>
      <c r="L19" s="5"/>
      <c r="M19" s="5"/>
      <c r="P19" s="2" t="str">
        <f>IFERROR(__xludf.DUMMYFUNCTION("""COMPUTED_VALUE"""),"3brightslight")</f>
        <v>3brightslight</v>
      </c>
      <c r="Q19" s="2">
        <f>IFERROR(__xludf.DUMMYFUNCTION("""COMPUTED_VALUE"""),12.0)</f>
        <v>12</v>
      </c>
      <c r="R19" s="2">
        <f>IFERROR(__xludf.DUMMYFUNCTION("""COMPUTED_VALUE"""),13.0)</f>
        <v>13</v>
      </c>
      <c r="S19" s="3">
        <f>IFERROR(__xludf.DUMMYFUNCTION("""COMPUTED_VALUE"""),0.9230769230769231)</f>
        <v>0.9230769231</v>
      </c>
      <c r="T19" s="2" t="str">
        <f>IFERROR(__xludf.DUMMYFUNCTION("""COMPUTED_VALUE"""),"good")</f>
        <v>good</v>
      </c>
      <c r="U19" s="2" t="str">
        <f>IFERROR(__xludf.DUMMYFUNCTION("""COMPUTED_VALUE"""),"slight")</f>
        <v>slight</v>
      </c>
    </row>
    <row r="20">
      <c r="A20" s="4">
        <v>1.000003772E9</v>
      </c>
      <c r="B20" s="1">
        <v>7.0</v>
      </c>
      <c r="C20" s="1">
        <v>13.0</v>
      </c>
      <c r="D20" s="3">
        <f t="shared" si="1"/>
        <v>0.5384615385</v>
      </c>
      <c r="E20" s="1" t="s">
        <v>7</v>
      </c>
      <c r="F20" s="1" t="s">
        <v>14</v>
      </c>
      <c r="H20" s="5"/>
      <c r="I20" s="5"/>
      <c r="J20" s="5"/>
      <c r="K20" s="5"/>
      <c r="L20" s="5"/>
      <c r="M20" s="5"/>
      <c r="P20" s="2" t="str">
        <f>IFERROR(__xludf.DUMMYFUNCTION("""COMPUTED_VALUE"""),"3brighttilt")</f>
        <v>3brighttilt</v>
      </c>
      <c r="Q20" s="2">
        <f>IFERROR(__xludf.DUMMYFUNCTION("""COMPUTED_VALUE"""),8.0)</f>
        <v>8</v>
      </c>
      <c r="R20" s="2">
        <f>IFERROR(__xludf.DUMMYFUNCTION("""COMPUTED_VALUE"""),13.0)</f>
        <v>13</v>
      </c>
      <c r="S20" s="3">
        <f>IFERROR(__xludf.DUMMYFUNCTION("""COMPUTED_VALUE"""),0.6153846153846154)</f>
        <v>0.6153846154</v>
      </c>
      <c r="T20" s="2" t="str">
        <f>IFERROR(__xludf.DUMMYFUNCTION("""COMPUTED_VALUE"""),"good")</f>
        <v>good</v>
      </c>
      <c r="U20" s="2" t="str">
        <f>IFERROR(__xludf.DUMMYFUNCTION("""COMPUTED_VALUE"""),"lots")</f>
        <v>lots</v>
      </c>
    </row>
    <row r="21">
      <c r="A21" s="4">
        <v>1.000003771E9</v>
      </c>
      <c r="B21" s="1">
        <v>13.0</v>
      </c>
      <c r="C21" s="1">
        <v>13.0</v>
      </c>
      <c r="D21" s="3">
        <f t="shared" si="1"/>
        <v>1</v>
      </c>
      <c r="E21" s="1" t="s">
        <v>7</v>
      </c>
      <c r="F21" s="1" t="s">
        <v>8</v>
      </c>
      <c r="H21" s="5">
        <f>IFERROR(__xludf.DUMMYFUNCTION("FILTER(P1:U26, U1:U26 = ""slight"")"),1.00000377E9)</f>
        <v>1000003770</v>
      </c>
      <c r="I21" s="5">
        <f>IFERROR(__xludf.DUMMYFUNCTION("""COMPUTED_VALUE"""),0.0)</f>
        <v>0</v>
      </c>
      <c r="J21" s="5">
        <f>IFERROR(__xludf.DUMMYFUNCTION("""COMPUTED_VALUE"""),13.0)</f>
        <v>13</v>
      </c>
      <c r="K21" s="6">
        <f>IFERROR(__xludf.DUMMYFUNCTION("""COMPUTED_VALUE"""),0.0)</f>
        <v>0</v>
      </c>
      <c r="L21" s="6" t="str">
        <f>IFERROR(__xludf.DUMMYFUNCTION("""COMPUTED_VALUE"""),"good")</f>
        <v>good</v>
      </c>
      <c r="M21" s="5" t="str">
        <f>IFERROR(__xludf.DUMMYFUNCTION("""COMPUTED_VALUE"""),"slight")</f>
        <v>slight</v>
      </c>
      <c r="P21" s="2" t="str">
        <f>IFERROR(__xludf.DUMMYFUNCTION("""COMPUTED_VALUE"""),"4brightnormal")</f>
        <v>4brightnormal</v>
      </c>
      <c r="Q21" s="2">
        <f>IFERROR(__xludf.DUMMYFUNCTION("""COMPUTED_VALUE"""),11.0)</f>
        <v>11</v>
      </c>
      <c r="R21" s="2">
        <f>IFERROR(__xludf.DUMMYFUNCTION("""COMPUTED_VALUE"""),13.0)</f>
        <v>13</v>
      </c>
      <c r="S21" s="3">
        <f>IFERROR(__xludf.DUMMYFUNCTION("""COMPUTED_VALUE"""),0.8461538461538461)</f>
        <v>0.8461538462</v>
      </c>
      <c r="T21" s="2" t="str">
        <f>IFERROR(__xludf.DUMMYFUNCTION("""COMPUTED_VALUE"""),"good")</f>
        <v>good</v>
      </c>
      <c r="U21" s="2" t="str">
        <f>IFERROR(__xludf.DUMMYFUNCTION("""COMPUTED_VALUE"""),"no")</f>
        <v>no</v>
      </c>
    </row>
    <row r="22">
      <c r="A22" s="4">
        <v>1.00000377E9</v>
      </c>
      <c r="B22" s="1">
        <v>0.0</v>
      </c>
      <c r="C22" s="1">
        <v>13.0</v>
      </c>
      <c r="D22" s="3">
        <f t="shared" si="1"/>
        <v>0</v>
      </c>
      <c r="E22" s="1" t="s">
        <v>7</v>
      </c>
      <c r="F22" s="1" t="s">
        <v>12</v>
      </c>
      <c r="H22" s="5">
        <f>IFERROR(__xludf.DUMMYFUNCTION("""COMPUTED_VALUE"""),1.000003768E9)</f>
        <v>1000003768</v>
      </c>
      <c r="I22" s="5">
        <f>IFERROR(__xludf.DUMMYFUNCTION("""COMPUTED_VALUE"""),11.0)</f>
        <v>11</v>
      </c>
      <c r="J22" s="5">
        <f>IFERROR(__xludf.DUMMYFUNCTION("""COMPUTED_VALUE"""),13.0)</f>
        <v>13</v>
      </c>
      <c r="K22" s="6">
        <f>IFERROR(__xludf.DUMMYFUNCTION("""COMPUTED_VALUE"""),0.8461538461538461)</f>
        <v>0.8461538462</v>
      </c>
      <c r="L22" s="6" t="str">
        <f>IFERROR(__xludf.DUMMYFUNCTION("""COMPUTED_VALUE"""),"good")</f>
        <v>good</v>
      </c>
      <c r="M22" s="5" t="str">
        <f>IFERROR(__xludf.DUMMYFUNCTION("""COMPUTED_VALUE"""),"slight")</f>
        <v>slight</v>
      </c>
      <c r="P22" s="2" t="str">
        <f>IFERROR(__xludf.DUMMYFUNCTION("""COMPUTED_VALUE"""),"4brightslight")</f>
        <v>4brightslight</v>
      </c>
      <c r="Q22" s="2">
        <f>IFERROR(__xludf.DUMMYFUNCTION("""COMPUTED_VALUE"""),0.0)</f>
        <v>0</v>
      </c>
      <c r="R22" s="2">
        <f>IFERROR(__xludf.DUMMYFUNCTION("""COMPUTED_VALUE"""),13.0)</f>
        <v>13</v>
      </c>
      <c r="S22" s="3">
        <f>IFERROR(__xludf.DUMMYFUNCTION("""COMPUTED_VALUE"""),0.0)</f>
        <v>0</v>
      </c>
      <c r="T22" s="2" t="str">
        <f>IFERROR(__xludf.DUMMYFUNCTION("""COMPUTED_VALUE"""),"good")</f>
        <v>good</v>
      </c>
      <c r="U22" s="2" t="str">
        <f>IFERROR(__xludf.DUMMYFUNCTION("""COMPUTED_VALUE"""),"slight")</f>
        <v>slight</v>
      </c>
    </row>
    <row r="23">
      <c r="A23" s="4">
        <v>1.000003769E9</v>
      </c>
      <c r="B23" s="1">
        <v>11.0</v>
      </c>
      <c r="C23" s="1">
        <v>13.0</v>
      </c>
      <c r="D23" s="3">
        <f t="shared" si="1"/>
        <v>0.8461538462</v>
      </c>
      <c r="E23" s="1" t="s">
        <v>7</v>
      </c>
      <c r="F23" s="1" t="s">
        <v>8</v>
      </c>
      <c r="H23" s="5">
        <f>IFERROR(__xludf.DUMMYFUNCTION("""COMPUTED_VALUE"""),1.000003767E9)</f>
        <v>1000003767</v>
      </c>
      <c r="I23" s="5">
        <f>IFERROR(__xludf.DUMMYFUNCTION("""COMPUTED_VALUE"""),10.0)</f>
        <v>10</v>
      </c>
      <c r="J23" s="5">
        <f>IFERROR(__xludf.DUMMYFUNCTION("""COMPUTED_VALUE"""),13.0)</f>
        <v>13</v>
      </c>
      <c r="K23" s="6">
        <f>IFERROR(__xludf.DUMMYFUNCTION("""COMPUTED_VALUE"""),0.7692307692307693)</f>
        <v>0.7692307692</v>
      </c>
      <c r="L23" s="6" t="str">
        <f>IFERROR(__xludf.DUMMYFUNCTION("""COMPUTED_VALUE"""),"good")</f>
        <v>good</v>
      </c>
      <c r="M23" s="5" t="str">
        <f>IFERROR(__xludf.DUMMYFUNCTION("""COMPUTED_VALUE"""),"slight")</f>
        <v>slight</v>
      </c>
      <c r="P23" s="2" t="str">
        <f>IFERROR(__xludf.DUMMYFUNCTION("""COMPUTED_VALUE"""),"4brighttilt")</f>
        <v>4brighttilt</v>
      </c>
      <c r="Q23" s="2">
        <f>IFERROR(__xludf.DUMMYFUNCTION("""COMPUTED_VALUE"""),0.0)</f>
        <v>0</v>
      </c>
      <c r="R23" s="2">
        <f>IFERROR(__xludf.DUMMYFUNCTION("""COMPUTED_VALUE"""),13.0)</f>
        <v>13</v>
      </c>
      <c r="S23" s="3">
        <f>IFERROR(__xludf.DUMMYFUNCTION("""COMPUTED_VALUE"""),0.0)</f>
        <v>0</v>
      </c>
      <c r="T23" s="2" t="str">
        <f>IFERROR(__xludf.DUMMYFUNCTION("""COMPUTED_VALUE"""),"good")</f>
        <v>good</v>
      </c>
      <c r="U23" s="2" t="str">
        <f>IFERROR(__xludf.DUMMYFUNCTION("""COMPUTED_VALUE"""),"lots")</f>
        <v>lots</v>
      </c>
    </row>
    <row r="24">
      <c r="A24" s="4">
        <v>1.000003768E9</v>
      </c>
      <c r="B24" s="1">
        <v>11.0</v>
      </c>
      <c r="C24" s="1">
        <v>13.0</v>
      </c>
      <c r="D24" s="3">
        <f t="shared" si="1"/>
        <v>0.8461538462</v>
      </c>
      <c r="E24" s="1" t="s">
        <v>7</v>
      </c>
      <c r="F24" s="1" t="s">
        <v>12</v>
      </c>
      <c r="H24" s="5" t="str">
        <f>IFERROR(__xludf.DUMMYFUNCTION("""COMPUTED_VALUE"""),"2brightslight")</f>
        <v>2brightslight</v>
      </c>
      <c r="I24" s="5">
        <f>IFERROR(__xludf.DUMMYFUNCTION("""COMPUTED_VALUE"""),13.0)</f>
        <v>13</v>
      </c>
      <c r="J24" s="5">
        <f>IFERROR(__xludf.DUMMYFUNCTION("""COMPUTED_VALUE"""),13.0)</f>
        <v>13</v>
      </c>
      <c r="K24" s="6">
        <f>IFERROR(__xludf.DUMMYFUNCTION("""COMPUTED_VALUE"""),1.0)</f>
        <v>1</v>
      </c>
      <c r="L24" s="5" t="str">
        <f>IFERROR(__xludf.DUMMYFUNCTION("""COMPUTED_VALUE"""),"good")</f>
        <v>good</v>
      </c>
      <c r="M24" s="5" t="str">
        <f>IFERROR(__xludf.DUMMYFUNCTION("""COMPUTED_VALUE"""),"slight")</f>
        <v>slight</v>
      </c>
      <c r="P24" s="2">
        <f>IFERROR(__xludf.DUMMYFUNCTION("""COMPUTED_VALUE"""),1.000003759E9)</f>
        <v>1000003759</v>
      </c>
      <c r="Q24" s="2">
        <f>IFERROR(__xludf.DUMMYFUNCTION("""COMPUTED_VALUE"""),7.0)</f>
        <v>7</v>
      </c>
      <c r="R24" s="2">
        <f>IFERROR(__xludf.DUMMYFUNCTION("""COMPUTED_VALUE"""),13.0)</f>
        <v>13</v>
      </c>
      <c r="S24" s="3">
        <f>IFERROR(__xludf.DUMMYFUNCTION("""COMPUTED_VALUE"""),0.5384615384615384)</f>
        <v>0.5384615385</v>
      </c>
      <c r="T24" s="2" t="str">
        <f>IFERROR(__xludf.DUMMYFUNCTION("""COMPUTED_VALUE"""),"good")</f>
        <v>good</v>
      </c>
      <c r="U24" s="2" t="str">
        <f>IFERROR(__xludf.DUMMYFUNCTION("""COMPUTED_VALUE"""),"no")</f>
        <v>no</v>
      </c>
    </row>
    <row r="25">
      <c r="A25" s="4">
        <v>1.000003767E9</v>
      </c>
      <c r="B25" s="1">
        <v>10.0</v>
      </c>
      <c r="C25" s="1">
        <v>13.0</v>
      </c>
      <c r="D25" s="3">
        <f t="shared" si="1"/>
        <v>0.7692307692</v>
      </c>
      <c r="E25" s="1" t="s">
        <v>7</v>
      </c>
      <c r="F25" s="1" t="s">
        <v>12</v>
      </c>
      <c r="H25" s="5" t="str">
        <f>IFERROR(__xludf.DUMMYFUNCTION("""COMPUTED_VALUE"""),"3brightslight")</f>
        <v>3brightslight</v>
      </c>
      <c r="I25" s="5">
        <f>IFERROR(__xludf.DUMMYFUNCTION("""COMPUTED_VALUE"""),12.0)</f>
        <v>12</v>
      </c>
      <c r="J25" s="5">
        <f>IFERROR(__xludf.DUMMYFUNCTION("""COMPUTED_VALUE"""),13.0)</f>
        <v>13</v>
      </c>
      <c r="K25" s="6">
        <f>IFERROR(__xludf.DUMMYFUNCTION("""COMPUTED_VALUE"""),0.9230769230769231)</f>
        <v>0.9230769231</v>
      </c>
      <c r="L25" s="5" t="str">
        <f>IFERROR(__xludf.DUMMYFUNCTION("""COMPUTED_VALUE"""),"good")</f>
        <v>good</v>
      </c>
      <c r="M25" s="5" t="str">
        <f>IFERROR(__xludf.DUMMYFUNCTION("""COMPUTED_VALUE"""),"slight")</f>
        <v>slight</v>
      </c>
      <c r="P25" s="2">
        <f>IFERROR(__xludf.DUMMYFUNCTION("""COMPUTED_VALUE"""),1.00000376E9)</f>
        <v>1000003760</v>
      </c>
      <c r="Q25" s="2">
        <f>IFERROR(__xludf.DUMMYFUNCTION("""COMPUTED_VALUE"""),12.0)</f>
        <v>12</v>
      </c>
      <c r="R25" s="2">
        <f>IFERROR(__xludf.DUMMYFUNCTION("""COMPUTED_VALUE"""),13.0)</f>
        <v>13</v>
      </c>
      <c r="S25" s="3">
        <f>IFERROR(__xludf.DUMMYFUNCTION("""COMPUTED_VALUE"""),0.9230769230769231)</f>
        <v>0.9230769231</v>
      </c>
      <c r="T25" s="2" t="str">
        <f>IFERROR(__xludf.DUMMYFUNCTION("""COMPUTED_VALUE"""),"good")</f>
        <v>good</v>
      </c>
      <c r="U25" s="2" t="str">
        <f>IFERROR(__xludf.DUMMYFUNCTION("""COMPUTED_VALUE"""),"slight")</f>
        <v>slight</v>
      </c>
    </row>
    <row r="26">
      <c r="A26" s="4">
        <v>1.000003766E9</v>
      </c>
      <c r="B26" s="1">
        <v>7.0</v>
      </c>
      <c r="C26" s="1">
        <v>13.0</v>
      </c>
      <c r="D26" s="3">
        <f t="shared" si="1"/>
        <v>0.5384615385</v>
      </c>
      <c r="E26" s="1" t="s">
        <v>7</v>
      </c>
      <c r="F26" s="1" t="s">
        <v>14</v>
      </c>
      <c r="H26" s="5" t="str">
        <f>IFERROR(__xludf.DUMMYFUNCTION("""COMPUTED_VALUE"""),"4brightslight")</f>
        <v>4brightslight</v>
      </c>
      <c r="I26" s="5">
        <f>IFERROR(__xludf.DUMMYFUNCTION("""COMPUTED_VALUE"""),0.0)</f>
        <v>0</v>
      </c>
      <c r="J26" s="5">
        <f>IFERROR(__xludf.DUMMYFUNCTION("""COMPUTED_VALUE"""),13.0)</f>
        <v>13</v>
      </c>
      <c r="K26" s="6">
        <f>IFERROR(__xludf.DUMMYFUNCTION("""COMPUTED_VALUE"""),0.0)</f>
        <v>0</v>
      </c>
      <c r="L26" s="5" t="str">
        <f>IFERROR(__xludf.DUMMYFUNCTION("""COMPUTED_VALUE"""),"good")</f>
        <v>good</v>
      </c>
      <c r="M26" s="5" t="str">
        <f>IFERROR(__xludf.DUMMYFUNCTION("""COMPUTED_VALUE"""),"slight")</f>
        <v>slight</v>
      </c>
      <c r="P26" s="2">
        <f>IFERROR(__xludf.DUMMYFUNCTION("""COMPUTED_VALUE"""),1.000003761E9)</f>
        <v>1000003761</v>
      </c>
      <c r="Q26" s="2">
        <f>IFERROR(__xludf.DUMMYFUNCTION("""COMPUTED_VALUE"""),0.0)</f>
        <v>0</v>
      </c>
      <c r="R26" s="2">
        <f>IFERROR(__xludf.DUMMYFUNCTION("""COMPUTED_VALUE"""),13.0)</f>
        <v>13</v>
      </c>
      <c r="S26" s="3">
        <f>IFERROR(__xludf.DUMMYFUNCTION("""COMPUTED_VALUE"""),0.0)</f>
        <v>0</v>
      </c>
      <c r="T26" s="2" t="str">
        <f>IFERROR(__xludf.DUMMYFUNCTION("""COMPUTED_VALUE"""),"good")</f>
        <v>good</v>
      </c>
      <c r="U26" s="2" t="str">
        <f>IFERROR(__xludf.DUMMYFUNCTION("""COMPUTED_VALUE"""),"slight")</f>
        <v>slight</v>
      </c>
    </row>
    <row r="27">
      <c r="A27" s="4">
        <v>1.000003765E9</v>
      </c>
      <c r="B27" s="1">
        <v>12.0</v>
      </c>
      <c r="C27" s="1">
        <v>13.0</v>
      </c>
      <c r="D27" s="3">
        <f t="shared" si="1"/>
        <v>0.9230769231</v>
      </c>
      <c r="E27" s="1" t="s">
        <v>7</v>
      </c>
      <c r="F27" s="1" t="s">
        <v>8</v>
      </c>
      <c r="H27" s="5">
        <f>IFERROR(__xludf.DUMMYFUNCTION("""COMPUTED_VALUE"""),1.00000376E9)</f>
        <v>1000003760</v>
      </c>
      <c r="I27" s="5">
        <f>IFERROR(__xludf.DUMMYFUNCTION("""COMPUTED_VALUE"""),12.0)</f>
        <v>12</v>
      </c>
      <c r="J27" s="5">
        <f>IFERROR(__xludf.DUMMYFUNCTION("""COMPUTED_VALUE"""),13.0)</f>
        <v>13</v>
      </c>
      <c r="K27" s="6">
        <f>IFERROR(__xludf.DUMMYFUNCTION("""COMPUTED_VALUE"""),0.9230769230769231)</f>
        <v>0.9230769231</v>
      </c>
      <c r="L27" s="5" t="str">
        <f>IFERROR(__xludf.DUMMYFUNCTION("""COMPUTED_VALUE"""),"good")</f>
        <v>good</v>
      </c>
      <c r="M27" s="5" t="str">
        <f>IFERROR(__xludf.DUMMYFUNCTION("""COMPUTED_VALUE"""),"slight")</f>
        <v>slight</v>
      </c>
    </row>
    <row r="28">
      <c r="A28" s="4">
        <v>1.000003764E9</v>
      </c>
      <c r="B28" s="1">
        <v>5.0</v>
      </c>
      <c r="C28" s="1">
        <v>13.0</v>
      </c>
      <c r="D28" s="3">
        <f t="shared" si="1"/>
        <v>0.3846153846</v>
      </c>
      <c r="E28" s="1" t="s">
        <v>7</v>
      </c>
      <c r="F28" s="1" t="s">
        <v>8</v>
      </c>
      <c r="H28" s="5">
        <f>IFERROR(__xludf.DUMMYFUNCTION("""COMPUTED_VALUE"""),1.000003761E9)</f>
        <v>1000003761</v>
      </c>
      <c r="I28" s="5">
        <f>IFERROR(__xludf.DUMMYFUNCTION("""COMPUTED_VALUE"""),0.0)</f>
        <v>0</v>
      </c>
      <c r="J28" s="5">
        <f>IFERROR(__xludf.DUMMYFUNCTION("""COMPUTED_VALUE"""),13.0)</f>
        <v>13</v>
      </c>
      <c r="K28" s="6">
        <f>IFERROR(__xludf.DUMMYFUNCTION("""COMPUTED_VALUE"""),0.0)</f>
        <v>0</v>
      </c>
      <c r="L28" s="5" t="str">
        <f>IFERROR(__xludf.DUMMYFUNCTION("""COMPUTED_VALUE"""),"good")</f>
        <v>good</v>
      </c>
      <c r="M28" s="5" t="str">
        <f>IFERROR(__xludf.DUMMYFUNCTION("""COMPUTED_VALUE"""),"slight")</f>
        <v>slight</v>
      </c>
    </row>
    <row r="29">
      <c r="A29" s="4">
        <v>1.000003763E9</v>
      </c>
      <c r="B29" s="1">
        <v>12.0</v>
      </c>
      <c r="C29" s="1">
        <v>13.0</v>
      </c>
      <c r="D29" s="3">
        <f t="shared" si="1"/>
        <v>0.9230769231</v>
      </c>
      <c r="E29" s="1" t="s">
        <v>7</v>
      </c>
      <c r="F29" s="1" t="s">
        <v>8</v>
      </c>
      <c r="H29" s="5"/>
      <c r="I29" s="5"/>
      <c r="J29" s="4" t="s">
        <v>13</v>
      </c>
      <c r="K29" s="6">
        <f>AVERAGE(K21:K28)</f>
        <v>0.5576923077</v>
      </c>
      <c r="L29" s="5"/>
      <c r="M29" s="5"/>
    </row>
    <row r="30">
      <c r="A30" s="4">
        <v>1.000003762E9</v>
      </c>
      <c r="B30" s="1">
        <v>6.0</v>
      </c>
      <c r="C30" s="1">
        <v>13.0</v>
      </c>
      <c r="D30" s="3">
        <f t="shared" si="1"/>
        <v>0.4615384615</v>
      </c>
      <c r="E30" s="1" t="s">
        <v>7</v>
      </c>
      <c r="F30" s="1" t="s">
        <v>14</v>
      </c>
      <c r="H30" s="5"/>
      <c r="I30" s="5"/>
      <c r="J30" s="5"/>
      <c r="K30" s="5"/>
      <c r="L30" s="5"/>
      <c r="M30" s="5"/>
    </row>
    <row r="31">
      <c r="A31" s="4" t="s">
        <v>15</v>
      </c>
      <c r="B31" s="1">
        <v>11.0</v>
      </c>
      <c r="C31" s="1">
        <v>13.0</v>
      </c>
      <c r="D31" s="3">
        <f t="shared" si="1"/>
        <v>0.8461538462</v>
      </c>
      <c r="E31" s="1" t="s">
        <v>7</v>
      </c>
      <c r="F31" s="1" t="s">
        <v>8</v>
      </c>
      <c r="H31" s="5"/>
      <c r="I31" s="5"/>
      <c r="J31" s="5"/>
      <c r="K31" s="5"/>
      <c r="L31" s="5"/>
      <c r="M31" s="5"/>
    </row>
    <row r="32">
      <c r="A32" s="4" t="s">
        <v>16</v>
      </c>
      <c r="B32" s="1">
        <v>13.0</v>
      </c>
      <c r="C32" s="1">
        <v>13.0</v>
      </c>
      <c r="D32" s="3">
        <f t="shared" si="1"/>
        <v>1</v>
      </c>
      <c r="E32" s="1" t="s">
        <v>7</v>
      </c>
      <c r="F32" s="1" t="s">
        <v>12</v>
      </c>
      <c r="H32" s="5">
        <f>IFERROR(__xludf.DUMMYFUNCTION("FILTER(P1:U26, U1:U26 = ""lots"")"),1.000003772E9)</f>
        <v>1000003772</v>
      </c>
      <c r="I32" s="5">
        <f>IFERROR(__xludf.DUMMYFUNCTION("""COMPUTED_VALUE"""),7.0)</f>
        <v>7</v>
      </c>
      <c r="J32" s="5">
        <f>IFERROR(__xludf.DUMMYFUNCTION("""COMPUTED_VALUE"""),13.0)</f>
        <v>13</v>
      </c>
      <c r="K32" s="6">
        <f>IFERROR(__xludf.DUMMYFUNCTION("""COMPUTED_VALUE"""),0.5384615384615384)</f>
        <v>0.5384615385</v>
      </c>
      <c r="L32" s="6" t="str">
        <f>IFERROR(__xludf.DUMMYFUNCTION("""COMPUTED_VALUE"""),"good")</f>
        <v>good</v>
      </c>
      <c r="M32" s="5" t="str">
        <f>IFERROR(__xludf.DUMMYFUNCTION("""COMPUTED_VALUE"""),"lots")</f>
        <v>lots</v>
      </c>
    </row>
    <row r="33">
      <c r="A33" s="4" t="s">
        <v>17</v>
      </c>
      <c r="B33" s="1">
        <v>13.0</v>
      </c>
      <c r="C33" s="1">
        <v>13.0</v>
      </c>
      <c r="D33" s="3">
        <f t="shared" si="1"/>
        <v>1</v>
      </c>
      <c r="E33" s="1" t="s">
        <v>7</v>
      </c>
      <c r="F33" s="1" t="s">
        <v>14</v>
      </c>
      <c r="H33" s="5">
        <f>IFERROR(__xludf.DUMMYFUNCTION("""COMPUTED_VALUE"""),1.000003766E9)</f>
        <v>1000003766</v>
      </c>
      <c r="I33" s="5">
        <f>IFERROR(__xludf.DUMMYFUNCTION("""COMPUTED_VALUE"""),7.0)</f>
        <v>7</v>
      </c>
      <c r="J33" s="5">
        <f>IFERROR(__xludf.DUMMYFUNCTION("""COMPUTED_VALUE"""),13.0)</f>
        <v>13</v>
      </c>
      <c r="K33" s="6">
        <f>IFERROR(__xludf.DUMMYFUNCTION("""COMPUTED_VALUE"""),0.5384615384615384)</f>
        <v>0.5384615385</v>
      </c>
      <c r="L33" s="6" t="str">
        <f>IFERROR(__xludf.DUMMYFUNCTION("""COMPUTED_VALUE"""),"good")</f>
        <v>good</v>
      </c>
      <c r="M33" s="5" t="str">
        <f>IFERROR(__xludf.DUMMYFUNCTION("""COMPUTED_VALUE"""),"lots")</f>
        <v>lots</v>
      </c>
    </row>
    <row r="34">
      <c r="A34" s="4" t="s">
        <v>18</v>
      </c>
      <c r="B34" s="1">
        <v>0.0</v>
      </c>
      <c r="C34" s="1">
        <v>13.0</v>
      </c>
      <c r="D34" s="3">
        <f t="shared" si="1"/>
        <v>0</v>
      </c>
      <c r="E34" s="1" t="s">
        <v>11</v>
      </c>
      <c r="F34" s="1" t="s">
        <v>8</v>
      </c>
      <c r="H34" s="5">
        <f>IFERROR(__xludf.DUMMYFUNCTION("""COMPUTED_VALUE"""),1.000003762E9)</f>
        <v>1000003762</v>
      </c>
      <c r="I34" s="5">
        <f>IFERROR(__xludf.DUMMYFUNCTION("""COMPUTED_VALUE"""),6.0)</f>
        <v>6</v>
      </c>
      <c r="J34" s="5">
        <f>IFERROR(__xludf.DUMMYFUNCTION("""COMPUTED_VALUE"""),13.0)</f>
        <v>13</v>
      </c>
      <c r="K34" s="6">
        <f>IFERROR(__xludf.DUMMYFUNCTION("""COMPUTED_VALUE"""),0.46153846153846156)</f>
        <v>0.4615384615</v>
      </c>
      <c r="L34" s="5" t="str">
        <f>IFERROR(__xludf.DUMMYFUNCTION("""COMPUTED_VALUE"""),"good")</f>
        <v>good</v>
      </c>
      <c r="M34" s="5" t="str">
        <f>IFERROR(__xludf.DUMMYFUNCTION("""COMPUTED_VALUE"""),"lots")</f>
        <v>lots</v>
      </c>
    </row>
    <row r="35">
      <c r="A35" s="4" t="s">
        <v>19</v>
      </c>
      <c r="B35" s="1">
        <v>0.0</v>
      </c>
      <c r="C35" s="1">
        <v>13.0</v>
      </c>
      <c r="D35" s="3">
        <f t="shared" si="1"/>
        <v>0</v>
      </c>
      <c r="E35" s="1" t="s">
        <v>11</v>
      </c>
      <c r="F35" s="1" t="s">
        <v>12</v>
      </c>
      <c r="H35" s="5" t="str">
        <f>IFERROR(__xludf.DUMMYFUNCTION("""COMPUTED_VALUE"""),"2brighttilt")</f>
        <v>2brighttilt</v>
      </c>
      <c r="I35" s="5">
        <f>IFERROR(__xludf.DUMMYFUNCTION("""COMPUTED_VALUE"""),13.0)</f>
        <v>13</v>
      </c>
      <c r="J35" s="5">
        <f>IFERROR(__xludf.DUMMYFUNCTION("""COMPUTED_VALUE"""),13.0)</f>
        <v>13</v>
      </c>
      <c r="K35" s="6">
        <f>IFERROR(__xludf.DUMMYFUNCTION("""COMPUTED_VALUE"""),1.0)</f>
        <v>1</v>
      </c>
      <c r="L35" s="5" t="str">
        <f>IFERROR(__xludf.DUMMYFUNCTION("""COMPUTED_VALUE"""),"good")</f>
        <v>good</v>
      </c>
      <c r="M35" s="5" t="str">
        <f>IFERROR(__xludf.DUMMYFUNCTION("""COMPUTED_VALUE"""),"lots")</f>
        <v>lots</v>
      </c>
    </row>
    <row r="36">
      <c r="A36" s="4" t="s">
        <v>20</v>
      </c>
      <c r="B36" s="1">
        <v>0.0</v>
      </c>
      <c r="C36" s="1">
        <v>13.0</v>
      </c>
      <c r="D36" s="3">
        <f t="shared" si="1"/>
        <v>0</v>
      </c>
      <c r="E36" s="1" t="s">
        <v>11</v>
      </c>
      <c r="F36" s="1" t="s">
        <v>14</v>
      </c>
      <c r="H36" s="5" t="str">
        <f>IFERROR(__xludf.DUMMYFUNCTION("""COMPUTED_VALUE"""),"3brighttilt")</f>
        <v>3brighttilt</v>
      </c>
      <c r="I36" s="5">
        <f>IFERROR(__xludf.DUMMYFUNCTION("""COMPUTED_VALUE"""),8.0)</f>
        <v>8</v>
      </c>
      <c r="J36" s="5">
        <f>IFERROR(__xludf.DUMMYFUNCTION("""COMPUTED_VALUE"""),13.0)</f>
        <v>13</v>
      </c>
      <c r="K36" s="6">
        <f>IFERROR(__xludf.DUMMYFUNCTION("""COMPUTED_VALUE"""),0.6153846153846154)</f>
        <v>0.6153846154</v>
      </c>
      <c r="L36" s="5" t="str">
        <f>IFERROR(__xludf.DUMMYFUNCTION("""COMPUTED_VALUE"""),"good")</f>
        <v>good</v>
      </c>
      <c r="M36" s="5" t="str">
        <f>IFERROR(__xludf.DUMMYFUNCTION("""COMPUTED_VALUE"""),"lots")</f>
        <v>lots</v>
      </c>
      <c r="P36" s="8">
        <f>IFERROR(__xludf.DUMMYFUNCTION("FILTER(A2:F51, E2:E51 = ""bad"")"),1.000003788E9)</f>
        <v>1000003788</v>
      </c>
      <c r="Q36" s="2">
        <f>IFERROR(__xludf.DUMMYFUNCTION("""COMPUTED_VALUE"""),7.0)</f>
        <v>7</v>
      </c>
      <c r="R36" s="2">
        <f>IFERROR(__xludf.DUMMYFUNCTION("""COMPUTED_VALUE"""),13.0)</f>
        <v>13</v>
      </c>
      <c r="S36" s="3">
        <f>IFERROR(__xludf.DUMMYFUNCTION("""COMPUTED_VALUE"""),0.5384615384615384)</f>
        <v>0.5384615385</v>
      </c>
      <c r="T36" s="2" t="str">
        <f>IFERROR(__xludf.DUMMYFUNCTION("""COMPUTED_VALUE"""),"bad")</f>
        <v>bad</v>
      </c>
      <c r="U36" s="2" t="str">
        <f>IFERROR(__xludf.DUMMYFUNCTION("""COMPUTED_VALUE"""),"slight")</f>
        <v>slight</v>
      </c>
    </row>
    <row r="37">
      <c r="A37" s="4" t="s">
        <v>21</v>
      </c>
      <c r="B37" s="1">
        <v>13.0</v>
      </c>
      <c r="C37" s="1">
        <v>13.0</v>
      </c>
      <c r="D37" s="3">
        <f t="shared" si="1"/>
        <v>1</v>
      </c>
      <c r="E37" s="1" t="s">
        <v>7</v>
      </c>
      <c r="F37" s="1" t="s">
        <v>8</v>
      </c>
      <c r="H37" s="5" t="str">
        <f>IFERROR(__xludf.DUMMYFUNCTION("""COMPUTED_VALUE"""),"4brighttilt")</f>
        <v>4brighttilt</v>
      </c>
      <c r="I37" s="5">
        <f>IFERROR(__xludf.DUMMYFUNCTION("""COMPUTED_VALUE"""),0.0)</f>
        <v>0</v>
      </c>
      <c r="J37" s="5">
        <f>IFERROR(__xludf.DUMMYFUNCTION("""COMPUTED_VALUE"""),13.0)</f>
        <v>13</v>
      </c>
      <c r="K37" s="6">
        <f>IFERROR(__xludf.DUMMYFUNCTION("""COMPUTED_VALUE"""),0.0)</f>
        <v>0</v>
      </c>
      <c r="L37" s="5" t="str">
        <f>IFERROR(__xludf.DUMMYFUNCTION("""COMPUTED_VALUE"""),"good")</f>
        <v>good</v>
      </c>
      <c r="M37" s="5" t="str">
        <f>IFERROR(__xludf.DUMMYFUNCTION("""COMPUTED_VALUE"""),"lots")</f>
        <v>lots</v>
      </c>
      <c r="P37" s="2">
        <f>IFERROR(__xludf.DUMMYFUNCTION("""COMPUTED_VALUE"""),1.000003787E9)</f>
        <v>1000003787</v>
      </c>
      <c r="Q37" s="2">
        <f>IFERROR(__xludf.DUMMYFUNCTION("""COMPUTED_VALUE"""),9.0)</f>
        <v>9</v>
      </c>
      <c r="R37" s="2">
        <f>IFERROR(__xludf.DUMMYFUNCTION("""COMPUTED_VALUE"""),13.0)</f>
        <v>13</v>
      </c>
      <c r="S37" s="3">
        <f>IFERROR(__xludf.DUMMYFUNCTION("""COMPUTED_VALUE"""),0.6923076923076923)</f>
        <v>0.6923076923</v>
      </c>
      <c r="T37" s="2" t="str">
        <f>IFERROR(__xludf.DUMMYFUNCTION("""COMPUTED_VALUE"""),"bad")</f>
        <v>bad</v>
      </c>
      <c r="U37" s="2" t="str">
        <f>IFERROR(__xludf.DUMMYFUNCTION("""COMPUTED_VALUE"""),"no")</f>
        <v>no</v>
      </c>
    </row>
    <row r="38">
      <c r="A38" s="4" t="s">
        <v>22</v>
      </c>
      <c r="B38" s="1">
        <v>12.0</v>
      </c>
      <c r="C38" s="1">
        <v>13.0</v>
      </c>
      <c r="D38" s="3">
        <f t="shared" si="1"/>
        <v>0.9230769231</v>
      </c>
      <c r="E38" s="1" t="s">
        <v>7</v>
      </c>
      <c r="F38" s="1" t="s">
        <v>12</v>
      </c>
      <c r="J38" s="4" t="s">
        <v>13</v>
      </c>
      <c r="K38" s="6">
        <f>AVERAGE(K32:K37)</f>
        <v>0.5256410256</v>
      </c>
      <c r="P38" s="2">
        <f>IFERROR(__xludf.DUMMYFUNCTION("""COMPUTED_VALUE"""),1.000003786E9)</f>
        <v>1000003786</v>
      </c>
      <c r="Q38" s="2">
        <f>IFERROR(__xludf.DUMMYFUNCTION("""COMPUTED_VALUE"""),8.0)</f>
        <v>8</v>
      </c>
      <c r="R38" s="2">
        <f>IFERROR(__xludf.DUMMYFUNCTION("""COMPUTED_VALUE"""),13.0)</f>
        <v>13</v>
      </c>
      <c r="S38" s="3">
        <f>IFERROR(__xludf.DUMMYFUNCTION("""COMPUTED_VALUE"""),0.6153846153846154)</f>
        <v>0.6153846154</v>
      </c>
      <c r="T38" s="2" t="str">
        <f>IFERROR(__xludf.DUMMYFUNCTION("""COMPUTED_VALUE"""),"bad")</f>
        <v>bad</v>
      </c>
      <c r="U38" s="2" t="str">
        <f>IFERROR(__xludf.DUMMYFUNCTION("""COMPUTED_VALUE"""),"slight")</f>
        <v>slight</v>
      </c>
    </row>
    <row r="39">
      <c r="A39" s="4" t="s">
        <v>23</v>
      </c>
      <c r="B39" s="1">
        <v>8.0</v>
      </c>
      <c r="C39" s="1">
        <v>13.0</v>
      </c>
      <c r="D39" s="3">
        <f t="shared" si="1"/>
        <v>0.6153846154</v>
      </c>
      <c r="E39" s="1" t="s">
        <v>7</v>
      </c>
      <c r="F39" s="1" t="s">
        <v>14</v>
      </c>
      <c r="P39" s="2">
        <f>IFERROR(__xludf.DUMMYFUNCTION("""COMPUTED_VALUE"""),1.000003785E9)</f>
        <v>1000003785</v>
      </c>
      <c r="Q39" s="2">
        <f>IFERROR(__xludf.DUMMYFUNCTION("""COMPUTED_VALUE"""),12.0)</f>
        <v>12</v>
      </c>
      <c r="R39" s="2">
        <f>IFERROR(__xludf.DUMMYFUNCTION("""COMPUTED_VALUE"""),13.0)</f>
        <v>13</v>
      </c>
      <c r="S39" s="3">
        <f>IFERROR(__xludf.DUMMYFUNCTION("""COMPUTED_VALUE"""),0.9230769230769231)</f>
        <v>0.9230769231</v>
      </c>
      <c r="T39" s="2" t="str">
        <f>IFERROR(__xludf.DUMMYFUNCTION("""COMPUTED_VALUE"""),"bad")</f>
        <v>bad</v>
      </c>
      <c r="U39" s="2" t="str">
        <f>IFERROR(__xludf.DUMMYFUNCTION("""COMPUTED_VALUE"""),"no")</f>
        <v>no</v>
      </c>
    </row>
    <row r="40">
      <c r="A40" s="4" t="s">
        <v>24</v>
      </c>
      <c r="B40" s="1">
        <v>11.0</v>
      </c>
      <c r="C40" s="1">
        <v>13.0</v>
      </c>
      <c r="D40" s="3">
        <f t="shared" si="1"/>
        <v>0.8461538462</v>
      </c>
      <c r="E40" s="1" t="s">
        <v>11</v>
      </c>
      <c r="F40" s="1" t="s">
        <v>8</v>
      </c>
      <c r="P40" s="2">
        <f>IFERROR(__xludf.DUMMYFUNCTION("""COMPUTED_VALUE"""),1.000003784E9)</f>
        <v>1000003784</v>
      </c>
      <c r="Q40" s="2">
        <f>IFERROR(__xludf.DUMMYFUNCTION("""COMPUTED_VALUE"""),0.0)</f>
        <v>0</v>
      </c>
      <c r="R40" s="2">
        <f>IFERROR(__xludf.DUMMYFUNCTION("""COMPUTED_VALUE"""),13.0)</f>
        <v>13</v>
      </c>
      <c r="S40" s="3">
        <f>IFERROR(__xludf.DUMMYFUNCTION("""COMPUTED_VALUE"""),0.0)</f>
        <v>0</v>
      </c>
      <c r="T40" s="2" t="str">
        <f>IFERROR(__xludf.DUMMYFUNCTION("""COMPUTED_VALUE"""),"bad")</f>
        <v>bad</v>
      </c>
      <c r="U40" s="2" t="str">
        <f>IFERROR(__xludf.DUMMYFUNCTION("""COMPUTED_VALUE"""),"slight")</f>
        <v>slight</v>
      </c>
    </row>
    <row r="41">
      <c r="A41" s="4" t="s">
        <v>25</v>
      </c>
      <c r="B41" s="1">
        <v>5.0</v>
      </c>
      <c r="C41" s="1">
        <v>13.0</v>
      </c>
      <c r="D41" s="3">
        <f t="shared" si="1"/>
        <v>0.3846153846</v>
      </c>
      <c r="E41" s="1" t="s">
        <v>11</v>
      </c>
      <c r="F41" s="1" t="s">
        <v>12</v>
      </c>
      <c r="P41" s="2">
        <f>IFERROR(__xludf.DUMMYFUNCTION("""COMPUTED_VALUE"""),1.000003784E9)</f>
        <v>1000003784</v>
      </c>
      <c r="Q41" s="2">
        <f>IFERROR(__xludf.DUMMYFUNCTION("""COMPUTED_VALUE"""),9.0)</f>
        <v>9</v>
      </c>
      <c r="R41" s="2">
        <f>IFERROR(__xludf.DUMMYFUNCTION("""COMPUTED_VALUE"""),13.0)</f>
        <v>13</v>
      </c>
      <c r="S41" s="3">
        <f>IFERROR(__xludf.DUMMYFUNCTION("""COMPUTED_VALUE"""),0.6923076923076923)</f>
        <v>0.6923076923</v>
      </c>
      <c r="T41" s="2" t="str">
        <f>IFERROR(__xludf.DUMMYFUNCTION("""COMPUTED_VALUE"""),"bad")</f>
        <v>bad</v>
      </c>
      <c r="U41" s="2" t="str">
        <f>IFERROR(__xludf.DUMMYFUNCTION("""COMPUTED_VALUE"""),"slight")</f>
        <v>slight</v>
      </c>
    </row>
    <row r="42">
      <c r="A42" s="4" t="s">
        <v>26</v>
      </c>
      <c r="B42" s="1">
        <v>7.0</v>
      </c>
      <c r="C42" s="1">
        <v>13.0</v>
      </c>
      <c r="D42" s="3">
        <f t="shared" si="1"/>
        <v>0.5384615385</v>
      </c>
      <c r="E42" s="1" t="s">
        <v>11</v>
      </c>
      <c r="F42" s="1" t="s">
        <v>14</v>
      </c>
      <c r="P42" s="2">
        <f>IFERROR(__xludf.DUMMYFUNCTION("""COMPUTED_VALUE"""),1.000003783E9)</f>
        <v>1000003783</v>
      </c>
      <c r="Q42" s="2">
        <f>IFERROR(__xludf.DUMMYFUNCTION("""COMPUTED_VALUE"""),9.0)</f>
        <v>9</v>
      </c>
      <c r="R42" s="2">
        <f>IFERROR(__xludf.DUMMYFUNCTION("""COMPUTED_VALUE"""),13.0)</f>
        <v>13</v>
      </c>
      <c r="S42" s="3">
        <f>IFERROR(__xludf.DUMMYFUNCTION("""COMPUTED_VALUE"""),0.6923076923076923)</f>
        <v>0.6923076923</v>
      </c>
      <c r="T42" s="2" t="str">
        <f>IFERROR(__xludf.DUMMYFUNCTION("""COMPUTED_VALUE"""),"bad")</f>
        <v>bad</v>
      </c>
      <c r="U42" s="2" t="str">
        <f>IFERROR(__xludf.DUMMYFUNCTION("""COMPUTED_VALUE"""),"no")</f>
        <v>no</v>
      </c>
    </row>
    <row r="43">
      <c r="A43" s="4" t="s">
        <v>27</v>
      </c>
      <c r="B43" s="1">
        <v>11.0</v>
      </c>
      <c r="C43" s="1">
        <v>13.0</v>
      </c>
      <c r="D43" s="3">
        <f t="shared" si="1"/>
        <v>0.8461538462</v>
      </c>
      <c r="E43" s="1" t="s">
        <v>7</v>
      </c>
      <c r="F43" s="1" t="s">
        <v>8</v>
      </c>
      <c r="P43" s="2">
        <f>IFERROR(__xludf.DUMMYFUNCTION("""COMPUTED_VALUE"""),1.000003782E9)</f>
        <v>1000003782</v>
      </c>
      <c r="Q43" s="2">
        <f>IFERROR(__xludf.DUMMYFUNCTION("""COMPUTED_VALUE"""),7.0)</f>
        <v>7</v>
      </c>
      <c r="R43" s="2">
        <f>IFERROR(__xludf.DUMMYFUNCTION("""COMPUTED_VALUE"""),13.0)</f>
        <v>13</v>
      </c>
      <c r="S43" s="3">
        <f>IFERROR(__xludf.DUMMYFUNCTION("""COMPUTED_VALUE"""),0.5384615384615384)</f>
        <v>0.5384615385</v>
      </c>
      <c r="T43" s="2" t="str">
        <f>IFERROR(__xludf.DUMMYFUNCTION("""COMPUTED_VALUE"""),"bad")</f>
        <v>bad</v>
      </c>
      <c r="U43" s="2" t="str">
        <f>IFERROR(__xludf.DUMMYFUNCTION("""COMPUTED_VALUE"""),"slight")</f>
        <v>slight</v>
      </c>
    </row>
    <row r="44">
      <c r="A44" s="4" t="s">
        <v>28</v>
      </c>
      <c r="B44" s="1">
        <v>0.0</v>
      </c>
      <c r="C44" s="1">
        <v>13.0</v>
      </c>
      <c r="D44" s="3">
        <f t="shared" si="1"/>
        <v>0</v>
      </c>
      <c r="E44" s="1" t="s">
        <v>7</v>
      </c>
      <c r="F44" s="1" t="s">
        <v>12</v>
      </c>
      <c r="P44" s="2">
        <f>IFERROR(__xludf.DUMMYFUNCTION("""COMPUTED_VALUE"""),1.00000378E9)</f>
        <v>1000003780</v>
      </c>
      <c r="Q44" s="2">
        <f>IFERROR(__xludf.DUMMYFUNCTION("""COMPUTED_VALUE"""),11.0)</f>
        <v>11</v>
      </c>
      <c r="R44" s="2">
        <f>IFERROR(__xludf.DUMMYFUNCTION("""COMPUTED_VALUE"""),13.0)</f>
        <v>13</v>
      </c>
      <c r="S44" s="3">
        <f>IFERROR(__xludf.DUMMYFUNCTION("""COMPUTED_VALUE"""),0.8461538461538461)</f>
        <v>0.8461538462</v>
      </c>
      <c r="T44" s="2" t="str">
        <f>IFERROR(__xludf.DUMMYFUNCTION("""COMPUTED_VALUE"""),"bad")</f>
        <v>bad</v>
      </c>
      <c r="U44" s="2" t="str">
        <f>IFERROR(__xludf.DUMMYFUNCTION("""COMPUTED_VALUE"""),"no")</f>
        <v>no</v>
      </c>
    </row>
    <row r="45">
      <c r="A45" s="4" t="s">
        <v>29</v>
      </c>
      <c r="B45" s="1">
        <v>0.0</v>
      </c>
      <c r="C45" s="1">
        <v>13.0</v>
      </c>
      <c r="D45" s="3">
        <f t="shared" si="1"/>
        <v>0</v>
      </c>
      <c r="E45" s="1" t="s">
        <v>7</v>
      </c>
      <c r="F45" s="1" t="s">
        <v>14</v>
      </c>
      <c r="P45" s="2">
        <f>IFERROR(__xludf.DUMMYFUNCTION("""COMPUTED_VALUE"""),1.000003779E9)</f>
        <v>1000003779</v>
      </c>
      <c r="Q45" s="2">
        <f>IFERROR(__xludf.DUMMYFUNCTION("""COMPUTED_VALUE"""),12.0)</f>
        <v>12</v>
      </c>
      <c r="R45" s="2">
        <f>IFERROR(__xludf.DUMMYFUNCTION("""COMPUTED_VALUE"""),13.0)</f>
        <v>13</v>
      </c>
      <c r="S45" s="3">
        <f>IFERROR(__xludf.DUMMYFUNCTION("""COMPUTED_VALUE"""),0.9230769230769231)</f>
        <v>0.9230769231</v>
      </c>
      <c r="T45" s="2" t="str">
        <f>IFERROR(__xludf.DUMMYFUNCTION("""COMPUTED_VALUE"""),"bad")</f>
        <v>bad</v>
      </c>
      <c r="U45" s="2" t="str">
        <f>IFERROR(__xludf.DUMMYFUNCTION("""COMPUTED_VALUE"""),"no")</f>
        <v>no</v>
      </c>
    </row>
    <row r="46">
      <c r="A46" s="4" t="s">
        <v>30</v>
      </c>
      <c r="B46" s="1">
        <v>3.0</v>
      </c>
      <c r="C46" s="1">
        <v>13.0</v>
      </c>
      <c r="D46" s="3">
        <f t="shared" si="1"/>
        <v>0.2307692308</v>
      </c>
      <c r="E46" s="1" t="s">
        <v>11</v>
      </c>
      <c r="F46" s="1" t="s">
        <v>8</v>
      </c>
      <c r="P46" s="2">
        <f>IFERROR(__xludf.DUMMYFUNCTION("""COMPUTED_VALUE"""),1.000003778E9)</f>
        <v>1000003778</v>
      </c>
      <c r="Q46" s="2">
        <f>IFERROR(__xludf.DUMMYFUNCTION("""COMPUTED_VALUE"""),3.0)</f>
        <v>3</v>
      </c>
      <c r="R46" s="2">
        <f>IFERROR(__xludf.DUMMYFUNCTION("""COMPUTED_VALUE"""),13.0)</f>
        <v>13</v>
      </c>
      <c r="S46" s="3">
        <f>IFERROR(__xludf.DUMMYFUNCTION("""COMPUTED_VALUE"""),0.23076923076923078)</f>
        <v>0.2307692308</v>
      </c>
      <c r="T46" s="2" t="str">
        <f>IFERROR(__xludf.DUMMYFUNCTION("""COMPUTED_VALUE"""),"bad")</f>
        <v>bad</v>
      </c>
      <c r="U46" s="2" t="str">
        <f>IFERROR(__xludf.DUMMYFUNCTION("""COMPUTED_VALUE"""),"no")</f>
        <v>no</v>
      </c>
    </row>
    <row r="47">
      <c r="A47" s="9" t="s">
        <v>31</v>
      </c>
      <c r="B47" s="1">
        <v>0.0</v>
      </c>
      <c r="C47" s="1">
        <v>13.0</v>
      </c>
      <c r="D47" s="3">
        <f t="shared" si="1"/>
        <v>0</v>
      </c>
      <c r="E47" s="1" t="s">
        <v>11</v>
      </c>
      <c r="F47" s="1" t="s">
        <v>12</v>
      </c>
      <c r="P47" s="2">
        <f>IFERROR(__xludf.DUMMYFUNCTION("""COMPUTED_VALUE"""),1.000003777E9)</f>
        <v>1000003777</v>
      </c>
      <c r="Q47" s="2">
        <f>IFERROR(__xludf.DUMMYFUNCTION("""COMPUTED_VALUE"""),6.0)</f>
        <v>6</v>
      </c>
      <c r="R47" s="2">
        <f>IFERROR(__xludf.DUMMYFUNCTION("""COMPUTED_VALUE"""),13.0)</f>
        <v>13</v>
      </c>
      <c r="S47" s="3">
        <f>IFERROR(__xludf.DUMMYFUNCTION("""COMPUTED_VALUE"""),0.46153846153846156)</f>
        <v>0.4615384615</v>
      </c>
      <c r="T47" s="2" t="str">
        <f>IFERROR(__xludf.DUMMYFUNCTION("""COMPUTED_VALUE"""),"bad")</f>
        <v>bad</v>
      </c>
      <c r="U47" s="2" t="str">
        <f>IFERROR(__xludf.DUMMYFUNCTION("""COMPUTED_VALUE"""),"slight")</f>
        <v>slight</v>
      </c>
    </row>
    <row r="48">
      <c r="A48" s="4" t="s">
        <v>32</v>
      </c>
      <c r="B48" s="1">
        <v>0.0</v>
      </c>
      <c r="C48" s="1">
        <v>13.0</v>
      </c>
      <c r="D48" s="3">
        <f t="shared" si="1"/>
        <v>0</v>
      </c>
      <c r="E48" s="1" t="s">
        <v>11</v>
      </c>
      <c r="F48" s="1" t="s">
        <v>14</v>
      </c>
      <c r="P48" s="2">
        <f>IFERROR(__xludf.DUMMYFUNCTION("""COMPUTED_VALUE"""),1.000003776E9)</f>
        <v>1000003776</v>
      </c>
      <c r="Q48" s="2">
        <f>IFERROR(__xludf.DUMMYFUNCTION("""COMPUTED_VALUE"""),5.0)</f>
        <v>5</v>
      </c>
      <c r="R48" s="2">
        <f>IFERROR(__xludf.DUMMYFUNCTION("""COMPUTED_VALUE"""),13.0)</f>
        <v>13</v>
      </c>
      <c r="S48" s="3">
        <f>IFERROR(__xludf.DUMMYFUNCTION("""COMPUTED_VALUE"""),0.38461538461538464)</f>
        <v>0.3846153846</v>
      </c>
      <c r="T48" s="2" t="str">
        <f>IFERROR(__xludf.DUMMYFUNCTION("""COMPUTED_VALUE"""),"bad")</f>
        <v>bad</v>
      </c>
      <c r="U48" s="2" t="str">
        <f>IFERROR(__xludf.DUMMYFUNCTION("""COMPUTED_VALUE"""),"slight")</f>
        <v>slight</v>
      </c>
    </row>
    <row r="49">
      <c r="A49" s="4">
        <v>1.000003759E9</v>
      </c>
      <c r="B49" s="1">
        <v>7.0</v>
      </c>
      <c r="C49" s="1">
        <v>13.0</v>
      </c>
      <c r="D49" s="3">
        <f t="shared" si="1"/>
        <v>0.5384615385</v>
      </c>
      <c r="E49" s="1" t="s">
        <v>7</v>
      </c>
      <c r="F49" s="1" t="s">
        <v>8</v>
      </c>
      <c r="P49" s="2">
        <f>IFERROR(__xludf.DUMMYFUNCTION("""COMPUTED_VALUE"""),1.000003775E9)</f>
        <v>1000003775</v>
      </c>
      <c r="Q49" s="2">
        <f>IFERROR(__xludf.DUMMYFUNCTION("""COMPUTED_VALUE"""),0.0)</f>
        <v>0</v>
      </c>
      <c r="R49" s="2">
        <f>IFERROR(__xludf.DUMMYFUNCTION("""COMPUTED_VALUE"""),13.0)</f>
        <v>13</v>
      </c>
      <c r="S49" s="3">
        <f>IFERROR(__xludf.DUMMYFUNCTION("""COMPUTED_VALUE"""),0.0)</f>
        <v>0</v>
      </c>
      <c r="T49" s="2" t="str">
        <f>IFERROR(__xludf.DUMMYFUNCTION("""COMPUTED_VALUE"""),"bad")</f>
        <v>bad</v>
      </c>
      <c r="U49" s="2" t="str">
        <f>IFERROR(__xludf.DUMMYFUNCTION("""COMPUTED_VALUE"""),"slight")</f>
        <v>slight</v>
      </c>
    </row>
    <row r="50">
      <c r="A50" s="4">
        <v>1.00000376E9</v>
      </c>
      <c r="B50" s="1">
        <v>12.0</v>
      </c>
      <c r="C50" s="1">
        <v>13.0</v>
      </c>
      <c r="D50" s="3">
        <f t="shared" si="1"/>
        <v>0.9230769231</v>
      </c>
      <c r="E50" s="1" t="s">
        <v>7</v>
      </c>
      <c r="F50" s="1" t="s">
        <v>12</v>
      </c>
      <c r="H50" s="10">
        <f>IFERROR(__xludf.DUMMYFUNCTION("FILTER(P36:U59, U36:U59 = ""no"")"),1.000003787E9)</f>
        <v>1000003787</v>
      </c>
      <c r="I50" s="5">
        <f>IFERROR(__xludf.DUMMYFUNCTION("""COMPUTED_VALUE"""),9.0)</f>
        <v>9</v>
      </c>
      <c r="J50" s="5">
        <f>IFERROR(__xludf.DUMMYFUNCTION("""COMPUTED_VALUE"""),13.0)</f>
        <v>13</v>
      </c>
      <c r="K50" s="6">
        <f>IFERROR(__xludf.DUMMYFUNCTION("""COMPUTED_VALUE"""),0.6923076923076923)</f>
        <v>0.6923076923</v>
      </c>
      <c r="L50" s="5" t="str">
        <f>IFERROR(__xludf.DUMMYFUNCTION("""COMPUTED_VALUE"""),"bad")</f>
        <v>bad</v>
      </c>
      <c r="M50" s="5" t="str">
        <f>IFERROR(__xludf.DUMMYFUNCTION("""COMPUTED_VALUE"""),"no")</f>
        <v>no</v>
      </c>
      <c r="P50" s="2">
        <f>IFERROR(__xludf.DUMMYFUNCTION("""COMPUTED_VALUE"""),1.000003774E9)</f>
        <v>1000003774</v>
      </c>
      <c r="Q50" s="2">
        <f>IFERROR(__xludf.DUMMYFUNCTION("""COMPUTED_VALUE"""),0.0)</f>
        <v>0</v>
      </c>
      <c r="R50" s="2">
        <f>IFERROR(__xludf.DUMMYFUNCTION("""COMPUTED_VALUE"""),13.0)</f>
        <v>13</v>
      </c>
      <c r="S50" s="3">
        <f>IFERROR(__xludf.DUMMYFUNCTION("""COMPUTED_VALUE"""),0.0)</f>
        <v>0</v>
      </c>
      <c r="T50" s="2" t="str">
        <f>IFERROR(__xludf.DUMMYFUNCTION("""COMPUTED_VALUE"""),"bad")</f>
        <v>bad</v>
      </c>
      <c r="U50" s="2" t="str">
        <f>IFERROR(__xludf.DUMMYFUNCTION("""COMPUTED_VALUE"""),"slight")</f>
        <v>slight</v>
      </c>
    </row>
    <row r="51">
      <c r="A51" s="4">
        <v>1.000003761E9</v>
      </c>
      <c r="B51" s="1">
        <v>0.0</v>
      </c>
      <c r="C51" s="1">
        <v>13.0</v>
      </c>
      <c r="D51" s="3">
        <f t="shared" si="1"/>
        <v>0</v>
      </c>
      <c r="E51" s="1" t="s">
        <v>7</v>
      </c>
      <c r="F51" s="1" t="s">
        <v>12</v>
      </c>
      <c r="H51" s="5">
        <f>IFERROR(__xludf.DUMMYFUNCTION("""COMPUTED_VALUE"""),1.000003785E9)</f>
        <v>1000003785</v>
      </c>
      <c r="I51" s="5">
        <f>IFERROR(__xludf.DUMMYFUNCTION("""COMPUTED_VALUE"""),12.0)</f>
        <v>12</v>
      </c>
      <c r="J51" s="5">
        <f>IFERROR(__xludf.DUMMYFUNCTION("""COMPUTED_VALUE"""),13.0)</f>
        <v>13</v>
      </c>
      <c r="K51" s="6">
        <f>IFERROR(__xludf.DUMMYFUNCTION("""COMPUTED_VALUE"""),0.9230769230769231)</f>
        <v>0.9230769231</v>
      </c>
      <c r="L51" s="5" t="str">
        <f>IFERROR(__xludf.DUMMYFUNCTION("""COMPUTED_VALUE"""),"bad")</f>
        <v>bad</v>
      </c>
      <c r="M51" s="5" t="str">
        <f>IFERROR(__xludf.DUMMYFUNCTION("""COMPUTED_VALUE"""),"no")</f>
        <v>no</v>
      </c>
      <c r="P51" s="2" t="str">
        <f>IFERROR(__xludf.DUMMYFUNCTION("""COMPUTED_VALUE"""),"2darknormal")</f>
        <v>2darknormal</v>
      </c>
      <c r="Q51" s="2">
        <f>IFERROR(__xludf.DUMMYFUNCTION("""COMPUTED_VALUE"""),0.0)</f>
        <v>0</v>
      </c>
      <c r="R51" s="2">
        <f>IFERROR(__xludf.DUMMYFUNCTION("""COMPUTED_VALUE"""),13.0)</f>
        <v>13</v>
      </c>
      <c r="S51" s="3">
        <f>IFERROR(__xludf.DUMMYFUNCTION("""COMPUTED_VALUE"""),0.0)</f>
        <v>0</v>
      </c>
      <c r="T51" s="2" t="str">
        <f>IFERROR(__xludf.DUMMYFUNCTION("""COMPUTED_VALUE"""),"bad")</f>
        <v>bad</v>
      </c>
      <c r="U51" s="2" t="str">
        <f>IFERROR(__xludf.DUMMYFUNCTION("""COMPUTED_VALUE"""),"no")</f>
        <v>no</v>
      </c>
    </row>
    <row r="52">
      <c r="D52" s="3"/>
      <c r="H52" s="5">
        <f>IFERROR(__xludf.DUMMYFUNCTION("""COMPUTED_VALUE"""),1.000003783E9)</f>
        <v>1000003783</v>
      </c>
      <c r="I52" s="5">
        <f>IFERROR(__xludf.DUMMYFUNCTION("""COMPUTED_VALUE"""),9.0)</f>
        <v>9</v>
      </c>
      <c r="J52" s="5">
        <f>IFERROR(__xludf.DUMMYFUNCTION("""COMPUTED_VALUE"""),13.0)</f>
        <v>13</v>
      </c>
      <c r="K52" s="6">
        <f>IFERROR(__xludf.DUMMYFUNCTION("""COMPUTED_VALUE"""),0.6923076923076923)</f>
        <v>0.6923076923</v>
      </c>
      <c r="L52" s="5" t="str">
        <f>IFERROR(__xludf.DUMMYFUNCTION("""COMPUTED_VALUE"""),"bad")</f>
        <v>bad</v>
      </c>
      <c r="M52" s="5" t="str">
        <f>IFERROR(__xludf.DUMMYFUNCTION("""COMPUTED_VALUE"""),"no")</f>
        <v>no</v>
      </c>
      <c r="P52" s="2" t="str">
        <f>IFERROR(__xludf.DUMMYFUNCTION("""COMPUTED_VALUE"""),"2darkslight")</f>
        <v>2darkslight</v>
      </c>
      <c r="Q52" s="2">
        <f>IFERROR(__xludf.DUMMYFUNCTION("""COMPUTED_VALUE"""),0.0)</f>
        <v>0</v>
      </c>
      <c r="R52" s="2">
        <f>IFERROR(__xludf.DUMMYFUNCTION("""COMPUTED_VALUE"""),13.0)</f>
        <v>13</v>
      </c>
      <c r="S52" s="3">
        <f>IFERROR(__xludf.DUMMYFUNCTION("""COMPUTED_VALUE"""),0.0)</f>
        <v>0</v>
      </c>
      <c r="T52" s="2" t="str">
        <f>IFERROR(__xludf.DUMMYFUNCTION("""COMPUTED_VALUE"""),"bad")</f>
        <v>bad</v>
      </c>
      <c r="U52" s="2" t="str">
        <f>IFERROR(__xludf.DUMMYFUNCTION("""COMPUTED_VALUE"""),"slight")</f>
        <v>slight</v>
      </c>
    </row>
    <row r="53">
      <c r="D53" s="3"/>
      <c r="H53" s="5">
        <f>IFERROR(__xludf.DUMMYFUNCTION("""COMPUTED_VALUE"""),1.00000378E9)</f>
        <v>1000003780</v>
      </c>
      <c r="I53" s="5">
        <f>IFERROR(__xludf.DUMMYFUNCTION("""COMPUTED_VALUE"""),11.0)</f>
        <v>11</v>
      </c>
      <c r="J53" s="5">
        <f>IFERROR(__xludf.DUMMYFUNCTION("""COMPUTED_VALUE"""),13.0)</f>
        <v>13</v>
      </c>
      <c r="K53" s="6">
        <f>IFERROR(__xludf.DUMMYFUNCTION("""COMPUTED_VALUE"""),0.8461538461538461)</f>
        <v>0.8461538462</v>
      </c>
      <c r="L53" s="5" t="str">
        <f>IFERROR(__xludf.DUMMYFUNCTION("""COMPUTED_VALUE"""),"bad")</f>
        <v>bad</v>
      </c>
      <c r="M53" s="5" t="str">
        <f>IFERROR(__xludf.DUMMYFUNCTION("""COMPUTED_VALUE"""),"no")</f>
        <v>no</v>
      </c>
      <c r="P53" s="2" t="str">
        <f>IFERROR(__xludf.DUMMYFUNCTION("""COMPUTED_VALUE"""),"2darktilt")</f>
        <v>2darktilt</v>
      </c>
      <c r="Q53" s="2">
        <f>IFERROR(__xludf.DUMMYFUNCTION("""COMPUTED_VALUE"""),0.0)</f>
        <v>0</v>
      </c>
      <c r="R53" s="2">
        <f>IFERROR(__xludf.DUMMYFUNCTION("""COMPUTED_VALUE"""),13.0)</f>
        <v>13</v>
      </c>
      <c r="S53" s="3">
        <f>IFERROR(__xludf.DUMMYFUNCTION("""COMPUTED_VALUE"""),0.0)</f>
        <v>0</v>
      </c>
      <c r="T53" s="2" t="str">
        <f>IFERROR(__xludf.DUMMYFUNCTION("""COMPUTED_VALUE"""),"bad")</f>
        <v>bad</v>
      </c>
      <c r="U53" s="2" t="str">
        <f>IFERROR(__xludf.DUMMYFUNCTION("""COMPUTED_VALUE"""),"lots")</f>
        <v>lots</v>
      </c>
    </row>
    <row r="54">
      <c r="D54" s="3"/>
      <c r="H54" s="5">
        <f>IFERROR(__xludf.DUMMYFUNCTION("""COMPUTED_VALUE"""),1.000003779E9)</f>
        <v>1000003779</v>
      </c>
      <c r="I54" s="5">
        <f>IFERROR(__xludf.DUMMYFUNCTION("""COMPUTED_VALUE"""),12.0)</f>
        <v>12</v>
      </c>
      <c r="J54" s="5">
        <f>IFERROR(__xludf.DUMMYFUNCTION("""COMPUTED_VALUE"""),13.0)</f>
        <v>13</v>
      </c>
      <c r="K54" s="6">
        <f>IFERROR(__xludf.DUMMYFUNCTION("""COMPUTED_VALUE"""),0.9230769230769231)</f>
        <v>0.9230769231</v>
      </c>
      <c r="L54" s="5" t="str">
        <f>IFERROR(__xludf.DUMMYFUNCTION("""COMPUTED_VALUE"""),"bad")</f>
        <v>bad</v>
      </c>
      <c r="M54" s="5" t="str">
        <f>IFERROR(__xludf.DUMMYFUNCTION("""COMPUTED_VALUE"""),"no")</f>
        <v>no</v>
      </c>
      <c r="P54" s="2" t="str">
        <f>IFERROR(__xludf.DUMMYFUNCTION("""COMPUTED_VALUE"""),"3darknormal")</f>
        <v>3darknormal</v>
      </c>
      <c r="Q54" s="2">
        <f>IFERROR(__xludf.DUMMYFUNCTION("""COMPUTED_VALUE"""),11.0)</f>
        <v>11</v>
      </c>
      <c r="R54" s="2">
        <f>IFERROR(__xludf.DUMMYFUNCTION("""COMPUTED_VALUE"""),13.0)</f>
        <v>13</v>
      </c>
      <c r="S54" s="3">
        <f>IFERROR(__xludf.DUMMYFUNCTION("""COMPUTED_VALUE"""),0.8461538461538461)</f>
        <v>0.8461538462</v>
      </c>
      <c r="T54" s="2" t="str">
        <f>IFERROR(__xludf.DUMMYFUNCTION("""COMPUTED_VALUE"""),"bad")</f>
        <v>bad</v>
      </c>
      <c r="U54" s="2" t="str">
        <f>IFERROR(__xludf.DUMMYFUNCTION("""COMPUTED_VALUE"""),"no")</f>
        <v>no</v>
      </c>
    </row>
    <row r="55">
      <c r="D55" s="3"/>
      <c r="H55" s="5">
        <f>IFERROR(__xludf.DUMMYFUNCTION("""COMPUTED_VALUE"""),1.000003778E9)</f>
        <v>1000003778</v>
      </c>
      <c r="I55" s="5">
        <f>IFERROR(__xludf.DUMMYFUNCTION("""COMPUTED_VALUE"""),3.0)</f>
        <v>3</v>
      </c>
      <c r="J55" s="5">
        <f>IFERROR(__xludf.DUMMYFUNCTION("""COMPUTED_VALUE"""),13.0)</f>
        <v>13</v>
      </c>
      <c r="K55" s="6">
        <f>IFERROR(__xludf.DUMMYFUNCTION("""COMPUTED_VALUE"""),0.23076923076923078)</f>
        <v>0.2307692308</v>
      </c>
      <c r="L55" s="5" t="str">
        <f>IFERROR(__xludf.DUMMYFUNCTION("""COMPUTED_VALUE"""),"bad")</f>
        <v>bad</v>
      </c>
      <c r="M55" s="5" t="str">
        <f>IFERROR(__xludf.DUMMYFUNCTION("""COMPUTED_VALUE"""),"no")</f>
        <v>no</v>
      </c>
      <c r="P55" s="2" t="str">
        <f>IFERROR(__xludf.DUMMYFUNCTION("""COMPUTED_VALUE"""),"3darkslight")</f>
        <v>3darkslight</v>
      </c>
      <c r="Q55" s="2">
        <f>IFERROR(__xludf.DUMMYFUNCTION("""COMPUTED_VALUE"""),5.0)</f>
        <v>5</v>
      </c>
      <c r="R55" s="2">
        <f>IFERROR(__xludf.DUMMYFUNCTION("""COMPUTED_VALUE"""),13.0)</f>
        <v>13</v>
      </c>
      <c r="S55" s="3">
        <f>IFERROR(__xludf.DUMMYFUNCTION("""COMPUTED_VALUE"""),0.38461538461538464)</f>
        <v>0.3846153846</v>
      </c>
      <c r="T55" s="2" t="str">
        <f>IFERROR(__xludf.DUMMYFUNCTION("""COMPUTED_VALUE"""),"bad")</f>
        <v>bad</v>
      </c>
      <c r="U55" s="2" t="str">
        <f>IFERROR(__xludf.DUMMYFUNCTION("""COMPUTED_VALUE"""),"slight")</f>
        <v>slight</v>
      </c>
    </row>
    <row r="56">
      <c r="D56" s="3"/>
      <c r="H56" s="5" t="str">
        <f>IFERROR(__xludf.DUMMYFUNCTION("""COMPUTED_VALUE"""),"2darknormal")</f>
        <v>2darknormal</v>
      </c>
      <c r="I56" s="5">
        <f>IFERROR(__xludf.DUMMYFUNCTION("""COMPUTED_VALUE"""),0.0)</f>
        <v>0</v>
      </c>
      <c r="J56" s="5">
        <f>IFERROR(__xludf.DUMMYFUNCTION("""COMPUTED_VALUE"""),13.0)</f>
        <v>13</v>
      </c>
      <c r="K56" s="6">
        <f>IFERROR(__xludf.DUMMYFUNCTION("""COMPUTED_VALUE"""),0.0)</f>
        <v>0</v>
      </c>
      <c r="L56" s="5" t="str">
        <f>IFERROR(__xludf.DUMMYFUNCTION("""COMPUTED_VALUE"""),"bad")</f>
        <v>bad</v>
      </c>
      <c r="M56" s="5" t="str">
        <f>IFERROR(__xludf.DUMMYFUNCTION("""COMPUTED_VALUE"""),"no")</f>
        <v>no</v>
      </c>
      <c r="P56" s="2" t="str">
        <f>IFERROR(__xludf.DUMMYFUNCTION("""COMPUTED_VALUE"""),"3darktilt")</f>
        <v>3darktilt</v>
      </c>
      <c r="Q56" s="2">
        <f>IFERROR(__xludf.DUMMYFUNCTION("""COMPUTED_VALUE"""),7.0)</f>
        <v>7</v>
      </c>
      <c r="R56" s="2">
        <f>IFERROR(__xludf.DUMMYFUNCTION("""COMPUTED_VALUE"""),13.0)</f>
        <v>13</v>
      </c>
      <c r="S56" s="3">
        <f>IFERROR(__xludf.DUMMYFUNCTION("""COMPUTED_VALUE"""),0.5384615384615384)</f>
        <v>0.5384615385</v>
      </c>
      <c r="T56" s="2" t="str">
        <f>IFERROR(__xludf.DUMMYFUNCTION("""COMPUTED_VALUE"""),"bad")</f>
        <v>bad</v>
      </c>
      <c r="U56" s="2" t="str">
        <f>IFERROR(__xludf.DUMMYFUNCTION("""COMPUTED_VALUE"""),"lots")</f>
        <v>lots</v>
      </c>
    </row>
    <row r="57">
      <c r="H57" s="5" t="str">
        <f>IFERROR(__xludf.DUMMYFUNCTION("""COMPUTED_VALUE"""),"3darknormal")</f>
        <v>3darknormal</v>
      </c>
      <c r="I57" s="5">
        <f>IFERROR(__xludf.DUMMYFUNCTION("""COMPUTED_VALUE"""),11.0)</f>
        <v>11</v>
      </c>
      <c r="J57" s="5">
        <f>IFERROR(__xludf.DUMMYFUNCTION("""COMPUTED_VALUE"""),13.0)</f>
        <v>13</v>
      </c>
      <c r="K57" s="6">
        <f>IFERROR(__xludf.DUMMYFUNCTION("""COMPUTED_VALUE"""),0.8461538461538461)</f>
        <v>0.8461538462</v>
      </c>
      <c r="L57" s="5" t="str">
        <f>IFERROR(__xludf.DUMMYFUNCTION("""COMPUTED_VALUE"""),"bad")</f>
        <v>bad</v>
      </c>
      <c r="M57" s="5" t="str">
        <f>IFERROR(__xludf.DUMMYFUNCTION("""COMPUTED_VALUE"""),"no")</f>
        <v>no</v>
      </c>
      <c r="P57" s="2" t="str">
        <f>IFERROR(__xludf.DUMMYFUNCTION("""COMPUTED_VALUE"""),"4darknormal")</f>
        <v>4darknormal</v>
      </c>
      <c r="Q57" s="2">
        <f>IFERROR(__xludf.DUMMYFUNCTION("""COMPUTED_VALUE"""),3.0)</f>
        <v>3</v>
      </c>
      <c r="R57" s="2">
        <f>IFERROR(__xludf.DUMMYFUNCTION("""COMPUTED_VALUE"""),13.0)</f>
        <v>13</v>
      </c>
      <c r="S57" s="3">
        <f>IFERROR(__xludf.DUMMYFUNCTION("""COMPUTED_VALUE"""),0.23076923076923078)</f>
        <v>0.2307692308</v>
      </c>
      <c r="T57" s="2" t="str">
        <f>IFERROR(__xludf.DUMMYFUNCTION("""COMPUTED_VALUE"""),"bad")</f>
        <v>bad</v>
      </c>
      <c r="U57" s="2" t="str">
        <f>IFERROR(__xludf.DUMMYFUNCTION("""COMPUTED_VALUE"""),"no")</f>
        <v>no</v>
      </c>
    </row>
    <row r="58">
      <c r="H58" s="5" t="str">
        <f>IFERROR(__xludf.DUMMYFUNCTION("""COMPUTED_VALUE"""),"4darknormal")</f>
        <v>4darknormal</v>
      </c>
      <c r="I58" s="5">
        <f>IFERROR(__xludf.DUMMYFUNCTION("""COMPUTED_VALUE"""),3.0)</f>
        <v>3</v>
      </c>
      <c r="J58" s="5">
        <f>IFERROR(__xludf.DUMMYFUNCTION("""COMPUTED_VALUE"""),13.0)</f>
        <v>13</v>
      </c>
      <c r="K58" s="6">
        <f>IFERROR(__xludf.DUMMYFUNCTION("""COMPUTED_VALUE"""),0.23076923076923078)</f>
        <v>0.2307692308</v>
      </c>
      <c r="L58" s="5" t="str">
        <f>IFERROR(__xludf.DUMMYFUNCTION("""COMPUTED_VALUE"""),"bad")</f>
        <v>bad</v>
      </c>
      <c r="M58" s="5" t="str">
        <f>IFERROR(__xludf.DUMMYFUNCTION("""COMPUTED_VALUE"""),"no")</f>
        <v>no</v>
      </c>
      <c r="P58" s="2" t="str">
        <f>IFERROR(__xludf.DUMMYFUNCTION("""COMPUTED_VALUE"""),"4darkslight")</f>
        <v>4darkslight</v>
      </c>
      <c r="Q58" s="2">
        <f>IFERROR(__xludf.DUMMYFUNCTION("""COMPUTED_VALUE"""),0.0)</f>
        <v>0</v>
      </c>
      <c r="R58" s="2">
        <f>IFERROR(__xludf.DUMMYFUNCTION("""COMPUTED_VALUE"""),13.0)</f>
        <v>13</v>
      </c>
      <c r="S58" s="3">
        <f>IFERROR(__xludf.DUMMYFUNCTION("""COMPUTED_VALUE"""),0.0)</f>
        <v>0</v>
      </c>
      <c r="T58" s="2" t="str">
        <f>IFERROR(__xludf.DUMMYFUNCTION("""COMPUTED_VALUE"""),"bad")</f>
        <v>bad</v>
      </c>
      <c r="U58" s="2" t="str">
        <f>IFERROR(__xludf.DUMMYFUNCTION("""COMPUTED_VALUE"""),"slight")</f>
        <v>slight</v>
      </c>
    </row>
    <row r="59">
      <c r="H59" s="5"/>
      <c r="I59" s="5"/>
      <c r="J59" s="4" t="s">
        <v>13</v>
      </c>
      <c r="K59" s="6">
        <f>AVERAGE(K50:K58)</f>
        <v>0.5982905983</v>
      </c>
      <c r="L59" s="5"/>
      <c r="M59" s="5"/>
      <c r="P59" s="2" t="str">
        <f>IFERROR(__xludf.DUMMYFUNCTION("""COMPUTED_VALUE"""),"4darktilt")</f>
        <v>4darktilt</v>
      </c>
      <c r="Q59" s="2">
        <f>IFERROR(__xludf.DUMMYFUNCTION("""COMPUTED_VALUE"""),0.0)</f>
        <v>0</v>
      </c>
      <c r="R59" s="2">
        <f>IFERROR(__xludf.DUMMYFUNCTION("""COMPUTED_VALUE"""),13.0)</f>
        <v>13</v>
      </c>
      <c r="S59" s="3">
        <f>IFERROR(__xludf.DUMMYFUNCTION("""COMPUTED_VALUE"""),0.0)</f>
        <v>0</v>
      </c>
      <c r="T59" s="2" t="str">
        <f>IFERROR(__xludf.DUMMYFUNCTION("""COMPUTED_VALUE"""),"bad")</f>
        <v>bad</v>
      </c>
      <c r="U59" s="2" t="str">
        <f>IFERROR(__xludf.DUMMYFUNCTION("""COMPUTED_VALUE"""),"lots")</f>
        <v>lots</v>
      </c>
    </row>
    <row r="60">
      <c r="H60" s="5"/>
      <c r="I60" s="5"/>
      <c r="J60" s="5"/>
      <c r="K60" s="5"/>
      <c r="L60" s="5"/>
      <c r="M60" s="5"/>
    </row>
    <row r="61">
      <c r="H61" s="5"/>
      <c r="I61" s="5"/>
      <c r="J61" s="5"/>
      <c r="K61" s="5"/>
      <c r="L61" s="5"/>
      <c r="M61" s="5"/>
    </row>
    <row r="62">
      <c r="H62" s="10">
        <f>IFERROR(__xludf.DUMMYFUNCTION("FILTER(P36:U59, U36:U59 = ""slight"")"),1.000003788E9)</f>
        <v>1000003788</v>
      </c>
      <c r="I62" s="5">
        <f>IFERROR(__xludf.DUMMYFUNCTION("""COMPUTED_VALUE"""),7.0)</f>
        <v>7</v>
      </c>
      <c r="J62" s="5">
        <f>IFERROR(__xludf.DUMMYFUNCTION("""COMPUTED_VALUE"""),13.0)</f>
        <v>13</v>
      </c>
      <c r="K62" s="6">
        <f>IFERROR(__xludf.DUMMYFUNCTION("""COMPUTED_VALUE"""),0.5384615384615384)</f>
        <v>0.5384615385</v>
      </c>
      <c r="L62" s="5" t="str">
        <f>IFERROR(__xludf.DUMMYFUNCTION("""COMPUTED_VALUE"""),"bad")</f>
        <v>bad</v>
      </c>
      <c r="M62" s="5" t="str">
        <f>IFERROR(__xludf.DUMMYFUNCTION("""COMPUTED_VALUE"""),"slight")</f>
        <v>slight</v>
      </c>
    </row>
    <row r="63">
      <c r="H63" s="5">
        <f>IFERROR(__xludf.DUMMYFUNCTION("""COMPUTED_VALUE"""),1.000003786E9)</f>
        <v>1000003786</v>
      </c>
      <c r="I63" s="5">
        <f>IFERROR(__xludf.DUMMYFUNCTION("""COMPUTED_VALUE"""),8.0)</f>
        <v>8</v>
      </c>
      <c r="J63" s="5">
        <f>IFERROR(__xludf.DUMMYFUNCTION("""COMPUTED_VALUE"""),13.0)</f>
        <v>13</v>
      </c>
      <c r="K63" s="6">
        <f>IFERROR(__xludf.DUMMYFUNCTION("""COMPUTED_VALUE"""),0.6153846153846154)</f>
        <v>0.6153846154</v>
      </c>
      <c r="L63" s="5" t="str">
        <f>IFERROR(__xludf.DUMMYFUNCTION("""COMPUTED_VALUE"""),"bad")</f>
        <v>bad</v>
      </c>
      <c r="M63" s="5" t="str">
        <f>IFERROR(__xludf.DUMMYFUNCTION("""COMPUTED_VALUE"""),"slight")</f>
        <v>slight</v>
      </c>
    </row>
    <row r="64">
      <c r="H64" s="5">
        <f>IFERROR(__xludf.DUMMYFUNCTION("""COMPUTED_VALUE"""),1.000003784E9)</f>
        <v>1000003784</v>
      </c>
      <c r="I64" s="5">
        <f>IFERROR(__xludf.DUMMYFUNCTION("""COMPUTED_VALUE"""),0.0)</f>
        <v>0</v>
      </c>
      <c r="J64" s="5">
        <f>IFERROR(__xludf.DUMMYFUNCTION("""COMPUTED_VALUE"""),13.0)</f>
        <v>13</v>
      </c>
      <c r="K64" s="6">
        <f>IFERROR(__xludf.DUMMYFUNCTION("""COMPUTED_VALUE"""),0.0)</f>
        <v>0</v>
      </c>
      <c r="L64" s="5" t="str">
        <f>IFERROR(__xludf.DUMMYFUNCTION("""COMPUTED_VALUE"""),"bad")</f>
        <v>bad</v>
      </c>
      <c r="M64" s="5" t="str">
        <f>IFERROR(__xludf.DUMMYFUNCTION("""COMPUTED_VALUE"""),"slight")</f>
        <v>slight</v>
      </c>
    </row>
    <row r="65">
      <c r="H65" s="5">
        <f>IFERROR(__xludf.DUMMYFUNCTION("""COMPUTED_VALUE"""),1.000003784E9)</f>
        <v>1000003784</v>
      </c>
      <c r="I65" s="5">
        <f>IFERROR(__xludf.DUMMYFUNCTION("""COMPUTED_VALUE"""),9.0)</f>
        <v>9</v>
      </c>
      <c r="J65" s="5">
        <f>IFERROR(__xludf.DUMMYFUNCTION("""COMPUTED_VALUE"""),13.0)</f>
        <v>13</v>
      </c>
      <c r="K65" s="6">
        <f>IFERROR(__xludf.DUMMYFUNCTION("""COMPUTED_VALUE"""),0.6923076923076923)</f>
        <v>0.6923076923</v>
      </c>
      <c r="L65" s="5" t="str">
        <f>IFERROR(__xludf.DUMMYFUNCTION("""COMPUTED_VALUE"""),"bad")</f>
        <v>bad</v>
      </c>
      <c r="M65" s="5" t="str">
        <f>IFERROR(__xludf.DUMMYFUNCTION("""COMPUTED_VALUE"""),"slight")</f>
        <v>slight</v>
      </c>
    </row>
    <row r="66">
      <c r="H66" s="5">
        <f>IFERROR(__xludf.DUMMYFUNCTION("""COMPUTED_VALUE"""),1.000003782E9)</f>
        <v>1000003782</v>
      </c>
      <c r="I66" s="5">
        <f>IFERROR(__xludf.DUMMYFUNCTION("""COMPUTED_VALUE"""),7.0)</f>
        <v>7</v>
      </c>
      <c r="J66" s="5">
        <f>IFERROR(__xludf.DUMMYFUNCTION("""COMPUTED_VALUE"""),13.0)</f>
        <v>13</v>
      </c>
      <c r="K66" s="6">
        <f>IFERROR(__xludf.DUMMYFUNCTION("""COMPUTED_VALUE"""),0.5384615384615384)</f>
        <v>0.5384615385</v>
      </c>
      <c r="L66" s="5" t="str">
        <f>IFERROR(__xludf.DUMMYFUNCTION("""COMPUTED_VALUE"""),"bad")</f>
        <v>bad</v>
      </c>
      <c r="M66" s="5" t="str">
        <f>IFERROR(__xludf.DUMMYFUNCTION("""COMPUTED_VALUE"""),"slight")</f>
        <v>slight</v>
      </c>
    </row>
    <row r="67">
      <c r="H67" s="5">
        <f>IFERROR(__xludf.DUMMYFUNCTION("""COMPUTED_VALUE"""),1.000003777E9)</f>
        <v>1000003777</v>
      </c>
      <c r="I67" s="5">
        <f>IFERROR(__xludf.DUMMYFUNCTION("""COMPUTED_VALUE"""),6.0)</f>
        <v>6</v>
      </c>
      <c r="J67" s="5">
        <f>IFERROR(__xludf.DUMMYFUNCTION("""COMPUTED_VALUE"""),13.0)</f>
        <v>13</v>
      </c>
      <c r="K67" s="6">
        <f>IFERROR(__xludf.DUMMYFUNCTION("""COMPUTED_VALUE"""),0.46153846153846156)</f>
        <v>0.4615384615</v>
      </c>
      <c r="L67" s="5" t="str">
        <f>IFERROR(__xludf.DUMMYFUNCTION("""COMPUTED_VALUE"""),"bad")</f>
        <v>bad</v>
      </c>
      <c r="M67" s="5" t="str">
        <f>IFERROR(__xludf.DUMMYFUNCTION("""COMPUTED_VALUE"""),"slight")</f>
        <v>slight</v>
      </c>
    </row>
    <row r="68">
      <c r="H68" s="5">
        <f>IFERROR(__xludf.DUMMYFUNCTION("""COMPUTED_VALUE"""),1.000003776E9)</f>
        <v>1000003776</v>
      </c>
      <c r="I68" s="5">
        <f>IFERROR(__xludf.DUMMYFUNCTION("""COMPUTED_VALUE"""),5.0)</f>
        <v>5</v>
      </c>
      <c r="J68" s="5">
        <f>IFERROR(__xludf.DUMMYFUNCTION("""COMPUTED_VALUE"""),13.0)</f>
        <v>13</v>
      </c>
      <c r="K68" s="6">
        <f>IFERROR(__xludf.DUMMYFUNCTION("""COMPUTED_VALUE"""),0.38461538461538464)</f>
        <v>0.3846153846</v>
      </c>
      <c r="L68" s="5" t="str">
        <f>IFERROR(__xludf.DUMMYFUNCTION("""COMPUTED_VALUE"""),"bad")</f>
        <v>bad</v>
      </c>
      <c r="M68" s="5" t="str">
        <f>IFERROR(__xludf.DUMMYFUNCTION("""COMPUTED_VALUE"""),"slight")</f>
        <v>slight</v>
      </c>
    </row>
    <row r="69">
      <c r="H69" s="5">
        <f>IFERROR(__xludf.DUMMYFUNCTION("""COMPUTED_VALUE"""),1.000003775E9)</f>
        <v>1000003775</v>
      </c>
      <c r="I69" s="5">
        <f>IFERROR(__xludf.DUMMYFUNCTION("""COMPUTED_VALUE"""),0.0)</f>
        <v>0</v>
      </c>
      <c r="J69" s="5">
        <f>IFERROR(__xludf.DUMMYFUNCTION("""COMPUTED_VALUE"""),13.0)</f>
        <v>13</v>
      </c>
      <c r="K69" s="6">
        <f>IFERROR(__xludf.DUMMYFUNCTION("""COMPUTED_VALUE"""),0.0)</f>
        <v>0</v>
      </c>
      <c r="L69" s="5" t="str">
        <f>IFERROR(__xludf.DUMMYFUNCTION("""COMPUTED_VALUE"""),"bad")</f>
        <v>bad</v>
      </c>
      <c r="M69" s="5" t="str">
        <f>IFERROR(__xludf.DUMMYFUNCTION("""COMPUTED_VALUE"""),"slight")</f>
        <v>slight</v>
      </c>
    </row>
    <row r="70">
      <c r="H70" s="5">
        <f>IFERROR(__xludf.DUMMYFUNCTION("""COMPUTED_VALUE"""),1.000003774E9)</f>
        <v>1000003774</v>
      </c>
      <c r="I70" s="5">
        <f>IFERROR(__xludf.DUMMYFUNCTION("""COMPUTED_VALUE"""),0.0)</f>
        <v>0</v>
      </c>
      <c r="J70" s="5">
        <f>IFERROR(__xludf.DUMMYFUNCTION("""COMPUTED_VALUE"""),13.0)</f>
        <v>13</v>
      </c>
      <c r="K70" s="6">
        <f>IFERROR(__xludf.DUMMYFUNCTION("""COMPUTED_VALUE"""),0.0)</f>
        <v>0</v>
      </c>
      <c r="L70" s="5" t="str">
        <f>IFERROR(__xludf.DUMMYFUNCTION("""COMPUTED_VALUE"""),"bad")</f>
        <v>bad</v>
      </c>
      <c r="M70" s="5" t="str">
        <f>IFERROR(__xludf.DUMMYFUNCTION("""COMPUTED_VALUE"""),"slight")</f>
        <v>slight</v>
      </c>
    </row>
    <row r="71">
      <c r="H71" s="5" t="str">
        <f>IFERROR(__xludf.DUMMYFUNCTION("""COMPUTED_VALUE"""),"2darkslight")</f>
        <v>2darkslight</v>
      </c>
      <c r="I71" s="5">
        <f>IFERROR(__xludf.DUMMYFUNCTION("""COMPUTED_VALUE"""),0.0)</f>
        <v>0</v>
      </c>
      <c r="J71" s="5">
        <f>IFERROR(__xludf.DUMMYFUNCTION("""COMPUTED_VALUE"""),13.0)</f>
        <v>13</v>
      </c>
      <c r="K71" s="6">
        <f>IFERROR(__xludf.DUMMYFUNCTION("""COMPUTED_VALUE"""),0.0)</f>
        <v>0</v>
      </c>
      <c r="L71" s="5" t="str">
        <f>IFERROR(__xludf.DUMMYFUNCTION("""COMPUTED_VALUE"""),"bad")</f>
        <v>bad</v>
      </c>
      <c r="M71" s="5" t="str">
        <f>IFERROR(__xludf.DUMMYFUNCTION("""COMPUTED_VALUE"""),"slight")</f>
        <v>slight</v>
      </c>
    </row>
    <row r="72">
      <c r="H72" s="5" t="str">
        <f>IFERROR(__xludf.DUMMYFUNCTION("""COMPUTED_VALUE"""),"3darkslight")</f>
        <v>3darkslight</v>
      </c>
      <c r="I72" s="5">
        <f>IFERROR(__xludf.DUMMYFUNCTION("""COMPUTED_VALUE"""),5.0)</f>
        <v>5</v>
      </c>
      <c r="J72" s="5">
        <f>IFERROR(__xludf.DUMMYFUNCTION("""COMPUTED_VALUE"""),13.0)</f>
        <v>13</v>
      </c>
      <c r="K72" s="6">
        <f>IFERROR(__xludf.DUMMYFUNCTION("""COMPUTED_VALUE"""),0.38461538461538464)</f>
        <v>0.3846153846</v>
      </c>
      <c r="L72" s="5" t="str">
        <f>IFERROR(__xludf.DUMMYFUNCTION("""COMPUTED_VALUE"""),"bad")</f>
        <v>bad</v>
      </c>
      <c r="M72" s="5" t="str">
        <f>IFERROR(__xludf.DUMMYFUNCTION("""COMPUTED_VALUE"""),"slight")</f>
        <v>slight</v>
      </c>
    </row>
    <row r="73">
      <c r="H73" s="5" t="str">
        <f>IFERROR(__xludf.DUMMYFUNCTION("""COMPUTED_VALUE"""),"4darkslight")</f>
        <v>4darkslight</v>
      </c>
      <c r="I73" s="5">
        <f>IFERROR(__xludf.DUMMYFUNCTION("""COMPUTED_VALUE"""),0.0)</f>
        <v>0</v>
      </c>
      <c r="J73" s="5">
        <f>IFERROR(__xludf.DUMMYFUNCTION("""COMPUTED_VALUE"""),13.0)</f>
        <v>13</v>
      </c>
      <c r="K73" s="6">
        <f>IFERROR(__xludf.DUMMYFUNCTION("""COMPUTED_VALUE"""),0.0)</f>
        <v>0</v>
      </c>
      <c r="L73" s="5" t="str">
        <f>IFERROR(__xludf.DUMMYFUNCTION("""COMPUTED_VALUE"""),"bad")</f>
        <v>bad</v>
      </c>
      <c r="M73" s="5" t="str">
        <f>IFERROR(__xludf.DUMMYFUNCTION("""COMPUTED_VALUE"""),"slight")</f>
        <v>slight</v>
      </c>
    </row>
    <row r="74">
      <c r="H74" s="5"/>
      <c r="I74" s="5"/>
      <c r="J74" s="4" t="s">
        <v>13</v>
      </c>
      <c r="K74" s="6">
        <f>AVERAGE(K62:K73)</f>
        <v>0.3012820513</v>
      </c>
      <c r="L74" s="5"/>
      <c r="M74" s="5"/>
    </row>
    <row r="75">
      <c r="H75" s="5"/>
      <c r="I75" s="5"/>
      <c r="J75" s="5"/>
      <c r="K75" s="5"/>
      <c r="L75" s="5"/>
      <c r="M75" s="5"/>
    </row>
    <row r="76">
      <c r="H76" s="5"/>
      <c r="I76" s="5"/>
      <c r="J76" s="5"/>
      <c r="K76" s="5"/>
      <c r="L76" s="5"/>
      <c r="M76" s="5"/>
    </row>
    <row r="77">
      <c r="H77" s="5"/>
      <c r="I77" s="5"/>
      <c r="J77" s="5"/>
      <c r="K77" s="5"/>
      <c r="L77" s="5"/>
      <c r="M77" s="5"/>
    </row>
    <row r="78">
      <c r="H78" s="5"/>
      <c r="I78" s="5"/>
      <c r="J78" s="5"/>
      <c r="K78" s="5"/>
      <c r="L78" s="5"/>
      <c r="M78" s="5"/>
    </row>
    <row r="79">
      <c r="H79" s="5"/>
      <c r="I79" s="5"/>
      <c r="J79" s="5"/>
      <c r="K79" s="5"/>
      <c r="L79" s="5"/>
      <c r="M79" s="5"/>
    </row>
    <row r="80">
      <c r="H80" s="5"/>
      <c r="I80" s="5"/>
      <c r="J80" s="5"/>
      <c r="K80" s="5"/>
      <c r="L80" s="5"/>
      <c r="M80" s="5"/>
    </row>
    <row r="81">
      <c r="H81" s="10" t="str">
        <f>IFERROR(__xludf.DUMMYFUNCTION("FILTER(P36:U59, U36:U59 = ""lots"")"),"2darktilt")</f>
        <v>2darktilt</v>
      </c>
      <c r="I81" s="5">
        <f>IFERROR(__xludf.DUMMYFUNCTION("""COMPUTED_VALUE"""),0.0)</f>
        <v>0</v>
      </c>
      <c r="J81" s="5">
        <f>IFERROR(__xludf.DUMMYFUNCTION("""COMPUTED_VALUE"""),13.0)</f>
        <v>13</v>
      </c>
      <c r="K81" s="6">
        <f>IFERROR(__xludf.DUMMYFUNCTION("""COMPUTED_VALUE"""),0.0)</f>
        <v>0</v>
      </c>
      <c r="L81" s="5" t="str">
        <f>IFERROR(__xludf.DUMMYFUNCTION("""COMPUTED_VALUE"""),"bad")</f>
        <v>bad</v>
      </c>
      <c r="M81" s="5" t="str">
        <f>IFERROR(__xludf.DUMMYFUNCTION("""COMPUTED_VALUE"""),"lots")</f>
        <v>lots</v>
      </c>
    </row>
    <row r="82">
      <c r="H82" s="5" t="str">
        <f>IFERROR(__xludf.DUMMYFUNCTION("""COMPUTED_VALUE"""),"3darktilt")</f>
        <v>3darktilt</v>
      </c>
      <c r="I82" s="5">
        <f>IFERROR(__xludf.DUMMYFUNCTION("""COMPUTED_VALUE"""),7.0)</f>
        <v>7</v>
      </c>
      <c r="J82" s="5">
        <f>IFERROR(__xludf.DUMMYFUNCTION("""COMPUTED_VALUE"""),13.0)</f>
        <v>13</v>
      </c>
      <c r="K82" s="6">
        <f>IFERROR(__xludf.DUMMYFUNCTION("""COMPUTED_VALUE"""),0.5384615384615384)</f>
        <v>0.5384615385</v>
      </c>
      <c r="L82" s="5" t="str">
        <f>IFERROR(__xludf.DUMMYFUNCTION("""COMPUTED_VALUE"""),"bad")</f>
        <v>bad</v>
      </c>
      <c r="M82" s="5" t="str">
        <f>IFERROR(__xludf.DUMMYFUNCTION("""COMPUTED_VALUE"""),"lots")</f>
        <v>lots</v>
      </c>
    </row>
    <row r="83">
      <c r="H83" s="5" t="str">
        <f>IFERROR(__xludf.DUMMYFUNCTION("""COMPUTED_VALUE"""),"4darktilt")</f>
        <v>4darktilt</v>
      </c>
      <c r="I83" s="5">
        <f>IFERROR(__xludf.DUMMYFUNCTION("""COMPUTED_VALUE"""),0.0)</f>
        <v>0</v>
      </c>
      <c r="J83" s="5">
        <f>IFERROR(__xludf.DUMMYFUNCTION("""COMPUTED_VALUE"""),13.0)</f>
        <v>13</v>
      </c>
      <c r="K83" s="6">
        <f>IFERROR(__xludf.DUMMYFUNCTION("""COMPUTED_VALUE"""),0.0)</f>
        <v>0</v>
      </c>
      <c r="L83" s="5" t="str">
        <f>IFERROR(__xludf.DUMMYFUNCTION("""COMPUTED_VALUE"""),"bad")</f>
        <v>bad</v>
      </c>
      <c r="M83" s="5" t="str">
        <f>IFERROR(__xludf.DUMMYFUNCTION("""COMPUTED_VALUE"""),"lots")</f>
        <v>lots</v>
      </c>
    </row>
    <row r="84">
      <c r="J84" s="4" t="s">
        <v>13</v>
      </c>
      <c r="K84" s="3">
        <f>AVERAGE(K81:K83)</f>
        <v>0.1794871795</v>
      </c>
    </row>
  </sheetData>
  <drawing r:id="rId1"/>
</worksheet>
</file>