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17895" windowHeight="11190"/>
  </bookViews>
  <sheets>
    <sheet name="Обработка анкет" sheetId="2" r:id="rId1"/>
  </sheets>
  <calcPr calcId="145621"/>
</workbook>
</file>

<file path=xl/calcChain.xml><?xml version="1.0" encoding="utf-8"?>
<calcChain xmlns="http://schemas.openxmlformats.org/spreadsheetml/2006/main">
  <c r="I201" i="2" l="1"/>
  <c r="I200" i="2"/>
  <c r="I198" i="2"/>
  <c r="I197" i="2"/>
  <c r="I196" i="2"/>
  <c r="I195" i="2"/>
  <c r="I194" i="2"/>
  <c r="I193" i="2"/>
  <c r="I192" i="2"/>
  <c r="I191" i="2"/>
  <c r="I190" i="2"/>
  <c r="I188" i="2"/>
  <c r="I186" i="2"/>
  <c r="I185" i="2"/>
  <c r="I184" i="2"/>
  <c r="I183" i="2"/>
  <c r="I187" i="2"/>
  <c r="I189" i="2"/>
  <c r="I199" i="2"/>
  <c r="H202" i="2"/>
  <c r="G202" i="2"/>
  <c r="F202" i="2"/>
  <c r="B202" i="2"/>
  <c r="C202" i="2"/>
  <c r="D202" i="2"/>
  <c r="E202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182" i="2"/>
  <c r="B183" i="2"/>
  <c r="C183" i="2"/>
  <c r="D183" i="2"/>
  <c r="E183" i="2"/>
  <c r="F183" i="2"/>
  <c r="H183" i="2"/>
  <c r="C184" i="2"/>
  <c r="D184" i="2"/>
  <c r="E184" i="2"/>
  <c r="F184" i="2"/>
  <c r="H184" i="2"/>
  <c r="C185" i="2"/>
  <c r="D185" i="2"/>
  <c r="E185" i="2"/>
  <c r="F185" i="2"/>
  <c r="H185" i="2"/>
  <c r="C186" i="2"/>
  <c r="D186" i="2"/>
  <c r="E186" i="2"/>
  <c r="F186" i="2"/>
  <c r="H186" i="2"/>
  <c r="C187" i="2"/>
  <c r="D187" i="2"/>
  <c r="E187" i="2"/>
  <c r="F187" i="2"/>
  <c r="H187" i="2"/>
  <c r="C188" i="2"/>
  <c r="D188" i="2"/>
  <c r="E188" i="2"/>
  <c r="F188" i="2"/>
  <c r="H188" i="2"/>
  <c r="C189" i="2"/>
  <c r="D189" i="2"/>
  <c r="E189" i="2"/>
  <c r="F189" i="2"/>
  <c r="H189" i="2"/>
  <c r="C190" i="2"/>
  <c r="D190" i="2"/>
  <c r="E190" i="2"/>
  <c r="F190" i="2"/>
  <c r="H190" i="2"/>
  <c r="C191" i="2"/>
  <c r="D191" i="2"/>
  <c r="E191" i="2"/>
  <c r="F191" i="2"/>
  <c r="H191" i="2"/>
  <c r="C192" i="2"/>
  <c r="D192" i="2"/>
  <c r="E192" i="2"/>
  <c r="F192" i="2"/>
  <c r="H192" i="2"/>
  <c r="C193" i="2"/>
  <c r="D193" i="2"/>
  <c r="E193" i="2"/>
  <c r="F193" i="2"/>
  <c r="H193" i="2"/>
  <c r="C194" i="2"/>
  <c r="D194" i="2"/>
  <c r="E194" i="2"/>
  <c r="F194" i="2"/>
  <c r="H194" i="2"/>
  <c r="C195" i="2"/>
  <c r="D195" i="2"/>
  <c r="E195" i="2"/>
  <c r="F195" i="2"/>
  <c r="H195" i="2"/>
  <c r="C196" i="2"/>
  <c r="D196" i="2"/>
  <c r="E196" i="2"/>
  <c r="F196" i="2"/>
  <c r="H196" i="2"/>
  <c r="C197" i="2"/>
  <c r="D197" i="2"/>
  <c r="E197" i="2"/>
  <c r="F197" i="2"/>
  <c r="H197" i="2"/>
  <c r="C198" i="2"/>
  <c r="D198" i="2"/>
  <c r="E198" i="2"/>
  <c r="F198" i="2"/>
  <c r="H198" i="2"/>
  <c r="C199" i="2"/>
  <c r="D199" i="2"/>
  <c r="E199" i="2"/>
  <c r="F199" i="2"/>
  <c r="H199" i="2"/>
  <c r="C200" i="2"/>
  <c r="D200" i="2"/>
  <c r="E200" i="2"/>
  <c r="F200" i="2"/>
  <c r="H200" i="2"/>
  <c r="C201" i="2"/>
  <c r="D201" i="2"/>
  <c r="E201" i="2"/>
  <c r="F201" i="2"/>
  <c r="H201" i="2"/>
  <c r="C182" i="2"/>
  <c r="D182" i="2"/>
  <c r="E182" i="2"/>
  <c r="F182" i="2"/>
  <c r="H182" i="2"/>
  <c r="B182" i="2"/>
  <c r="J123" i="2"/>
  <c r="J120" i="2"/>
  <c r="J121" i="2"/>
  <c r="J122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19" i="2"/>
  <c r="B140" i="2"/>
  <c r="B141" i="2" s="1"/>
  <c r="C140" i="2"/>
  <c r="D140" i="2"/>
  <c r="E140" i="2"/>
  <c r="E141" i="2" s="1"/>
  <c r="F140" i="2"/>
  <c r="G140" i="2"/>
  <c r="H140" i="2"/>
  <c r="I130" i="2"/>
  <c r="I131" i="2"/>
  <c r="I132" i="2"/>
  <c r="I133" i="2"/>
  <c r="I134" i="2"/>
  <c r="I135" i="2"/>
  <c r="I136" i="2"/>
  <c r="I137" i="2"/>
  <c r="I138" i="2"/>
  <c r="H139" i="2"/>
  <c r="G139" i="2"/>
  <c r="F139" i="2"/>
  <c r="E139" i="2"/>
  <c r="D139" i="2"/>
  <c r="C139" i="2"/>
  <c r="B139" i="2"/>
  <c r="I129" i="2"/>
  <c r="I128" i="2"/>
  <c r="I127" i="2"/>
  <c r="I126" i="2"/>
  <c r="I125" i="2"/>
  <c r="I124" i="2"/>
  <c r="I123" i="2"/>
  <c r="I122" i="2"/>
  <c r="I121" i="2"/>
  <c r="I120" i="2"/>
  <c r="I119" i="2"/>
  <c r="N93" i="2"/>
  <c r="O89" i="2"/>
  <c r="O90" i="2"/>
  <c r="O91" i="2"/>
  <c r="O92" i="2"/>
  <c r="O88" i="2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I100" i="2"/>
  <c r="I101" i="2"/>
  <c r="I102" i="2"/>
  <c r="I103" i="2"/>
  <c r="I104" i="2"/>
  <c r="I105" i="2"/>
  <c r="I106" i="2"/>
  <c r="I107" i="2"/>
  <c r="C108" i="2"/>
  <c r="D108" i="2"/>
  <c r="E108" i="2"/>
  <c r="E109" i="2" s="1"/>
  <c r="F108" i="2"/>
  <c r="F109" i="2" s="1"/>
  <c r="G108" i="2"/>
  <c r="H108" i="2"/>
  <c r="H109" i="2" s="1"/>
  <c r="B109" i="2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88" i="2"/>
  <c r="K88" i="2" s="1"/>
  <c r="B108" i="2"/>
  <c r="C110" i="2"/>
  <c r="D110" i="2"/>
  <c r="E110" i="2"/>
  <c r="F110" i="2"/>
  <c r="G110" i="2"/>
  <c r="H110" i="2"/>
  <c r="B110" i="2"/>
  <c r="C109" i="2"/>
  <c r="D109" i="2"/>
  <c r="G109" i="2"/>
  <c r="I99" i="2"/>
  <c r="I98" i="2"/>
  <c r="I97" i="2"/>
  <c r="I96" i="2"/>
  <c r="I95" i="2"/>
  <c r="I94" i="2"/>
  <c r="I93" i="2"/>
  <c r="I92" i="2"/>
  <c r="I91" i="2"/>
  <c r="I90" i="2"/>
  <c r="I89" i="2"/>
  <c r="I88" i="2"/>
  <c r="C51" i="2"/>
  <c r="G52" i="2"/>
  <c r="C60" i="2"/>
  <c r="B60" i="2"/>
  <c r="F53" i="2"/>
  <c r="G50" i="2" s="1"/>
  <c r="B52" i="2"/>
  <c r="C50" i="2" s="1"/>
  <c r="G49" i="2" l="1"/>
  <c r="G51" i="2"/>
  <c r="C49" i="2"/>
  <c r="J140" i="2"/>
  <c r="C141" i="2"/>
  <c r="D141" i="2"/>
  <c r="F141" i="2"/>
  <c r="H141" i="2"/>
  <c r="G141" i="2"/>
  <c r="I182" i="2"/>
  <c r="I139" i="2"/>
  <c r="J139" i="2"/>
  <c r="K108" i="2"/>
  <c r="K109" i="2" s="1"/>
  <c r="I108" i="2"/>
  <c r="I109" i="2" s="1"/>
  <c r="J108" i="2"/>
  <c r="J109" i="2" s="1"/>
  <c r="I202" i="2" l="1"/>
  <c r="A145" i="2" a="1"/>
  <c r="A145" i="2" l="1"/>
  <c r="B145" i="2"/>
  <c r="B147" i="2"/>
  <c r="B149" i="2"/>
  <c r="B151" i="2"/>
  <c r="B146" i="2"/>
  <c r="B148" i="2"/>
  <c r="B150" i="2"/>
  <c r="A151" i="2"/>
  <c r="A149" i="2"/>
  <c r="A147" i="2"/>
  <c r="A150" i="2"/>
  <c r="A148" i="2"/>
  <c r="A146" i="2"/>
</calcChain>
</file>

<file path=xl/sharedStrings.xml><?xml version="1.0" encoding="utf-8"?>
<sst xmlns="http://schemas.openxmlformats.org/spreadsheetml/2006/main" count="282" uniqueCount="119">
  <si>
    <t>1. Название группы (формат например: ЦТЭ22о1 или ЭУПО22о2)</t>
  </si>
  <si>
    <t>2. Ваша оценка по ТАА№1 Контрольная работа №1 (от 0 до 11)</t>
  </si>
  <si>
    <t>3. Какова ваша оценка ТАА№1 Контрольной работе  ( на сколько понравилась: 0 - совсем не понравилась, 11 - очень понравилась)?</t>
  </si>
  <si>
    <t>4. Ваша оценка по ТАА№2 Контрольная работа №2 (от 0 до 11)</t>
  </si>
  <si>
    <t>5. Какова ваша оценка ТАА№2 Контрольной работе  ( на сколько понравилась: 0 - совсем не понравилась, 11 - очень понравилась)?</t>
  </si>
  <si>
    <t>6. Ваша оценка по ТТК№1 Тест (от 0 до 11)</t>
  </si>
  <si>
    <t>7. Какова ваша оценка ТТК №1 Тесту  ( на сколько понравился: 0 - совсем не понравился, 11 - очень понравился)?</t>
  </si>
  <si>
    <t>8. Ваша оценка по ТТК№2 Тест (от 0 до 11)</t>
  </si>
  <si>
    <t>9. Какова ваша оценка ТТК №2 Тесту  ( на сколько понравился: 0 - совсем не понравился, 11 - очень понравился)?</t>
  </si>
  <si>
    <t>10. Ваша оценка по Статистическому диктанту (от 0 до 4)</t>
  </si>
  <si>
    <t>11. Какова ваша оценка Статистическому диктанту ( на сколько понравился: 0 - совсем не понравился, 4 - очень понравился)?</t>
  </si>
  <si>
    <t>12. Ваша оценка за Кейс&amp;ДИ Анкета (от 0 до 5)</t>
  </si>
  <si>
    <t>13. Какова ваша оценка Кейсу&amp;ДИ Анкета (на сколько понравился: 0 - совсем не понравился, 5 - очень понравился)?</t>
  </si>
  <si>
    <t>15.  Какова ваша оценка курсу ОТС в целом?</t>
  </si>
  <si>
    <t>18.  Какова ваша оценка системе АБРСО?</t>
  </si>
  <si>
    <t>Электронными учебниками, Рабочими тетрадями, Печатными учебниками</t>
  </si>
  <si>
    <t>Электронными учебниками, Рабочими тетрадями, Видеолекциями</t>
  </si>
  <si>
    <t>Рабочими тетрадями</t>
  </si>
  <si>
    <t>-</t>
  </si>
  <si>
    <t>ЦТЭ22о1</t>
  </si>
  <si>
    <t>.</t>
  </si>
  <si>
    <t>Электронными учебниками, Рабочими тетрадями</t>
  </si>
  <si>
    <t>Трудностей нет</t>
  </si>
  <si>
    <t>Электронными учебниками</t>
  </si>
  <si>
    <t>Из-за специфики дисциплины, с освоением курса пришлось сильно постараться, но все достижимо, нужно только приложить усилия</t>
  </si>
  <si>
    <t xml:space="preserve">ЦТЭ22о1 </t>
  </si>
  <si>
    <t>мало занятий, хотелось больше решать на занятиях</t>
  </si>
  <si>
    <t>Рабочими тетрадями, Печатными учебниками</t>
  </si>
  <si>
    <t>y-уровень ряда в рядах динамики</t>
  </si>
  <si>
    <t>Дисциплина была сложной, непонятно то, как обучал преподаватель</t>
  </si>
  <si>
    <t xml:space="preserve">Новый предмет </t>
  </si>
  <si>
    <t>ЦТЭ22о2</t>
  </si>
  <si>
    <t>много формул</t>
  </si>
  <si>
    <t>Рабочими тетрадями, Видеолекциями</t>
  </si>
  <si>
    <t>Не понимала последние темы из-за недостаточного, по моему мнению, объяснения.</t>
  </si>
  <si>
    <t>п/п</t>
  </si>
  <si>
    <t>Оценка курсу ТВиМС</t>
  </si>
  <si>
    <t>Оценка БРСО</t>
  </si>
  <si>
    <t>Итого</t>
  </si>
  <si>
    <t>Оценка курсу ОТС</t>
  </si>
  <si>
    <t>Веса</t>
  </si>
  <si>
    <t>Макс. Балл</t>
  </si>
  <si>
    <t xml:space="preserve">Таблица 1. Анкетные данные «Баллы за тесты» </t>
  </si>
  <si>
    <t>№</t>
  </si>
  <si>
    <t>Тест (j)</t>
  </si>
  <si>
    <t>перевела в 5-ти балльную систему</t>
  </si>
  <si>
    <t>Средняя успеваемость по БРСО</t>
  </si>
  <si>
    <t>студента (i)</t>
  </si>
  <si>
    <t>Всего</t>
  </si>
  <si>
    <t>Средний балл i-го студента, переведенный в 5-ти балльную систему оценки</t>
  </si>
  <si>
    <t>Округление</t>
  </si>
  <si>
    <t>Балл</t>
  </si>
  <si>
    <t>Кол-во студентов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</si>
  <si>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</si>
  <si>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</si>
  <si>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</si>
  <si>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</si>
  <si>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</si>
  <si>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</si>
  <si>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</si>
  <si>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</si>
  <si>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</si>
  <si>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</si>
  <si>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</si>
  <si>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</si>
  <si>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</si>
  <si>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Средний балл, полученный по тесту</t>
  </si>
  <si>
    <t>14. Ваша оценка за Кейс Ряды динамики (от 0 до 6)</t>
  </si>
  <si>
    <t>15. Какова ваша оценка Кейсу Ряды динамики (на сколько понравился: 0 - совсем не понравился, 6 - очень понравился)?</t>
  </si>
  <si>
    <t>16.  Какова ваша оценка курсу ОТС в целом?</t>
  </si>
  <si>
    <t>17. Какими средствами обучения вы преимущественно пользовались?</t>
  </si>
  <si>
    <t>18.  Какие трудности возникали в процессе освоения курса ОТС?</t>
  </si>
  <si>
    <t>19.  Какова ваша оценка системе АБРСО?</t>
  </si>
  <si>
    <t>Кол-во точек</t>
  </si>
  <si>
    <t>14.</t>
  </si>
  <si>
    <t>15.</t>
  </si>
  <si>
    <t>16.</t>
  </si>
  <si>
    <t>17.</t>
  </si>
  <si>
    <t>18.</t>
  </si>
  <si>
    <t>19.</t>
  </si>
  <si>
    <t>20.</t>
  </si>
  <si>
    <t>Процент</t>
  </si>
  <si>
    <t xml:space="preserve">Таблица 2. Анкетные данные «Баллы тестам» </t>
  </si>
  <si>
    <t>Средний взвешенный балл тестам  i-го  студента</t>
  </si>
  <si>
    <t> Всего</t>
  </si>
  <si>
    <t>Средний балл j-му тесту</t>
  </si>
  <si>
    <t>Средний балл j-му тесту по 5-ти балльной шкале</t>
  </si>
  <si>
    <t>Кр1</t>
  </si>
  <si>
    <t>Кр2</t>
  </si>
  <si>
    <t>Тест 1</t>
  </si>
  <si>
    <t>Тест 2</t>
  </si>
  <si>
    <t>Диктант</t>
  </si>
  <si>
    <t>Кейс&amp;ДИ</t>
  </si>
  <si>
    <t>Кейс</t>
  </si>
  <si>
    <t xml:space="preserve">Оценка популярности заданий </t>
  </si>
  <si>
    <t>Вид активности</t>
  </si>
  <si>
    <t xml:space="preserve">Таблица 4. Расчетные значения индексов  </t>
  </si>
  <si>
    <t xml:space="preserve">LSIT(i,j) </t>
  </si>
  <si>
    <t> студента (i)</t>
  </si>
  <si>
    <t>LSI (i)</t>
  </si>
  <si>
    <t>средний научениеметрический</t>
  </si>
  <si>
    <t>индекс студента</t>
  </si>
  <si>
    <t> LTI (j)</t>
  </si>
  <si>
    <t>LGI</t>
  </si>
  <si>
    <t>средний</t>
  </si>
  <si>
    <t>индекс группы</t>
  </si>
  <si>
    <t xml:space="preserve">научениеметрический </t>
  </si>
  <si>
    <t xml:space="preserve">индекс </t>
  </si>
  <si>
    <t>теста</t>
  </si>
  <si>
    <t xml:space="preserve">Соотношение успеваемости и мотивации в группе </t>
  </si>
  <si>
    <t>Соотношение мотивации и успеваемости в группе</t>
  </si>
  <si>
    <t>Электронные учебники</t>
  </si>
  <si>
    <t>Рабочие тетради</t>
  </si>
  <si>
    <t>Видеолекции</t>
  </si>
  <si>
    <t>Печатные учебники</t>
  </si>
  <si>
    <t xml:space="preserve"> введены веса</t>
  </si>
  <si>
    <t>Для диаграммы</t>
  </si>
  <si>
    <t>Сортировка</t>
  </si>
  <si>
    <t>Ранг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</si>
</sst>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0" x14ac:knownFonts="1">
    <font>
      <sz val="10"/>
      <color rgb="FF000000"/>
      <name val="Arial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8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  <scheme val="minor"/>
    </font>
    <font>
      <i/>
      <sz val="11"/>
      <color rgb="FF000000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2" fontId="0" fillId="0" borderId="0" xfId="0" applyNumberFormat="1" applyFont="1" applyAlignment="1"/>
    <xf numFmtId="0" fontId="0" fillId="0" borderId="0" xfId="0"/>
    <xf numFmtId="0" fontId="0" fillId="0" borderId="1" xfId="0" applyBorder="1"/>
    <xf numFmtId="0" fontId="2" fillId="0" borderId="1" xfId="0" applyFont="1" applyFill="1" applyBorder="1" applyAlignment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justify" wrapText="1"/>
    </xf>
    <xf numFmtId="0" fontId="5" fillId="0" borderId="7" xfId="0" applyFont="1" applyBorder="1" applyAlignment="1">
      <alignment wrapText="1"/>
    </xf>
    <xf numFmtId="0" fontId="4" fillId="0" borderId="8" xfId="0" applyFont="1" applyFill="1" applyBorder="1" applyAlignment="1">
      <alignment horizontal="center" wrapText="1"/>
    </xf>
    <xf numFmtId="0" fontId="4" fillId="0" borderId="9" xfId="0" applyFont="1" applyBorder="1"/>
    <xf numFmtId="0" fontId="2" fillId="0" borderId="1" xfId="0" applyFont="1" applyBorder="1" applyAlignment="1"/>
    <xf numFmtId="1" fontId="0" fillId="0" borderId="0" xfId="0" applyNumberFormat="1"/>
    <xf numFmtId="0" fontId="4" fillId="0" borderId="10" xfId="0" applyFont="1" applyBorder="1"/>
    <xf numFmtId="0" fontId="4" fillId="0" borderId="6" xfId="0" applyFont="1" applyFill="1" applyBorder="1"/>
    <xf numFmtId="0" fontId="4" fillId="0" borderId="1" xfId="0" applyFont="1" applyBorder="1" applyAlignment="1">
      <alignment horizontal="right"/>
    </xf>
    <xf numFmtId="0" fontId="0" fillId="0" borderId="1" xfId="0" applyFill="1" applyBorder="1"/>
    <xf numFmtId="2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8" xfId="0" applyFont="1" applyFill="1" applyBorder="1" applyAlignment="1"/>
    <xf numFmtId="0" fontId="4" fillId="0" borderId="6" xfId="0" applyFont="1" applyBorder="1"/>
    <xf numFmtId="2" fontId="0" fillId="0" borderId="1" xfId="0" applyNumberFormat="1" applyFill="1" applyBorder="1"/>
    <xf numFmtId="2" fontId="0" fillId="0" borderId="1" xfId="0" applyNumberFormat="1" applyBorder="1"/>
    <xf numFmtId="0" fontId="1" fillId="0" borderId="1" xfId="0" applyFont="1" applyBorder="1"/>
    <xf numFmtId="9" fontId="0" fillId="0" borderId="1" xfId="1" applyFont="1" applyBorder="1"/>
    <xf numFmtId="0" fontId="4" fillId="0" borderId="2" xfId="0" applyFont="1" applyBorder="1" applyAlignment="1">
      <alignment horizontal="justify" wrapText="1"/>
    </xf>
    <xf numFmtId="0" fontId="4" fillId="0" borderId="12" xfId="0" applyFont="1" applyBorder="1"/>
    <xf numFmtId="0" fontId="4" fillId="0" borderId="13" xfId="0" applyFont="1" applyBorder="1" applyAlignment="1">
      <alignment horizontal="justify" wrapText="1"/>
    </xf>
    <xf numFmtId="0" fontId="4" fillId="0" borderId="14" xfId="0" applyFont="1" applyBorder="1" applyAlignment="1">
      <alignment horizontal="justify" wrapText="1"/>
    </xf>
    <xf numFmtId="0" fontId="4" fillId="0" borderId="14" xfId="0" applyFont="1" applyBorder="1"/>
    <xf numFmtId="0" fontId="4" fillId="0" borderId="14" xfId="0" applyFont="1" applyFill="1" applyBorder="1" applyAlignment="1">
      <alignment horizontal="justify" wrapText="1"/>
    </xf>
    <xf numFmtId="0" fontId="5" fillId="0" borderId="8" xfId="0" applyFont="1" applyFill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left"/>
    </xf>
    <xf numFmtId="0" fontId="4" fillId="0" borderId="1" xfId="0" applyFont="1" applyFill="1" applyBorder="1"/>
    <xf numFmtId="2" fontId="4" fillId="0" borderId="1" xfId="0" applyNumberFormat="1" applyFont="1" applyBorder="1" applyAlignment="1">
      <alignment horizontal="right"/>
    </xf>
    <xf numFmtId="165" fontId="0" fillId="0" borderId="1" xfId="0" applyNumberFormat="1" applyBorder="1"/>
    <xf numFmtId="0" fontId="6" fillId="0" borderId="0" xfId="0" applyFont="1" applyAlignment="1">
      <alignment horizontal="center" vertical="center" readingOrder="1"/>
    </xf>
    <xf numFmtId="0" fontId="7" fillId="0" borderId="0" xfId="0" applyFont="1" applyAlignment="1">
      <alignment horizontal="left" vertical="center" readingOrder="1"/>
    </xf>
    <xf numFmtId="2" fontId="0" fillId="0" borderId="1" xfId="0" applyNumberFormat="1" applyFont="1" applyBorder="1" applyAlignment="1"/>
    <xf numFmtId="0" fontId="4" fillId="0" borderId="2" xfId="0" applyFont="1" applyBorder="1"/>
    <xf numFmtId="0" fontId="4" fillId="0" borderId="4" xfId="0" applyFont="1" applyBorder="1"/>
    <xf numFmtId="0" fontId="4" fillId="0" borderId="15" xfId="0" applyFont="1" applyBorder="1"/>
    <xf numFmtId="0" fontId="4" fillId="0" borderId="13" xfId="0" applyFont="1" applyBorder="1"/>
    <xf numFmtId="0" fontId="4" fillId="0" borderId="16" xfId="0" applyFont="1" applyBorder="1" applyAlignment="1">
      <alignment horizontal="right"/>
    </xf>
    <xf numFmtId="0" fontId="4" fillId="0" borderId="17" xfId="0" applyFont="1" applyBorder="1" applyAlignment="1">
      <alignment horizontal="right"/>
    </xf>
    <xf numFmtId="0" fontId="4" fillId="0" borderId="18" xfId="0" applyFont="1" applyFill="1" applyBorder="1" applyAlignment="1">
      <alignment horizontal="right"/>
    </xf>
    <xf numFmtId="0" fontId="4" fillId="0" borderId="19" xfId="0" applyFont="1" applyFill="1" applyBorder="1" applyAlignment="1">
      <alignment horizontal="right"/>
    </xf>
    <xf numFmtId="2" fontId="4" fillId="0" borderId="20" xfId="0" applyNumberFormat="1" applyFont="1" applyBorder="1" applyAlignment="1">
      <alignment horizontal="right"/>
    </xf>
    <xf numFmtId="0" fontId="6" fillId="0" borderId="0" xfId="0" applyFont="1" applyAlignment="1">
      <alignment horizontal="center" readingOrder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2" borderId="14" xfId="0" applyFont="1" applyFill="1" applyBorder="1" applyAlignment="1">
      <alignment horizontal="center"/>
    </xf>
    <xf numFmtId="0" fontId="4" fillId="2" borderId="1" xfId="0" applyFont="1" applyFill="1" applyBorder="1"/>
    <xf numFmtId="2" fontId="8" fillId="2" borderId="1" xfId="0" applyNumberFormat="1" applyFont="1" applyFill="1" applyBorder="1" applyAlignment="1">
      <alignment horizontal="right"/>
    </xf>
    <xf numFmtId="2" fontId="9" fillId="3" borderId="1" xfId="0" applyNumberFormat="1" applyFont="1" applyFill="1" applyBorder="1" applyAlignment="1">
      <alignment horizontal="left"/>
    </xf>
    <xf numFmtId="0" fontId="0" fillId="3" borderId="0" xfId="0" applyFill="1"/>
    <xf numFmtId="2" fontId="8" fillId="2" borderId="1" xfId="0" applyNumberFormat="1" applyFont="1" applyFill="1" applyBorder="1" applyAlignment="1">
      <alignment horizontal="left"/>
    </xf>
    <xf numFmtId="2" fontId="4" fillId="4" borderId="7" xfId="0" applyNumberFormat="1" applyFont="1" applyFill="1" applyBorder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Оценка курсу ОТС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1</c:v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'Обработка анкет'!$A$48:$A$51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'Обработка анкет'!$B$48:$B$51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Оценка БРСО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1</c:v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'Обработка анкет'!$E$49:$E$52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'Обработка анкет'!$F$49:$F$52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doughnutChart>
        <c:varyColors val="1"/>
        <c:ser>
          <c:idx val="1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'Обработка анкет'!$A$56:$A$59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'Обработка анкет'!$B$56:$B$59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</c:ser>
        <c:ser>
          <c:idx val="2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'Обработка анкет'!$A$56:$A$59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'Обработка анкет'!$C$56:$C$59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Средняя успеваемость по БРСО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'Обработка анкет'!$N$87</c:f>
              <c:strCache>
                <c:ptCount val="1"/>
                <c:pt idx="0">
                  <c:v>Кол-во студентов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'Обработка анкет'!$M$88:$M$92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'Обработка анкет'!$N$88:$N$92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Оценка</a:t>
            </a:r>
            <a:r>
              <a:rPr lang="ru-RU" baseline="0"/>
              <a:t> популярности заданий 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'Обработка анкет'!$A$170</c:f>
              <c:strCache>
                <c:ptCount val="1"/>
                <c:pt idx="0">
                  <c:v>Средний балл j-му тесту по 5-ти балльной шкале</c:v>
                </c:pt>
              </c:strCache>
            </c:strRef>
          </c:tx>
          <c:invertIfNegative val="0"/>
          <c:cat>
            <c:strRef>
              <c:f>'Обработка анкет'!$C$171:$C$177</c:f>
              <c:strCache>
                <c:ptCount val="7"/>
                <c:pt idx="0">
                  <c:v>Кр1</c:v>
                </c:pt>
                <c:pt idx="1">
                  <c:v>Кр2</c:v>
                </c:pt>
                <c:pt idx="2">
                  <c:v>Тест 1</c:v>
                </c:pt>
                <c:pt idx="3">
                  <c:v>Тест 2</c:v>
                </c:pt>
                <c:pt idx="4">
                  <c:v>Диктант</c:v>
                </c:pt>
                <c:pt idx="5">
                  <c:v>Кейс&amp;ДИ</c:v>
                </c:pt>
                <c:pt idx="6">
                  <c:v>Кейс</c:v>
                </c:pt>
              </c:strCache>
            </c:strRef>
          </c:cat>
          <c:val>
            <c:numRef>
              <c:f>'Обработка анкет'!$A$171:$A$177</c:f>
              <c:numCache>
                <c:formatCode>0.00</c:formatCode>
                <c:ptCount val="7"/>
                <c:pt idx="0">
                  <c:v>3.9090909090909092</c:v>
                </c:pt>
                <c:pt idx="1">
                  <c:v>3.7727272727272729</c:v>
                </c:pt>
                <c:pt idx="2">
                  <c:v>4.1363636363636367</c:v>
                </c:pt>
                <c:pt idx="3">
                  <c:v>3.9090909090909092</c:v>
                </c:pt>
                <c:pt idx="4">
                  <c:v>3.5</c:v>
                </c:pt>
                <c:pt idx="5">
                  <c:v>2.75</c:v>
                </c:pt>
                <c:pt idx="6">
                  <c:v>2.125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90176"/>
        <c:axId val="153929216"/>
      </c:barChart>
      <c:catAx>
        <c:axId val="15389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Виды</a:t>
                </a:r>
                <a:r>
                  <a:rPr lang="ru-RU" baseline="0"/>
                  <a:t> заданий</a:t>
                </a:r>
                <a:endParaRPr lang="ru-RU"/>
              </a:p>
            </c:rich>
          </c:tx>
          <c:layout/>
          <c:overlay val="0"/>
        </c:title>
        <c:majorTickMark val="none"/>
        <c:minorTickMark val="none"/>
        <c:tickLblPos val="nextTo"/>
        <c:crossAx val="153929216"/>
        <c:crosses val="autoZero"/>
        <c:auto val="1"/>
        <c:lblAlgn val="ctr"/>
        <c:lblOffset val="100"/>
        <c:noMultiLvlLbl val="0"/>
      </c:catAx>
      <c:valAx>
        <c:axId val="153929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Средние</a:t>
                </a:r>
                <a:r>
                  <a:rPr lang="ru-RU" baseline="0"/>
                  <a:t> баллы заданиям</a:t>
                </a:r>
                <a:endParaRPr lang="ru-RU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3890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Соотношение успеваемости и мотивации в группе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'Обработка анкет'!$B$209:$B$228</c:f>
              <c:numCache>
                <c:formatCode>0.00</c:formatCode>
                <c:ptCount val="20"/>
                <c:pt idx="0">
                  <c:v>3.8582251082251084</c:v>
                </c:pt>
                <c:pt idx="1">
                  <c:v>2.4523809523809526</c:v>
                </c:pt>
                <c:pt idx="2">
                  <c:v>1.7045454545454546</c:v>
                </c:pt>
                <c:pt idx="3">
                  <c:v>1.7045454545454546</c:v>
                </c:pt>
                <c:pt idx="4">
                  <c:v>1.8181818181818183</c:v>
                </c:pt>
                <c:pt idx="5">
                  <c:v>3.614718614718615</c:v>
                </c:pt>
                <c:pt idx="6">
                  <c:v>1.4285714285714286</c:v>
                </c:pt>
                <c:pt idx="7">
                  <c:v>4.9350649350649354</c:v>
                </c:pt>
                <c:pt idx="8">
                  <c:v>3.3652597402597402</c:v>
                </c:pt>
                <c:pt idx="9">
                  <c:v>2.1753246753246751</c:v>
                </c:pt>
                <c:pt idx="10">
                  <c:v>2.6163419913419914</c:v>
                </c:pt>
                <c:pt idx="11">
                  <c:v>2.1590909090909092</c:v>
                </c:pt>
                <c:pt idx="12">
                  <c:v>1.2337662337662338</c:v>
                </c:pt>
                <c:pt idx="13">
                  <c:v>2.1850649350649349</c:v>
                </c:pt>
                <c:pt idx="14">
                  <c:v>2.2077922077922074</c:v>
                </c:pt>
                <c:pt idx="15">
                  <c:v>3.0584415584415585</c:v>
                </c:pt>
                <c:pt idx="16">
                  <c:v>2.0292207792207795</c:v>
                </c:pt>
                <c:pt idx="17">
                  <c:v>3.5205627705627704</c:v>
                </c:pt>
                <c:pt idx="18">
                  <c:v>2.4188311688311686</c:v>
                </c:pt>
                <c:pt idx="19">
                  <c:v>2.3538961038961039</c:v>
                </c:pt>
              </c:numCache>
            </c:numRef>
          </c:xVal>
          <c:yVal>
            <c:numRef>
              <c:f>'Обработка анкет'!$C$209:$C$228</c:f>
              <c:numCache>
                <c:formatCode>0.00</c:formatCode>
                <c:ptCount val="20"/>
                <c:pt idx="0">
                  <c:v>3.5064935064935066</c:v>
                </c:pt>
                <c:pt idx="1">
                  <c:v>5</c:v>
                </c:pt>
                <c:pt idx="2">
                  <c:v>1.5746753246753247</c:v>
                </c:pt>
                <c:pt idx="3">
                  <c:v>2.5324675324675323</c:v>
                </c:pt>
                <c:pt idx="4">
                  <c:v>2.5324675324675323</c:v>
                </c:pt>
                <c:pt idx="5">
                  <c:v>3.8636363636363638</c:v>
                </c:pt>
                <c:pt idx="6">
                  <c:v>2.8311688311688314</c:v>
                </c:pt>
                <c:pt idx="7">
                  <c:v>5</c:v>
                </c:pt>
                <c:pt idx="8">
                  <c:v>2.6298701298701297</c:v>
                </c:pt>
                <c:pt idx="9">
                  <c:v>5</c:v>
                </c:pt>
                <c:pt idx="10">
                  <c:v>4.8701298701298708</c:v>
                </c:pt>
                <c:pt idx="11">
                  <c:v>3.3766233766233769</c:v>
                </c:pt>
                <c:pt idx="12">
                  <c:v>2.6580086580086579</c:v>
                </c:pt>
                <c:pt idx="13">
                  <c:v>2.9220779220779218</c:v>
                </c:pt>
                <c:pt idx="14">
                  <c:v>2.5974025974025969</c:v>
                </c:pt>
                <c:pt idx="15">
                  <c:v>3.2792207792207795</c:v>
                </c:pt>
                <c:pt idx="16">
                  <c:v>2.8571428571428572</c:v>
                </c:pt>
                <c:pt idx="17">
                  <c:v>4.0400432900432905</c:v>
                </c:pt>
                <c:pt idx="18">
                  <c:v>4.5454545454545459</c:v>
                </c:pt>
                <c:pt idx="19">
                  <c:v>3.2467532467532472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78144"/>
        <c:axId val="154280320"/>
      </c:scatterChart>
      <c:valAx>
        <c:axId val="154278144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Успеваемость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54280320"/>
        <c:crosses val="autoZero"/>
        <c:crossBetween val="midCat"/>
      </c:valAx>
      <c:valAx>
        <c:axId val="154280320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Мотивация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54278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Соотношение мотивации и успеваемости в группе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2"/>
                  <c:y val="-7.7906824146981621E-2"/>
                </c:manualLayout>
              </c:layout>
              <c:numFmt formatCode="General" sourceLinked="0"/>
            </c:trendlineLbl>
          </c:trendline>
          <c:xVal>
            <c:numRef>
              <c:f>'Обработка анкет'!$A$232:$A$251</c:f>
              <c:numCache>
                <c:formatCode>0.00</c:formatCode>
                <c:ptCount val="20"/>
                <c:pt idx="0">
                  <c:v>3.5064935064935066</c:v>
                </c:pt>
                <c:pt idx="1">
                  <c:v>5</c:v>
                </c:pt>
                <c:pt idx="2">
                  <c:v>1.5746753246753247</c:v>
                </c:pt>
                <c:pt idx="3">
                  <c:v>2.5324675324675323</c:v>
                </c:pt>
                <c:pt idx="4">
                  <c:v>2.5324675324675323</c:v>
                </c:pt>
                <c:pt idx="5">
                  <c:v>3.8636363636363638</c:v>
                </c:pt>
                <c:pt idx="6">
                  <c:v>2.8311688311688314</c:v>
                </c:pt>
                <c:pt idx="7">
                  <c:v>5</c:v>
                </c:pt>
                <c:pt idx="8">
                  <c:v>2.6298701298701297</c:v>
                </c:pt>
                <c:pt idx="9">
                  <c:v>5</c:v>
                </c:pt>
                <c:pt idx="10">
                  <c:v>4.8701298701298708</c:v>
                </c:pt>
                <c:pt idx="11">
                  <c:v>3.3766233766233769</c:v>
                </c:pt>
                <c:pt idx="12">
                  <c:v>2.6580086580086579</c:v>
                </c:pt>
                <c:pt idx="13">
                  <c:v>2.9220779220779218</c:v>
                </c:pt>
                <c:pt idx="14">
                  <c:v>2.5974025974025969</c:v>
                </c:pt>
                <c:pt idx="15">
                  <c:v>3.2792207792207795</c:v>
                </c:pt>
                <c:pt idx="16">
                  <c:v>2.8571428571428572</c:v>
                </c:pt>
                <c:pt idx="17">
                  <c:v>4.0400432900432905</c:v>
                </c:pt>
                <c:pt idx="18">
                  <c:v>4.5454545454545459</c:v>
                </c:pt>
                <c:pt idx="19">
                  <c:v>3.2467532467532472</c:v>
                </c:pt>
              </c:numCache>
            </c:numRef>
          </c:xVal>
          <c:yVal>
            <c:numRef>
              <c:f>'Обработка анкет'!$B$232:$B$251</c:f>
              <c:numCache>
                <c:formatCode>0.00</c:formatCode>
                <c:ptCount val="20"/>
                <c:pt idx="0">
                  <c:v>3.8582251082251084</c:v>
                </c:pt>
                <c:pt idx="1">
                  <c:v>2.4523809523809526</c:v>
                </c:pt>
                <c:pt idx="2">
                  <c:v>1.7045454545454546</c:v>
                </c:pt>
                <c:pt idx="3">
                  <c:v>1.7045454545454546</c:v>
                </c:pt>
                <c:pt idx="4">
                  <c:v>1.8181818181818183</c:v>
                </c:pt>
                <c:pt idx="5">
                  <c:v>3.614718614718615</c:v>
                </c:pt>
                <c:pt idx="6">
                  <c:v>1.4285714285714286</c:v>
                </c:pt>
                <c:pt idx="7">
                  <c:v>4.9350649350649354</c:v>
                </c:pt>
                <c:pt idx="8">
                  <c:v>3.3652597402597402</c:v>
                </c:pt>
                <c:pt idx="9">
                  <c:v>2.1753246753246751</c:v>
                </c:pt>
                <c:pt idx="10">
                  <c:v>2.6163419913419914</c:v>
                </c:pt>
                <c:pt idx="11">
                  <c:v>2.1590909090909092</c:v>
                </c:pt>
                <c:pt idx="12">
                  <c:v>1.2337662337662338</c:v>
                </c:pt>
                <c:pt idx="13">
                  <c:v>2.1850649350649349</c:v>
                </c:pt>
                <c:pt idx="14">
                  <c:v>2.2077922077922074</c:v>
                </c:pt>
                <c:pt idx="15">
                  <c:v>3.0584415584415585</c:v>
                </c:pt>
                <c:pt idx="16">
                  <c:v>2.0292207792207795</c:v>
                </c:pt>
                <c:pt idx="17">
                  <c:v>3.5205627705627704</c:v>
                </c:pt>
                <c:pt idx="18">
                  <c:v>2.4188311688311686</c:v>
                </c:pt>
                <c:pt idx="19">
                  <c:v>2.3538961038961039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8336"/>
        <c:axId val="154320256"/>
      </c:scatterChart>
      <c:valAx>
        <c:axId val="154318336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Мотивация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54320256"/>
        <c:crosses val="autoZero"/>
        <c:crossBetween val="midCat"/>
      </c:valAx>
      <c:valAx>
        <c:axId val="154320256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Успеваемость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5431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Предпочитаемые</a:t>
            </a:r>
            <a:r>
              <a:rPr lang="ru-RU" baseline="0"/>
              <a:t> пособия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'Обработка анкет'!$J$25:$J$28</c:f>
              <c:strCache>
                <c:ptCount val="4"/>
                <c:pt idx="0">
                  <c:v>Электронные учебники</c:v>
                </c:pt>
                <c:pt idx="1">
                  <c:v>Рабочие тетради</c:v>
                </c:pt>
                <c:pt idx="2">
                  <c:v>Видеолекции</c:v>
                </c:pt>
                <c:pt idx="3">
                  <c:v>Печатные учебники</c:v>
                </c:pt>
              </c:strCache>
            </c:strRef>
          </c:cat>
          <c:val>
            <c:numRef>
              <c:f>'Обработка анкет'!$K$25:$K$28</c:f>
              <c:numCache>
                <c:formatCode>General</c:formatCode>
                <c:ptCount val="4"/>
                <c:pt idx="0">
                  <c:v>13</c:v>
                </c:pt>
                <c:pt idx="1">
                  <c:v>19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57760"/>
        <c:axId val="154359296"/>
      </c:barChart>
      <c:catAx>
        <c:axId val="154357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359296"/>
        <c:crosses val="autoZero"/>
        <c:auto val="1"/>
        <c:lblAlgn val="ctr"/>
        <c:lblOffset val="100"/>
        <c:noMultiLvlLbl val="0"/>
      </c:catAx>
      <c:valAx>
        <c:axId val="154359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35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43</xdr:row>
      <xdr:rowOff>104775</xdr:rowOff>
    </xdr:from>
    <xdr:to>
      <xdr:col>15</xdr:col>
      <xdr:colOff>247650</xdr:colOff>
      <xdr:row>60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60</xdr:row>
      <xdr:rowOff>57150</xdr:rowOff>
    </xdr:from>
    <xdr:to>
      <xdr:col>15</xdr:col>
      <xdr:colOff>352425</xdr:colOff>
      <xdr:row>77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62</xdr:row>
      <xdr:rowOff>133350</xdr:rowOff>
    </xdr:from>
    <xdr:to>
      <xdr:col>8</xdr:col>
      <xdr:colOff>238125</xdr:colOff>
      <xdr:row>79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276225</xdr:colOff>
      <xdr:row>93</xdr:row>
      <xdr:rowOff>76200</xdr:rowOff>
    </xdr:from>
    <xdr:to>
      <xdr:col>18</xdr:col>
      <xdr:colOff>581025</xdr:colOff>
      <xdr:row>107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123825</xdr:colOff>
      <xdr:row>153</xdr:row>
      <xdr:rowOff>28575</xdr:rowOff>
    </xdr:from>
    <xdr:to>
      <xdr:col>8</xdr:col>
      <xdr:colOff>428625</xdr:colOff>
      <xdr:row>167</xdr:row>
      <xdr:rowOff>104775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495300</xdr:colOff>
      <xdr:row>212</xdr:row>
      <xdr:rowOff>19050</xdr:rowOff>
    </xdr:from>
    <xdr:to>
      <xdr:col>13</xdr:col>
      <xdr:colOff>104775</xdr:colOff>
      <xdr:row>226</xdr:row>
      <xdr:rowOff>95250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228600</xdr:colOff>
      <xdr:row>232</xdr:row>
      <xdr:rowOff>85725</xdr:rowOff>
    </xdr:from>
    <xdr:to>
      <xdr:col>11</xdr:col>
      <xdr:colOff>419100</xdr:colOff>
      <xdr:row>249</xdr:row>
      <xdr:rowOff>76200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114300</xdr:colOff>
      <xdr:row>22</xdr:row>
      <xdr:rowOff>714375</xdr:rowOff>
    </xdr:from>
    <xdr:to>
      <xdr:col>18</xdr:col>
      <xdr:colOff>419100</xdr:colOff>
      <xdr:row>33</xdr:row>
      <xdr:rowOff>57150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1"/>
  <sheetViews>
    <sheetView tabSelected="1" topLeftCell="A46" workbookViewId="0">
      <selection activeCell="K156" sqref="K156"/>
    </sheetView>
  </sheetViews>
  <sheetFormatPr defaultRowHeight="12.75" x14ac:dyDescent="0.2"/>
  <cols>
    <col min="2" max="2" width="9.28515625" customWidth="1"/>
    <col min="3" max="4" width="9.42578125" customWidth="1"/>
    <col min="5" max="8" width="9.5703125" bestFit="1" customWidth="1"/>
    <col min="20" max="20" width="73.42578125" customWidth="1"/>
  </cols>
  <sheetData>
    <row r="1" spans="1:36" ht="229.5" x14ac:dyDescent="0.2">
      <c r="A1" s="2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5" t="s">
        <v>67</v>
      </c>
      <c r="P1" s="25" t="s">
        <v>68</v>
      </c>
      <c r="Q1" s="25" t="s">
        <v>69</v>
      </c>
      <c r="R1" s="25" t="s">
        <v>70</v>
      </c>
      <c r="S1" s="25" t="s">
        <v>71</v>
      </c>
      <c r="T1" s="25" t="s">
        <v>72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">
      <c r="A2">
        <v>1</v>
      </c>
      <c r="B2" t="s">
        <v>19</v>
      </c>
      <c r="C2">
        <v>6</v>
      </c>
      <c r="D2">
        <v>10</v>
      </c>
      <c r="E2">
        <v>8</v>
      </c>
      <c r="F2">
        <v>9</v>
      </c>
      <c r="G2">
        <v>9</v>
      </c>
      <c r="H2">
        <v>1</v>
      </c>
      <c r="I2">
        <v>8</v>
      </c>
      <c r="J2">
        <v>1</v>
      </c>
      <c r="K2">
        <v>3</v>
      </c>
      <c r="L2">
        <v>4</v>
      </c>
      <c r="M2">
        <v>5</v>
      </c>
      <c r="N2">
        <v>5</v>
      </c>
      <c r="O2">
        <v>5</v>
      </c>
      <c r="P2">
        <v>6</v>
      </c>
      <c r="Q2">
        <v>4</v>
      </c>
      <c r="R2" s="2" t="s">
        <v>16</v>
      </c>
      <c r="S2" t="s">
        <v>20</v>
      </c>
      <c r="T2">
        <v>4</v>
      </c>
    </row>
    <row r="3" spans="1:36" x14ac:dyDescent="0.2">
      <c r="A3">
        <v>2</v>
      </c>
      <c r="B3" t="s">
        <v>19</v>
      </c>
      <c r="C3">
        <v>2</v>
      </c>
      <c r="D3">
        <v>11</v>
      </c>
      <c r="E3">
        <v>1</v>
      </c>
      <c r="F3">
        <v>11</v>
      </c>
      <c r="G3">
        <v>8</v>
      </c>
      <c r="H3">
        <v>11</v>
      </c>
      <c r="I3">
        <v>11</v>
      </c>
      <c r="J3">
        <v>11</v>
      </c>
      <c r="K3">
        <v>2</v>
      </c>
      <c r="L3">
        <v>4</v>
      </c>
      <c r="M3">
        <v>3</v>
      </c>
      <c r="N3">
        <v>5</v>
      </c>
      <c r="O3">
        <v>2</v>
      </c>
      <c r="P3">
        <v>6</v>
      </c>
      <c r="Q3">
        <v>5</v>
      </c>
      <c r="R3" s="2" t="s">
        <v>15</v>
      </c>
      <c r="S3" s="2" t="s">
        <v>22</v>
      </c>
      <c r="T3">
        <v>5</v>
      </c>
    </row>
    <row r="4" spans="1:36" x14ac:dyDescent="0.2">
      <c r="A4">
        <v>3</v>
      </c>
      <c r="B4" t="s">
        <v>19</v>
      </c>
      <c r="C4">
        <v>0</v>
      </c>
      <c r="D4">
        <v>4</v>
      </c>
      <c r="E4">
        <v>2</v>
      </c>
      <c r="F4">
        <v>2</v>
      </c>
      <c r="G4">
        <v>8</v>
      </c>
      <c r="H4">
        <v>5</v>
      </c>
      <c r="I4">
        <v>8</v>
      </c>
      <c r="J4">
        <v>5</v>
      </c>
      <c r="K4">
        <v>3</v>
      </c>
      <c r="L4">
        <v>3</v>
      </c>
      <c r="Q4">
        <v>4</v>
      </c>
      <c r="R4" s="2" t="s">
        <v>21</v>
      </c>
      <c r="T4">
        <v>3</v>
      </c>
    </row>
    <row r="5" spans="1:36" x14ac:dyDescent="0.2">
      <c r="A5">
        <v>4</v>
      </c>
      <c r="B5" t="s">
        <v>19</v>
      </c>
      <c r="C5">
        <v>1</v>
      </c>
      <c r="D5">
        <v>7</v>
      </c>
      <c r="E5">
        <v>4</v>
      </c>
      <c r="F5">
        <v>7</v>
      </c>
      <c r="G5">
        <v>7</v>
      </c>
      <c r="H5">
        <v>7</v>
      </c>
      <c r="I5">
        <v>6</v>
      </c>
      <c r="J5">
        <v>7</v>
      </c>
      <c r="K5">
        <v>3</v>
      </c>
      <c r="L5">
        <v>4</v>
      </c>
      <c r="M5">
        <v>0</v>
      </c>
      <c r="N5">
        <v>0</v>
      </c>
      <c r="O5">
        <v>0</v>
      </c>
      <c r="P5">
        <v>0</v>
      </c>
      <c r="Q5">
        <v>4</v>
      </c>
      <c r="R5" t="s">
        <v>21</v>
      </c>
      <c r="T5">
        <v>3</v>
      </c>
    </row>
    <row r="6" spans="1:36" x14ac:dyDescent="0.2">
      <c r="A6">
        <v>5</v>
      </c>
      <c r="B6" t="s">
        <v>19</v>
      </c>
      <c r="C6">
        <v>5</v>
      </c>
      <c r="D6">
        <v>9</v>
      </c>
      <c r="E6">
        <v>5</v>
      </c>
      <c r="F6">
        <v>9</v>
      </c>
      <c r="G6">
        <v>10</v>
      </c>
      <c r="H6">
        <v>11</v>
      </c>
      <c r="I6">
        <v>8</v>
      </c>
      <c r="J6">
        <v>10</v>
      </c>
      <c r="K6">
        <v>0</v>
      </c>
      <c r="L6" t="s">
        <v>18</v>
      </c>
      <c r="M6">
        <v>0</v>
      </c>
      <c r="N6" t="s">
        <v>18</v>
      </c>
      <c r="O6">
        <v>0</v>
      </c>
      <c r="P6" t="s">
        <v>18</v>
      </c>
      <c r="Q6">
        <v>5</v>
      </c>
      <c r="R6" s="2" t="s">
        <v>23</v>
      </c>
      <c r="S6" s="2" t="s">
        <v>24</v>
      </c>
      <c r="T6">
        <v>4</v>
      </c>
    </row>
    <row r="7" spans="1:36" x14ac:dyDescent="0.2">
      <c r="A7">
        <v>6</v>
      </c>
      <c r="B7" t="s">
        <v>25</v>
      </c>
      <c r="C7">
        <v>6</v>
      </c>
      <c r="D7">
        <v>8</v>
      </c>
      <c r="E7">
        <v>6</v>
      </c>
      <c r="F7">
        <v>8</v>
      </c>
      <c r="G7">
        <v>10</v>
      </c>
      <c r="H7">
        <v>8</v>
      </c>
      <c r="I7">
        <v>8</v>
      </c>
      <c r="J7">
        <v>8</v>
      </c>
      <c r="K7">
        <v>2</v>
      </c>
      <c r="L7">
        <v>2</v>
      </c>
      <c r="M7">
        <v>5</v>
      </c>
      <c r="N7">
        <v>5</v>
      </c>
      <c r="O7">
        <v>5</v>
      </c>
      <c r="P7">
        <v>6</v>
      </c>
      <c r="Q7">
        <v>4</v>
      </c>
      <c r="R7" s="2" t="s">
        <v>21</v>
      </c>
      <c r="S7" t="s">
        <v>26</v>
      </c>
      <c r="T7">
        <v>4</v>
      </c>
    </row>
    <row r="8" spans="1:36" x14ac:dyDescent="0.2">
      <c r="A8">
        <v>7</v>
      </c>
      <c r="B8" t="s">
        <v>19</v>
      </c>
      <c r="C8">
        <v>3</v>
      </c>
      <c r="D8">
        <v>8</v>
      </c>
      <c r="E8">
        <v>4</v>
      </c>
      <c r="F8">
        <v>9</v>
      </c>
      <c r="G8">
        <v>8</v>
      </c>
      <c r="H8">
        <v>10</v>
      </c>
      <c r="I8">
        <v>7</v>
      </c>
      <c r="J8">
        <v>10</v>
      </c>
      <c r="K8">
        <v>0</v>
      </c>
      <c r="L8">
        <v>0</v>
      </c>
      <c r="M8">
        <v>0</v>
      </c>
      <c r="N8">
        <v>3</v>
      </c>
      <c r="O8">
        <v>0</v>
      </c>
      <c r="P8">
        <v>0</v>
      </c>
      <c r="Q8">
        <v>4</v>
      </c>
      <c r="R8" t="s">
        <v>21</v>
      </c>
      <c r="T8">
        <v>5</v>
      </c>
    </row>
    <row r="9" spans="1:36" x14ac:dyDescent="0.2">
      <c r="A9">
        <v>8</v>
      </c>
      <c r="B9" t="s">
        <v>19</v>
      </c>
      <c r="C9">
        <v>11</v>
      </c>
      <c r="D9">
        <v>11</v>
      </c>
      <c r="E9">
        <v>11</v>
      </c>
      <c r="F9">
        <v>11</v>
      </c>
      <c r="G9">
        <v>11</v>
      </c>
      <c r="H9">
        <v>11</v>
      </c>
      <c r="I9">
        <v>10</v>
      </c>
      <c r="J9">
        <v>11</v>
      </c>
      <c r="K9">
        <v>4</v>
      </c>
      <c r="L9">
        <v>4</v>
      </c>
      <c r="M9">
        <v>5</v>
      </c>
      <c r="N9">
        <v>5</v>
      </c>
      <c r="O9">
        <v>6</v>
      </c>
      <c r="P9">
        <v>6</v>
      </c>
      <c r="Q9">
        <v>5</v>
      </c>
      <c r="R9" s="2" t="s">
        <v>27</v>
      </c>
      <c r="T9">
        <v>5</v>
      </c>
    </row>
    <row r="10" spans="1:36" x14ac:dyDescent="0.2">
      <c r="A10">
        <v>9</v>
      </c>
      <c r="B10" t="s">
        <v>19</v>
      </c>
      <c r="C10">
        <v>9</v>
      </c>
      <c r="D10">
        <v>7</v>
      </c>
      <c r="E10">
        <v>1</v>
      </c>
      <c r="F10">
        <v>1</v>
      </c>
      <c r="G10">
        <v>10</v>
      </c>
      <c r="H10">
        <v>8</v>
      </c>
      <c r="I10">
        <v>9</v>
      </c>
      <c r="J10">
        <v>8</v>
      </c>
      <c r="K10">
        <v>3.5</v>
      </c>
      <c r="L10">
        <v>2</v>
      </c>
      <c r="M10">
        <v>6</v>
      </c>
      <c r="N10">
        <v>5</v>
      </c>
      <c r="Q10">
        <v>3</v>
      </c>
      <c r="R10" t="s">
        <v>17</v>
      </c>
      <c r="T10">
        <v>5</v>
      </c>
    </row>
    <row r="11" spans="1:36" x14ac:dyDescent="0.2">
      <c r="A11">
        <v>10</v>
      </c>
      <c r="B11" t="s">
        <v>19</v>
      </c>
      <c r="C11">
        <v>7</v>
      </c>
      <c r="D11">
        <v>11</v>
      </c>
      <c r="E11">
        <v>2</v>
      </c>
      <c r="F11">
        <v>11</v>
      </c>
      <c r="G11">
        <v>10</v>
      </c>
      <c r="H11">
        <v>11</v>
      </c>
      <c r="I11">
        <v>9</v>
      </c>
      <c r="J11">
        <v>11</v>
      </c>
      <c r="K11">
        <v>2</v>
      </c>
      <c r="L11">
        <v>4</v>
      </c>
      <c r="M11">
        <v>0</v>
      </c>
      <c r="N11">
        <v>5</v>
      </c>
      <c r="O11">
        <v>0</v>
      </c>
      <c r="P11">
        <v>6</v>
      </c>
      <c r="Q11">
        <v>5</v>
      </c>
      <c r="R11" s="2" t="s">
        <v>21</v>
      </c>
      <c r="T11">
        <v>4</v>
      </c>
    </row>
    <row r="12" spans="1:36" x14ac:dyDescent="0.2">
      <c r="A12">
        <v>11</v>
      </c>
      <c r="B12" t="s">
        <v>19</v>
      </c>
      <c r="C12">
        <v>8</v>
      </c>
      <c r="D12">
        <v>11</v>
      </c>
      <c r="E12">
        <v>1</v>
      </c>
      <c r="F12">
        <v>11</v>
      </c>
      <c r="G12">
        <v>10</v>
      </c>
      <c r="H12">
        <v>11</v>
      </c>
      <c r="I12">
        <v>8</v>
      </c>
      <c r="J12">
        <v>9</v>
      </c>
      <c r="K12">
        <v>3.5</v>
      </c>
      <c r="L12">
        <v>4</v>
      </c>
      <c r="N12">
        <v>5</v>
      </c>
      <c r="O12">
        <v>2</v>
      </c>
      <c r="P12">
        <v>6</v>
      </c>
      <c r="Q12">
        <v>5</v>
      </c>
      <c r="R12" t="s">
        <v>17</v>
      </c>
      <c r="T12">
        <v>4</v>
      </c>
    </row>
    <row r="13" spans="1:36" x14ac:dyDescent="0.2">
      <c r="A13">
        <v>12</v>
      </c>
      <c r="B13" t="s">
        <v>19</v>
      </c>
      <c r="C13">
        <v>8</v>
      </c>
      <c r="D13">
        <v>10</v>
      </c>
      <c r="E13">
        <v>1</v>
      </c>
      <c r="F13">
        <v>11</v>
      </c>
      <c r="G13">
        <v>9</v>
      </c>
      <c r="H13">
        <v>11</v>
      </c>
      <c r="I13">
        <v>7</v>
      </c>
      <c r="J13">
        <v>9</v>
      </c>
      <c r="K13">
        <v>3</v>
      </c>
      <c r="L13">
        <v>4</v>
      </c>
      <c r="Q13">
        <v>5</v>
      </c>
      <c r="R13" s="2" t="s">
        <v>17</v>
      </c>
      <c r="S13" t="s">
        <v>28</v>
      </c>
      <c r="T13">
        <v>5</v>
      </c>
    </row>
    <row r="14" spans="1:36" x14ac:dyDescent="0.2">
      <c r="A14">
        <v>13</v>
      </c>
      <c r="B14" t="s">
        <v>19</v>
      </c>
      <c r="C14">
        <v>2</v>
      </c>
      <c r="D14">
        <v>7</v>
      </c>
      <c r="E14">
        <v>1</v>
      </c>
      <c r="F14">
        <v>5</v>
      </c>
      <c r="G14">
        <v>9</v>
      </c>
      <c r="H14">
        <v>9</v>
      </c>
      <c r="I14">
        <v>7</v>
      </c>
      <c r="J14">
        <v>6</v>
      </c>
      <c r="K14">
        <v>0</v>
      </c>
      <c r="L14">
        <v>0</v>
      </c>
      <c r="M14">
        <v>0</v>
      </c>
      <c r="N14">
        <v>3</v>
      </c>
      <c r="O14">
        <v>0</v>
      </c>
      <c r="P14">
        <v>4</v>
      </c>
      <c r="Q14">
        <v>3</v>
      </c>
      <c r="R14" s="2" t="s">
        <v>17</v>
      </c>
      <c r="S14" t="s">
        <v>29</v>
      </c>
      <c r="T14">
        <v>0</v>
      </c>
    </row>
    <row r="15" spans="1:36" x14ac:dyDescent="0.2">
      <c r="A15">
        <v>14</v>
      </c>
      <c r="B15" t="s">
        <v>19</v>
      </c>
      <c r="C15">
        <v>4.4000000000000004</v>
      </c>
      <c r="D15">
        <v>8</v>
      </c>
      <c r="E15">
        <v>6</v>
      </c>
      <c r="F15">
        <v>9</v>
      </c>
      <c r="G15">
        <v>8</v>
      </c>
      <c r="H15">
        <v>8</v>
      </c>
      <c r="I15">
        <v>7</v>
      </c>
      <c r="J15">
        <v>9</v>
      </c>
      <c r="K15">
        <v>3</v>
      </c>
      <c r="L15">
        <v>4</v>
      </c>
      <c r="M15">
        <v>0</v>
      </c>
      <c r="N15" t="s">
        <v>20</v>
      </c>
      <c r="O15">
        <v>0</v>
      </c>
      <c r="P15" t="s">
        <v>20</v>
      </c>
      <c r="Q15">
        <v>5</v>
      </c>
      <c r="R15" s="2" t="s">
        <v>27</v>
      </c>
      <c r="S15" t="s">
        <v>30</v>
      </c>
      <c r="T15">
        <v>5</v>
      </c>
    </row>
    <row r="16" spans="1:36" x14ac:dyDescent="0.2">
      <c r="A16">
        <v>15</v>
      </c>
      <c r="B16" t="s">
        <v>31</v>
      </c>
      <c r="C16">
        <v>8</v>
      </c>
      <c r="D16">
        <v>11</v>
      </c>
      <c r="E16">
        <v>8</v>
      </c>
      <c r="F16">
        <v>11</v>
      </c>
      <c r="G16">
        <v>9</v>
      </c>
      <c r="H16">
        <v>9</v>
      </c>
      <c r="I16">
        <v>9</v>
      </c>
      <c r="J16">
        <v>9</v>
      </c>
      <c r="Q16">
        <v>4</v>
      </c>
      <c r="R16" t="s">
        <v>15</v>
      </c>
      <c r="T16">
        <v>4</v>
      </c>
    </row>
    <row r="17" spans="1:20" x14ac:dyDescent="0.2">
      <c r="A17">
        <v>16</v>
      </c>
      <c r="B17" t="s">
        <v>31</v>
      </c>
      <c r="C17">
        <v>3.5</v>
      </c>
      <c r="D17">
        <v>5</v>
      </c>
      <c r="E17">
        <v>7</v>
      </c>
      <c r="F17">
        <v>8</v>
      </c>
      <c r="G17">
        <v>10</v>
      </c>
      <c r="H17">
        <v>11</v>
      </c>
      <c r="I17">
        <v>9</v>
      </c>
      <c r="J17">
        <v>10</v>
      </c>
      <c r="K17">
        <v>4</v>
      </c>
      <c r="L17">
        <v>2</v>
      </c>
      <c r="M17">
        <v>3</v>
      </c>
      <c r="N17">
        <v>5</v>
      </c>
      <c r="O17">
        <v>0</v>
      </c>
      <c r="P17">
        <v>0</v>
      </c>
      <c r="Q17">
        <v>4</v>
      </c>
      <c r="R17" s="2" t="s">
        <v>15</v>
      </c>
      <c r="S17" t="s">
        <v>32</v>
      </c>
      <c r="T17">
        <v>4</v>
      </c>
    </row>
    <row r="18" spans="1:20" x14ac:dyDescent="0.2">
      <c r="A18">
        <v>17</v>
      </c>
      <c r="B18" t="s">
        <v>31</v>
      </c>
      <c r="C18">
        <v>4</v>
      </c>
      <c r="D18">
        <v>8</v>
      </c>
      <c r="E18">
        <v>2</v>
      </c>
      <c r="F18">
        <v>5</v>
      </c>
      <c r="G18">
        <v>9</v>
      </c>
      <c r="H18">
        <v>10</v>
      </c>
      <c r="I18">
        <v>8</v>
      </c>
      <c r="J18">
        <v>10</v>
      </c>
      <c r="K18">
        <v>3</v>
      </c>
      <c r="L18">
        <v>4</v>
      </c>
      <c r="M18">
        <v>0</v>
      </c>
      <c r="N18">
        <v>0</v>
      </c>
      <c r="O18">
        <v>0</v>
      </c>
      <c r="P18">
        <v>0</v>
      </c>
      <c r="Q18">
        <v>3</v>
      </c>
      <c r="R18" t="s">
        <v>21</v>
      </c>
      <c r="S18" t="s">
        <v>20</v>
      </c>
      <c r="T18">
        <v>3</v>
      </c>
    </row>
    <row r="19" spans="1:20" x14ac:dyDescent="0.2">
      <c r="A19">
        <v>18</v>
      </c>
      <c r="B19" t="s">
        <v>31</v>
      </c>
      <c r="C19">
        <v>6</v>
      </c>
      <c r="D19">
        <v>11</v>
      </c>
      <c r="E19">
        <v>3</v>
      </c>
      <c r="F19">
        <v>8</v>
      </c>
      <c r="G19">
        <v>9</v>
      </c>
      <c r="H19">
        <v>9</v>
      </c>
      <c r="I19">
        <v>10</v>
      </c>
      <c r="J19">
        <v>8</v>
      </c>
      <c r="K19">
        <v>3</v>
      </c>
      <c r="L19">
        <v>3</v>
      </c>
      <c r="M19">
        <v>4</v>
      </c>
      <c r="N19">
        <v>4</v>
      </c>
      <c r="O19">
        <v>5</v>
      </c>
      <c r="P19">
        <v>5</v>
      </c>
      <c r="Q19">
        <v>4</v>
      </c>
      <c r="R19" t="s">
        <v>33</v>
      </c>
      <c r="T19">
        <v>4</v>
      </c>
    </row>
    <row r="20" spans="1:20" x14ac:dyDescent="0.2">
      <c r="A20">
        <v>19</v>
      </c>
      <c r="B20" t="s">
        <v>31</v>
      </c>
      <c r="C20">
        <v>2</v>
      </c>
      <c r="D20">
        <v>5</v>
      </c>
      <c r="E20">
        <v>7</v>
      </c>
      <c r="F20">
        <v>11</v>
      </c>
      <c r="G20">
        <v>11</v>
      </c>
      <c r="H20">
        <v>11</v>
      </c>
      <c r="I20">
        <v>9</v>
      </c>
      <c r="J20">
        <v>10</v>
      </c>
      <c r="K20">
        <v>3</v>
      </c>
      <c r="L20">
        <v>4</v>
      </c>
      <c r="M20">
        <v>0</v>
      </c>
      <c r="N20">
        <v>5</v>
      </c>
      <c r="O20">
        <v>0</v>
      </c>
      <c r="P20">
        <v>6</v>
      </c>
      <c r="Q20">
        <v>4</v>
      </c>
      <c r="R20" s="2" t="s">
        <v>16</v>
      </c>
      <c r="S20" t="s">
        <v>34</v>
      </c>
      <c r="T20">
        <v>5</v>
      </c>
    </row>
    <row r="21" spans="1:20" x14ac:dyDescent="0.2">
      <c r="A21">
        <v>20</v>
      </c>
      <c r="B21" t="s">
        <v>31</v>
      </c>
      <c r="C21">
        <v>10</v>
      </c>
      <c r="D21">
        <v>10</v>
      </c>
      <c r="E21">
        <v>3</v>
      </c>
      <c r="F21">
        <v>9</v>
      </c>
      <c r="G21">
        <v>8</v>
      </c>
      <c r="H21">
        <v>10</v>
      </c>
      <c r="I21">
        <v>7</v>
      </c>
      <c r="J21">
        <v>10</v>
      </c>
      <c r="K21">
        <v>3</v>
      </c>
      <c r="L21">
        <v>4</v>
      </c>
      <c r="Q21">
        <v>4</v>
      </c>
      <c r="R21" s="2" t="s">
        <v>21</v>
      </c>
      <c r="T21">
        <v>4</v>
      </c>
    </row>
    <row r="23" spans="1:20" ht="127.5" x14ac:dyDescent="0.2">
      <c r="M23" s="25" t="s">
        <v>70</v>
      </c>
    </row>
    <row r="24" spans="1:20" x14ac:dyDescent="0.2">
      <c r="M24" s="2" t="s">
        <v>16</v>
      </c>
    </row>
    <row r="25" spans="1:20" x14ac:dyDescent="0.2">
      <c r="D25" s="2" t="s">
        <v>35</v>
      </c>
      <c r="E25" t="s">
        <v>13</v>
      </c>
      <c r="F25" t="s">
        <v>14</v>
      </c>
      <c r="J25" s="2" t="s">
        <v>111</v>
      </c>
      <c r="K25">
        <v>13</v>
      </c>
      <c r="M25" s="2" t="s">
        <v>15</v>
      </c>
    </row>
    <row r="26" spans="1:20" x14ac:dyDescent="0.2">
      <c r="D26">
        <v>1</v>
      </c>
      <c r="E26">
        <v>4</v>
      </c>
      <c r="F26">
        <v>4</v>
      </c>
      <c r="J26" s="2" t="s">
        <v>112</v>
      </c>
      <c r="K26">
        <v>19</v>
      </c>
      <c r="M26" s="2" t="s">
        <v>21</v>
      </c>
    </row>
    <row r="27" spans="1:20" x14ac:dyDescent="0.2">
      <c r="D27">
        <v>2</v>
      </c>
      <c r="E27">
        <v>5</v>
      </c>
      <c r="F27">
        <v>5</v>
      </c>
      <c r="J27" s="2" t="s">
        <v>113</v>
      </c>
      <c r="K27">
        <v>3</v>
      </c>
      <c r="M27" t="s">
        <v>21</v>
      </c>
    </row>
    <row r="28" spans="1:20" x14ac:dyDescent="0.2">
      <c r="D28">
        <v>3</v>
      </c>
      <c r="E28">
        <v>4</v>
      </c>
      <c r="F28">
        <v>3</v>
      </c>
      <c r="J28" s="2" t="s">
        <v>114</v>
      </c>
      <c r="K28">
        <v>5</v>
      </c>
      <c r="M28" s="2" t="s">
        <v>23</v>
      </c>
    </row>
    <row r="29" spans="1:20" x14ac:dyDescent="0.2">
      <c r="D29">
        <v>4</v>
      </c>
      <c r="E29">
        <v>4</v>
      </c>
      <c r="F29">
        <v>3</v>
      </c>
      <c r="M29" s="2" t="s">
        <v>21</v>
      </c>
    </row>
    <row r="30" spans="1:20" x14ac:dyDescent="0.2">
      <c r="D30">
        <v>5</v>
      </c>
      <c r="E30">
        <v>5</v>
      </c>
      <c r="F30">
        <v>4</v>
      </c>
      <c r="M30" t="s">
        <v>21</v>
      </c>
    </row>
    <row r="31" spans="1:20" x14ac:dyDescent="0.2">
      <c r="D31">
        <v>6</v>
      </c>
      <c r="E31">
        <v>4</v>
      </c>
      <c r="F31">
        <v>4</v>
      </c>
      <c r="M31" s="2" t="s">
        <v>27</v>
      </c>
    </row>
    <row r="32" spans="1:20" x14ac:dyDescent="0.2">
      <c r="D32">
        <v>7</v>
      </c>
      <c r="E32">
        <v>4</v>
      </c>
      <c r="F32">
        <v>5</v>
      </c>
      <c r="M32" t="s">
        <v>17</v>
      </c>
    </row>
    <row r="33" spans="1:13" x14ac:dyDescent="0.2">
      <c r="D33">
        <v>8</v>
      </c>
      <c r="E33">
        <v>5</v>
      </c>
      <c r="F33">
        <v>5</v>
      </c>
      <c r="M33" s="2" t="s">
        <v>21</v>
      </c>
    </row>
    <row r="34" spans="1:13" x14ac:dyDescent="0.2">
      <c r="D34">
        <v>9</v>
      </c>
      <c r="E34">
        <v>3</v>
      </c>
      <c r="F34">
        <v>5</v>
      </c>
      <c r="M34" t="s">
        <v>17</v>
      </c>
    </row>
    <row r="35" spans="1:13" x14ac:dyDescent="0.2">
      <c r="D35">
        <v>10</v>
      </c>
      <c r="E35">
        <v>5</v>
      </c>
      <c r="F35">
        <v>4</v>
      </c>
      <c r="M35" s="2" t="s">
        <v>17</v>
      </c>
    </row>
    <row r="36" spans="1:13" x14ac:dyDescent="0.2">
      <c r="D36">
        <v>11</v>
      </c>
      <c r="E36">
        <v>5</v>
      </c>
      <c r="F36">
        <v>4</v>
      </c>
      <c r="M36" s="2" t="s">
        <v>17</v>
      </c>
    </row>
    <row r="37" spans="1:13" x14ac:dyDescent="0.2">
      <c r="D37">
        <v>12</v>
      </c>
      <c r="E37">
        <v>5</v>
      </c>
      <c r="F37">
        <v>5</v>
      </c>
      <c r="M37" s="2" t="s">
        <v>27</v>
      </c>
    </row>
    <row r="38" spans="1:13" x14ac:dyDescent="0.2">
      <c r="D38">
        <v>13</v>
      </c>
      <c r="E38">
        <v>3</v>
      </c>
      <c r="F38">
        <v>0</v>
      </c>
      <c r="M38" t="s">
        <v>15</v>
      </c>
    </row>
    <row r="39" spans="1:13" x14ac:dyDescent="0.2">
      <c r="D39">
        <v>14</v>
      </c>
      <c r="E39">
        <v>5</v>
      </c>
      <c r="F39">
        <v>5</v>
      </c>
      <c r="M39" s="2" t="s">
        <v>15</v>
      </c>
    </row>
    <row r="40" spans="1:13" x14ac:dyDescent="0.2">
      <c r="D40">
        <v>15</v>
      </c>
      <c r="E40">
        <v>4</v>
      </c>
      <c r="F40">
        <v>4</v>
      </c>
      <c r="M40" t="s">
        <v>21</v>
      </c>
    </row>
    <row r="41" spans="1:13" x14ac:dyDescent="0.2">
      <c r="D41">
        <v>16</v>
      </c>
      <c r="E41">
        <v>4</v>
      </c>
      <c r="F41">
        <v>4</v>
      </c>
      <c r="M41" t="s">
        <v>33</v>
      </c>
    </row>
    <row r="42" spans="1:13" x14ac:dyDescent="0.2">
      <c r="D42">
        <v>17</v>
      </c>
      <c r="E42">
        <v>3</v>
      </c>
      <c r="F42">
        <v>3</v>
      </c>
      <c r="M42" s="2" t="s">
        <v>16</v>
      </c>
    </row>
    <row r="43" spans="1:13" x14ac:dyDescent="0.2">
      <c r="D43">
        <v>18</v>
      </c>
      <c r="E43">
        <v>4</v>
      </c>
      <c r="F43">
        <v>4</v>
      </c>
      <c r="M43" s="2" t="s">
        <v>21</v>
      </c>
    </row>
    <row r="44" spans="1:13" x14ac:dyDescent="0.2">
      <c r="D44">
        <v>19</v>
      </c>
      <c r="E44">
        <v>4</v>
      </c>
      <c r="F44">
        <v>5</v>
      </c>
    </row>
    <row r="45" spans="1:13" x14ac:dyDescent="0.2">
      <c r="D45">
        <v>20</v>
      </c>
      <c r="E45">
        <v>4</v>
      </c>
      <c r="F45">
        <v>4</v>
      </c>
    </row>
    <row r="47" spans="1:13" x14ac:dyDescent="0.2">
      <c r="A47" s="3" t="s">
        <v>39</v>
      </c>
      <c r="B47" s="4"/>
      <c r="E47" s="3" t="s">
        <v>37</v>
      </c>
      <c r="F47" s="4"/>
    </row>
    <row r="48" spans="1:13" x14ac:dyDescent="0.2">
      <c r="A48" s="4">
        <v>0</v>
      </c>
      <c r="B48" s="4">
        <v>0</v>
      </c>
      <c r="E48" s="4"/>
      <c r="F48" s="4"/>
    </row>
    <row r="49" spans="1:7" x14ac:dyDescent="0.2">
      <c r="A49" s="4">
        <v>3</v>
      </c>
      <c r="B49" s="4">
        <v>3</v>
      </c>
      <c r="C49" s="5">
        <f>B49/$B$52</f>
        <v>0.15</v>
      </c>
      <c r="E49" s="4">
        <v>0</v>
      </c>
      <c r="F49" s="4">
        <v>1</v>
      </c>
      <c r="G49">
        <f>F49/$F$53</f>
        <v>0.05</v>
      </c>
    </row>
    <row r="50" spans="1:7" x14ac:dyDescent="0.2">
      <c r="A50" s="4">
        <v>4</v>
      </c>
      <c r="B50" s="4">
        <v>10</v>
      </c>
      <c r="C50" s="5">
        <f t="shared" ref="C50:C51" si="0">B50/$B$52</f>
        <v>0.5</v>
      </c>
      <c r="E50" s="4">
        <v>3</v>
      </c>
      <c r="F50" s="4">
        <v>3</v>
      </c>
      <c r="G50">
        <f t="shared" ref="G50:G52" si="1">F50/$F$53</f>
        <v>0.15</v>
      </c>
    </row>
    <row r="51" spans="1:7" x14ac:dyDescent="0.2">
      <c r="A51" s="4">
        <v>5</v>
      </c>
      <c r="B51" s="4">
        <v>7</v>
      </c>
      <c r="C51" s="5">
        <f t="shared" si="0"/>
        <v>0.35</v>
      </c>
      <c r="E51" s="4">
        <v>4</v>
      </c>
      <c r="F51" s="4">
        <v>9</v>
      </c>
      <c r="G51">
        <f t="shared" si="1"/>
        <v>0.45</v>
      </c>
    </row>
    <row r="52" spans="1:7" x14ac:dyDescent="0.2">
      <c r="A52" s="4" t="s">
        <v>38</v>
      </c>
      <c r="B52" s="4">
        <f>SUM(B48:B51)</f>
        <v>20</v>
      </c>
      <c r="E52" s="4">
        <v>5</v>
      </c>
      <c r="F52" s="4">
        <v>7</v>
      </c>
      <c r="G52">
        <f t="shared" si="1"/>
        <v>0.35</v>
      </c>
    </row>
    <row r="53" spans="1:7" x14ac:dyDescent="0.2">
      <c r="E53" s="4" t="s">
        <v>38</v>
      </c>
      <c r="F53" s="4">
        <f>SUM(F49:F52)</f>
        <v>20</v>
      </c>
    </row>
    <row r="55" spans="1:7" x14ac:dyDescent="0.2">
      <c r="A55" s="4" t="s">
        <v>36</v>
      </c>
      <c r="B55" s="4"/>
      <c r="C55" s="4" t="s">
        <v>37</v>
      </c>
    </row>
    <row r="56" spans="1:7" x14ac:dyDescent="0.2">
      <c r="A56" s="4">
        <v>0</v>
      </c>
      <c r="B56" s="4">
        <v>0</v>
      </c>
      <c r="C56" s="4">
        <v>1</v>
      </c>
    </row>
    <row r="57" spans="1:7" x14ac:dyDescent="0.2">
      <c r="A57" s="4">
        <v>3</v>
      </c>
      <c r="B57" s="4">
        <v>3</v>
      </c>
      <c r="C57" s="4">
        <v>3</v>
      </c>
    </row>
    <row r="58" spans="1:7" x14ac:dyDescent="0.2">
      <c r="A58" s="4">
        <v>4</v>
      </c>
      <c r="B58" s="4">
        <v>10</v>
      </c>
      <c r="C58" s="4">
        <v>9</v>
      </c>
    </row>
    <row r="59" spans="1:7" x14ac:dyDescent="0.2">
      <c r="A59" s="4">
        <v>5</v>
      </c>
      <c r="B59" s="4">
        <v>7</v>
      </c>
      <c r="C59" s="4">
        <v>7</v>
      </c>
    </row>
    <row r="60" spans="1:7" x14ac:dyDescent="0.2">
      <c r="A60" s="4" t="s">
        <v>38</v>
      </c>
      <c r="B60" s="4">
        <f>SUM(B56:B59)</f>
        <v>20</v>
      </c>
      <c r="C60" s="4">
        <f>SUM(C56:C59)</f>
        <v>20</v>
      </c>
    </row>
    <row r="83" spans="1:15" x14ac:dyDescent="0.2">
      <c r="A83" s="6" t="s">
        <v>40</v>
      </c>
      <c r="B83" s="6"/>
      <c r="C83" s="6"/>
      <c r="D83" s="6"/>
      <c r="E83" s="6"/>
      <c r="F83" s="6"/>
      <c r="G83" s="6"/>
      <c r="H83" s="6"/>
      <c r="I83" s="6"/>
      <c r="J83" s="26" t="s">
        <v>51</v>
      </c>
      <c r="K83" s="26" t="s">
        <v>73</v>
      </c>
      <c r="L83" s="6"/>
      <c r="M83" s="6"/>
      <c r="N83" s="6"/>
      <c r="O83" s="6"/>
    </row>
    <row r="84" spans="1:15" x14ac:dyDescent="0.2">
      <c r="A84" s="7" t="s">
        <v>41</v>
      </c>
      <c r="B84" s="8">
        <v>11</v>
      </c>
      <c r="C84" s="8">
        <v>11</v>
      </c>
      <c r="D84" s="8">
        <v>11</v>
      </c>
      <c r="E84" s="8">
        <v>11</v>
      </c>
      <c r="F84" s="8">
        <v>4</v>
      </c>
      <c r="G84" s="8">
        <v>5</v>
      </c>
      <c r="H84" s="8">
        <v>6</v>
      </c>
      <c r="I84" s="6"/>
      <c r="J84" s="27">
        <v>5</v>
      </c>
      <c r="K84" s="27">
        <v>7</v>
      </c>
      <c r="L84" s="6"/>
      <c r="M84" s="6"/>
      <c r="N84" s="6"/>
      <c r="O84" s="6"/>
    </row>
    <row r="85" spans="1:15" ht="16.5" thickBot="1" x14ac:dyDescent="0.3">
      <c r="A85" s="9" t="s">
        <v>42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ht="15" x14ac:dyDescent="0.25">
      <c r="A86" s="10" t="s">
        <v>43</v>
      </c>
      <c r="B86" s="59" t="s">
        <v>44</v>
      </c>
      <c r="C86" s="60"/>
      <c r="D86" s="60"/>
      <c r="E86" s="60"/>
      <c r="F86" s="60"/>
      <c r="G86" s="60"/>
      <c r="H86" s="61"/>
      <c r="I86" s="6"/>
      <c r="J86" s="6" t="s">
        <v>45</v>
      </c>
      <c r="K86" s="6"/>
      <c r="L86" s="6"/>
      <c r="M86" s="6"/>
      <c r="N86" s="26" t="s">
        <v>46</v>
      </c>
      <c r="O86" s="6"/>
    </row>
    <row r="87" spans="1:15" ht="165.75" thickBot="1" x14ac:dyDescent="0.3">
      <c r="A87" s="11" t="s">
        <v>47</v>
      </c>
      <c r="B87" s="12" t="s">
        <v>1</v>
      </c>
      <c r="C87" s="12" t="s">
        <v>3</v>
      </c>
      <c r="D87" s="12" t="s">
        <v>5</v>
      </c>
      <c r="E87" s="12" t="s">
        <v>7</v>
      </c>
      <c r="F87" s="12" t="s">
        <v>9</v>
      </c>
      <c r="G87" s="13" t="s">
        <v>11</v>
      </c>
      <c r="H87" s="13" t="s">
        <v>67</v>
      </c>
      <c r="I87" s="14" t="s">
        <v>48</v>
      </c>
      <c r="J87" s="15" t="s">
        <v>49</v>
      </c>
      <c r="K87" s="16" t="s">
        <v>50</v>
      </c>
      <c r="L87" s="6"/>
      <c r="M87" s="7" t="s">
        <v>51</v>
      </c>
      <c r="N87" s="16" t="s">
        <v>52</v>
      </c>
      <c r="O87" s="31" t="s">
        <v>81</v>
      </c>
    </row>
    <row r="88" spans="1:15" ht="15.75" thickBot="1" x14ac:dyDescent="0.3">
      <c r="A88" s="17" t="s">
        <v>53</v>
      </c>
      <c r="B88" s="18">
        <v>6</v>
      </c>
      <c r="C88" s="18">
        <v>8</v>
      </c>
      <c r="D88" s="18">
        <v>9</v>
      </c>
      <c r="E88" s="18">
        <v>8</v>
      </c>
      <c r="F88" s="18">
        <v>3</v>
      </c>
      <c r="G88" s="18">
        <v>5</v>
      </c>
      <c r="H88" s="18">
        <v>5</v>
      </c>
      <c r="I88" s="7">
        <f>SUM(B88:H88)</f>
        <v>44</v>
      </c>
      <c r="J88" s="70">
        <f>(B88*$J$84/$B$84+C88*$J$84/$C$84+D88*$J$84/$D$84+E88*$J$84/$E$84+F88*$J$84/$F$84+G88*$G$84/$J$84+H88*$J$84/$H$84)/$K$84</f>
        <v>3.8582251082251084</v>
      </c>
      <c r="K88" s="19">
        <f>ROUND(J88,1)</f>
        <v>3.9</v>
      </c>
      <c r="L88" s="6"/>
      <c r="M88" s="7">
        <v>1</v>
      </c>
      <c r="N88" s="7">
        <v>2</v>
      </c>
      <c r="O88" s="32">
        <f>N88/20</f>
        <v>0.1</v>
      </c>
    </row>
    <row r="89" spans="1:15" ht="15.75" thickBot="1" x14ac:dyDescent="0.3">
      <c r="A89" s="20" t="s">
        <v>54</v>
      </c>
      <c r="B89" s="18">
        <v>2</v>
      </c>
      <c r="C89" s="18">
        <v>1</v>
      </c>
      <c r="D89" s="18">
        <v>8</v>
      </c>
      <c r="E89" s="18">
        <v>11</v>
      </c>
      <c r="F89" s="18">
        <v>2</v>
      </c>
      <c r="G89" s="18">
        <v>3</v>
      </c>
      <c r="H89" s="18">
        <v>2</v>
      </c>
      <c r="I89" s="7">
        <f t="shared" ref="I89:I107" si="2">SUM(B89:H89)</f>
        <v>29</v>
      </c>
      <c r="J89" s="70">
        <f t="shared" ref="J89:J107" si="3">(B89*$J$84/$B$84+C89*$J$84/$C$84+D89*$J$84/$D$84+E89*$J$84/$E$84+F89*$J$84/$F$84+G89*$G$84/$J$84+H89*$J$84/$H$84)/$K$84</f>
        <v>2.4523809523809526</v>
      </c>
      <c r="K89" s="19">
        <f t="shared" ref="K89:K107" si="4">ROUND(J89,1)</f>
        <v>2.5</v>
      </c>
      <c r="L89" s="6"/>
      <c r="M89" s="7">
        <v>2</v>
      </c>
      <c r="N89" s="7">
        <v>10</v>
      </c>
      <c r="O89" s="32">
        <f t="shared" ref="O89:O92" si="5">N89/20</f>
        <v>0.5</v>
      </c>
    </row>
    <row r="90" spans="1:15" ht="15.75" thickBot="1" x14ac:dyDescent="0.3">
      <c r="A90" s="20" t="s">
        <v>55</v>
      </c>
      <c r="B90" s="18">
        <v>0</v>
      </c>
      <c r="C90" s="18">
        <v>2</v>
      </c>
      <c r="D90" s="18">
        <v>8</v>
      </c>
      <c r="E90" s="18">
        <v>8</v>
      </c>
      <c r="F90" s="18">
        <v>3</v>
      </c>
      <c r="G90" s="18">
        <v>0</v>
      </c>
      <c r="H90" s="18">
        <v>0</v>
      </c>
      <c r="I90" s="7">
        <f t="shared" si="2"/>
        <v>21</v>
      </c>
      <c r="J90" s="70">
        <f t="shared" si="3"/>
        <v>1.7045454545454546</v>
      </c>
      <c r="K90" s="19">
        <f t="shared" si="4"/>
        <v>1.7</v>
      </c>
      <c r="L90" s="6"/>
      <c r="M90" s="7">
        <v>3</v>
      </c>
      <c r="N90" s="7">
        <v>4</v>
      </c>
      <c r="O90" s="32">
        <f t="shared" si="5"/>
        <v>0.2</v>
      </c>
    </row>
    <row r="91" spans="1:15" ht="15.75" thickBot="1" x14ac:dyDescent="0.3">
      <c r="A91" s="20" t="s">
        <v>56</v>
      </c>
      <c r="B91" s="18">
        <v>1</v>
      </c>
      <c r="C91" s="18">
        <v>4</v>
      </c>
      <c r="D91" s="18">
        <v>7</v>
      </c>
      <c r="E91" s="18">
        <v>6</v>
      </c>
      <c r="F91" s="18">
        <v>3</v>
      </c>
      <c r="G91" s="18">
        <v>0</v>
      </c>
      <c r="H91" s="18">
        <v>0</v>
      </c>
      <c r="I91" s="7">
        <f t="shared" si="2"/>
        <v>21</v>
      </c>
      <c r="J91" s="70">
        <f t="shared" si="3"/>
        <v>1.7045454545454546</v>
      </c>
      <c r="K91" s="19">
        <f t="shared" si="4"/>
        <v>1.7</v>
      </c>
      <c r="L91" s="6"/>
      <c r="M91" s="7">
        <v>4</v>
      </c>
      <c r="N91" s="7">
        <v>3</v>
      </c>
      <c r="O91" s="32">
        <f t="shared" si="5"/>
        <v>0.15</v>
      </c>
    </row>
    <row r="92" spans="1:15" ht="15.75" thickBot="1" x14ac:dyDescent="0.3">
      <c r="A92" s="20" t="s">
        <v>57</v>
      </c>
      <c r="B92" s="18">
        <v>5</v>
      </c>
      <c r="C92" s="18">
        <v>5</v>
      </c>
      <c r="D92" s="18">
        <v>10</v>
      </c>
      <c r="E92" s="18">
        <v>8</v>
      </c>
      <c r="F92" s="18">
        <v>0</v>
      </c>
      <c r="G92" s="18">
        <v>0</v>
      </c>
      <c r="H92" s="18">
        <v>0</v>
      </c>
      <c r="I92" s="7">
        <f t="shared" si="2"/>
        <v>28</v>
      </c>
      <c r="J92" s="70">
        <f t="shared" si="3"/>
        <v>1.8181818181818183</v>
      </c>
      <c r="K92" s="19">
        <f t="shared" si="4"/>
        <v>1.8</v>
      </c>
      <c r="L92" s="6"/>
      <c r="M92" s="7">
        <v>5</v>
      </c>
      <c r="N92" s="7">
        <v>1</v>
      </c>
      <c r="O92" s="32">
        <f t="shared" si="5"/>
        <v>0.05</v>
      </c>
    </row>
    <row r="93" spans="1:15" ht="15.75" thickBot="1" x14ac:dyDescent="0.3">
      <c r="A93" s="20" t="s">
        <v>58</v>
      </c>
      <c r="B93" s="18">
        <v>6</v>
      </c>
      <c r="C93" s="18">
        <v>6</v>
      </c>
      <c r="D93" s="18">
        <v>10</v>
      </c>
      <c r="E93" s="18">
        <v>8</v>
      </c>
      <c r="F93" s="18">
        <v>2</v>
      </c>
      <c r="G93" s="18">
        <v>5</v>
      </c>
      <c r="H93" s="18">
        <v>5</v>
      </c>
      <c r="I93" s="7">
        <f t="shared" si="2"/>
        <v>42</v>
      </c>
      <c r="J93" s="70">
        <f t="shared" si="3"/>
        <v>3.614718614718615</v>
      </c>
      <c r="K93" s="19">
        <f t="shared" si="4"/>
        <v>3.6</v>
      </c>
      <c r="L93" s="6"/>
      <c r="M93" s="26" t="s">
        <v>38</v>
      </c>
      <c r="N93" s="6">
        <f>SUM(N88:N92)</f>
        <v>20</v>
      </c>
      <c r="O93" s="6"/>
    </row>
    <row r="94" spans="1:15" ht="15.75" thickBot="1" x14ac:dyDescent="0.3">
      <c r="A94" s="20" t="s">
        <v>59</v>
      </c>
      <c r="B94" s="18">
        <v>3</v>
      </c>
      <c r="C94" s="18">
        <v>4</v>
      </c>
      <c r="D94" s="18">
        <v>8</v>
      </c>
      <c r="E94" s="18">
        <v>7</v>
      </c>
      <c r="F94" s="18">
        <v>0</v>
      </c>
      <c r="G94" s="18">
        <v>0</v>
      </c>
      <c r="H94" s="18">
        <v>0</v>
      </c>
      <c r="I94" s="7">
        <f t="shared" si="2"/>
        <v>22</v>
      </c>
      <c r="J94" s="70">
        <f t="shared" si="3"/>
        <v>1.4285714285714286</v>
      </c>
      <c r="K94" s="19">
        <f t="shared" si="4"/>
        <v>1.4</v>
      </c>
      <c r="L94" s="6"/>
      <c r="M94" s="6"/>
      <c r="N94" s="6"/>
      <c r="O94" s="6"/>
    </row>
    <row r="95" spans="1:15" ht="15.75" thickBot="1" x14ac:dyDescent="0.3">
      <c r="A95" s="20" t="s">
        <v>60</v>
      </c>
      <c r="B95" s="18">
        <v>11</v>
      </c>
      <c r="C95" s="18">
        <v>11</v>
      </c>
      <c r="D95" s="18">
        <v>11</v>
      </c>
      <c r="E95" s="18">
        <v>10</v>
      </c>
      <c r="F95" s="18">
        <v>4</v>
      </c>
      <c r="G95" s="18">
        <v>5</v>
      </c>
      <c r="H95" s="18">
        <v>6</v>
      </c>
      <c r="I95" s="7">
        <f t="shared" si="2"/>
        <v>58</v>
      </c>
      <c r="J95" s="70">
        <f t="shared" si="3"/>
        <v>4.9350649350649354</v>
      </c>
      <c r="K95" s="19">
        <f t="shared" si="4"/>
        <v>4.9000000000000004</v>
      </c>
      <c r="L95" s="6"/>
      <c r="M95" s="6"/>
      <c r="N95" s="6"/>
      <c r="O95" s="6"/>
    </row>
    <row r="96" spans="1:15" ht="15.75" thickBot="1" x14ac:dyDescent="0.3">
      <c r="A96" s="17" t="s">
        <v>61</v>
      </c>
      <c r="B96" s="18">
        <v>9</v>
      </c>
      <c r="C96" s="18">
        <v>1</v>
      </c>
      <c r="D96" s="18">
        <v>10</v>
      </c>
      <c r="E96" s="18">
        <v>9</v>
      </c>
      <c r="F96" s="18">
        <v>3.5</v>
      </c>
      <c r="G96" s="18">
        <v>6</v>
      </c>
      <c r="H96" s="18">
        <v>0</v>
      </c>
      <c r="I96" s="7">
        <f t="shared" si="2"/>
        <v>38.5</v>
      </c>
      <c r="J96" s="70">
        <f t="shared" si="3"/>
        <v>3.3652597402597402</v>
      </c>
      <c r="K96" s="19">
        <f t="shared" si="4"/>
        <v>3.4</v>
      </c>
      <c r="L96" s="6"/>
      <c r="M96" s="6"/>
      <c r="N96" s="6"/>
      <c r="O96" s="6"/>
    </row>
    <row r="97" spans="1:15" ht="15.75" thickBot="1" x14ac:dyDescent="0.3">
      <c r="A97" s="20" t="s">
        <v>62</v>
      </c>
      <c r="B97" s="18">
        <v>7</v>
      </c>
      <c r="C97" s="18">
        <v>2</v>
      </c>
      <c r="D97" s="18">
        <v>10</v>
      </c>
      <c r="E97" s="18">
        <v>9</v>
      </c>
      <c r="F97" s="18">
        <v>2</v>
      </c>
      <c r="G97" s="18">
        <v>0</v>
      </c>
      <c r="H97" s="18">
        <v>0</v>
      </c>
      <c r="I97" s="7">
        <f t="shared" si="2"/>
        <v>30</v>
      </c>
      <c r="J97" s="70">
        <f t="shared" si="3"/>
        <v>2.1753246753246751</v>
      </c>
      <c r="K97" s="19">
        <f t="shared" si="4"/>
        <v>2.2000000000000002</v>
      </c>
      <c r="L97" s="6"/>
      <c r="M97" s="6"/>
      <c r="N97" s="6"/>
      <c r="O97" s="6"/>
    </row>
    <row r="98" spans="1:15" ht="15.75" thickBot="1" x14ac:dyDescent="0.3">
      <c r="A98" s="20" t="s">
        <v>63</v>
      </c>
      <c r="B98" s="18">
        <v>8</v>
      </c>
      <c r="C98" s="18">
        <v>1</v>
      </c>
      <c r="D98" s="18">
        <v>10</v>
      </c>
      <c r="E98" s="18">
        <v>8</v>
      </c>
      <c r="F98" s="18">
        <v>3.5</v>
      </c>
      <c r="G98" s="18">
        <v>0</v>
      </c>
      <c r="H98" s="18">
        <v>2</v>
      </c>
      <c r="I98" s="7">
        <f t="shared" si="2"/>
        <v>32.5</v>
      </c>
      <c r="J98" s="70">
        <f t="shared" si="3"/>
        <v>2.6163419913419914</v>
      </c>
      <c r="K98" s="19">
        <f t="shared" si="4"/>
        <v>2.6</v>
      </c>
      <c r="L98" s="6"/>
      <c r="M98" s="6"/>
      <c r="N98" s="6"/>
      <c r="O98" s="6"/>
    </row>
    <row r="99" spans="1:15" ht="15.75" thickBot="1" x14ac:dyDescent="0.3">
      <c r="A99" s="20" t="s">
        <v>64</v>
      </c>
      <c r="B99" s="18">
        <v>8</v>
      </c>
      <c r="C99" s="18">
        <v>1</v>
      </c>
      <c r="D99" s="18">
        <v>9</v>
      </c>
      <c r="E99" s="18">
        <v>7</v>
      </c>
      <c r="F99" s="18">
        <v>3</v>
      </c>
      <c r="G99" s="18">
        <v>0</v>
      </c>
      <c r="H99" s="18">
        <v>0</v>
      </c>
      <c r="I99" s="7">
        <f t="shared" si="2"/>
        <v>28</v>
      </c>
      <c r="J99" s="70">
        <f t="shared" si="3"/>
        <v>2.1590909090909092</v>
      </c>
      <c r="K99" s="19">
        <f t="shared" si="4"/>
        <v>2.2000000000000002</v>
      </c>
      <c r="L99" s="6"/>
      <c r="M99" s="6"/>
      <c r="N99" s="6"/>
      <c r="O99" s="6"/>
    </row>
    <row r="100" spans="1:15" ht="15.75" thickBot="1" x14ac:dyDescent="0.3">
      <c r="A100" s="21" t="s">
        <v>65</v>
      </c>
      <c r="B100" s="18">
        <v>2</v>
      </c>
      <c r="C100" s="18">
        <v>1</v>
      </c>
      <c r="D100" s="18">
        <v>9</v>
      </c>
      <c r="E100" s="18">
        <v>7</v>
      </c>
      <c r="F100" s="18">
        <v>0</v>
      </c>
      <c r="G100" s="18">
        <v>0</v>
      </c>
      <c r="H100" s="18">
        <v>0</v>
      </c>
      <c r="I100" s="7">
        <f t="shared" si="2"/>
        <v>19</v>
      </c>
      <c r="J100" s="70">
        <f t="shared" si="3"/>
        <v>1.2337662337662338</v>
      </c>
      <c r="K100" s="19">
        <f t="shared" si="4"/>
        <v>1.2</v>
      </c>
      <c r="L100" s="6"/>
      <c r="M100" s="6"/>
      <c r="N100" s="6"/>
      <c r="O100" s="6"/>
    </row>
    <row r="101" spans="1:15" ht="15.75" thickBot="1" x14ac:dyDescent="0.3">
      <c r="A101" s="28" t="s">
        <v>74</v>
      </c>
      <c r="B101" s="18">
        <v>4.4000000000000004</v>
      </c>
      <c r="C101" s="18">
        <v>6</v>
      </c>
      <c r="D101" s="18">
        <v>8</v>
      </c>
      <c r="E101" s="18">
        <v>7</v>
      </c>
      <c r="F101" s="18">
        <v>3</v>
      </c>
      <c r="G101" s="18">
        <v>0</v>
      </c>
      <c r="H101" s="18">
        <v>0</v>
      </c>
      <c r="I101" s="7">
        <f t="shared" si="2"/>
        <v>28.4</v>
      </c>
      <c r="J101" s="70">
        <f t="shared" si="3"/>
        <v>2.1850649350649349</v>
      </c>
      <c r="K101" s="19">
        <f t="shared" si="4"/>
        <v>2.2000000000000002</v>
      </c>
      <c r="L101" s="6"/>
      <c r="M101" s="6"/>
      <c r="N101" s="6"/>
      <c r="O101" s="6"/>
    </row>
    <row r="102" spans="1:15" ht="15.75" thickBot="1" x14ac:dyDescent="0.3">
      <c r="A102" s="28" t="s">
        <v>75</v>
      </c>
      <c r="B102" s="18">
        <v>8</v>
      </c>
      <c r="C102" s="18">
        <v>8</v>
      </c>
      <c r="D102" s="18">
        <v>9</v>
      </c>
      <c r="E102" s="18">
        <v>9</v>
      </c>
      <c r="F102" s="18">
        <v>0</v>
      </c>
      <c r="G102" s="18">
        <v>0</v>
      </c>
      <c r="H102" s="18">
        <v>0</v>
      </c>
      <c r="I102" s="7">
        <f t="shared" si="2"/>
        <v>34</v>
      </c>
      <c r="J102" s="70">
        <f t="shared" si="3"/>
        <v>2.2077922077922074</v>
      </c>
      <c r="K102" s="19">
        <f t="shared" si="4"/>
        <v>2.2000000000000002</v>
      </c>
      <c r="L102" s="6"/>
      <c r="M102" s="6"/>
      <c r="N102" s="6"/>
      <c r="O102" s="6"/>
    </row>
    <row r="103" spans="1:15" ht="15.75" thickBot="1" x14ac:dyDescent="0.3">
      <c r="A103" s="28" t="s">
        <v>76</v>
      </c>
      <c r="B103" s="18">
        <v>3.5</v>
      </c>
      <c r="C103" s="18">
        <v>7</v>
      </c>
      <c r="D103" s="18">
        <v>10</v>
      </c>
      <c r="E103" s="18">
        <v>9</v>
      </c>
      <c r="F103" s="18">
        <v>4</v>
      </c>
      <c r="G103" s="18">
        <v>3</v>
      </c>
      <c r="H103" s="18">
        <v>0</v>
      </c>
      <c r="I103" s="7">
        <f t="shared" si="2"/>
        <v>36.5</v>
      </c>
      <c r="J103" s="70">
        <f t="shared" si="3"/>
        <v>3.0584415584415585</v>
      </c>
      <c r="K103" s="19">
        <f t="shared" si="4"/>
        <v>3.1</v>
      </c>
      <c r="L103" s="6"/>
      <c r="M103" s="6"/>
      <c r="N103" s="6"/>
      <c r="O103" s="6"/>
    </row>
    <row r="104" spans="1:15" ht="15.75" thickBot="1" x14ac:dyDescent="0.3">
      <c r="A104" s="28" t="s">
        <v>77</v>
      </c>
      <c r="B104" s="18">
        <v>4</v>
      </c>
      <c r="C104" s="18">
        <v>2</v>
      </c>
      <c r="D104" s="18">
        <v>9</v>
      </c>
      <c r="E104" s="18">
        <v>8</v>
      </c>
      <c r="F104" s="18">
        <v>3</v>
      </c>
      <c r="G104" s="18">
        <v>0</v>
      </c>
      <c r="H104" s="18">
        <v>0</v>
      </c>
      <c r="I104" s="7">
        <f t="shared" si="2"/>
        <v>26</v>
      </c>
      <c r="J104" s="70">
        <f t="shared" si="3"/>
        <v>2.0292207792207795</v>
      </c>
      <c r="K104" s="19">
        <f t="shared" si="4"/>
        <v>2</v>
      </c>
      <c r="L104" s="6"/>
      <c r="M104" s="6"/>
      <c r="N104" s="6"/>
      <c r="O104" s="6"/>
    </row>
    <row r="105" spans="1:15" ht="15.75" thickBot="1" x14ac:dyDescent="0.3">
      <c r="A105" s="28" t="s">
        <v>78</v>
      </c>
      <c r="B105" s="18">
        <v>6</v>
      </c>
      <c r="C105" s="18">
        <v>3</v>
      </c>
      <c r="D105" s="18">
        <v>9</v>
      </c>
      <c r="E105" s="18">
        <v>10</v>
      </c>
      <c r="F105" s="18">
        <v>3</v>
      </c>
      <c r="G105" s="18">
        <v>4</v>
      </c>
      <c r="H105" s="18">
        <v>5</v>
      </c>
      <c r="I105" s="7">
        <f t="shared" si="2"/>
        <v>40</v>
      </c>
      <c r="J105" s="70">
        <f t="shared" si="3"/>
        <v>3.5205627705627704</v>
      </c>
      <c r="K105" s="19">
        <f t="shared" si="4"/>
        <v>3.5</v>
      </c>
      <c r="L105" s="6"/>
      <c r="M105" s="6"/>
      <c r="N105" s="6"/>
      <c r="O105" s="6"/>
    </row>
    <row r="106" spans="1:15" ht="15.75" thickBot="1" x14ac:dyDescent="0.3">
      <c r="A106" s="28" t="s">
        <v>79</v>
      </c>
      <c r="B106" s="18">
        <v>2</v>
      </c>
      <c r="C106" s="18">
        <v>7</v>
      </c>
      <c r="D106" s="18">
        <v>11</v>
      </c>
      <c r="E106" s="18">
        <v>9</v>
      </c>
      <c r="F106" s="18">
        <v>3</v>
      </c>
      <c r="G106" s="18">
        <v>0</v>
      </c>
      <c r="H106" s="18">
        <v>0</v>
      </c>
      <c r="I106" s="7">
        <f t="shared" si="2"/>
        <v>32</v>
      </c>
      <c r="J106" s="70">
        <f t="shared" si="3"/>
        <v>2.4188311688311686</v>
      </c>
      <c r="K106" s="19">
        <f t="shared" si="4"/>
        <v>2.4</v>
      </c>
      <c r="L106" s="6"/>
      <c r="M106" s="6"/>
      <c r="N106" s="6"/>
      <c r="O106" s="6"/>
    </row>
    <row r="107" spans="1:15" ht="15.75" thickBot="1" x14ac:dyDescent="0.3">
      <c r="A107" s="2" t="s">
        <v>80</v>
      </c>
      <c r="B107" s="18">
        <v>10</v>
      </c>
      <c r="C107" s="18">
        <v>3</v>
      </c>
      <c r="D107" s="18">
        <v>8</v>
      </c>
      <c r="E107" s="18">
        <v>7</v>
      </c>
      <c r="F107" s="18">
        <v>3</v>
      </c>
      <c r="G107" s="18">
        <v>0</v>
      </c>
      <c r="H107" s="18">
        <v>0</v>
      </c>
      <c r="I107" s="7">
        <f t="shared" si="2"/>
        <v>31</v>
      </c>
      <c r="J107" s="70">
        <f t="shared" si="3"/>
        <v>2.3538961038961039</v>
      </c>
      <c r="K107" s="19">
        <f t="shared" si="4"/>
        <v>2.4</v>
      </c>
      <c r="L107" s="6"/>
      <c r="M107" s="6"/>
      <c r="N107" s="6"/>
      <c r="O107" s="6"/>
    </row>
    <row r="108" spans="1:15" ht="15.75" thickBot="1" x14ac:dyDescent="0.3">
      <c r="A108" s="20" t="s">
        <v>48</v>
      </c>
      <c r="B108" s="22">
        <f>SUM(B88:B107)</f>
        <v>105.9</v>
      </c>
      <c r="C108" s="22">
        <f t="shared" ref="C108:I108" si="6">SUM(C88:C107)</f>
        <v>83</v>
      </c>
      <c r="D108" s="22">
        <f t="shared" si="6"/>
        <v>183</v>
      </c>
      <c r="E108" s="22">
        <f t="shared" si="6"/>
        <v>165</v>
      </c>
      <c r="F108" s="22">
        <f t="shared" si="6"/>
        <v>48</v>
      </c>
      <c r="G108" s="22">
        <f t="shared" si="6"/>
        <v>31</v>
      </c>
      <c r="H108" s="22">
        <f t="shared" si="6"/>
        <v>25</v>
      </c>
      <c r="I108" s="22">
        <f t="shared" si="6"/>
        <v>640.9</v>
      </c>
      <c r="J108" s="29">
        <f>SUM(J88:J107)</f>
        <v>50.839826839826841</v>
      </c>
      <c r="K108" s="23">
        <f>SUM(K88:K107)</f>
        <v>50.900000000000006</v>
      </c>
      <c r="L108" s="6"/>
      <c r="M108" s="6"/>
      <c r="N108" s="6"/>
      <c r="O108" s="6"/>
    </row>
    <row r="109" spans="1:15" x14ac:dyDescent="0.2">
      <c r="A109" s="6" t="s">
        <v>66</v>
      </c>
      <c r="B109" s="24">
        <f>AVERAGE(B88:B107)</f>
        <v>5.2949999999999999</v>
      </c>
      <c r="C109" s="24">
        <f t="shared" ref="C109:H109" si="7">AVERAGE(C88:C108)</f>
        <v>7.9047619047619051</v>
      </c>
      <c r="D109" s="24">
        <f t="shared" si="7"/>
        <v>17.428571428571427</v>
      </c>
      <c r="E109" s="24">
        <f t="shared" si="7"/>
        <v>15.714285714285714</v>
      </c>
      <c r="F109" s="24">
        <f t="shared" si="7"/>
        <v>4.5714285714285712</v>
      </c>
      <c r="G109" s="24">
        <f t="shared" si="7"/>
        <v>2.9523809523809526</v>
      </c>
      <c r="H109" s="24">
        <f t="shared" si="7"/>
        <v>2.3809523809523809</v>
      </c>
      <c r="I109" s="30">
        <f t="shared" ref="I109" si="8">AVERAGE(I88:I108)</f>
        <v>61.038095238095238</v>
      </c>
      <c r="J109" s="30">
        <f t="shared" ref="J109" si="9">AVERAGE(J88:J108)</f>
        <v>4.8418882704596991</v>
      </c>
      <c r="K109" s="30">
        <f t="shared" ref="K109" si="10">AVERAGE(K88:K108)</f>
        <v>4.8476190476190482</v>
      </c>
      <c r="L109" s="6"/>
      <c r="M109" s="6"/>
      <c r="N109" s="6"/>
      <c r="O109" s="6"/>
    </row>
    <row r="110" spans="1:15" x14ac:dyDescent="0.2">
      <c r="A110" s="6" t="s">
        <v>41</v>
      </c>
      <c r="B110" s="8">
        <f>MAX(B88:B107)</f>
        <v>11</v>
      </c>
      <c r="C110" s="8">
        <f t="shared" ref="C110:H110" si="11">MAX(C88:C107)</f>
        <v>11</v>
      </c>
      <c r="D110" s="8">
        <f t="shared" si="11"/>
        <v>11</v>
      </c>
      <c r="E110" s="8">
        <f t="shared" si="11"/>
        <v>11</v>
      </c>
      <c r="F110" s="8">
        <f t="shared" si="11"/>
        <v>4</v>
      </c>
      <c r="G110" s="8">
        <f t="shared" si="11"/>
        <v>6</v>
      </c>
      <c r="H110" s="8">
        <f t="shared" si="11"/>
        <v>6</v>
      </c>
      <c r="I110" s="6"/>
      <c r="J110" s="6"/>
      <c r="K110" s="6"/>
      <c r="L110" s="6"/>
      <c r="M110" s="6"/>
      <c r="N110" s="6"/>
      <c r="O110" s="6"/>
    </row>
    <row r="111" spans="1:15" x14ac:dyDescent="0.2">
      <c r="B111">
        <v>4</v>
      </c>
      <c r="C111">
        <v>2</v>
      </c>
      <c r="D111">
        <v>9</v>
      </c>
      <c r="E111">
        <v>8</v>
      </c>
      <c r="F111">
        <v>3</v>
      </c>
      <c r="G111">
        <v>0</v>
      </c>
      <c r="H111">
        <v>0</v>
      </c>
    </row>
    <row r="112" spans="1:15" x14ac:dyDescent="0.2">
      <c r="B112">
        <v>6</v>
      </c>
      <c r="C112">
        <v>3</v>
      </c>
      <c r="D112">
        <v>9</v>
      </c>
      <c r="E112">
        <v>10</v>
      </c>
      <c r="F112">
        <v>3</v>
      </c>
      <c r="G112">
        <v>4</v>
      </c>
      <c r="H112">
        <v>5</v>
      </c>
    </row>
    <row r="113" spans="1:10" x14ac:dyDescent="0.2">
      <c r="B113">
        <v>2</v>
      </c>
      <c r="C113">
        <v>7</v>
      </c>
      <c r="D113">
        <v>11</v>
      </c>
      <c r="E113">
        <v>9</v>
      </c>
      <c r="F113">
        <v>3</v>
      </c>
      <c r="G113">
        <v>0</v>
      </c>
      <c r="H113">
        <v>0</v>
      </c>
    </row>
    <row r="114" spans="1:10" x14ac:dyDescent="0.2">
      <c r="B114">
        <v>10</v>
      </c>
      <c r="C114">
        <v>3</v>
      </c>
      <c r="D114">
        <v>8</v>
      </c>
      <c r="E114">
        <v>7</v>
      </c>
      <c r="F114">
        <v>3</v>
      </c>
    </row>
    <row r="115" spans="1:10" x14ac:dyDescent="0.2">
      <c r="A115" s="4" t="s">
        <v>40</v>
      </c>
      <c r="B115" s="4">
        <v>11</v>
      </c>
      <c r="C115" s="4">
        <v>11</v>
      </c>
      <c r="D115" s="4">
        <v>11</v>
      </c>
      <c r="E115" s="4">
        <v>11</v>
      </c>
      <c r="F115" s="4">
        <v>4</v>
      </c>
      <c r="G115" s="4">
        <v>5</v>
      </c>
      <c r="H115" s="4">
        <v>6</v>
      </c>
    </row>
    <row r="116" spans="1:10" ht="16.5" thickBot="1" x14ac:dyDescent="0.3">
      <c r="A116" s="9" t="s">
        <v>82</v>
      </c>
      <c r="B116" s="6"/>
      <c r="C116" s="6"/>
      <c r="D116" s="6"/>
      <c r="E116" s="6"/>
      <c r="F116" s="6"/>
      <c r="G116" s="6"/>
      <c r="H116" s="6"/>
      <c r="I116" s="6"/>
      <c r="J116" s="6"/>
    </row>
    <row r="117" spans="1:10" ht="15.75" thickBot="1" x14ac:dyDescent="0.3">
      <c r="A117" s="33" t="s">
        <v>43</v>
      </c>
      <c r="B117" s="62" t="s">
        <v>44</v>
      </c>
      <c r="C117" s="63"/>
      <c r="D117" s="63"/>
      <c r="E117" s="63"/>
      <c r="F117" s="63"/>
      <c r="G117" s="63"/>
      <c r="H117" s="34"/>
      <c r="I117" s="6"/>
      <c r="J117" s="26" t="s">
        <v>115</v>
      </c>
    </row>
    <row r="118" spans="1:10" ht="90" x14ac:dyDescent="0.25">
      <c r="A118" s="35" t="s">
        <v>47</v>
      </c>
      <c r="B118" s="36">
        <v>1</v>
      </c>
      <c r="C118" s="36">
        <v>2</v>
      </c>
      <c r="D118" s="36">
        <v>3</v>
      </c>
      <c r="E118" s="36">
        <v>4</v>
      </c>
      <c r="F118" s="37">
        <v>5</v>
      </c>
      <c r="G118" s="38">
        <v>6</v>
      </c>
      <c r="H118" s="38">
        <v>7</v>
      </c>
      <c r="I118" s="36" t="s">
        <v>48</v>
      </c>
      <c r="J118" s="39" t="s">
        <v>83</v>
      </c>
    </row>
    <row r="119" spans="1:10" ht="15" x14ac:dyDescent="0.25">
      <c r="A119" s="40" t="s">
        <v>53</v>
      </c>
      <c r="B119" s="18">
        <v>10</v>
      </c>
      <c r="C119" s="18">
        <v>9</v>
      </c>
      <c r="D119" s="18">
        <v>1</v>
      </c>
      <c r="E119" s="18">
        <v>1</v>
      </c>
      <c r="F119" s="18">
        <v>4</v>
      </c>
      <c r="G119" s="18">
        <v>5</v>
      </c>
      <c r="H119" s="18">
        <v>6</v>
      </c>
      <c r="I119" s="41">
        <f>SUM(B119:H119)</f>
        <v>36</v>
      </c>
      <c r="J119" s="42">
        <f>(B119*5/$B$84+C119*5/$C$84+D119*5/$D$84+E119*5/$E$84+F119*5/$F$84+G119*5/$G$84+H119*5/$H$84)/7</f>
        <v>3.5064935064935066</v>
      </c>
    </row>
    <row r="120" spans="1:10" ht="15" x14ac:dyDescent="0.25">
      <c r="A120" s="40" t="s">
        <v>54</v>
      </c>
      <c r="B120" s="18">
        <v>11</v>
      </c>
      <c r="C120" s="18">
        <v>11</v>
      </c>
      <c r="D120" s="18">
        <v>11</v>
      </c>
      <c r="E120" s="18">
        <v>11</v>
      </c>
      <c r="F120" s="18">
        <v>4</v>
      </c>
      <c r="G120" s="18">
        <v>5</v>
      </c>
      <c r="H120" s="18">
        <v>6</v>
      </c>
      <c r="I120" s="41">
        <f t="shared" ref="I120:I138" si="12">SUM(B120:H120)</f>
        <v>59</v>
      </c>
      <c r="J120" s="42">
        <f t="shared" ref="J120:J140" si="13">(B120*5/$B$84+C120*5/$C$84+D120*5/$D$84+E120*5/$E$84+F120*5/$F$84+G120*5/$G$84+H120*5/$H$84)/7</f>
        <v>5</v>
      </c>
    </row>
    <row r="121" spans="1:10" ht="15" x14ac:dyDescent="0.25">
      <c r="A121" s="40" t="s">
        <v>55</v>
      </c>
      <c r="B121" s="18">
        <v>4</v>
      </c>
      <c r="C121" s="18">
        <v>2</v>
      </c>
      <c r="D121" s="18">
        <v>5</v>
      </c>
      <c r="E121" s="18">
        <v>5</v>
      </c>
      <c r="F121" s="18">
        <v>3</v>
      </c>
      <c r="G121" s="18">
        <v>0</v>
      </c>
      <c r="H121" s="18">
        <v>0</v>
      </c>
      <c r="I121" s="41">
        <f t="shared" si="12"/>
        <v>19</v>
      </c>
      <c r="J121" s="42">
        <f t="shared" si="13"/>
        <v>1.5746753246753247</v>
      </c>
    </row>
    <row r="122" spans="1:10" ht="15" x14ac:dyDescent="0.25">
      <c r="A122" s="40" t="s">
        <v>56</v>
      </c>
      <c r="B122" s="18">
        <v>7</v>
      </c>
      <c r="C122" s="18">
        <v>7</v>
      </c>
      <c r="D122" s="18">
        <v>7</v>
      </c>
      <c r="E122" s="18">
        <v>7</v>
      </c>
      <c r="F122" s="18">
        <v>4</v>
      </c>
      <c r="G122" s="18">
        <v>0</v>
      </c>
      <c r="H122" s="18">
        <v>0</v>
      </c>
      <c r="I122" s="41">
        <f t="shared" si="12"/>
        <v>32</v>
      </c>
      <c r="J122" s="42">
        <f t="shared" si="13"/>
        <v>2.5324675324675323</v>
      </c>
    </row>
    <row r="123" spans="1:10" ht="15" x14ac:dyDescent="0.25">
      <c r="A123" s="40" t="s">
        <v>57</v>
      </c>
      <c r="B123" s="18">
        <v>9</v>
      </c>
      <c r="C123" s="18">
        <v>9</v>
      </c>
      <c r="D123" s="18">
        <v>11</v>
      </c>
      <c r="E123" s="18">
        <v>10</v>
      </c>
      <c r="F123" s="18">
        <v>0</v>
      </c>
      <c r="G123" s="18">
        <v>0</v>
      </c>
      <c r="H123" s="18">
        <v>0</v>
      </c>
      <c r="I123" s="41">
        <f t="shared" si="12"/>
        <v>39</v>
      </c>
      <c r="J123" s="42">
        <f>(B123*5/$B$84+C123*5/$C$84+D123*5/$D$84+E123*5/$E$84+F123*5/$F$84+G123*5/$G$84+H123*5/$H$84)/7</f>
        <v>2.5324675324675323</v>
      </c>
    </row>
    <row r="124" spans="1:10" ht="15" x14ac:dyDescent="0.25">
      <c r="A124" s="40" t="s">
        <v>58</v>
      </c>
      <c r="B124" s="18">
        <v>8</v>
      </c>
      <c r="C124" s="18">
        <v>8</v>
      </c>
      <c r="D124" s="18">
        <v>8</v>
      </c>
      <c r="E124" s="18">
        <v>8</v>
      </c>
      <c r="F124" s="18">
        <v>2</v>
      </c>
      <c r="G124" s="18">
        <v>5</v>
      </c>
      <c r="H124" s="18">
        <v>6</v>
      </c>
      <c r="I124" s="41">
        <f t="shared" si="12"/>
        <v>45</v>
      </c>
      <c r="J124" s="42">
        <f t="shared" si="13"/>
        <v>3.8636363636363638</v>
      </c>
    </row>
    <row r="125" spans="1:10" ht="15" x14ac:dyDescent="0.25">
      <c r="A125" s="40" t="s">
        <v>59</v>
      </c>
      <c r="B125" s="18">
        <v>8</v>
      </c>
      <c r="C125" s="18">
        <v>9</v>
      </c>
      <c r="D125" s="18">
        <v>10</v>
      </c>
      <c r="E125" s="18">
        <v>10</v>
      </c>
      <c r="F125" s="18">
        <v>0</v>
      </c>
      <c r="G125" s="18">
        <v>3</v>
      </c>
      <c r="H125" s="18">
        <v>0</v>
      </c>
      <c r="I125" s="41">
        <f t="shared" si="12"/>
        <v>40</v>
      </c>
      <c r="J125" s="42">
        <f t="shared" si="13"/>
        <v>2.8311688311688314</v>
      </c>
    </row>
    <row r="126" spans="1:10" ht="15" x14ac:dyDescent="0.25">
      <c r="A126" s="40" t="s">
        <v>60</v>
      </c>
      <c r="B126" s="18">
        <v>11</v>
      </c>
      <c r="C126" s="18">
        <v>11</v>
      </c>
      <c r="D126" s="18">
        <v>11</v>
      </c>
      <c r="E126" s="18">
        <v>11</v>
      </c>
      <c r="F126" s="18">
        <v>4</v>
      </c>
      <c r="G126" s="18">
        <v>5</v>
      </c>
      <c r="H126" s="18">
        <v>6</v>
      </c>
      <c r="I126" s="41">
        <f t="shared" si="12"/>
        <v>59</v>
      </c>
      <c r="J126" s="42">
        <f t="shared" si="13"/>
        <v>5</v>
      </c>
    </row>
    <row r="127" spans="1:10" ht="15" x14ac:dyDescent="0.25">
      <c r="A127" s="40" t="s">
        <v>61</v>
      </c>
      <c r="B127" s="18">
        <v>7</v>
      </c>
      <c r="C127" s="18">
        <v>1</v>
      </c>
      <c r="D127" s="18">
        <v>8</v>
      </c>
      <c r="E127" s="18">
        <v>8</v>
      </c>
      <c r="F127" s="18">
        <v>2</v>
      </c>
      <c r="G127" s="18">
        <v>5</v>
      </c>
      <c r="H127" s="18">
        <v>0</v>
      </c>
      <c r="I127" s="41">
        <f t="shared" si="12"/>
        <v>31</v>
      </c>
      <c r="J127" s="42">
        <f t="shared" si="13"/>
        <v>2.6298701298701297</v>
      </c>
    </row>
    <row r="128" spans="1:10" ht="15" x14ac:dyDescent="0.25">
      <c r="A128" s="40" t="s">
        <v>62</v>
      </c>
      <c r="B128" s="18">
        <v>11</v>
      </c>
      <c r="C128" s="18">
        <v>11</v>
      </c>
      <c r="D128" s="18">
        <v>11</v>
      </c>
      <c r="E128" s="18">
        <v>11</v>
      </c>
      <c r="F128" s="18">
        <v>4</v>
      </c>
      <c r="G128" s="18">
        <v>5</v>
      </c>
      <c r="H128" s="18">
        <v>6</v>
      </c>
      <c r="I128" s="41">
        <f t="shared" si="12"/>
        <v>59</v>
      </c>
      <c r="J128" s="42">
        <f t="shared" si="13"/>
        <v>5</v>
      </c>
    </row>
    <row r="129" spans="1:10" ht="15" x14ac:dyDescent="0.25">
      <c r="A129" s="40" t="s">
        <v>63</v>
      </c>
      <c r="B129" s="18">
        <v>11</v>
      </c>
      <c r="C129" s="18">
        <v>11</v>
      </c>
      <c r="D129" s="18">
        <v>11</v>
      </c>
      <c r="E129" s="18">
        <v>9</v>
      </c>
      <c r="F129" s="18">
        <v>4</v>
      </c>
      <c r="G129" s="18">
        <v>5</v>
      </c>
      <c r="H129" s="18">
        <v>6</v>
      </c>
      <c r="I129" s="41">
        <f t="shared" si="12"/>
        <v>57</v>
      </c>
      <c r="J129" s="42">
        <f t="shared" si="13"/>
        <v>4.8701298701298708</v>
      </c>
    </row>
    <row r="130" spans="1:10" ht="15" x14ac:dyDescent="0.25">
      <c r="A130" s="40" t="s">
        <v>64</v>
      </c>
      <c r="B130" s="18">
        <v>10</v>
      </c>
      <c r="C130" s="18">
        <v>11</v>
      </c>
      <c r="D130" s="18">
        <v>11</v>
      </c>
      <c r="E130" s="18">
        <v>9</v>
      </c>
      <c r="F130" s="18">
        <v>4</v>
      </c>
      <c r="G130" s="18">
        <v>0</v>
      </c>
      <c r="H130" s="18">
        <v>0</v>
      </c>
      <c r="I130" s="41">
        <f t="shared" si="12"/>
        <v>45</v>
      </c>
      <c r="J130" s="42">
        <f t="shared" si="13"/>
        <v>3.3766233766233769</v>
      </c>
    </row>
    <row r="131" spans="1:10" ht="15" x14ac:dyDescent="0.25">
      <c r="A131" s="43" t="s">
        <v>65</v>
      </c>
      <c r="B131" s="18">
        <v>7</v>
      </c>
      <c r="C131" s="18">
        <v>5</v>
      </c>
      <c r="D131" s="18">
        <v>9</v>
      </c>
      <c r="E131" s="18">
        <v>6</v>
      </c>
      <c r="F131" s="18">
        <v>0</v>
      </c>
      <c r="G131" s="18">
        <v>3</v>
      </c>
      <c r="H131" s="18">
        <v>4</v>
      </c>
      <c r="I131" s="41">
        <f t="shared" si="12"/>
        <v>34</v>
      </c>
      <c r="J131" s="42">
        <f t="shared" si="13"/>
        <v>2.6580086580086579</v>
      </c>
    </row>
    <row r="132" spans="1:10" ht="15" x14ac:dyDescent="0.25">
      <c r="A132" s="40" t="s">
        <v>74</v>
      </c>
      <c r="B132" s="18">
        <v>8</v>
      </c>
      <c r="C132" s="18">
        <v>9</v>
      </c>
      <c r="D132" s="18">
        <v>8</v>
      </c>
      <c r="E132" s="18">
        <v>9</v>
      </c>
      <c r="F132" s="18">
        <v>4</v>
      </c>
      <c r="G132" s="18">
        <v>0</v>
      </c>
      <c r="H132" s="18">
        <v>0</v>
      </c>
      <c r="I132" s="41">
        <f t="shared" si="12"/>
        <v>38</v>
      </c>
      <c r="J132" s="42">
        <f t="shared" si="13"/>
        <v>2.9220779220779218</v>
      </c>
    </row>
    <row r="133" spans="1:10" ht="15" x14ac:dyDescent="0.25">
      <c r="A133" s="40" t="s">
        <v>75</v>
      </c>
      <c r="B133" s="18">
        <v>11</v>
      </c>
      <c r="C133" s="18">
        <v>11</v>
      </c>
      <c r="D133" s="18">
        <v>9</v>
      </c>
      <c r="E133" s="18">
        <v>9</v>
      </c>
      <c r="F133" s="18">
        <v>0</v>
      </c>
      <c r="G133" s="18">
        <v>0</v>
      </c>
      <c r="H133" s="18">
        <v>0</v>
      </c>
      <c r="I133" s="41">
        <f t="shared" si="12"/>
        <v>40</v>
      </c>
      <c r="J133" s="42">
        <f t="shared" si="13"/>
        <v>2.5974025974025969</v>
      </c>
    </row>
    <row r="134" spans="1:10" ht="15" x14ac:dyDescent="0.25">
      <c r="A134" s="40" t="s">
        <v>76</v>
      </c>
      <c r="B134" s="18">
        <v>5</v>
      </c>
      <c r="C134" s="18">
        <v>8</v>
      </c>
      <c r="D134" s="18">
        <v>11</v>
      </c>
      <c r="E134" s="18">
        <v>10</v>
      </c>
      <c r="F134" s="18">
        <v>2</v>
      </c>
      <c r="G134" s="18">
        <v>5</v>
      </c>
      <c r="H134" s="18">
        <v>0</v>
      </c>
      <c r="I134" s="41">
        <f t="shared" si="12"/>
        <v>41</v>
      </c>
      <c r="J134" s="42">
        <f t="shared" si="13"/>
        <v>3.2792207792207795</v>
      </c>
    </row>
    <row r="135" spans="1:10" ht="15" x14ac:dyDescent="0.25">
      <c r="A135" s="40" t="s">
        <v>77</v>
      </c>
      <c r="B135" s="18">
        <v>8</v>
      </c>
      <c r="C135" s="18">
        <v>5</v>
      </c>
      <c r="D135" s="18">
        <v>10</v>
      </c>
      <c r="E135" s="18">
        <v>10</v>
      </c>
      <c r="F135" s="18">
        <v>4</v>
      </c>
      <c r="G135" s="18">
        <v>0</v>
      </c>
      <c r="H135" s="18">
        <v>0</v>
      </c>
      <c r="I135" s="41">
        <f t="shared" si="12"/>
        <v>37</v>
      </c>
      <c r="J135" s="42">
        <f t="shared" si="13"/>
        <v>2.8571428571428572</v>
      </c>
    </row>
    <row r="136" spans="1:10" ht="15" x14ac:dyDescent="0.25">
      <c r="A136" s="40" t="s">
        <v>78</v>
      </c>
      <c r="B136" s="18">
        <v>11</v>
      </c>
      <c r="C136" s="18">
        <v>8</v>
      </c>
      <c r="D136" s="18">
        <v>9</v>
      </c>
      <c r="E136" s="18">
        <v>8</v>
      </c>
      <c r="F136" s="18">
        <v>3</v>
      </c>
      <c r="G136" s="18">
        <v>4</v>
      </c>
      <c r="H136" s="18">
        <v>5</v>
      </c>
      <c r="I136" s="41">
        <f t="shared" si="12"/>
        <v>48</v>
      </c>
      <c r="J136" s="42">
        <f t="shared" si="13"/>
        <v>4.0400432900432905</v>
      </c>
    </row>
    <row r="137" spans="1:10" ht="15" x14ac:dyDescent="0.25">
      <c r="A137" s="40" t="s">
        <v>79</v>
      </c>
      <c r="B137" s="18">
        <v>5</v>
      </c>
      <c r="C137" s="18">
        <v>11</v>
      </c>
      <c r="D137" s="18">
        <v>11</v>
      </c>
      <c r="E137" s="18">
        <v>10</v>
      </c>
      <c r="F137" s="18">
        <v>4</v>
      </c>
      <c r="G137" s="18">
        <v>5</v>
      </c>
      <c r="H137" s="18">
        <v>6</v>
      </c>
      <c r="I137" s="41">
        <f t="shared" si="12"/>
        <v>52</v>
      </c>
      <c r="J137" s="42">
        <f t="shared" si="13"/>
        <v>4.5454545454545459</v>
      </c>
    </row>
    <row r="138" spans="1:10" ht="15" x14ac:dyDescent="0.25">
      <c r="A138" t="s">
        <v>80</v>
      </c>
      <c r="B138" s="18">
        <v>10</v>
      </c>
      <c r="C138" s="18">
        <v>9</v>
      </c>
      <c r="D138" s="18">
        <v>10</v>
      </c>
      <c r="E138" s="18">
        <v>10</v>
      </c>
      <c r="F138" s="18">
        <v>4</v>
      </c>
      <c r="G138" s="18">
        <v>0</v>
      </c>
      <c r="H138" s="18">
        <v>0</v>
      </c>
      <c r="I138" s="41">
        <f t="shared" si="12"/>
        <v>43</v>
      </c>
      <c r="J138" s="42">
        <f t="shared" si="13"/>
        <v>3.2467532467532472</v>
      </c>
    </row>
    <row r="139" spans="1:10" ht="15" x14ac:dyDescent="0.25">
      <c r="A139" s="40" t="s">
        <v>84</v>
      </c>
      <c r="B139" s="22">
        <f>SUM(B119:B138)</f>
        <v>172</v>
      </c>
      <c r="C139" s="22">
        <f t="shared" ref="C139:I139" si="14">SUM(C119:C138)</f>
        <v>166</v>
      </c>
      <c r="D139" s="22">
        <f t="shared" si="14"/>
        <v>182</v>
      </c>
      <c r="E139" s="22">
        <f t="shared" si="14"/>
        <v>172</v>
      </c>
      <c r="F139" s="22">
        <f t="shared" si="14"/>
        <v>56</v>
      </c>
      <c r="G139" s="22">
        <f t="shared" si="14"/>
        <v>55</v>
      </c>
      <c r="H139" s="22">
        <f t="shared" si="14"/>
        <v>51</v>
      </c>
      <c r="I139" s="22">
        <f t="shared" si="14"/>
        <v>854</v>
      </c>
      <c r="J139" s="42">
        <f t="shared" si="13"/>
        <v>68.86363636363636</v>
      </c>
    </row>
    <row r="140" spans="1:10" ht="15" x14ac:dyDescent="0.25">
      <c r="A140" s="40" t="s">
        <v>85</v>
      </c>
      <c r="B140" s="44">
        <f>AVERAGE(B119:B138)</f>
        <v>8.6</v>
      </c>
      <c r="C140" s="44">
        <f t="shared" ref="C140:H140" si="15">AVERAGE(C119:C138)</f>
        <v>8.3000000000000007</v>
      </c>
      <c r="D140" s="44">
        <f t="shared" si="15"/>
        <v>9.1</v>
      </c>
      <c r="E140" s="44">
        <f t="shared" si="15"/>
        <v>8.6</v>
      </c>
      <c r="F140" s="44">
        <f t="shared" si="15"/>
        <v>2.8</v>
      </c>
      <c r="G140" s="44">
        <f t="shared" si="15"/>
        <v>2.75</v>
      </c>
      <c r="H140" s="44">
        <f t="shared" si="15"/>
        <v>2.5499999999999998</v>
      </c>
      <c r="I140" s="40"/>
      <c r="J140" s="42">
        <f t="shared" si="13"/>
        <v>3.4431818181818179</v>
      </c>
    </row>
    <row r="141" spans="1:10" ht="15" x14ac:dyDescent="0.25">
      <c r="A141" s="43" t="s">
        <v>86</v>
      </c>
      <c r="B141" s="45">
        <f t="shared" ref="B141:H141" si="16">B140*5/B115</f>
        <v>3.9090909090909092</v>
      </c>
      <c r="C141" s="45">
        <f t="shared" si="16"/>
        <v>3.7727272727272729</v>
      </c>
      <c r="D141" s="45">
        <f t="shared" si="16"/>
        <v>4.1363636363636367</v>
      </c>
      <c r="E141" s="45">
        <f t="shared" si="16"/>
        <v>3.9090909090909092</v>
      </c>
      <c r="F141" s="45">
        <f t="shared" si="16"/>
        <v>3.5</v>
      </c>
      <c r="G141" s="45">
        <f t="shared" si="16"/>
        <v>2.75</v>
      </c>
      <c r="H141" s="45">
        <f t="shared" si="16"/>
        <v>2.125</v>
      </c>
      <c r="I141" s="6"/>
      <c r="J141" s="6"/>
    </row>
    <row r="142" spans="1:10" x14ac:dyDescent="0.2">
      <c r="A142" s="6"/>
      <c r="B142" s="6">
        <v>1</v>
      </c>
      <c r="C142" s="6">
        <v>2</v>
      </c>
      <c r="D142" s="6">
        <v>3</v>
      </c>
      <c r="E142" s="6">
        <v>4</v>
      </c>
      <c r="F142" s="6">
        <v>5</v>
      </c>
      <c r="G142" s="6">
        <v>6</v>
      </c>
      <c r="H142" s="6">
        <v>7</v>
      </c>
      <c r="I142" s="6"/>
      <c r="J142" s="6"/>
    </row>
    <row r="143" spans="1:10" ht="15" x14ac:dyDescent="0.2">
      <c r="A143" s="47" t="s">
        <v>94</v>
      </c>
      <c r="E143" s="2" t="s">
        <v>117</v>
      </c>
    </row>
    <row r="144" spans="1:10" x14ac:dyDescent="0.2">
      <c r="A144" s="4" t="s">
        <v>86</v>
      </c>
      <c r="B144" s="4" t="s">
        <v>43</v>
      </c>
      <c r="C144" s="3" t="s">
        <v>95</v>
      </c>
      <c r="E144" s="4" t="s">
        <v>43</v>
      </c>
      <c r="F144" s="4" t="s">
        <v>86</v>
      </c>
      <c r="G144" s="4" t="s">
        <v>95</v>
      </c>
      <c r="H144" s="2" t="s">
        <v>118</v>
      </c>
    </row>
    <row r="145" spans="1:9" x14ac:dyDescent="0.2">
      <c r="A145" s="48">
        <f t="array" ref="A145:B151">TRANSPOSE(B141:H142)</f>
        <v>3.9090909090909092</v>
      </c>
      <c r="B145" s="4">
        <v>1</v>
      </c>
      <c r="C145" s="4" t="s">
        <v>87</v>
      </c>
      <c r="E145" s="4">
        <v>3</v>
      </c>
      <c r="F145" s="48">
        <v>4.1363636363636367</v>
      </c>
      <c r="G145" s="4" t="s">
        <v>89</v>
      </c>
      <c r="H145">
        <v>1</v>
      </c>
    </row>
    <row r="146" spans="1:9" x14ac:dyDescent="0.2">
      <c r="A146" s="48">
        <v>3.7727272727272729</v>
      </c>
      <c r="B146" s="4">
        <v>2</v>
      </c>
      <c r="C146" s="4" t="s">
        <v>88</v>
      </c>
      <c r="E146" s="4">
        <v>1</v>
      </c>
      <c r="F146" s="48">
        <v>3.9090909090909092</v>
      </c>
      <c r="G146" s="4" t="s">
        <v>87</v>
      </c>
      <c r="H146">
        <v>2</v>
      </c>
    </row>
    <row r="147" spans="1:9" x14ac:dyDescent="0.2">
      <c r="A147" s="48">
        <v>4.1363636363636367</v>
      </c>
      <c r="B147" s="4">
        <v>3</v>
      </c>
      <c r="C147" s="3" t="s">
        <v>89</v>
      </c>
      <c r="E147" s="4">
        <v>4</v>
      </c>
      <c r="F147" s="48">
        <v>3.9090909090909092</v>
      </c>
      <c r="G147" s="4" t="s">
        <v>90</v>
      </c>
      <c r="H147">
        <v>3</v>
      </c>
    </row>
    <row r="148" spans="1:9" x14ac:dyDescent="0.2">
      <c r="A148" s="48">
        <v>3.9090909090909092</v>
      </c>
      <c r="B148" s="4">
        <v>4</v>
      </c>
      <c r="C148" s="3" t="s">
        <v>90</v>
      </c>
      <c r="E148" s="4">
        <v>2</v>
      </c>
      <c r="F148" s="48">
        <v>3.7727272727272729</v>
      </c>
      <c r="G148" s="4" t="s">
        <v>88</v>
      </c>
      <c r="H148">
        <v>4</v>
      </c>
    </row>
    <row r="149" spans="1:9" x14ac:dyDescent="0.2">
      <c r="A149" s="48">
        <v>3.5</v>
      </c>
      <c r="B149" s="4">
        <v>5</v>
      </c>
      <c r="C149" s="3" t="s">
        <v>91</v>
      </c>
      <c r="E149" s="4">
        <v>5</v>
      </c>
      <c r="F149" s="48">
        <v>3.5</v>
      </c>
      <c r="G149" s="4" t="s">
        <v>91</v>
      </c>
      <c r="H149">
        <v>5</v>
      </c>
    </row>
    <row r="150" spans="1:9" x14ac:dyDescent="0.2">
      <c r="A150" s="48">
        <v>2.75</v>
      </c>
      <c r="B150" s="4">
        <v>6</v>
      </c>
      <c r="C150" s="3" t="s">
        <v>92</v>
      </c>
      <c r="E150" s="4">
        <v>6</v>
      </c>
      <c r="F150" s="48">
        <v>2.75</v>
      </c>
      <c r="G150" s="4" t="s">
        <v>92</v>
      </c>
      <c r="H150">
        <v>6</v>
      </c>
    </row>
    <row r="151" spans="1:9" x14ac:dyDescent="0.2">
      <c r="A151" s="48">
        <v>2.125</v>
      </c>
      <c r="B151" s="4">
        <v>7</v>
      </c>
      <c r="C151" s="3" t="s">
        <v>93</v>
      </c>
      <c r="E151" s="4">
        <v>7</v>
      </c>
      <c r="F151" s="48">
        <v>2.125</v>
      </c>
      <c r="G151" s="4" t="s">
        <v>93</v>
      </c>
      <c r="H151">
        <v>7</v>
      </c>
    </row>
    <row r="154" spans="1:9" x14ac:dyDescent="0.2">
      <c r="A154" s="6"/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6"/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6"/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6"/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6"/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6"/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6"/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6"/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6"/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6"/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6"/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6"/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6"/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6"/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6"/>
      <c r="B168" s="6"/>
      <c r="C168" s="6"/>
      <c r="D168" s="6"/>
      <c r="E168" s="6"/>
      <c r="F168" s="6"/>
      <c r="G168" s="6"/>
      <c r="H168" s="6"/>
      <c r="I168" s="6"/>
    </row>
    <row r="169" spans="1:9" x14ac:dyDescent="0.2">
      <c r="A169" s="26" t="s">
        <v>116</v>
      </c>
      <c r="B169" s="6"/>
      <c r="C169" s="6"/>
      <c r="D169" s="6"/>
      <c r="E169" s="6"/>
      <c r="F169" s="6"/>
      <c r="G169" s="6"/>
      <c r="H169" s="6"/>
      <c r="I169" s="6"/>
    </row>
    <row r="170" spans="1:9" x14ac:dyDescent="0.2">
      <c r="A170" s="7" t="s">
        <v>86</v>
      </c>
      <c r="B170" s="7" t="s">
        <v>43</v>
      </c>
      <c r="C170" s="7"/>
      <c r="D170" s="6"/>
      <c r="E170" s="6"/>
      <c r="F170" s="6"/>
      <c r="G170" s="6"/>
      <c r="H170" s="6"/>
      <c r="I170" s="6"/>
    </row>
    <row r="171" spans="1:9" x14ac:dyDescent="0.2">
      <c r="A171" s="30">
        <v>3.9090909090909092</v>
      </c>
      <c r="B171" s="7">
        <v>1</v>
      </c>
      <c r="C171" s="7" t="s">
        <v>87</v>
      </c>
      <c r="D171" s="6"/>
      <c r="E171" s="6"/>
      <c r="F171" s="6"/>
      <c r="G171" s="6"/>
      <c r="H171" s="6"/>
      <c r="I171" s="6"/>
    </row>
    <row r="172" spans="1:9" x14ac:dyDescent="0.2">
      <c r="A172" s="30">
        <v>3.7727272727272729</v>
      </c>
      <c r="B172" s="7">
        <v>2</v>
      </c>
      <c r="C172" s="7" t="s">
        <v>88</v>
      </c>
      <c r="D172" s="6"/>
      <c r="E172" s="6"/>
      <c r="F172" s="6"/>
      <c r="G172" s="6"/>
      <c r="H172" s="6"/>
      <c r="I172" s="6"/>
    </row>
    <row r="173" spans="1:9" x14ac:dyDescent="0.2">
      <c r="A173" s="30">
        <v>4.1363636363636367</v>
      </c>
      <c r="B173" s="7">
        <v>3</v>
      </c>
      <c r="C173" s="7" t="s">
        <v>89</v>
      </c>
      <c r="D173" s="6"/>
      <c r="E173" s="6"/>
      <c r="F173" s="6"/>
      <c r="G173" s="6"/>
      <c r="H173" s="6"/>
      <c r="I173" s="6"/>
    </row>
    <row r="174" spans="1:9" x14ac:dyDescent="0.2">
      <c r="A174" s="30">
        <v>3.9090909090909092</v>
      </c>
      <c r="B174" s="7">
        <v>4</v>
      </c>
      <c r="C174" s="7" t="s">
        <v>90</v>
      </c>
      <c r="D174" s="6"/>
      <c r="E174" s="6"/>
      <c r="F174" s="6"/>
      <c r="G174" s="6"/>
      <c r="H174" s="6"/>
      <c r="I174" s="6"/>
    </row>
    <row r="175" spans="1:9" x14ac:dyDescent="0.2">
      <c r="A175" s="30">
        <v>3.5</v>
      </c>
      <c r="B175" s="7">
        <v>5</v>
      </c>
      <c r="C175" s="7" t="s">
        <v>91</v>
      </c>
      <c r="D175" s="6"/>
      <c r="E175" s="6"/>
      <c r="F175" s="6"/>
      <c r="G175" s="6"/>
      <c r="H175" s="6"/>
      <c r="I175" s="6"/>
    </row>
    <row r="176" spans="1:9" x14ac:dyDescent="0.2">
      <c r="A176" s="30">
        <v>2.75</v>
      </c>
      <c r="B176" s="7">
        <v>6</v>
      </c>
      <c r="C176" s="7" t="s">
        <v>92</v>
      </c>
      <c r="D176" s="6"/>
      <c r="E176" s="6"/>
      <c r="F176" s="6"/>
      <c r="G176" s="6"/>
      <c r="H176" s="6"/>
      <c r="I176" s="6"/>
    </row>
    <row r="177" spans="1:16" x14ac:dyDescent="0.2">
      <c r="A177" s="30">
        <v>2.125</v>
      </c>
      <c r="B177" s="7">
        <v>7</v>
      </c>
      <c r="C177" s="7" t="s">
        <v>93</v>
      </c>
      <c r="D177" s="6"/>
      <c r="E177" s="6"/>
      <c r="F177" s="6"/>
      <c r="G177" s="6"/>
      <c r="H177" s="6"/>
      <c r="I177" s="6"/>
    </row>
    <row r="178" spans="1:16" x14ac:dyDescent="0.2">
      <c r="A178" s="6"/>
      <c r="B178" s="6"/>
      <c r="C178" s="6"/>
      <c r="D178" s="6"/>
      <c r="E178" s="6"/>
      <c r="F178" s="6"/>
      <c r="G178" s="6"/>
      <c r="H178" s="6"/>
      <c r="I178" s="6"/>
    </row>
    <row r="179" spans="1:16" ht="16.5" thickBot="1" x14ac:dyDescent="0.3">
      <c r="A179" s="9" t="s">
        <v>96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 ht="15" x14ac:dyDescent="0.25">
      <c r="A180" s="49" t="s">
        <v>43</v>
      </c>
      <c r="B180" s="50"/>
      <c r="C180" s="50"/>
      <c r="D180" s="50" t="s">
        <v>97</v>
      </c>
      <c r="E180" s="50"/>
      <c r="F180" s="51"/>
      <c r="G180" s="51"/>
      <c r="H180" s="6"/>
      <c r="I180" s="6"/>
      <c r="J180" s="6"/>
      <c r="K180" s="6"/>
      <c r="L180" s="6"/>
      <c r="M180" s="6"/>
      <c r="N180" s="6"/>
      <c r="O180" s="6"/>
      <c r="P180" s="6"/>
    </row>
    <row r="181" spans="1:16" ht="15.75" thickBot="1" x14ac:dyDescent="0.3">
      <c r="A181" s="52" t="s">
        <v>98</v>
      </c>
      <c r="B181" s="53">
        <v>1</v>
      </c>
      <c r="C181" s="54">
        <v>2</v>
      </c>
      <c r="D181" s="54">
        <v>3</v>
      </c>
      <c r="E181" s="54">
        <v>4</v>
      </c>
      <c r="F181" s="54">
        <v>5</v>
      </c>
      <c r="G181" s="55">
        <v>6</v>
      </c>
      <c r="H181" s="56">
        <v>7</v>
      </c>
      <c r="I181" s="64" t="s">
        <v>99</v>
      </c>
      <c r="J181" s="6" t="s">
        <v>100</v>
      </c>
      <c r="K181" s="6"/>
      <c r="L181" s="6"/>
      <c r="M181" s="6"/>
      <c r="N181" s="6"/>
      <c r="O181" s="6"/>
      <c r="P181" s="6"/>
    </row>
    <row r="182" spans="1:16" ht="15" x14ac:dyDescent="0.25">
      <c r="A182" s="40" t="s">
        <v>53</v>
      </c>
      <c r="B182" s="57">
        <f>B119/B88</f>
        <v>1.6666666666666667</v>
      </c>
      <c r="C182" s="57">
        <f t="shared" ref="C182:H182" si="17">C119/C88</f>
        <v>1.125</v>
      </c>
      <c r="D182" s="57">
        <f t="shared" si="17"/>
        <v>0.1111111111111111</v>
      </c>
      <c r="E182" s="57">
        <f t="shared" si="17"/>
        <v>0.125</v>
      </c>
      <c r="F182" s="57">
        <f t="shared" si="17"/>
        <v>1.3333333333333333</v>
      </c>
      <c r="G182" s="57">
        <f>G119/G88</f>
        <v>1</v>
      </c>
      <c r="H182" s="57">
        <f t="shared" si="17"/>
        <v>1.2</v>
      </c>
      <c r="I182" s="69">
        <f>AVERAGE(B182:H182)</f>
        <v>0.93730158730158741</v>
      </c>
      <c r="J182" s="6" t="s">
        <v>101</v>
      </c>
      <c r="K182" s="6"/>
      <c r="L182" s="6"/>
      <c r="M182" s="6"/>
      <c r="N182" s="6"/>
      <c r="O182" s="6"/>
      <c r="P182" s="6"/>
    </row>
    <row r="183" spans="1:16" ht="15" x14ac:dyDescent="0.25">
      <c r="A183" s="40" t="s">
        <v>54</v>
      </c>
      <c r="B183" s="57">
        <f t="shared" ref="B183:H183" si="18">B120/B89</f>
        <v>5.5</v>
      </c>
      <c r="C183" s="57">
        <f t="shared" si="18"/>
        <v>11</v>
      </c>
      <c r="D183" s="57">
        <f t="shared" si="18"/>
        <v>1.375</v>
      </c>
      <c r="E183" s="57">
        <f t="shared" si="18"/>
        <v>1</v>
      </c>
      <c r="F183" s="57">
        <f t="shared" si="18"/>
        <v>2</v>
      </c>
      <c r="G183" s="57">
        <f t="shared" si="18"/>
        <v>1.6666666666666667</v>
      </c>
      <c r="H183" s="57">
        <f t="shared" si="18"/>
        <v>3</v>
      </c>
      <c r="I183" s="69">
        <f t="shared" ref="I183:I199" si="19">AVERAGE(B183:H183)</f>
        <v>3.6488095238095242</v>
      </c>
      <c r="J183" s="6"/>
      <c r="K183" s="6"/>
      <c r="L183" s="6"/>
      <c r="M183" s="6"/>
      <c r="N183" s="6"/>
      <c r="O183" s="6"/>
      <c r="P183" s="6"/>
    </row>
    <row r="184" spans="1:16" ht="15" x14ac:dyDescent="0.25">
      <c r="A184" s="40" t="s">
        <v>55</v>
      </c>
      <c r="B184" s="57" t="e">
        <f t="shared" ref="B184" si="20">B121/B90</f>
        <v>#DIV/0!</v>
      </c>
      <c r="C184" s="57">
        <f t="shared" ref="C184:H184" si="21">C121/C90</f>
        <v>1</v>
      </c>
      <c r="D184" s="57">
        <f t="shared" si="21"/>
        <v>0.625</v>
      </c>
      <c r="E184" s="57">
        <f t="shared" si="21"/>
        <v>0.625</v>
      </c>
      <c r="F184" s="57">
        <f t="shared" si="21"/>
        <v>1</v>
      </c>
      <c r="G184" s="57" t="e">
        <f t="shared" si="21"/>
        <v>#DIV/0!</v>
      </c>
      <c r="H184" s="57" t="e">
        <f t="shared" si="21"/>
        <v>#DIV/0!</v>
      </c>
      <c r="I184" s="69">
        <f>AVERAGE(C184:F184)</f>
        <v>0.8125</v>
      </c>
      <c r="J184" s="6"/>
      <c r="K184" s="6"/>
      <c r="L184" s="6"/>
      <c r="M184" s="6"/>
      <c r="N184" s="6"/>
      <c r="O184" s="6"/>
      <c r="P184" s="6"/>
    </row>
    <row r="185" spans="1:16" ht="15" x14ac:dyDescent="0.25">
      <c r="A185" s="40" t="s">
        <v>56</v>
      </c>
      <c r="B185" s="57">
        <f t="shared" ref="B185" si="22">B122/B91</f>
        <v>7</v>
      </c>
      <c r="C185" s="57">
        <f t="shared" ref="C185:H185" si="23">C122/C91</f>
        <v>1.75</v>
      </c>
      <c r="D185" s="57">
        <f t="shared" si="23"/>
        <v>1</v>
      </c>
      <c r="E185" s="57">
        <f t="shared" si="23"/>
        <v>1.1666666666666667</v>
      </c>
      <c r="F185" s="57">
        <f t="shared" si="23"/>
        <v>1.3333333333333333</v>
      </c>
      <c r="G185" s="57" t="e">
        <f t="shared" si="23"/>
        <v>#DIV/0!</v>
      </c>
      <c r="H185" s="57" t="e">
        <f t="shared" si="23"/>
        <v>#DIV/0!</v>
      </c>
      <c r="I185" s="69">
        <f>AVERAGE(B185:F185)</f>
        <v>2.4500000000000002</v>
      </c>
      <c r="J185" s="6"/>
      <c r="K185" s="6"/>
      <c r="L185" s="6"/>
      <c r="M185" s="6"/>
      <c r="N185" s="6"/>
      <c r="O185" s="6"/>
      <c r="P185" s="6"/>
    </row>
    <row r="186" spans="1:16" ht="15" x14ac:dyDescent="0.25">
      <c r="A186" s="40" t="s">
        <v>57</v>
      </c>
      <c r="B186" s="57">
        <f t="shared" ref="B186" si="24">B123/B92</f>
        <v>1.8</v>
      </c>
      <c r="C186" s="57">
        <f t="shared" ref="C186:H186" si="25">C123/C92</f>
        <v>1.8</v>
      </c>
      <c r="D186" s="57">
        <f t="shared" si="25"/>
        <v>1.1000000000000001</v>
      </c>
      <c r="E186" s="57">
        <f t="shared" si="25"/>
        <v>1.25</v>
      </c>
      <c r="F186" s="57" t="e">
        <f t="shared" si="25"/>
        <v>#DIV/0!</v>
      </c>
      <c r="G186" s="57" t="e">
        <f t="shared" si="25"/>
        <v>#DIV/0!</v>
      </c>
      <c r="H186" s="57" t="e">
        <f t="shared" si="25"/>
        <v>#DIV/0!</v>
      </c>
      <c r="I186" s="69">
        <f>AVERAGE(B186:E186)</f>
        <v>1.4875</v>
      </c>
      <c r="J186" s="6"/>
      <c r="K186" s="6"/>
      <c r="L186" s="6"/>
      <c r="M186" s="6"/>
      <c r="N186" s="6"/>
      <c r="O186" s="6"/>
      <c r="P186" s="6"/>
    </row>
    <row r="187" spans="1:16" ht="15" x14ac:dyDescent="0.25">
      <c r="A187" s="40" t="s">
        <v>58</v>
      </c>
      <c r="B187" s="57">
        <f t="shared" ref="B187" si="26">B124/B93</f>
        <v>1.3333333333333333</v>
      </c>
      <c r="C187" s="57">
        <f t="shared" ref="C187:H187" si="27">C124/C93</f>
        <v>1.3333333333333333</v>
      </c>
      <c r="D187" s="57">
        <f t="shared" si="27"/>
        <v>0.8</v>
      </c>
      <c r="E187" s="57">
        <f t="shared" si="27"/>
        <v>1</v>
      </c>
      <c r="F187" s="57">
        <f t="shared" si="27"/>
        <v>1</v>
      </c>
      <c r="G187" s="57">
        <f t="shared" si="27"/>
        <v>1</v>
      </c>
      <c r="H187" s="57">
        <f t="shared" si="27"/>
        <v>1.2</v>
      </c>
      <c r="I187" s="69">
        <f t="shared" si="19"/>
        <v>1.0952380952380953</v>
      </c>
      <c r="J187" s="6"/>
      <c r="K187" s="6"/>
      <c r="L187" s="6"/>
      <c r="M187" s="6"/>
      <c r="N187" s="6"/>
      <c r="O187" s="6"/>
      <c r="P187" s="6"/>
    </row>
    <row r="188" spans="1:16" ht="15" x14ac:dyDescent="0.25">
      <c r="A188" s="40" t="s">
        <v>59</v>
      </c>
      <c r="B188" s="57">
        <f t="shared" ref="B188" si="28">B125/B94</f>
        <v>2.6666666666666665</v>
      </c>
      <c r="C188" s="57">
        <f t="shared" ref="C188:H188" si="29">C125/C94</f>
        <v>2.25</v>
      </c>
      <c r="D188" s="57">
        <f t="shared" si="29"/>
        <v>1.25</v>
      </c>
      <c r="E188" s="57">
        <f t="shared" si="29"/>
        <v>1.4285714285714286</v>
      </c>
      <c r="F188" s="57" t="e">
        <f t="shared" si="29"/>
        <v>#DIV/0!</v>
      </c>
      <c r="G188" s="57" t="e">
        <f t="shared" si="29"/>
        <v>#DIV/0!</v>
      </c>
      <c r="H188" s="57" t="e">
        <f t="shared" si="29"/>
        <v>#DIV/0!</v>
      </c>
      <c r="I188" s="69">
        <f>AVERAGE(B188:E188)</f>
        <v>1.8988095238095237</v>
      </c>
      <c r="J188" s="6"/>
      <c r="K188" s="6"/>
      <c r="L188" s="6"/>
      <c r="M188" s="6"/>
      <c r="N188" s="6"/>
      <c r="O188" s="6"/>
      <c r="P188" s="6"/>
    </row>
    <row r="189" spans="1:16" ht="15" x14ac:dyDescent="0.25">
      <c r="A189" s="40" t="s">
        <v>60</v>
      </c>
      <c r="B189" s="57">
        <f t="shared" ref="B189" si="30">B126/B95</f>
        <v>1</v>
      </c>
      <c r="C189" s="57">
        <f t="shared" ref="C189:H189" si="31">C126/C95</f>
        <v>1</v>
      </c>
      <c r="D189" s="57">
        <f t="shared" si="31"/>
        <v>1</v>
      </c>
      <c r="E189" s="57">
        <f t="shared" si="31"/>
        <v>1.1000000000000001</v>
      </c>
      <c r="F189" s="57">
        <f t="shared" si="31"/>
        <v>1</v>
      </c>
      <c r="G189" s="57">
        <f t="shared" si="31"/>
        <v>1</v>
      </c>
      <c r="H189" s="57">
        <f t="shared" si="31"/>
        <v>1</v>
      </c>
      <c r="I189" s="69">
        <f t="shared" si="19"/>
        <v>1.0142857142857142</v>
      </c>
      <c r="J189" s="6"/>
      <c r="K189" s="6"/>
      <c r="L189" s="6"/>
      <c r="M189" s="6"/>
      <c r="N189" s="6"/>
      <c r="O189" s="6"/>
      <c r="P189" s="6"/>
    </row>
    <row r="190" spans="1:16" ht="15" x14ac:dyDescent="0.25">
      <c r="A190" s="40" t="s">
        <v>61</v>
      </c>
      <c r="B190" s="57">
        <f t="shared" ref="B190" si="32">B127/B96</f>
        <v>0.77777777777777779</v>
      </c>
      <c r="C190" s="57">
        <f t="shared" ref="C190:H190" si="33">C127/C96</f>
        <v>1</v>
      </c>
      <c r="D190" s="57">
        <f t="shared" si="33"/>
        <v>0.8</v>
      </c>
      <c r="E190" s="57">
        <f t="shared" si="33"/>
        <v>0.88888888888888884</v>
      </c>
      <c r="F190" s="57">
        <f t="shared" si="33"/>
        <v>0.5714285714285714</v>
      </c>
      <c r="G190" s="57">
        <f t="shared" si="33"/>
        <v>0.83333333333333337</v>
      </c>
      <c r="H190" s="57" t="e">
        <f t="shared" si="33"/>
        <v>#DIV/0!</v>
      </c>
      <c r="I190" s="69">
        <f>AVERAGE(B190:G190)</f>
        <v>0.8119047619047618</v>
      </c>
      <c r="J190" s="6"/>
      <c r="K190" s="6"/>
      <c r="L190" s="6"/>
      <c r="M190" s="6"/>
      <c r="N190" s="6"/>
      <c r="O190" s="6"/>
      <c r="P190" s="6"/>
    </row>
    <row r="191" spans="1:16" ht="15" x14ac:dyDescent="0.25">
      <c r="A191" s="40" t="s">
        <v>62</v>
      </c>
      <c r="B191" s="57">
        <f t="shared" ref="B191" si="34">B128/B97</f>
        <v>1.5714285714285714</v>
      </c>
      <c r="C191" s="57">
        <f t="shared" ref="C191:H191" si="35">C128/C97</f>
        <v>5.5</v>
      </c>
      <c r="D191" s="57">
        <f t="shared" si="35"/>
        <v>1.1000000000000001</v>
      </c>
      <c r="E191" s="57">
        <f t="shared" si="35"/>
        <v>1.2222222222222223</v>
      </c>
      <c r="F191" s="57">
        <f t="shared" si="35"/>
        <v>2</v>
      </c>
      <c r="G191" s="57" t="e">
        <f t="shared" si="35"/>
        <v>#DIV/0!</v>
      </c>
      <c r="H191" s="57" t="e">
        <f t="shared" si="35"/>
        <v>#DIV/0!</v>
      </c>
      <c r="I191" s="69">
        <f>AVERAGE(B191:F191)</f>
        <v>2.2787301587301583</v>
      </c>
      <c r="J191" s="6"/>
      <c r="K191" s="6"/>
      <c r="L191" s="6"/>
      <c r="M191" s="6"/>
      <c r="N191" s="6"/>
      <c r="O191" s="6"/>
      <c r="P191" s="6"/>
    </row>
    <row r="192" spans="1:16" ht="15" x14ac:dyDescent="0.25">
      <c r="A192" s="40" t="s">
        <v>63</v>
      </c>
      <c r="B192" s="57">
        <f t="shared" ref="B192" si="36">B129/B98</f>
        <v>1.375</v>
      </c>
      <c r="C192" s="57">
        <f t="shared" ref="C192:H192" si="37">C129/C98</f>
        <v>11</v>
      </c>
      <c r="D192" s="57">
        <f t="shared" si="37"/>
        <v>1.1000000000000001</v>
      </c>
      <c r="E192" s="57">
        <f t="shared" si="37"/>
        <v>1.125</v>
      </c>
      <c r="F192" s="57">
        <f t="shared" si="37"/>
        <v>1.1428571428571428</v>
      </c>
      <c r="G192" s="57" t="e">
        <f t="shared" si="37"/>
        <v>#DIV/0!</v>
      </c>
      <c r="H192" s="57">
        <f t="shared" si="37"/>
        <v>3</v>
      </c>
      <c r="I192" s="69">
        <f>AVERAGE(B192:F192,H192)</f>
        <v>3.1238095238095234</v>
      </c>
      <c r="J192" s="6"/>
      <c r="K192" s="6"/>
      <c r="L192" s="6"/>
      <c r="M192" s="6"/>
      <c r="N192" s="6"/>
      <c r="O192" s="6"/>
      <c r="P192" s="6"/>
    </row>
    <row r="193" spans="1:16" ht="15" x14ac:dyDescent="0.25">
      <c r="A193" s="40" t="s">
        <v>64</v>
      </c>
      <c r="B193" s="57">
        <f t="shared" ref="B193" si="38">B130/B99</f>
        <v>1.25</v>
      </c>
      <c r="C193" s="57">
        <f t="shared" ref="C193:H193" si="39">C130/C99</f>
        <v>11</v>
      </c>
      <c r="D193" s="57">
        <f t="shared" si="39"/>
        <v>1.2222222222222223</v>
      </c>
      <c r="E193" s="57">
        <f t="shared" si="39"/>
        <v>1.2857142857142858</v>
      </c>
      <c r="F193" s="57">
        <f t="shared" si="39"/>
        <v>1.3333333333333333</v>
      </c>
      <c r="G193" s="57" t="e">
        <f t="shared" si="39"/>
        <v>#DIV/0!</v>
      </c>
      <c r="H193" s="57" t="e">
        <f t="shared" si="39"/>
        <v>#DIV/0!</v>
      </c>
      <c r="I193" s="69">
        <f>AVERAGE(B193:F193)</f>
        <v>3.2182539682539684</v>
      </c>
      <c r="J193" s="6"/>
      <c r="K193" s="6"/>
      <c r="L193" s="6"/>
      <c r="M193" s="6"/>
      <c r="N193" s="6"/>
      <c r="O193" s="6"/>
      <c r="P193" s="6"/>
    </row>
    <row r="194" spans="1:16" ht="15" x14ac:dyDescent="0.25">
      <c r="A194" s="43" t="s">
        <v>65</v>
      </c>
      <c r="B194" s="57">
        <f t="shared" ref="B194" si="40">B131/B100</f>
        <v>3.5</v>
      </c>
      <c r="C194" s="57">
        <f t="shared" ref="C194:H194" si="41">C131/C100</f>
        <v>5</v>
      </c>
      <c r="D194" s="57">
        <f t="shared" si="41"/>
        <v>1</v>
      </c>
      <c r="E194" s="57">
        <f t="shared" si="41"/>
        <v>0.8571428571428571</v>
      </c>
      <c r="F194" s="57" t="e">
        <f t="shared" si="41"/>
        <v>#DIV/0!</v>
      </c>
      <c r="G194" s="57" t="e">
        <f t="shared" si="41"/>
        <v>#DIV/0!</v>
      </c>
      <c r="H194" s="57" t="e">
        <f t="shared" si="41"/>
        <v>#DIV/0!</v>
      </c>
      <c r="I194" s="69">
        <f>AVERAGE(B194:E194)</f>
        <v>2.5892857142857144</v>
      </c>
      <c r="J194" s="6"/>
      <c r="K194" s="6"/>
      <c r="L194" s="6"/>
      <c r="M194" s="6"/>
      <c r="N194" s="6"/>
      <c r="O194" s="6"/>
      <c r="P194" s="6"/>
    </row>
    <row r="195" spans="1:16" ht="15" x14ac:dyDescent="0.25">
      <c r="A195" s="40" t="s">
        <v>74</v>
      </c>
      <c r="B195" s="57">
        <f t="shared" ref="B195" si="42">B132/B101</f>
        <v>1.8181818181818181</v>
      </c>
      <c r="C195" s="57">
        <f t="shared" ref="C195:H195" si="43">C132/C101</f>
        <v>1.5</v>
      </c>
      <c r="D195" s="57">
        <f t="shared" si="43"/>
        <v>1</v>
      </c>
      <c r="E195" s="57">
        <f t="shared" si="43"/>
        <v>1.2857142857142858</v>
      </c>
      <c r="F195" s="57">
        <f t="shared" si="43"/>
        <v>1.3333333333333333</v>
      </c>
      <c r="G195" s="57" t="e">
        <f t="shared" si="43"/>
        <v>#DIV/0!</v>
      </c>
      <c r="H195" s="57" t="e">
        <f t="shared" si="43"/>
        <v>#DIV/0!</v>
      </c>
      <c r="I195" s="69">
        <f>AVERAGE(B195:F195)</f>
        <v>1.3874458874458875</v>
      </c>
      <c r="J195" s="6"/>
      <c r="K195" s="6"/>
      <c r="L195" s="6"/>
      <c r="M195" s="6"/>
      <c r="N195" s="6"/>
      <c r="O195" s="6"/>
      <c r="P195" s="6"/>
    </row>
    <row r="196" spans="1:16" ht="15" x14ac:dyDescent="0.25">
      <c r="A196" s="40" t="s">
        <v>75</v>
      </c>
      <c r="B196" s="57">
        <f t="shared" ref="B196" si="44">B133/B102</f>
        <v>1.375</v>
      </c>
      <c r="C196" s="57">
        <f t="shared" ref="C196:H196" si="45">C133/C102</f>
        <v>1.375</v>
      </c>
      <c r="D196" s="57">
        <f t="shared" si="45"/>
        <v>1</v>
      </c>
      <c r="E196" s="57">
        <f t="shared" si="45"/>
        <v>1</v>
      </c>
      <c r="F196" s="57" t="e">
        <f t="shared" si="45"/>
        <v>#DIV/0!</v>
      </c>
      <c r="G196" s="57" t="e">
        <f t="shared" si="45"/>
        <v>#DIV/0!</v>
      </c>
      <c r="H196" s="57" t="e">
        <f t="shared" si="45"/>
        <v>#DIV/0!</v>
      </c>
      <c r="I196" s="69">
        <f>AVERAGE(B196:E196)</f>
        <v>1.1875</v>
      </c>
      <c r="J196" s="6"/>
      <c r="K196" s="6"/>
      <c r="L196" s="6"/>
      <c r="M196" s="6"/>
      <c r="N196" s="6"/>
      <c r="O196" s="6"/>
      <c r="P196" s="6"/>
    </row>
    <row r="197" spans="1:16" ht="15" x14ac:dyDescent="0.25">
      <c r="A197" s="40" t="s">
        <v>76</v>
      </c>
      <c r="B197" s="57">
        <f t="shared" ref="B197" si="46">B134/B103</f>
        <v>1.4285714285714286</v>
      </c>
      <c r="C197" s="57">
        <f t="shared" ref="C197:H197" si="47">C134/C103</f>
        <v>1.1428571428571428</v>
      </c>
      <c r="D197" s="57">
        <f t="shared" si="47"/>
        <v>1.1000000000000001</v>
      </c>
      <c r="E197" s="57">
        <f t="shared" si="47"/>
        <v>1.1111111111111112</v>
      </c>
      <c r="F197" s="57">
        <f t="shared" si="47"/>
        <v>0.5</v>
      </c>
      <c r="G197" s="57">
        <f t="shared" si="47"/>
        <v>1.6666666666666667</v>
      </c>
      <c r="H197" s="57" t="e">
        <f t="shared" si="47"/>
        <v>#DIV/0!</v>
      </c>
      <c r="I197" s="69">
        <f>AVERAGE(B197:G197)</f>
        <v>1.1582010582010582</v>
      </c>
      <c r="J197" s="6"/>
      <c r="K197" s="6"/>
      <c r="L197" s="6"/>
      <c r="M197" s="6"/>
      <c r="N197" s="6"/>
      <c r="O197" s="6"/>
      <c r="P197" s="6"/>
    </row>
    <row r="198" spans="1:16" ht="15" x14ac:dyDescent="0.25">
      <c r="A198" s="40" t="s">
        <v>77</v>
      </c>
      <c r="B198" s="57">
        <f t="shared" ref="B198" si="48">B135/B104</f>
        <v>2</v>
      </c>
      <c r="C198" s="57">
        <f t="shared" ref="C198:H198" si="49">C135/C104</f>
        <v>2.5</v>
      </c>
      <c r="D198" s="57">
        <f t="shared" si="49"/>
        <v>1.1111111111111112</v>
      </c>
      <c r="E198" s="57">
        <f t="shared" si="49"/>
        <v>1.25</v>
      </c>
      <c r="F198" s="57">
        <f t="shared" si="49"/>
        <v>1.3333333333333333</v>
      </c>
      <c r="G198" s="57" t="e">
        <f t="shared" si="49"/>
        <v>#DIV/0!</v>
      </c>
      <c r="H198" s="57" t="e">
        <f t="shared" si="49"/>
        <v>#DIV/0!</v>
      </c>
      <c r="I198" s="69">
        <f>AVERAGE(B198:F198)</f>
        <v>1.6388888888888888</v>
      </c>
      <c r="J198" s="6"/>
      <c r="K198" s="6"/>
      <c r="L198" s="6"/>
      <c r="M198" s="6"/>
      <c r="N198" s="6"/>
      <c r="O198" s="6"/>
      <c r="P198" s="6"/>
    </row>
    <row r="199" spans="1:16" ht="15" x14ac:dyDescent="0.25">
      <c r="A199" s="40" t="s">
        <v>78</v>
      </c>
      <c r="B199" s="57">
        <f t="shared" ref="B199" si="50">B136/B105</f>
        <v>1.8333333333333333</v>
      </c>
      <c r="C199" s="57">
        <f t="shared" ref="C199:H199" si="51">C136/C105</f>
        <v>2.6666666666666665</v>
      </c>
      <c r="D199" s="57">
        <f t="shared" si="51"/>
        <v>1</v>
      </c>
      <c r="E199" s="57">
        <f t="shared" si="51"/>
        <v>0.8</v>
      </c>
      <c r="F199" s="57">
        <f t="shared" si="51"/>
        <v>1</v>
      </c>
      <c r="G199" s="57">
        <f t="shared" si="51"/>
        <v>1</v>
      </c>
      <c r="H199" s="57">
        <f t="shared" si="51"/>
        <v>1</v>
      </c>
      <c r="I199" s="69">
        <f t="shared" si="19"/>
        <v>1.3285714285714287</v>
      </c>
      <c r="J199" s="6"/>
      <c r="K199" s="6"/>
      <c r="L199" s="6"/>
      <c r="M199" s="6"/>
      <c r="N199" s="6"/>
      <c r="O199" s="6"/>
      <c r="P199" s="6"/>
    </row>
    <row r="200" spans="1:16" ht="15" x14ac:dyDescent="0.25">
      <c r="A200" s="40" t="s">
        <v>79</v>
      </c>
      <c r="B200" s="57">
        <f t="shared" ref="B200" si="52">B137/B106</f>
        <v>2.5</v>
      </c>
      <c r="C200" s="57">
        <f t="shared" ref="C200:H200" si="53">C137/C106</f>
        <v>1.5714285714285714</v>
      </c>
      <c r="D200" s="57">
        <f t="shared" si="53"/>
        <v>1</v>
      </c>
      <c r="E200" s="57">
        <f t="shared" si="53"/>
        <v>1.1111111111111112</v>
      </c>
      <c r="F200" s="57">
        <f t="shared" si="53"/>
        <v>1.3333333333333333</v>
      </c>
      <c r="G200" s="57" t="e">
        <f t="shared" si="53"/>
        <v>#DIV/0!</v>
      </c>
      <c r="H200" s="57" t="e">
        <f t="shared" si="53"/>
        <v>#DIV/0!</v>
      </c>
      <c r="I200" s="69">
        <f>AVERAGE(B200:F200)</f>
        <v>1.5031746031746029</v>
      </c>
      <c r="J200" s="6"/>
      <c r="K200" s="6"/>
      <c r="L200" s="6"/>
      <c r="M200" s="6"/>
      <c r="N200" s="6"/>
      <c r="O200" s="6"/>
      <c r="P200" s="6"/>
    </row>
    <row r="201" spans="1:16" ht="15" x14ac:dyDescent="0.25">
      <c r="A201" t="s">
        <v>80</v>
      </c>
      <c r="B201" s="57">
        <f t="shared" ref="B201" si="54">B138/B107</f>
        <v>1</v>
      </c>
      <c r="C201" s="57">
        <f t="shared" ref="C201:H201" si="55">C138/C107</f>
        <v>3</v>
      </c>
      <c r="D201" s="57">
        <f t="shared" si="55"/>
        <v>1.25</v>
      </c>
      <c r="E201" s="57">
        <f t="shared" si="55"/>
        <v>1.4285714285714286</v>
      </c>
      <c r="F201" s="57">
        <f t="shared" si="55"/>
        <v>1.3333333333333333</v>
      </c>
      <c r="G201" s="57" t="e">
        <f t="shared" si="55"/>
        <v>#DIV/0!</v>
      </c>
      <c r="H201" s="57" t="e">
        <f t="shared" si="55"/>
        <v>#DIV/0!</v>
      </c>
      <c r="I201" s="69">
        <f>AVERAGE(B201:F201)</f>
        <v>1.6023809523809525</v>
      </c>
      <c r="J201" s="6"/>
      <c r="K201" s="6"/>
      <c r="L201" s="6"/>
      <c r="M201" s="6"/>
      <c r="N201" s="6"/>
      <c r="O201" s="6"/>
      <c r="P201" s="6"/>
    </row>
    <row r="202" spans="1:16" ht="15" x14ac:dyDescent="0.25">
      <c r="A202" s="65" t="s">
        <v>102</v>
      </c>
      <c r="B202" s="66">
        <f>(SUM(B182:B183)+SUM(B185:B201))/19</f>
        <v>2.1787347155768204</v>
      </c>
      <c r="C202" s="66">
        <f t="shared" ref="C202:E202" si="56">AVERAGE(C182:C201)</f>
        <v>3.4257142857142862</v>
      </c>
      <c r="D202" s="66">
        <f t="shared" si="56"/>
        <v>0.99722222222222234</v>
      </c>
      <c r="E202" s="66">
        <f t="shared" si="56"/>
        <v>1.0530357142857143</v>
      </c>
      <c r="F202" s="66">
        <f>(SUM(F182:F185)+SUM(F187,F189:F193,F195,F197:F201))/16</f>
        <v>1.2217261904761905</v>
      </c>
      <c r="G202" s="66">
        <f>(SUM(G182:G183,G187,G189:G190,G197,G199))/6</f>
        <v>1.3611111111111114</v>
      </c>
      <c r="H202" s="66">
        <f>(SUM(H182:H183,H187,H189,H192,H199))/6</f>
        <v>1.7333333333333334</v>
      </c>
      <c r="I202" s="67">
        <f>AVERAGE(I182:I201)</f>
        <v>1.7586295695045695</v>
      </c>
      <c r="J202" s="68" t="s">
        <v>103</v>
      </c>
      <c r="K202" s="6" t="s">
        <v>100</v>
      </c>
      <c r="L202" s="6"/>
      <c r="M202" s="6"/>
      <c r="N202" s="6"/>
      <c r="O202" s="6"/>
      <c r="P202" s="6"/>
    </row>
    <row r="203" spans="1:16" x14ac:dyDescent="0.2">
      <c r="A203" s="6"/>
      <c r="B203" s="6" t="s">
        <v>104</v>
      </c>
      <c r="C203" s="6"/>
      <c r="D203" s="6"/>
      <c r="E203" s="6"/>
      <c r="F203" s="6"/>
      <c r="G203" s="6"/>
      <c r="H203" s="6"/>
      <c r="I203" s="6"/>
      <c r="J203" s="6"/>
      <c r="K203" s="6" t="s">
        <v>105</v>
      </c>
      <c r="L203" s="6"/>
      <c r="M203" s="6"/>
      <c r="N203" s="6"/>
      <c r="O203" s="6"/>
      <c r="P203" s="6"/>
    </row>
    <row r="204" spans="1:16" x14ac:dyDescent="0.2">
      <c r="A204" s="6"/>
      <c r="B204" s="6" t="s">
        <v>106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x14ac:dyDescent="0.2">
      <c r="A205" s="6"/>
      <c r="B205" s="6" t="s">
        <v>107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x14ac:dyDescent="0.2">
      <c r="A206" s="6"/>
      <c r="B206" s="6" t="s">
        <v>108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 ht="23.25" x14ac:dyDescent="0.35">
      <c r="A207" s="6"/>
      <c r="B207" s="6"/>
      <c r="C207" s="6"/>
      <c r="D207" s="6"/>
      <c r="E207" s="6"/>
      <c r="F207" s="6"/>
      <c r="G207" s="6"/>
      <c r="H207" s="6"/>
      <c r="I207" s="58" t="s">
        <v>109</v>
      </c>
      <c r="J207" s="6"/>
      <c r="K207" s="6"/>
      <c r="L207" s="6"/>
      <c r="M207" s="6"/>
      <c r="N207" s="6"/>
      <c r="O207" s="6"/>
      <c r="P207" s="6"/>
    </row>
    <row r="208" spans="1:16" x14ac:dyDescent="0.2">
      <c r="A208" s="6"/>
      <c r="B208" s="31" t="s">
        <v>49</v>
      </c>
      <c r="C208" s="7" t="s">
        <v>83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 ht="15" x14ac:dyDescent="0.25">
      <c r="A209" s="40" t="s">
        <v>53</v>
      </c>
      <c r="B209" s="30">
        <v>3.8582251082251084</v>
      </c>
      <c r="C209" s="30">
        <v>3.5064935064935066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 ht="15" x14ac:dyDescent="0.25">
      <c r="A210" s="40" t="s">
        <v>54</v>
      </c>
      <c r="B210" s="30">
        <v>2.4523809523809526</v>
      </c>
      <c r="C210" s="30">
        <v>5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 ht="15" x14ac:dyDescent="0.25">
      <c r="A211" s="40" t="s">
        <v>55</v>
      </c>
      <c r="B211" s="30">
        <v>1.7045454545454546</v>
      </c>
      <c r="C211" s="30">
        <v>1.5746753246753247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 ht="15" x14ac:dyDescent="0.25">
      <c r="A212" s="40" t="s">
        <v>56</v>
      </c>
      <c r="B212" s="30">
        <v>1.7045454545454546</v>
      </c>
      <c r="C212" s="30">
        <v>2.5324675324675323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 ht="15" x14ac:dyDescent="0.25">
      <c r="A213" s="40" t="s">
        <v>57</v>
      </c>
      <c r="B213" s="30">
        <v>1.8181818181818183</v>
      </c>
      <c r="C213" s="30">
        <v>2.5324675324675323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 ht="15" x14ac:dyDescent="0.25">
      <c r="A214" s="40" t="s">
        <v>58</v>
      </c>
      <c r="B214" s="30">
        <v>3.614718614718615</v>
      </c>
      <c r="C214" s="30">
        <v>3.8636363636363638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 ht="15" x14ac:dyDescent="0.25">
      <c r="A215" s="40" t="s">
        <v>59</v>
      </c>
      <c r="B215" s="30">
        <v>1.4285714285714286</v>
      </c>
      <c r="C215" s="30">
        <v>2.8311688311688314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 ht="15" x14ac:dyDescent="0.25">
      <c r="A216" s="40" t="s">
        <v>60</v>
      </c>
      <c r="B216" s="30">
        <v>4.9350649350649354</v>
      </c>
      <c r="C216" s="30">
        <v>5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 ht="15" x14ac:dyDescent="0.25">
      <c r="A217" s="40" t="s">
        <v>61</v>
      </c>
      <c r="B217" s="30">
        <v>3.3652597402597402</v>
      </c>
      <c r="C217" s="30">
        <v>2.6298701298701297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 ht="15" x14ac:dyDescent="0.25">
      <c r="A218" s="40" t="s">
        <v>62</v>
      </c>
      <c r="B218" s="30">
        <v>2.1753246753246751</v>
      </c>
      <c r="C218" s="30">
        <v>5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 ht="15" x14ac:dyDescent="0.25">
      <c r="A219" s="40" t="s">
        <v>63</v>
      </c>
      <c r="B219" s="30">
        <v>2.6163419913419914</v>
      </c>
      <c r="C219" s="30">
        <v>4.8701298701298708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 ht="15" x14ac:dyDescent="0.25">
      <c r="A220" s="40" t="s">
        <v>64</v>
      </c>
      <c r="B220" s="30">
        <v>2.1590909090909092</v>
      </c>
      <c r="C220" s="30">
        <v>3.3766233766233769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 ht="15" x14ac:dyDescent="0.25">
      <c r="A221" s="43" t="s">
        <v>65</v>
      </c>
      <c r="B221" s="30">
        <v>1.2337662337662338</v>
      </c>
      <c r="C221" s="30">
        <v>2.6580086580086579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 ht="15" x14ac:dyDescent="0.25">
      <c r="A222" s="40" t="s">
        <v>74</v>
      </c>
      <c r="B222" s="30">
        <v>2.1850649350649349</v>
      </c>
      <c r="C222" s="30">
        <v>2.9220779220779218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 ht="15" x14ac:dyDescent="0.25">
      <c r="A223" s="40" t="s">
        <v>75</v>
      </c>
      <c r="B223" s="30">
        <v>2.2077922077922074</v>
      </c>
      <c r="C223" s="30">
        <v>2.5974025974025969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 ht="15" x14ac:dyDescent="0.25">
      <c r="A224" s="40" t="s">
        <v>76</v>
      </c>
      <c r="B224" s="30">
        <v>3.0584415584415585</v>
      </c>
      <c r="C224" s="30">
        <v>3.2792207792207795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 ht="15" x14ac:dyDescent="0.25">
      <c r="A225" s="40" t="s">
        <v>77</v>
      </c>
      <c r="B225" s="30">
        <v>2.0292207792207795</v>
      </c>
      <c r="C225" s="30">
        <v>2.8571428571428572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 ht="15" x14ac:dyDescent="0.25">
      <c r="A226" s="40" t="s">
        <v>78</v>
      </c>
      <c r="B226" s="30">
        <v>3.5205627705627704</v>
      </c>
      <c r="C226" s="30">
        <v>4.0400432900432905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 ht="15" x14ac:dyDescent="0.25">
      <c r="A227" s="40" t="s">
        <v>79</v>
      </c>
      <c r="B227" s="30">
        <v>2.4188311688311686</v>
      </c>
      <c r="C227" s="30">
        <v>4.5454545454545459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 x14ac:dyDescent="0.2">
      <c r="A228" t="s">
        <v>80</v>
      </c>
      <c r="B228" s="30">
        <v>2.3538961038961039</v>
      </c>
      <c r="C228" s="30">
        <v>3.2467532467532472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 ht="23.25" x14ac:dyDescent="0.2">
      <c r="A230" s="6"/>
      <c r="B230" s="6"/>
      <c r="C230" s="6"/>
      <c r="D230" s="6"/>
      <c r="E230" s="6"/>
      <c r="F230" s="46" t="s">
        <v>110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 x14ac:dyDescent="0.2">
      <c r="A231" s="7" t="s">
        <v>83</v>
      </c>
      <c r="B231" s="31" t="s">
        <v>49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 x14ac:dyDescent="0.2">
      <c r="A232" s="30">
        <v>3.5064935064935066</v>
      </c>
      <c r="B232" s="30">
        <v>3.8582251082251084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 x14ac:dyDescent="0.2">
      <c r="A233" s="30">
        <v>5</v>
      </c>
      <c r="B233" s="30">
        <v>2.4523809523809526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 x14ac:dyDescent="0.2">
      <c r="A234" s="30">
        <v>1.5746753246753247</v>
      </c>
      <c r="B234" s="30">
        <v>1.7045454545454546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 x14ac:dyDescent="0.2">
      <c r="A235" s="30">
        <v>2.5324675324675323</v>
      </c>
      <c r="B235" s="30">
        <v>1.7045454545454546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 x14ac:dyDescent="0.2">
      <c r="A236" s="30">
        <v>2.5324675324675323</v>
      </c>
      <c r="B236" s="30">
        <v>1.8181818181818183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 x14ac:dyDescent="0.2">
      <c r="A237" s="30">
        <v>3.8636363636363638</v>
      </c>
      <c r="B237" s="30">
        <v>3.614718614718615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 x14ac:dyDescent="0.2">
      <c r="A238" s="30">
        <v>2.8311688311688314</v>
      </c>
      <c r="B238" s="30">
        <v>1.4285714285714286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 x14ac:dyDescent="0.2">
      <c r="A239" s="30">
        <v>5</v>
      </c>
      <c r="B239" s="30">
        <v>4.9350649350649354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 x14ac:dyDescent="0.2">
      <c r="A240" s="30">
        <v>2.6298701298701297</v>
      </c>
      <c r="B240" s="30">
        <v>3.3652597402597402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 x14ac:dyDescent="0.2">
      <c r="A241" s="30">
        <v>5</v>
      </c>
      <c r="B241" s="30">
        <v>2.1753246753246751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 x14ac:dyDescent="0.2">
      <c r="A242" s="30">
        <v>4.8701298701298708</v>
      </c>
      <c r="B242" s="30">
        <v>2.6163419913419914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 x14ac:dyDescent="0.2">
      <c r="A243" s="30">
        <v>3.3766233766233769</v>
      </c>
      <c r="B243" s="30">
        <v>2.1590909090909092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 x14ac:dyDescent="0.2">
      <c r="A244" s="30">
        <v>2.6580086580086579</v>
      </c>
      <c r="B244" s="30">
        <v>1.2337662337662338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 x14ac:dyDescent="0.2">
      <c r="A245" s="30">
        <v>2.9220779220779218</v>
      </c>
      <c r="B245" s="30">
        <v>2.1850649350649349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 x14ac:dyDescent="0.2">
      <c r="A246" s="30">
        <v>2.5974025974025969</v>
      </c>
      <c r="B246" s="30">
        <v>2.2077922077922074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 x14ac:dyDescent="0.2">
      <c r="A247" s="30">
        <v>3.2792207792207795</v>
      </c>
      <c r="B247" s="30">
        <v>3.0584415584415585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 x14ac:dyDescent="0.2">
      <c r="A248" s="30">
        <v>2.8571428571428572</v>
      </c>
      <c r="B248" s="30">
        <v>2.0292207792207795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 x14ac:dyDescent="0.2">
      <c r="A249" s="30">
        <v>4.0400432900432905</v>
      </c>
      <c r="B249" s="30">
        <v>3.5205627705627704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 x14ac:dyDescent="0.2">
      <c r="A250" s="30">
        <v>4.5454545454545459</v>
      </c>
      <c r="B250" s="30">
        <v>2.4188311688311686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 x14ac:dyDescent="0.2">
      <c r="A251" s="30">
        <v>3.2467532467532472</v>
      </c>
      <c r="B251" s="30">
        <v>2.3538961038961039</v>
      </c>
    </row>
  </sheetData>
  <sortState ref="E145:G151">
    <sortCondition descending="1" ref="F145"/>
  </sortState>
  <mergeCells count="2">
    <mergeCell ref="B86:H86"/>
    <mergeCell ref="B117:G1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Обработка анкет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НАДЕЖДА</dc:creator>
  <cp:lastModifiedBy>НАДЕЖДА</cp:lastModifiedBy>
  <dcterms:created xsi:type="dcterms:W3CDTF">2023-05-10T20:18:00Z</dcterms:created>
  <dcterms:modified xsi:type="dcterms:W3CDTF">2024-02-24T19:13:52Z</dcterms:modified>
</cp:coreProperties>
</file>