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1670" documentId="11_F25DC773A252ABEACE02EC33F3DD5E265BDE589F" xr6:coauthVersionLast="45" xr6:coauthVersionMax="45" xr10:uidLastSave="{48D476D4-1D47-457A-9305-4E714728B11C}"/>
  <bookViews>
    <workbookView xWindow="2470" yWindow="2450" windowWidth="16920" windowHeight="10310" tabRatio="693" activeTab="1" xr2:uid="{00000000-000D-0000-FFFF-FFFF00000000}"/>
  </bookViews>
  <sheets>
    <sheet name="Actual numbers" sheetId="1" r:id="rId1"/>
    <sheet name="Sheet1" sheetId="7" r:id="rId2"/>
    <sheet name="Prop from Prev" sheetId="6" r:id="rId3"/>
    <sheet name="Lower bound numbers" sheetId="2" r:id="rId4"/>
    <sheet name="Differences" sheetId="3" r:id="rId5"/>
    <sheet name="Shadows" sheetId="5" r:id="rId6"/>
    <sheet name="Quotien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4" l="1"/>
  <c r="L31" i="5" l="1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G26" i="5"/>
  <c r="F26" i="5"/>
  <c r="E26" i="5"/>
  <c r="D26" i="5"/>
  <c r="C26" i="5"/>
  <c r="B26" i="5"/>
  <c r="F25" i="5"/>
  <c r="E25" i="5"/>
  <c r="D25" i="5"/>
  <c r="C25" i="5"/>
  <c r="B25" i="5"/>
  <c r="E24" i="5"/>
  <c r="D24" i="5"/>
  <c r="C24" i="5"/>
  <c r="B24" i="5"/>
  <c r="D23" i="5"/>
  <c r="C23" i="5"/>
  <c r="B23" i="5"/>
  <c r="C22" i="5"/>
  <c r="B22" i="5"/>
  <c r="B21" i="5"/>
  <c r="N28" i="6" l="1"/>
  <c r="K44" i="6"/>
  <c r="J43" i="6"/>
  <c r="J44" i="6"/>
  <c r="I42" i="6"/>
  <c r="I43" i="6"/>
  <c r="I44" i="6"/>
  <c r="H41" i="6"/>
  <c r="H42" i="6"/>
  <c r="H43" i="6"/>
  <c r="H44" i="6"/>
  <c r="G40" i="6"/>
  <c r="G41" i="6"/>
  <c r="G42" i="6"/>
  <c r="G43" i="6"/>
  <c r="G44" i="6"/>
  <c r="F39" i="6"/>
  <c r="F40" i="6"/>
  <c r="F41" i="6"/>
  <c r="F42" i="6"/>
  <c r="F43" i="6"/>
  <c r="F44" i="6"/>
  <c r="E38" i="6"/>
  <c r="E39" i="6"/>
  <c r="E40" i="6"/>
  <c r="E41" i="6"/>
  <c r="E42" i="6"/>
  <c r="E43" i="6"/>
  <c r="E44" i="6"/>
  <c r="D37" i="6"/>
  <c r="D38" i="6"/>
  <c r="D39" i="6"/>
  <c r="D40" i="6"/>
  <c r="D41" i="6"/>
  <c r="D42" i="6"/>
  <c r="D43" i="6"/>
  <c r="D44" i="6"/>
  <c r="C44" i="6"/>
  <c r="C36" i="6"/>
  <c r="C37" i="6"/>
  <c r="C38" i="6"/>
  <c r="C39" i="6"/>
  <c r="C40" i="6"/>
  <c r="C41" i="6"/>
  <c r="C42" i="6"/>
  <c r="C43" i="6"/>
  <c r="L44" i="6"/>
  <c r="K43" i="6"/>
  <c r="J42" i="6"/>
  <c r="I41" i="6"/>
  <c r="H40" i="6"/>
  <c r="G39" i="6"/>
  <c r="F38" i="6"/>
  <c r="E37" i="6"/>
  <c r="D36" i="6"/>
  <c r="C35" i="6"/>
  <c r="B35" i="6"/>
  <c r="B36" i="6"/>
  <c r="B37" i="6"/>
  <c r="B38" i="6"/>
  <c r="B39" i="6"/>
  <c r="B40" i="6"/>
  <c r="B41" i="6"/>
  <c r="B42" i="6"/>
  <c r="B43" i="6"/>
  <c r="B44" i="6"/>
  <c r="B34" i="6"/>
  <c r="P21" i="6"/>
  <c r="P22" i="6"/>
  <c r="P23" i="6"/>
  <c r="P24" i="6"/>
  <c r="P25" i="6"/>
  <c r="P26" i="6"/>
  <c r="P27" i="6"/>
  <c r="P20" i="6"/>
  <c r="N21" i="6"/>
  <c r="N22" i="6"/>
  <c r="N23" i="6"/>
  <c r="N24" i="6"/>
  <c r="N25" i="6"/>
  <c r="N26" i="6"/>
  <c r="N27" i="6"/>
  <c r="P28" i="6"/>
  <c r="N29" i="6"/>
  <c r="P29" i="6" s="1"/>
  <c r="N30" i="6"/>
  <c r="P30" i="6" s="1"/>
  <c r="N20" i="6"/>
  <c r="P14" i="6"/>
  <c r="N14" i="6"/>
  <c r="P13" i="6"/>
  <c r="N13" i="6"/>
  <c r="P12" i="6"/>
  <c r="N12" i="6"/>
  <c r="P11" i="6"/>
  <c r="N11" i="6"/>
  <c r="P10" i="6"/>
  <c r="N10" i="6"/>
  <c r="P9" i="6"/>
  <c r="N9" i="6"/>
  <c r="P8" i="6"/>
  <c r="N8" i="6"/>
  <c r="P7" i="6"/>
  <c r="N7" i="6"/>
  <c r="P6" i="6"/>
  <c r="N6" i="6"/>
  <c r="P5" i="6"/>
  <c r="N5" i="6"/>
  <c r="P4" i="6"/>
  <c r="N4" i="6"/>
  <c r="C15" i="4" l="1"/>
  <c r="D15" i="4"/>
  <c r="E15" i="4"/>
  <c r="F15" i="4"/>
  <c r="G15" i="4"/>
  <c r="H15" i="4"/>
  <c r="I15" i="4"/>
  <c r="J15" i="4"/>
  <c r="K15" i="4"/>
  <c r="L15" i="4"/>
  <c r="B15" i="4"/>
  <c r="L14" i="4" l="1"/>
  <c r="J14" i="4"/>
  <c r="K14" i="4"/>
  <c r="L14" i="3"/>
  <c r="K14" i="3"/>
  <c r="AE14" i="1"/>
  <c r="AA31" i="1" s="1"/>
  <c r="AC14" i="1"/>
  <c r="AC31" i="1" s="1"/>
  <c r="S14" i="1"/>
  <c r="T14" i="1"/>
  <c r="U14" i="1"/>
  <c r="V14" i="1"/>
  <c r="W14" i="1"/>
  <c r="X14" i="1"/>
  <c r="Y14" i="1"/>
  <c r="Z14" i="1"/>
  <c r="AA14" i="1"/>
  <c r="AB14" i="1"/>
  <c r="Y48" i="1" l="1"/>
  <c r="V31" i="1"/>
  <c r="AG14" i="1"/>
  <c r="Y31" i="1"/>
  <c r="X31" i="1"/>
  <c r="T31" i="1"/>
  <c r="Z31" i="1"/>
  <c r="AB31" i="1"/>
  <c r="U31" i="1"/>
  <c r="W31" i="1"/>
  <c r="S31" i="1"/>
  <c r="B13" i="5"/>
  <c r="N13" i="5" s="1"/>
  <c r="B12" i="5"/>
  <c r="N12" i="5" s="1"/>
  <c r="B11" i="5"/>
  <c r="B10" i="5"/>
  <c r="N10" i="5" s="1"/>
  <c r="P9" i="5"/>
  <c r="B9" i="5"/>
  <c r="B8" i="5"/>
  <c r="P8" i="5" s="1"/>
  <c r="D7" i="5"/>
  <c r="N7" i="5" s="1"/>
  <c r="C7" i="5"/>
  <c r="B7" i="5"/>
  <c r="D6" i="5"/>
  <c r="C6" i="5"/>
  <c r="P6" i="5" s="1"/>
  <c r="B6" i="5"/>
  <c r="B5" i="5"/>
  <c r="P5" i="5" s="1"/>
  <c r="B4" i="5"/>
  <c r="N4" i="5" s="1"/>
  <c r="P11" i="5"/>
  <c r="N9" i="5"/>
  <c r="AC48" i="1" l="1"/>
  <c r="AB48" i="1"/>
  <c r="V48" i="1"/>
  <c r="Z48" i="1"/>
  <c r="W48" i="1"/>
  <c r="S48" i="1"/>
  <c r="N6" i="5"/>
  <c r="T48" i="1"/>
  <c r="AA48" i="1"/>
  <c r="X48" i="1"/>
  <c r="U48" i="1"/>
  <c r="N8" i="5"/>
  <c r="P10" i="5"/>
  <c r="P7" i="5"/>
  <c r="P4" i="5"/>
  <c r="N11" i="5"/>
  <c r="P12" i="5"/>
  <c r="P13" i="5"/>
  <c r="N5" i="5"/>
  <c r="N14" i="5"/>
  <c r="J14" i="3"/>
  <c r="P14" i="5" l="1"/>
  <c r="I14" i="3"/>
  <c r="I14" i="4"/>
  <c r="AB13" i="1"/>
  <c r="AA13" i="1"/>
  <c r="AA12" i="1"/>
  <c r="Z12" i="1"/>
  <c r="Z13" i="1"/>
  <c r="Z11" i="1"/>
  <c r="Y11" i="1"/>
  <c r="Y12" i="1"/>
  <c r="Y13" i="1"/>
  <c r="Y10" i="1"/>
  <c r="X10" i="1"/>
  <c r="X11" i="1"/>
  <c r="X12" i="1"/>
  <c r="X13" i="1"/>
  <c r="X9" i="1"/>
  <c r="W9" i="1"/>
  <c r="W10" i="1"/>
  <c r="W11" i="1"/>
  <c r="W12" i="1"/>
  <c r="W13" i="1"/>
  <c r="W8" i="1"/>
  <c r="V8" i="1"/>
  <c r="V9" i="1"/>
  <c r="V10" i="1"/>
  <c r="V11" i="1"/>
  <c r="V12" i="1"/>
  <c r="V13" i="1"/>
  <c r="V7" i="1"/>
  <c r="T13" i="1"/>
  <c r="T6" i="1"/>
  <c r="T7" i="1"/>
  <c r="T8" i="1"/>
  <c r="T9" i="1"/>
  <c r="T10" i="1"/>
  <c r="T11" i="1"/>
  <c r="T12" i="1"/>
  <c r="T5" i="1"/>
  <c r="U7" i="1"/>
  <c r="U8" i="1"/>
  <c r="U9" i="1"/>
  <c r="U10" i="1"/>
  <c r="U11" i="1"/>
  <c r="U12" i="1"/>
  <c r="U13" i="1"/>
  <c r="U6" i="1"/>
  <c r="S5" i="1"/>
  <c r="S6" i="1"/>
  <c r="AG6" i="1" s="1"/>
  <c r="S7" i="1"/>
  <c r="S8" i="1"/>
  <c r="S9" i="1"/>
  <c r="S10" i="1"/>
  <c r="AG10" i="1" s="1"/>
  <c r="S11" i="1"/>
  <c r="S12" i="1"/>
  <c r="S13" i="1"/>
  <c r="S4" i="1"/>
  <c r="G46" i="2"/>
  <c r="F45" i="2"/>
  <c r="B44" i="2"/>
  <c r="D42" i="2"/>
  <c r="P14" i="2"/>
  <c r="N14" i="2"/>
  <c r="P13" i="2"/>
  <c r="K47" i="2" s="1"/>
  <c r="N13" i="2"/>
  <c r="K30" i="2" s="1"/>
  <c r="P12" i="2"/>
  <c r="H46" i="2" s="1"/>
  <c r="N12" i="2"/>
  <c r="H29" i="2" s="1"/>
  <c r="P11" i="2"/>
  <c r="H45" i="2" s="1"/>
  <c r="N11" i="2"/>
  <c r="H28" i="2" s="1"/>
  <c r="P10" i="2"/>
  <c r="G44" i="2" s="1"/>
  <c r="N10" i="2"/>
  <c r="G27" i="2" s="1"/>
  <c r="P9" i="2"/>
  <c r="E43" i="2" s="1"/>
  <c r="N9" i="2"/>
  <c r="E26" i="2" s="1"/>
  <c r="P8" i="2"/>
  <c r="F42" i="2" s="1"/>
  <c r="N8" i="2"/>
  <c r="F25" i="2" s="1"/>
  <c r="P7" i="2"/>
  <c r="B41" i="2" s="1"/>
  <c r="N7" i="2"/>
  <c r="B24" i="2" s="1"/>
  <c r="P6" i="2"/>
  <c r="N6" i="2"/>
  <c r="P5" i="2"/>
  <c r="C39" i="2" s="1"/>
  <c r="N5" i="2"/>
  <c r="C22" i="2" s="1"/>
  <c r="P4" i="2"/>
  <c r="N4" i="2"/>
  <c r="F30" i="2"/>
  <c r="B29" i="2"/>
  <c r="G28" i="2"/>
  <c r="B28" i="2"/>
  <c r="D27" i="2"/>
  <c r="B22" i="2"/>
  <c r="P5" i="1"/>
  <c r="C39" i="1" s="1"/>
  <c r="P6" i="1"/>
  <c r="B40" i="1" s="1"/>
  <c r="P7" i="1"/>
  <c r="C41" i="1" s="1"/>
  <c r="P8" i="1"/>
  <c r="C42" i="1" s="1"/>
  <c r="P9" i="1"/>
  <c r="G43" i="1" s="1"/>
  <c r="P10" i="1"/>
  <c r="G44" i="1" s="1"/>
  <c r="P11" i="1"/>
  <c r="H45" i="1" s="1"/>
  <c r="P12" i="1"/>
  <c r="J46" i="1" s="1"/>
  <c r="P13" i="1"/>
  <c r="E47" i="1" s="1"/>
  <c r="P14" i="1"/>
  <c r="P4" i="1"/>
  <c r="B38" i="1" s="1"/>
  <c r="N5" i="1"/>
  <c r="B22" i="1" s="1"/>
  <c r="N6" i="1"/>
  <c r="B23" i="1" s="1"/>
  <c r="N7" i="1"/>
  <c r="C24" i="1" s="1"/>
  <c r="N8" i="1"/>
  <c r="F25" i="1" s="1"/>
  <c r="N9" i="1"/>
  <c r="B26" i="1" s="1"/>
  <c r="N10" i="1"/>
  <c r="F27" i="1" s="1"/>
  <c r="N11" i="1"/>
  <c r="C28" i="1" s="1"/>
  <c r="N12" i="1"/>
  <c r="G29" i="1" s="1"/>
  <c r="N13" i="1"/>
  <c r="K30" i="1" s="1"/>
  <c r="N14" i="1"/>
  <c r="N4" i="1"/>
  <c r="B21" i="1" s="1"/>
  <c r="B14" i="4"/>
  <c r="C14" i="4"/>
  <c r="D14" i="4"/>
  <c r="E14" i="4"/>
  <c r="F14" i="4"/>
  <c r="G14" i="4"/>
  <c r="H14" i="4"/>
  <c r="B14" i="3"/>
  <c r="C14" i="3"/>
  <c r="D14" i="3"/>
  <c r="E14" i="3"/>
  <c r="F14" i="3"/>
  <c r="G14" i="3"/>
  <c r="H14" i="3"/>
  <c r="H27" i="2" l="1"/>
  <c r="E29" i="2"/>
  <c r="L48" i="2"/>
  <c r="K48" i="2"/>
  <c r="I48" i="2"/>
  <c r="J48" i="2"/>
  <c r="E42" i="2"/>
  <c r="E44" i="2"/>
  <c r="B46" i="2"/>
  <c r="J46" i="2"/>
  <c r="AE13" i="1"/>
  <c r="T44" i="1"/>
  <c r="T40" i="1"/>
  <c r="Y44" i="1"/>
  <c r="P14" i="3"/>
  <c r="E48" i="1"/>
  <c r="J48" i="1"/>
  <c r="I48" i="1"/>
  <c r="K48" i="1"/>
  <c r="I29" i="2"/>
  <c r="B39" i="2"/>
  <c r="C43" i="2"/>
  <c r="F44" i="2"/>
  <c r="C46" i="2"/>
  <c r="E47" i="2"/>
  <c r="U40" i="1"/>
  <c r="U44" i="1"/>
  <c r="C25" i="2"/>
  <c r="D41" i="2"/>
  <c r="G43" i="2"/>
  <c r="B45" i="2"/>
  <c r="F46" i="2"/>
  <c r="I47" i="2"/>
  <c r="AG11" i="1"/>
  <c r="Z45" i="1" s="1"/>
  <c r="AE11" i="1"/>
  <c r="Y28" i="1" s="1"/>
  <c r="L31" i="2"/>
  <c r="I31" i="2"/>
  <c r="K31" i="2"/>
  <c r="J31" i="2"/>
  <c r="F31" i="2"/>
  <c r="N14" i="3"/>
  <c r="J31" i="1"/>
  <c r="K31" i="1"/>
  <c r="B31" i="2"/>
  <c r="X46" i="1"/>
  <c r="Z28" i="1"/>
  <c r="X44" i="1"/>
  <c r="G26" i="2"/>
  <c r="E41" i="2"/>
  <c r="D43" i="2"/>
  <c r="F47" i="2"/>
  <c r="E24" i="2"/>
  <c r="D26" i="2"/>
  <c r="F28" i="2"/>
  <c r="E30" i="2"/>
  <c r="J30" i="2"/>
  <c r="C41" i="2"/>
  <c r="C42" i="2"/>
  <c r="B43" i="2"/>
  <c r="F43" i="2"/>
  <c r="D44" i="2"/>
  <c r="H44" i="2"/>
  <c r="E45" i="2"/>
  <c r="I45" i="2"/>
  <c r="E46" i="2"/>
  <c r="I46" i="2"/>
  <c r="D47" i="2"/>
  <c r="H47" i="2"/>
  <c r="S28" i="1"/>
  <c r="V44" i="1"/>
  <c r="S45" i="1"/>
  <c r="AE4" i="1"/>
  <c r="S21" i="1" s="1"/>
  <c r="AE9" i="1"/>
  <c r="V26" i="1" s="1"/>
  <c r="AE5" i="1"/>
  <c r="T22" i="1" s="1"/>
  <c r="AG5" i="1"/>
  <c r="S39" i="1" s="1"/>
  <c r="AG9" i="1"/>
  <c r="U43" i="1" s="1"/>
  <c r="S40" i="1"/>
  <c r="S44" i="1"/>
  <c r="W44" i="1"/>
  <c r="AE12" i="1"/>
  <c r="AA29" i="1" s="1"/>
  <c r="AE8" i="1"/>
  <c r="W25" i="1" s="1"/>
  <c r="AG4" i="1"/>
  <c r="S38" i="1" s="1"/>
  <c r="AG12" i="1"/>
  <c r="Y46" i="1" s="1"/>
  <c r="AG8" i="1"/>
  <c r="U42" i="1" s="1"/>
  <c r="M14" i="4"/>
  <c r="I28" i="2"/>
  <c r="S26" i="1"/>
  <c r="T28" i="1"/>
  <c r="AE7" i="1"/>
  <c r="S24" i="1" s="1"/>
  <c r="AG7" i="1"/>
  <c r="V41" i="1" s="1"/>
  <c r="F26" i="2"/>
  <c r="C24" i="2"/>
  <c r="B26" i="2"/>
  <c r="C28" i="2"/>
  <c r="B30" i="2"/>
  <c r="H30" i="2"/>
  <c r="C45" i="2"/>
  <c r="G45" i="2"/>
  <c r="B47" i="2"/>
  <c r="J47" i="2"/>
  <c r="D24" i="2"/>
  <c r="C26" i="2"/>
  <c r="E28" i="2"/>
  <c r="D30" i="2"/>
  <c r="I30" i="2"/>
  <c r="B42" i="2"/>
  <c r="C44" i="2"/>
  <c r="D45" i="2"/>
  <c r="D46" i="2"/>
  <c r="C47" i="2"/>
  <c r="G47" i="2"/>
  <c r="S22" i="1"/>
  <c r="AE10" i="1"/>
  <c r="X27" i="1" s="1"/>
  <c r="AE6" i="1"/>
  <c r="U23" i="1" s="1"/>
  <c r="B48" i="2"/>
  <c r="D48" i="2"/>
  <c r="F48" i="2"/>
  <c r="H48" i="2"/>
  <c r="C48" i="2"/>
  <c r="E48" i="2"/>
  <c r="G48" i="2"/>
  <c r="L31" i="1"/>
  <c r="I31" i="1"/>
  <c r="AG13" i="1"/>
  <c r="T47" i="1" s="1"/>
  <c r="X47" i="1"/>
  <c r="S30" i="1"/>
  <c r="V47" i="1"/>
  <c r="T45" i="1"/>
  <c r="X45" i="1"/>
  <c r="S47" i="1"/>
  <c r="W47" i="1"/>
  <c r="U45" i="1"/>
  <c r="Y45" i="1"/>
  <c r="V45" i="1"/>
  <c r="S25" i="1"/>
  <c r="Y29" i="1"/>
  <c r="V29" i="1"/>
  <c r="W29" i="1"/>
  <c r="F26" i="1"/>
  <c r="Q14" i="4"/>
  <c r="O14" i="4"/>
  <c r="D25" i="2"/>
  <c r="E27" i="2"/>
  <c r="F29" i="2"/>
  <c r="J29" i="2"/>
  <c r="C31" i="2"/>
  <c r="G31" i="2"/>
  <c r="E25" i="2"/>
  <c r="B27" i="2"/>
  <c r="F27" i="2"/>
  <c r="C29" i="2"/>
  <c r="G29" i="2"/>
  <c r="D31" i="2"/>
  <c r="H31" i="2"/>
  <c r="B25" i="2"/>
  <c r="C27" i="2"/>
  <c r="D28" i="2"/>
  <c r="D29" i="2"/>
  <c r="C30" i="2"/>
  <c r="G30" i="2"/>
  <c r="E31" i="2"/>
  <c r="B42" i="1"/>
  <c r="D42" i="1"/>
  <c r="C27" i="1"/>
  <c r="D48" i="1"/>
  <c r="C26" i="1"/>
  <c r="G31" i="1"/>
  <c r="I29" i="1"/>
  <c r="G47" i="1"/>
  <c r="J29" i="1"/>
  <c r="B39" i="1"/>
  <c r="G46" i="1"/>
  <c r="C22" i="1"/>
  <c r="C23" i="1"/>
  <c r="G26" i="1"/>
  <c r="B46" i="1"/>
  <c r="E42" i="1"/>
  <c r="H44" i="1"/>
  <c r="K47" i="1"/>
  <c r="C31" i="1"/>
  <c r="B29" i="1"/>
  <c r="F29" i="1"/>
  <c r="I47" i="1"/>
  <c r="B25" i="1"/>
  <c r="B47" i="1"/>
  <c r="E46" i="1"/>
  <c r="J47" i="1"/>
  <c r="C30" i="1"/>
  <c r="F30" i="1"/>
  <c r="H29" i="1"/>
  <c r="B43" i="1"/>
  <c r="D46" i="1"/>
  <c r="F42" i="1"/>
  <c r="H47" i="1"/>
  <c r="H48" i="1"/>
  <c r="C45" i="1"/>
  <c r="F45" i="1"/>
  <c r="I45" i="1"/>
  <c r="B28" i="1"/>
  <c r="D23" i="1"/>
  <c r="D27" i="1"/>
  <c r="E27" i="1"/>
  <c r="C40" i="1"/>
  <c r="D41" i="1"/>
  <c r="C48" i="1"/>
  <c r="B31" i="1"/>
  <c r="B27" i="1"/>
  <c r="C29" i="1"/>
  <c r="C25" i="1"/>
  <c r="D30" i="1"/>
  <c r="D26" i="1"/>
  <c r="E30" i="1"/>
  <c r="E26" i="1"/>
  <c r="F28" i="1"/>
  <c r="G30" i="1"/>
  <c r="H27" i="1"/>
  <c r="I28" i="1"/>
  <c r="J30" i="1"/>
  <c r="B45" i="1"/>
  <c r="B41" i="1"/>
  <c r="C47" i="1"/>
  <c r="C43" i="1"/>
  <c r="D40" i="1"/>
  <c r="D44" i="1"/>
  <c r="E41" i="1"/>
  <c r="E44" i="1"/>
  <c r="F47" i="1"/>
  <c r="F43" i="1"/>
  <c r="G45" i="1"/>
  <c r="H46" i="1"/>
  <c r="I46" i="1"/>
  <c r="F48" i="1"/>
  <c r="B48" i="1"/>
  <c r="E31" i="1"/>
  <c r="L48" i="1"/>
  <c r="D28" i="1"/>
  <c r="D24" i="1"/>
  <c r="E28" i="1"/>
  <c r="G28" i="1"/>
  <c r="B24" i="1"/>
  <c r="E24" i="1"/>
  <c r="G27" i="1"/>
  <c r="H28" i="1"/>
  <c r="C44" i="1"/>
  <c r="D45" i="1"/>
  <c r="E45" i="1"/>
  <c r="F44" i="1"/>
  <c r="G48" i="1"/>
  <c r="F31" i="1"/>
  <c r="B30" i="1"/>
  <c r="D29" i="1"/>
  <c r="D25" i="1"/>
  <c r="E29" i="1"/>
  <c r="E25" i="1"/>
  <c r="H30" i="1"/>
  <c r="I30" i="1"/>
  <c r="B44" i="1"/>
  <c r="C46" i="1"/>
  <c r="D47" i="1"/>
  <c r="D43" i="1"/>
  <c r="E43" i="1"/>
  <c r="F46" i="1"/>
  <c r="H31" i="1"/>
  <c r="D31" i="1"/>
  <c r="B4" i="4"/>
  <c r="M4" i="4" s="1"/>
  <c r="B5" i="4"/>
  <c r="C5" i="4"/>
  <c r="D6" i="4"/>
  <c r="M6" i="4" s="1"/>
  <c r="D7" i="4"/>
  <c r="M7" i="4" s="1"/>
  <c r="E7" i="4"/>
  <c r="B8" i="4"/>
  <c r="C8" i="4"/>
  <c r="D8" i="4"/>
  <c r="E8" i="4"/>
  <c r="F8" i="4"/>
  <c r="B9" i="4"/>
  <c r="C9" i="4"/>
  <c r="D9" i="4"/>
  <c r="E9" i="4"/>
  <c r="F9" i="4"/>
  <c r="G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K13" i="4"/>
  <c r="C5" i="3"/>
  <c r="C6" i="3"/>
  <c r="D6" i="3"/>
  <c r="C7" i="3"/>
  <c r="D7" i="3"/>
  <c r="E7" i="3"/>
  <c r="C8" i="3"/>
  <c r="D8" i="3"/>
  <c r="E8" i="3"/>
  <c r="F8" i="3"/>
  <c r="C9" i="3"/>
  <c r="D9" i="3"/>
  <c r="E9" i="3"/>
  <c r="F9" i="3"/>
  <c r="G9" i="3"/>
  <c r="C10" i="3"/>
  <c r="D10" i="3"/>
  <c r="E10" i="3"/>
  <c r="F10" i="3"/>
  <c r="G10" i="3"/>
  <c r="H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K13" i="3"/>
  <c r="B5" i="3"/>
  <c r="B6" i="3"/>
  <c r="B7" i="3"/>
  <c r="B8" i="3"/>
  <c r="B9" i="3"/>
  <c r="B10" i="3"/>
  <c r="B11" i="3"/>
  <c r="B12" i="3"/>
  <c r="B13" i="3"/>
  <c r="P13" i="3" s="1"/>
  <c r="B4" i="3"/>
  <c r="K49" i="3" l="1"/>
  <c r="L49" i="3"/>
  <c r="J49" i="3"/>
  <c r="F49" i="4"/>
  <c r="J49" i="4"/>
  <c r="L49" i="4"/>
  <c r="K49" i="4"/>
  <c r="I49" i="3"/>
  <c r="W46" i="1"/>
  <c r="U24" i="1"/>
  <c r="S46" i="1"/>
  <c r="I32" i="3"/>
  <c r="L32" i="3"/>
  <c r="K32" i="3"/>
  <c r="J32" i="3"/>
  <c r="T27" i="1"/>
  <c r="Y27" i="1"/>
  <c r="T23" i="1"/>
  <c r="X43" i="1"/>
  <c r="AA46" i="1"/>
  <c r="U46" i="1"/>
  <c r="X28" i="1"/>
  <c r="W45" i="1"/>
  <c r="B32" i="4"/>
  <c r="K32" i="4"/>
  <c r="J32" i="4"/>
  <c r="L32" i="4"/>
  <c r="S27" i="1"/>
  <c r="W28" i="1"/>
  <c r="T39" i="1"/>
  <c r="T46" i="1"/>
  <c r="I32" i="4"/>
  <c r="E32" i="3"/>
  <c r="M5" i="4"/>
  <c r="M11" i="4"/>
  <c r="X29" i="1"/>
  <c r="T43" i="1"/>
  <c r="T24" i="1"/>
  <c r="V43" i="1"/>
  <c r="S43" i="1"/>
  <c r="W43" i="1"/>
  <c r="W42" i="1"/>
  <c r="M12" i="4"/>
  <c r="U25" i="1"/>
  <c r="T42" i="1"/>
  <c r="S42" i="1"/>
  <c r="M9" i="4"/>
  <c r="U41" i="1"/>
  <c r="N11" i="3"/>
  <c r="F29" i="3" s="1"/>
  <c r="M8" i="4"/>
  <c r="S29" i="1"/>
  <c r="U29" i="1"/>
  <c r="U47" i="1"/>
  <c r="AA47" i="1"/>
  <c r="Z47" i="1"/>
  <c r="W26" i="1"/>
  <c r="S41" i="1"/>
  <c r="U27" i="1"/>
  <c r="S23" i="1"/>
  <c r="T41" i="1"/>
  <c r="V42" i="1"/>
  <c r="Z46" i="1"/>
  <c r="V27" i="1"/>
  <c r="V28" i="1"/>
  <c r="U28" i="1"/>
  <c r="N12" i="3"/>
  <c r="T25" i="1"/>
  <c r="M13" i="4"/>
  <c r="Z29" i="1"/>
  <c r="V25" i="1"/>
  <c r="T29" i="1"/>
  <c r="U26" i="1"/>
  <c r="X26" i="1"/>
  <c r="W27" i="1"/>
  <c r="V46" i="1"/>
  <c r="V24" i="1"/>
  <c r="T26" i="1"/>
  <c r="I49" i="4"/>
  <c r="AB47" i="1"/>
  <c r="Y47" i="1"/>
  <c r="Y30" i="1"/>
  <c r="T30" i="1"/>
  <c r="AB30" i="1"/>
  <c r="W30" i="1"/>
  <c r="U30" i="1"/>
  <c r="AA30" i="1"/>
  <c r="X30" i="1"/>
  <c r="Z30" i="1"/>
  <c r="V30" i="1"/>
  <c r="C49" i="4"/>
  <c r="H49" i="4"/>
  <c r="E49" i="4"/>
  <c r="B49" i="4"/>
  <c r="G49" i="4"/>
  <c r="H32" i="3"/>
  <c r="D49" i="4"/>
  <c r="B49" i="3"/>
  <c r="D49" i="3"/>
  <c r="D32" i="4"/>
  <c r="F32" i="3"/>
  <c r="G32" i="4"/>
  <c r="C32" i="3"/>
  <c r="B32" i="3"/>
  <c r="C32" i="4"/>
  <c r="D32" i="3"/>
  <c r="G32" i="3"/>
  <c r="Q13" i="4"/>
  <c r="G48" i="4" s="1"/>
  <c r="O13" i="4"/>
  <c r="B31" i="4" s="1"/>
  <c r="Q10" i="4"/>
  <c r="F45" i="4" s="1"/>
  <c r="O10" i="4"/>
  <c r="F28" i="4" s="1"/>
  <c r="Q5" i="4"/>
  <c r="B40" i="4" s="1"/>
  <c r="O5" i="4"/>
  <c r="C23" i="4" s="1"/>
  <c r="H32" i="4"/>
  <c r="O12" i="4"/>
  <c r="G30" i="4" s="1"/>
  <c r="Q12" i="4"/>
  <c r="G47" i="4" s="1"/>
  <c r="Q11" i="4"/>
  <c r="E46" i="4" s="1"/>
  <c r="O11" i="4"/>
  <c r="G29" i="4" s="1"/>
  <c r="Q7" i="4"/>
  <c r="D42" i="4" s="1"/>
  <c r="O7" i="4"/>
  <c r="D25" i="4" s="1"/>
  <c r="Q4" i="4"/>
  <c r="O4" i="4"/>
  <c r="Q8" i="4"/>
  <c r="F43" i="4" s="1"/>
  <c r="O8" i="4"/>
  <c r="E26" i="4" s="1"/>
  <c r="Q9" i="4"/>
  <c r="B44" i="4" s="1"/>
  <c r="O9" i="4"/>
  <c r="C27" i="4" s="1"/>
  <c r="Q6" i="4"/>
  <c r="O6" i="4"/>
  <c r="E32" i="4"/>
  <c r="F32" i="4"/>
  <c r="P7" i="3"/>
  <c r="B42" i="3" s="1"/>
  <c r="N7" i="3"/>
  <c r="D25" i="3" s="1"/>
  <c r="P8" i="3"/>
  <c r="E43" i="3" s="1"/>
  <c r="N8" i="3"/>
  <c r="E26" i="3" s="1"/>
  <c r="P10" i="3"/>
  <c r="H45" i="3" s="1"/>
  <c r="N10" i="3"/>
  <c r="D28" i="3" s="1"/>
  <c r="E49" i="3"/>
  <c r="C49" i="3"/>
  <c r="P12" i="3"/>
  <c r="J47" i="3" s="1"/>
  <c r="G30" i="3"/>
  <c r="P11" i="3"/>
  <c r="B46" i="3" s="1"/>
  <c r="P4" i="3"/>
  <c r="N4" i="3"/>
  <c r="P6" i="3"/>
  <c r="N6" i="3"/>
  <c r="E48" i="3"/>
  <c r="N13" i="3"/>
  <c r="G31" i="3" s="1"/>
  <c r="P9" i="3"/>
  <c r="G44" i="3" s="1"/>
  <c r="N9" i="3"/>
  <c r="E27" i="3" s="1"/>
  <c r="P5" i="3"/>
  <c r="C40" i="3" s="1"/>
  <c r="N5" i="3"/>
  <c r="C23" i="3" s="1"/>
  <c r="F43" i="3"/>
  <c r="F49" i="3"/>
  <c r="G49" i="3"/>
  <c r="H49" i="3"/>
  <c r="I31" i="3" l="1"/>
  <c r="K48" i="4"/>
  <c r="D28" i="4"/>
  <c r="C28" i="4"/>
  <c r="D48" i="4"/>
  <c r="H28" i="4"/>
  <c r="E28" i="4"/>
  <c r="J31" i="4"/>
  <c r="E28" i="3"/>
  <c r="C43" i="4"/>
  <c r="E48" i="4"/>
  <c r="G29" i="3"/>
  <c r="I29" i="4"/>
  <c r="I48" i="4"/>
  <c r="C48" i="4"/>
  <c r="D31" i="4"/>
  <c r="J48" i="4"/>
  <c r="E42" i="3"/>
  <c r="C26" i="3"/>
  <c r="I30" i="3"/>
  <c r="C42" i="3"/>
  <c r="D42" i="3"/>
  <c r="E47" i="4"/>
  <c r="H30" i="3"/>
  <c r="F26" i="3"/>
  <c r="B23" i="3"/>
  <c r="F30" i="3"/>
  <c r="H47" i="4"/>
  <c r="H48" i="3"/>
  <c r="H46" i="3"/>
  <c r="C43" i="3"/>
  <c r="C30" i="3"/>
  <c r="C26" i="4"/>
  <c r="D45" i="4"/>
  <c r="B26" i="4"/>
  <c r="B29" i="4"/>
  <c r="D43" i="4"/>
  <c r="C45" i="4"/>
  <c r="B26" i="3"/>
  <c r="E29" i="4"/>
  <c r="B43" i="4"/>
  <c r="F48" i="4"/>
  <c r="E45" i="3"/>
  <c r="H47" i="3"/>
  <c r="B27" i="3"/>
  <c r="I47" i="3"/>
  <c r="G27" i="3"/>
  <c r="B28" i="3"/>
  <c r="D26" i="3"/>
  <c r="H28" i="3"/>
  <c r="E30" i="4"/>
  <c r="H30" i="4"/>
  <c r="F30" i="4"/>
  <c r="D47" i="4"/>
  <c r="C47" i="4"/>
  <c r="H29" i="4"/>
  <c r="F28" i="3"/>
  <c r="C28" i="3"/>
  <c r="I30" i="4"/>
  <c r="E45" i="4"/>
  <c r="F47" i="4"/>
  <c r="E43" i="4"/>
  <c r="C46" i="3"/>
  <c r="F46" i="3"/>
  <c r="G46" i="3"/>
  <c r="D46" i="3"/>
  <c r="E46" i="3"/>
  <c r="B47" i="4"/>
  <c r="C44" i="4"/>
  <c r="E42" i="4"/>
  <c r="D44" i="4"/>
  <c r="C46" i="4"/>
  <c r="B27" i="4"/>
  <c r="F44" i="4"/>
  <c r="H45" i="4"/>
  <c r="I46" i="4"/>
  <c r="I47" i="4"/>
  <c r="H48" i="4"/>
  <c r="G28" i="4"/>
  <c r="K31" i="4"/>
  <c r="D26" i="4"/>
  <c r="G44" i="4"/>
  <c r="B46" i="4"/>
  <c r="F29" i="4"/>
  <c r="B30" i="4"/>
  <c r="J47" i="4"/>
  <c r="I31" i="4"/>
  <c r="C40" i="4"/>
  <c r="D29" i="4"/>
  <c r="C31" i="4"/>
  <c r="B23" i="4"/>
  <c r="E25" i="4"/>
  <c r="D27" i="4"/>
  <c r="B28" i="4"/>
  <c r="C29" i="4"/>
  <c r="C30" i="4"/>
  <c r="B48" i="4"/>
  <c r="F31" i="4"/>
  <c r="H46" i="4"/>
  <c r="E44" i="4"/>
  <c r="B42" i="4"/>
  <c r="C42" i="4"/>
  <c r="F27" i="4"/>
  <c r="H31" i="4"/>
  <c r="G45" i="4"/>
  <c r="G27" i="4"/>
  <c r="F46" i="4"/>
  <c r="J30" i="4"/>
  <c r="D46" i="4"/>
  <c r="B45" i="4"/>
  <c r="G46" i="4"/>
  <c r="F26" i="4"/>
  <c r="G31" i="4"/>
  <c r="E27" i="4"/>
  <c r="B25" i="4"/>
  <c r="C25" i="4"/>
  <c r="E31" i="4"/>
  <c r="D30" i="4"/>
  <c r="H31" i="3"/>
  <c r="B47" i="3"/>
  <c r="D29" i="3"/>
  <c r="C47" i="3"/>
  <c r="D43" i="3"/>
  <c r="E29" i="3"/>
  <c r="F47" i="3"/>
  <c r="F31" i="3"/>
  <c r="F44" i="3"/>
  <c r="D47" i="3"/>
  <c r="D48" i="3"/>
  <c r="B31" i="3"/>
  <c r="E44" i="3"/>
  <c r="C48" i="3"/>
  <c r="C27" i="3"/>
  <c r="E47" i="3"/>
  <c r="B43" i="3"/>
  <c r="D27" i="3"/>
  <c r="G45" i="3"/>
  <c r="I46" i="3"/>
  <c r="J30" i="3"/>
  <c r="J48" i="3"/>
  <c r="B25" i="3"/>
  <c r="D45" i="3"/>
  <c r="G47" i="3"/>
  <c r="E25" i="3"/>
  <c r="F27" i="3"/>
  <c r="C29" i="3"/>
  <c r="D30" i="3"/>
  <c r="D31" i="3"/>
  <c r="B44" i="3"/>
  <c r="B48" i="3"/>
  <c r="H29" i="3"/>
  <c r="I48" i="3"/>
  <c r="C31" i="3"/>
  <c r="B30" i="3"/>
  <c r="C44" i="3"/>
  <c r="F45" i="3"/>
  <c r="E30" i="3"/>
  <c r="B45" i="3"/>
  <c r="C25" i="3"/>
  <c r="D44" i="3"/>
  <c r="G28" i="3"/>
  <c r="I29" i="3"/>
  <c r="J31" i="3"/>
  <c r="B29" i="3"/>
  <c r="K48" i="3"/>
  <c r="E31" i="3"/>
  <c r="C45" i="3"/>
  <c r="F48" i="3"/>
  <c r="G48" i="3"/>
  <c r="B40" i="3"/>
  <c r="K31" i="3"/>
</calcChain>
</file>

<file path=xl/sharedStrings.xml><?xml version="1.0" encoding="utf-8"?>
<sst xmlns="http://schemas.openxmlformats.org/spreadsheetml/2006/main" count="305" uniqueCount="53">
  <si>
    <t>Queens = size - Rooks</t>
  </si>
  <si>
    <t>Size\rooks</t>
  </si>
  <si>
    <t>Actual Number of Placements</t>
  </si>
  <si>
    <t>Calculated Lower Bound of Placements</t>
  </si>
  <si>
    <t>Size\Rooks</t>
  </si>
  <si>
    <t>Queens = size - rooks</t>
  </si>
  <si>
    <t>We can't get a lower bound on all queens</t>
  </si>
  <si>
    <t>Differences (actual - lower bound)</t>
  </si>
  <si>
    <t>Quotients (lower bounds / actual)</t>
  </si>
  <si>
    <t>size 1</t>
  </si>
  <si>
    <t>size 2</t>
  </si>
  <si>
    <t>size 3</t>
  </si>
  <si>
    <t>size 4</t>
  </si>
  <si>
    <t>size 6</t>
  </si>
  <si>
    <t>size 5</t>
  </si>
  <si>
    <t>size 7</t>
  </si>
  <si>
    <t>size 8</t>
  </si>
  <si>
    <t>size 9</t>
  </si>
  <si>
    <t>size 10</t>
  </si>
  <si>
    <t>size 0</t>
  </si>
  <si>
    <t>Proportional values (actual number / maximum for size)</t>
  </si>
  <si>
    <t>Max for size</t>
  </si>
  <si>
    <t>sum for size</t>
  </si>
  <si>
    <t>Proportional values (actual number / sum for size)</t>
  </si>
  <si>
    <t>Actual values for numbered pieces</t>
  </si>
  <si>
    <t>FACTORIALS</t>
  </si>
  <si>
    <t>Averages</t>
  </si>
  <si>
    <t>(SIZE!)^2</t>
  </si>
  <si>
    <t>Total shadows used</t>
  </si>
  <si>
    <t>second to last total shadows used = last lower bound</t>
  </si>
  <si>
    <t>Contributions for Size 10</t>
  </si>
  <si>
    <t>0 rooks</t>
  </si>
  <si>
    <t>1 rook</t>
  </si>
  <si>
    <t>2 rooks</t>
  </si>
  <si>
    <t>3 rooks</t>
  </si>
  <si>
    <t>4 rooks</t>
  </si>
  <si>
    <t>5 rooks</t>
  </si>
  <si>
    <t>6 rooks</t>
  </si>
  <si>
    <t>7 rooks</t>
  </si>
  <si>
    <t>8 rooks</t>
  </si>
  <si>
    <t>9 rooks</t>
  </si>
  <si>
    <t>10 rooks</t>
  </si>
  <si>
    <t>Sum</t>
  </si>
  <si>
    <t>Calc sum</t>
  </si>
  <si>
    <t>dif</t>
  </si>
  <si>
    <t>Proportions</t>
  </si>
  <si>
    <t>Size\From</t>
  </si>
  <si>
    <t>Coefficients</t>
  </si>
  <si>
    <t>Lr\Pr</t>
  </si>
  <si>
    <t>|C|=1</t>
  </si>
  <si>
    <t>|C|=(Pr-6)(Pr-5)(Pr-4)/(3!)</t>
  </si>
  <si>
    <t>|C|=(Pr-6)(Pr-5)/(2!)</t>
  </si>
  <si>
    <t>|C|=(Pr-6)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</si>
</sst>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Normalized Pn(n-r, r) for a Size n Board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numbers'!$A$24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4-4C7B-8EB2-77D456AFEF0F}"/>
            </c:ext>
          </c:extLst>
        </c:ser>
        <c:ser>
          <c:idx val="1"/>
          <c:order val="1"/>
          <c:tx>
            <c:strRef>
              <c:f>'Actual numbers'!$A$25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numbers'!$B$25:$L$25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0.33333333333333331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4-4C7B-8EB2-77D456AFEF0F}"/>
            </c:ext>
          </c:extLst>
        </c:ser>
        <c:ser>
          <c:idx val="2"/>
          <c:order val="2"/>
          <c:tx>
            <c:strRef>
              <c:f>'Actual numbers'!$A$26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numbers'!$B$26:$L$26</c:f>
              <c:numCache>
                <c:formatCode>General</c:formatCode>
                <c:ptCount val="11"/>
                <c:pt idx="0">
                  <c:v>5.9523809523809521E-2</c:v>
                </c:pt>
                <c:pt idx="1">
                  <c:v>0.29761904761904762</c:v>
                </c:pt>
                <c:pt idx="2">
                  <c:v>0.59523809523809523</c:v>
                </c:pt>
                <c:pt idx="3">
                  <c:v>0.7857142857142857</c:v>
                </c:pt>
                <c:pt idx="4">
                  <c:v>1</c:v>
                </c:pt>
                <c:pt idx="5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4-4C7B-8EB2-77D456AFEF0F}"/>
            </c:ext>
          </c:extLst>
        </c:ser>
        <c:ser>
          <c:idx val="3"/>
          <c:order val="3"/>
          <c:tx>
            <c:strRef>
              <c:f>'Actual numbers'!$A$27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numbers'!$B$27:$L$27</c:f>
              <c:numCache>
                <c:formatCode>General</c:formatCode>
                <c:ptCount val="11"/>
                <c:pt idx="0">
                  <c:v>3.3783783783783786E-3</c:v>
                </c:pt>
                <c:pt idx="1">
                  <c:v>2.0270270270270271E-2</c:v>
                </c:pt>
                <c:pt idx="2">
                  <c:v>0.10135135135135136</c:v>
                </c:pt>
                <c:pt idx="3">
                  <c:v>0.36486486486486486</c:v>
                </c:pt>
                <c:pt idx="4">
                  <c:v>0.84121621621621623</c:v>
                </c:pt>
                <c:pt idx="5">
                  <c:v>1</c:v>
                </c:pt>
                <c:pt idx="6">
                  <c:v>0.60810810810810811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4-4C7B-8EB2-77D456AFEF0F}"/>
            </c:ext>
          </c:extLst>
        </c:ser>
        <c:ser>
          <c:idx val="4"/>
          <c:order val="4"/>
          <c:tx>
            <c:strRef>
              <c:f>'Actual numbers'!$A$28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numbers'!$B$28:$L$28</c:f>
              <c:numCache>
                <c:formatCode>General</c:formatCode>
                <c:ptCount val="11"/>
                <c:pt idx="0">
                  <c:v>4.1373603640877119E-3</c:v>
                </c:pt>
                <c:pt idx="1">
                  <c:v>2.8961522548613984E-2</c:v>
                </c:pt>
                <c:pt idx="2">
                  <c:v>0.10260653702937526</c:v>
                </c:pt>
                <c:pt idx="3">
                  <c:v>0.25899875879189077</c:v>
                </c:pt>
                <c:pt idx="4">
                  <c:v>0.54695904013239549</c:v>
                </c:pt>
                <c:pt idx="5">
                  <c:v>0.90815059991725278</c:v>
                </c:pt>
                <c:pt idx="6">
                  <c:v>1</c:v>
                </c:pt>
                <c:pt idx="7">
                  <c:v>0.52130740587505175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4-4C7B-8EB2-77D456AFEF0F}"/>
            </c:ext>
          </c:extLst>
        </c:ser>
        <c:ser>
          <c:idx val="5"/>
          <c:order val="5"/>
          <c:tx>
            <c:strRef>
              <c:f>'Actual numbers'!$A$29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numbers'!$B$29:$L$29</c:f>
              <c:numCache>
                <c:formatCode>General</c:formatCode>
                <c:ptCount val="11"/>
                <c:pt idx="0">
                  <c:v>9.9317730373952836E-4</c:v>
                </c:pt>
                <c:pt idx="1">
                  <c:v>7.9454184299162268E-3</c:v>
                </c:pt>
                <c:pt idx="2">
                  <c:v>3.7395284566888336E-2</c:v>
                </c:pt>
                <c:pt idx="3">
                  <c:v>0.12324034890750496</c:v>
                </c:pt>
                <c:pt idx="4">
                  <c:v>0.31155540202089993</c:v>
                </c:pt>
                <c:pt idx="5">
                  <c:v>0.64202435443475259</c:v>
                </c:pt>
                <c:pt idx="6">
                  <c:v>1</c:v>
                </c:pt>
                <c:pt idx="7">
                  <c:v>0.95526383970981954</c:v>
                </c:pt>
                <c:pt idx="8">
                  <c:v>0.43527074876932376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4-4C7B-8EB2-77D456AFEF0F}"/>
            </c:ext>
          </c:extLst>
        </c:ser>
        <c:ser>
          <c:idx val="6"/>
          <c:order val="6"/>
          <c:tx>
            <c:strRef>
              <c:f>'Actual numbers'!$A$30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numbers'!$B$30:$L$30</c:f>
              <c:numCache>
                <c:formatCode>General</c:formatCode>
                <c:ptCount val="11"/>
                <c:pt idx="0">
                  <c:v>3.3525725279539783E-4</c:v>
                </c:pt>
                <c:pt idx="1">
                  <c:v>3.0173152751585804E-3</c:v>
                </c:pt>
                <c:pt idx="2">
                  <c:v>1.5284682934262911E-2</c:v>
                </c:pt>
                <c:pt idx="3">
                  <c:v>5.5995580699849515E-2</c:v>
                </c:pt>
                <c:pt idx="4">
                  <c:v>0.16476370078290187</c:v>
                </c:pt>
                <c:pt idx="5">
                  <c:v>0.39629693125321447</c:v>
                </c:pt>
                <c:pt idx="6">
                  <c:v>0.74336438272663197</c:v>
                </c:pt>
                <c:pt idx="7">
                  <c:v>1</c:v>
                </c:pt>
                <c:pt idx="8">
                  <c:v>0.85239537497380802</c:v>
                </c:pt>
                <c:pt idx="9">
                  <c:v>0.34561974969998288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4-4C7B-8EB2-77D456AFEF0F}"/>
            </c:ext>
          </c:extLst>
        </c:ser>
        <c:ser>
          <c:idx val="7"/>
          <c:order val="7"/>
          <c:tx>
            <c:strRef>
              <c:f>'Actual numbers'!$A$31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'Actual numbers'!$B$31:$L$31</c:f>
              <c:numCache>
                <c:formatCode>General</c:formatCode>
                <c:ptCount val="11"/>
                <c:pt idx="0">
                  <c:v>5.5900273911342166E-5</c:v>
                </c:pt>
                <c:pt idx="1">
                  <c:v>5.5900273911342168E-4</c:v>
                </c:pt>
                <c:pt idx="2">
                  <c:v>3.6276498196830113E-3</c:v>
                </c:pt>
                <c:pt idx="3">
                  <c:v>1.7933178480309359E-2</c:v>
                </c:pt>
                <c:pt idx="4">
                  <c:v>6.9556000492910705E-2</c:v>
                </c:pt>
                <c:pt idx="5">
                  <c:v>0.20924368164763124</c:v>
                </c:pt>
                <c:pt idx="6">
                  <c:v>0.47918548668291788</c:v>
                </c:pt>
                <c:pt idx="7">
                  <c:v>0.81930838698678687</c:v>
                </c:pt>
                <c:pt idx="8">
                  <c:v>1</c:v>
                </c:pt>
                <c:pt idx="9">
                  <c:v>0.76781033685628597</c:v>
                </c:pt>
                <c:pt idx="10">
                  <c:v>0.28018082039983211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4-4C7B-8EB2-77D456AF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21784"/>
        <c:axId val="597525304"/>
      </c:lineChart>
      <c:catAx>
        <c:axId val="597521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25304"/>
        <c:crosses val="autoZero"/>
        <c:auto val="1"/>
        <c:lblAlgn val="ctr"/>
        <c:lblOffset val="100"/>
        <c:noMultiLvlLbl val="0"/>
      </c:catAx>
      <c:valAx>
        <c:axId val="59752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2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Differences!$A$39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Differences!$B$39:$L$39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5-4A09-93D6-F8B4491AF654}"/>
            </c:ext>
          </c:extLst>
        </c:ser>
        <c:ser>
          <c:idx val="1"/>
          <c:order val="1"/>
          <c:tx>
            <c:strRef>
              <c:f>Differences!$A$40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Differences!$B$40:$L$40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A09-93D6-F8B4491AF654}"/>
            </c:ext>
          </c:extLst>
        </c:ser>
        <c:ser>
          <c:idx val="2"/>
          <c:order val="2"/>
          <c:tx>
            <c:strRef>
              <c:f>Differences!$A$41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Differences!$B$41:$L$41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A09-93D6-F8B4491AF654}"/>
            </c:ext>
          </c:extLst>
        </c:ser>
        <c:ser>
          <c:idx val="3"/>
          <c:order val="3"/>
          <c:tx>
            <c:strRef>
              <c:f>Differences!$A$42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Differences!$B$42:$L$42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A09-93D6-F8B4491AF654}"/>
            </c:ext>
          </c:extLst>
        </c:ser>
        <c:ser>
          <c:idx val="4"/>
          <c:order val="4"/>
          <c:tx>
            <c:strRef>
              <c:f>Differences!$A$43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Differences!$B$43:$L$43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A09-93D6-F8B4491AF654}"/>
            </c:ext>
          </c:extLst>
        </c:ser>
        <c:ser>
          <c:idx val="5"/>
          <c:order val="5"/>
          <c:tx>
            <c:strRef>
              <c:f>Differences!$A$44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Differences!$B$44:$L$44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0.26666666666666666</c:v>
                </c:pt>
                <c:pt idx="4">
                  <c:v>0.45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A5-4A09-93D6-F8B4491AF654}"/>
            </c:ext>
          </c:extLst>
        </c:ser>
        <c:ser>
          <c:idx val="6"/>
          <c:order val="6"/>
          <c:tx>
            <c:strRef>
              <c:f>Differences!$A$45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Differences!$B$45:$L$45</c:f>
              <c:numCache>
                <c:formatCode>General</c:formatCode>
                <c:ptCount val="11"/>
                <c:pt idx="0">
                  <c:v>5.5555555555555558E-3</c:v>
                </c:pt>
                <c:pt idx="1">
                  <c:v>0</c:v>
                </c:pt>
                <c:pt idx="2">
                  <c:v>8.3333333333333329E-2</c:v>
                </c:pt>
                <c:pt idx="3">
                  <c:v>0.15555555555555556</c:v>
                </c:pt>
                <c:pt idx="4">
                  <c:v>0.33333333333333331</c:v>
                </c:pt>
                <c:pt idx="5">
                  <c:v>0.14444444444444443</c:v>
                </c:pt>
                <c:pt idx="6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A5-4A09-93D6-F8B4491AF654}"/>
            </c:ext>
          </c:extLst>
        </c:ser>
        <c:ser>
          <c:idx val="7"/>
          <c:order val="7"/>
          <c:tx>
            <c:strRef>
              <c:f>Differences!$A$46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Differences!$B$46:$L$46</c:f>
              <c:numCache>
                <c:formatCode>General</c:formatCode>
                <c:ptCount val="11"/>
                <c:pt idx="0">
                  <c:v>7.9365079365079361E-3</c:v>
                </c:pt>
                <c:pt idx="1">
                  <c:v>0</c:v>
                </c:pt>
                <c:pt idx="2">
                  <c:v>3.0158730158730159E-2</c:v>
                </c:pt>
                <c:pt idx="3">
                  <c:v>6.8253968253968247E-2</c:v>
                </c:pt>
                <c:pt idx="4">
                  <c:v>0.19682539682539682</c:v>
                </c:pt>
                <c:pt idx="5">
                  <c:v>0.27380952380952384</c:v>
                </c:pt>
                <c:pt idx="6">
                  <c:v>0.30079365079365078</c:v>
                </c:pt>
                <c:pt idx="7">
                  <c:v>0.12222222222222222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A5-4A09-93D6-F8B4491AF654}"/>
            </c:ext>
          </c:extLst>
        </c:ser>
        <c:ser>
          <c:idx val="8"/>
          <c:order val="8"/>
          <c:tx>
            <c:strRef>
              <c:f>Differences!$A$47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Differences!$B$47:$L$47</c:f>
              <c:numCache>
                <c:formatCode>General</c:formatCode>
                <c:ptCount val="11"/>
                <c:pt idx="0">
                  <c:v>2.2817460317460319E-3</c:v>
                </c:pt>
                <c:pt idx="1">
                  <c:v>0</c:v>
                </c:pt>
                <c:pt idx="2">
                  <c:v>2.2023809523809525E-2</c:v>
                </c:pt>
                <c:pt idx="3">
                  <c:v>2.3214285714285715E-2</c:v>
                </c:pt>
                <c:pt idx="4">
                  <c:v>0.10962301587301587</c:v>
                </c:pt>
                <c:pt idx="5">
                  <c:v>0.2361111111111111</c:v>
                </c:pt>
                <c:pt idx="6">
                  <c:v>0.30496031746031749</c:v>
                </c:pt>
                <c:pt idx="7">
                  <c:v>0.17142857142857143</c:v>
                </c:pt>
                <c:pt idx="8">
                  <c:v>0.13035714285714287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A5-4A09-93D6-F8B4491AF654}"/>
            </c:ext>
          </c:extLst>
        </c:ser>
        <c:ser>
          <c:idx val="9"/>
          <c:order val="9"/>
          <c:tx>
            <c:strRef>
              <c:f>Differences!$A$48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Differences!$B$48:$L$48</c:f>
              <c:numCache>
                <c:formatCode>General</c:formatCode>
                <c:ptCount val="11"/>
                <c:pt idx="0">
                  <c:v>9.7001763668430336E-4</c:v>
                </c:pt>
                <c:pt idx="1">
                  <c:v>0</c:v>
                </c:pt>
                <c:pt idx="2">
                  <c:v>9.3033509700176358E-3</c:v>
                </c:pt>
                <c:pt idx="3">
                  <c:v>1.541005291005291E-2</c:v>
                </c:pt>
                <c:pt idx="4">
                  <c:v>6.6666666666666666E-2</c:v>
                </c:pt>
                <c:pt idx="5">
                  <c:v>0.13430335097001764</c:v>
                </c:pt>
                <c:pt idx="6">
                  <c:v>0.23163580246913582</c:v>
                </c:pt>
                <c:pt idx="7">
                  <c:v>0.26451719576719579</c:v>
                </c:pt>
                <c:pt idx="8">
                  <c:v>0.20547839506172841</c:v>
                </c:pt>
                <c:pt idx="9">
                  <c:v>7.171516754850088E-2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A5-4A09-93D6-F8B4491AF654}"/>
            </c:ext>
          </c:extLst>
        </c:ser>
        <c:ser>
          <c:idx val="10"/>
          <c:order val="10"/>
          <c:tx>
            <c:strRef>
              <c:f>Differences!$A$49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Differences!$B$49:$L$49</c:f>
              <c:numCache>
                <c:formatCode>General</c:formatCode>
                <c:ptCount val="11"/>
                <c:pt idx="0">
                  <c:v>1.9951499118165786E-4</c:v>
                </c:pt>
                <c:pt idx="1">
                  <c:v>0</c:v>
                </c:pt>
                <c:pt idx="2">
                  <c:v>3.9693562610229275E-3</c:v>
                </c:pt>
                <c:pt idx="3">
                  <c:v>8.3090828924162266E-3</c:v>
                </c:pt>
                <c:pt idx="4">
                  <c:v>3.7050264550264549E-2</c:v>
                </c:pt>
                <c:pt idx="5">
                  <c:v>7.7462522045855381E-2</c:v>
                </c:pt>
                <c:pt idx="6">
                  <c:v>0.15663470017636685</c:v>
                </c:pt>
                <c:pt idx="7">
                  <c:v>0.245</c:v>
                </c:pt>
                <c:pt idx="8">
                  <c:v>0.2693253968253968</c:v>
                </c:pt>
                <c:pt idx="9">
                  <c:v>0.1386926807760141</c:v>
                </c:pt>
                <c:pt idx="10">
                  <c:v>6.3356481481481486E-2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F-4513-A71E-86791458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71288"/>
        <c:axId val="701478328"/>
      </c:lineChart>
      <c:catAx>
        <c:axId val="7014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78328"/>
        <c:crosses val="autoZero"/>
        <c:auto val="1"/>
        <c:lblAlgn val="ctr"/>
        <c:lblOffset val="100"/>
        <c:noMultiLvlLbl val="0"/>
      </c:catAx>
      <c:valAx>
        <c:axId val="70147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Normalized Number of Unique Shadows of Valid Placements for a Size n Board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Shadows!$A$24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Shadows!$B$24:$L$24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E-4345-8410-360EF08D8804}"/>
            </c:ext>
          </c:extLst>
        </c:ser>
        <c:ser>
          <c:idx val="1"/>
          <c:order val="1"/>
          <c:tx>
            <c:strRef>
              <c:f>Shadows!$A$25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Shadows!$B$25:$L$25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8.3333333333333329E-2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E-4345-8410-360EF08D8804}"/>
            </c:ext>
          </c:extLst>
        </c:ser>
        <c:ser>
          <c:idx val="2"/>
          <c:order val="2"/>
          <c:tx>
            <c:strRef>
              <c:f>Shadows!$A$26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Shadows!$B$26:$L$26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0.35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E-4345-8410-360EF08D8804}"/>
            </c:ext>
          </c:extLst>
        </c:ser>
        <c:ser>
          <c:idx val="3"/>
          <c:order val="3"/>
          <c:tx>
            <c:strRef>
              <c:f>Shadows!$A$27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Shadows!$B$27:$L$27</c:f>
              <c:numCache>
                <c:formatCode>General</c:formatCode>
                <c:ptCount val="11"/>
                <c:pt idx="0">
                  <c:v>5.5555555555555558E-3</c:v>
                </c:pt>
                <c:pt idx="1">
                  <c:v>5.5555555555555558E-3</c:v>
                </c:pt>
                <c:pt idx="2">
                  <c:v>8.8888888888888892E-2</c:v>
                </c:pt>
                <c:pt idx="3">
                  <c:v>0.24444444444444444</c:v>
                </c:pt>
                <c:pt idx="4">
                  <c:v>0.57777777777777772</c:v>
                </c:pt>
                <c:pt idx="5">
                  <c:v>0.72222222222222221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E-4345-8410-360EF08D8804}"/>
            </c:ext>
          </c:extLst>
        </c:ser>
        <c:ser>
          <c:idx val="4"/>
          <c:order val="4"/>
          <c:tx>
            <c:strRef>
              <c:f>Shadows!$A$28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Shadows!$B$28:$L$28</c:f>
              <c:numCache>
                <c:formatCode>General</c:formatCode>
                <c:ptCount val="11"/>
                <c:pt idx="0">
                  <c:v>7.9365079365079361E-3</c:v>
                </c:pt>
                <c:pt idx="1">
                  <c:v>7.9365079365079361E-3</c:v>
                </c:pt>
                <c:pt idx="2">
                  <c:v>3.8095238095238099E-2</c:v>
                </c:pt>
                <c:pt idx="3">
                  <c:v>0.10634920634920635</c:v>
                </c:pt>
                <c:pt idx="4">
                  <c:v>0.30317460317460315</c:v>
                </c:pt>
                <c:pt idx="5">
                  <c:v>0.57698412698412693</c:v>
                </c:pt>
                <c:pt idx="6">
                  <c:v>0.87777777777777777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E-4345-8410-360EF08D8804}"/>
            </c:ext>
          </c:extLst>
        </c:ser>
        <c:ser>
          <c:idx val="5"/>
          <c:order val="5"/>
          <c:tx>
            <c:strRef>
              <c:f>Shadows!$A$29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Shadows!$B$29:$L$29</c:f>
              <c:numCache>
                <c:formatCode>General</c:formatCode>
                <c:ptCount val="11"/>
                <c:pt idx="0">
                  <c:v>2.2817460317460319E-3</c:v>
                </c:pt>
                <c:pt idx="1">
                  <c:v>2.2817460317460319E-3</c:v>
                </c:pt>
                <c:pt idx="2">
                  <c:v>2.4305555555555556E-2</c:v>
                </c:pt>
                <c:pt idx="3">
                  <c:v>4.7519841269841268E-2</c:v>
                </c:pt>
                <c:pt idx="4">
                  <c:v>0.15714285714285714</c:v>
                </c:pt>
                <c:pt idx="5">
                  <c:v>0.39325396825396824</c:v>
                </c:pt>
                <c:pt idx="6">
                  <c:v>0.69821428571428568</c:v>
                </c:pt>
                <c:pt idx="7">
                  <c:v>0.86964285714285716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E-4345-8410-360EF08D8804}"/>
            </c:ext>
          </c:extLst>
        </c:ser>
        <c:ser>
          <c:idx val="6"/>
          <c:order val="6"/>
          <c:tx>
            <c:strRef>
              <c:f>Shadows!$A$30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Shadows!$B$30:$L$30</c:f>
              <c:numCache>
                <c:formatCode>General</c:formatCode>
                <c:ptCount val="11"/>
                <c:pt idx="0">
                  <c:v>9.7001763668430336E-4</c:v>
                </c:pt>
                <c:pt idx="1">
                  <c:v>9.7001763668430336E-4</c:v>
                </c:pt>
                <c:pt idx="2">
                  <c:v>1.027336860670194E-2</c:v>
                </c:pt>
                <c:pt idx="3">
                  <c:v>2.5683421516754849E-2</c:v>
                </c:pt>
                <c:pt idx="4">
                  <c:v>9.2350088183421511E-2</c:v>
                </c:pt>
                <c:pt idx="5">
                  <c:v>0.22665343915343916</c:v>
                </c:pt>
                <c:pt idx="6">
                  <c:v>0.45828924162257495</c:v>
                </c:pt>
                <c:pt idx="7">
                  <c:v>0.72280643738977068</c:v>
                </c:pt>
                <c:pt idx="8">
                  <c:v>0.92828483245149906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5E-4345-8410-360EF08D8804}"/>
            </c:ext>
          </c:extLst>
        </c:ser>
        <c:ser>
          <c:idx val="7"/>
          <c:order val="7"/>
          <c:tx>
            <c:strRef>
              <c:f>Shadows!$A$31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Shadows!$B$31:$L$31</c:f>
              <c:numCache>
                <c:formatCode>General</c:formatCode>
                <c:ptCount val="11"/>
                <c:pt idx="0">
                  <c:v>1.9951499118165786E-4</c:v>
                </c:pt>
                <c:pt idx="1">
                  <c:v>1.9951499118165786E-4</c:v>
                </c:pt>
                <c:pt idx="2">
                  <c:v>4.1688712522045855E-3</c:v>
                </c:pt>
                <c:pt idx="3">
                  <c:v>1.2477954144620811E-2</c:v>
                </c:pt>
                <c:pt idx="4">
                  <c:v>4.9528218694885363E-2</c:v>
                </c:pt>
                <c:pt idx="5">
                  <c:v>0.12699074074074074</c:v>
                </c:pt>
                <c:pt idx="6">
                  <c:v>0.28362544091710756</c:v>
                </c:pt>
                <c:pt idx="7">
                  <c:v>0.52862544091710761</c:v>
                </c:pt>
                <c:pt idx="8">
                  <c:v>0.79795083774250442</c:v>
                </c:pt>
                <c:pt idx="9">
                  <c:v>0.93664351851851857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5E-4345-8410-360EF08D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22424"/>
        <c:axId val="549322104"/>
      </c:lineChart>
      <c:catAx>
        <c:axId val="5493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104"/>
        <c:crosses val="autoZero"/>
        <c:auto val="1"/>
        <c:lblAlgn val="ctr"/>
        <c:lblOffset val="100"/>
        <c:noMultiLvlLbl val="0"/>
      </c:catAx>
      <c:valAx>
        <c:axId val="549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Quotients!$A$22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Quotients!$B$22:$L$22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1-49EB-941F-663D37874C33}"/>
            </c:ext>
          </c:extLst>
        </c:ser>
        <c:ser>
          <c:idx val="1"/>
          <c:order val="1"/>
          <c:tx>
            <c:strRef>
              <c:f>Quotients!$A$23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Quotients!$B$23:$L$23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1-49EB-941F-663D37874C33}"/>
            </c:ext>
          </c:extLst>
        </c:ser>
        <c:ser>
          <c:idx val="2"/>
          <c:order val="2"/>
          <c:tx>
            <c:strRef>
              <c:f>Quotients!$A$24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Quotients!$B$24:$L$24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1-49EB-941F-663D37874C33}"/>
            </c:ext>
          </c:extLst>
        </c:ser>
        <c:ser>
          <c:idx val="3"/>
          <c:order val="3"/>
          <c:tx>
            <c:strRef>
              <c:f>Quotients!$A$25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Quotients!$B$25:$L$25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1-49EB-941F-663D37874C33}"/>
            </c:ext>
          </c:extLst>
        </c:ser>
        <c:ser>
          <c:idx val="4"/>
          <c:order val="4"/>
          <c:tx>
            <c:strRef>
              <c:f>Quotients!$A$26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Quotients!$B$26:$L$26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1-49EB-941F-663D37874C33}"/>
            </c:ext>
          </c:extLst>
        </c:ser>
        <c:ser>
          <c:idx val="5"/>
          <c:order val="5"/>
          <c:tx>
            <c:strRef>
              <c:f>Quotients!$A$27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Quotients!$B$27:$L$27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0.75757575757575757</c:v>
                </c:pt>
                <c:pt idx="4">
                  <c:v>0.6785714285714286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1-49EB-941F-663D37874C33}"/>
            </c:ext>
          </c:extLst>
        </c:ser>
        <c:ser>
          <c:idx val="6"/>
          <c:order val="6"/>
          <c:tx>
            <c:strRef>
              <c:f>Quotients!$A$28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Quotients!$B$28:$L$28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0.7407407407407407</c:v>
                </c:pt>
                <c:pt idx="4">
                  <c:v>0.75903614457831325</c:v>
                </c:pt>
                <c:pt idx="5">
                  <c:v>0.91216216216216217</c:v>
                </c:pt>
                <c:pt idx="6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1-49EB-941F-663D37874C33}"/>
            </c:ext>
          </c:extLst>
        </c:ser>
        <c:ser>
          <c:idx val="7"/>
          <c:order val="7"/>
          <c:tx>
            <c:strRef>
              <c:f>Quotients!$A$29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Quotients!$B$29:$L$29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0.84677419354838712</c:v>
                </c:pt>
                <c:pt idx="3">
                  <c:v>0.86261980830670926</c:v>
                </c:pt>
                <c:pt idx="4">
                  <c:v>0.81240544629349476</c:v>
                </c:pt>
                <c:pt idx="5">
                  <c:v>0.84282460136674264</c:v>
                </c:pt>
                <c:pt idx="6">
                  <c:v>0.84319404220107574</c:v>
                </c:pt>
                <c:pt idx="7">
                  <c:v>0.87777777777777777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61-49EB-941F-663D37874C33}"/>
            </c:ext>
          </c:extLst>
        </c:ser>
        <c:ser>
          <c:idx val="8"/>
          <c:order val="8"/>
          <c:tx>
            <c:strRef>
              <c:f>Quotients!$A$30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Quotients!$B$30:$L$30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0.74364896073902997</c:v>
                </c:pt>
                <c:pt idx="3">
                  <c:v>0.91800981079187105</c:v>
                </c:pt>
                <c:pt idx="4">
                  <c:v>0.84684684684684686</c:v>
                </c:pt>
                <c:pt idx="5">
                  <c:v>0.839924670433145</c:v>
                </c:pt>
                <c:pt idx="6">
                  <c:v>0.86725969427411698</c:v>
                </c:pt>
                <c:pt idx="7">
                  <c:v>0.92188771358828314</c:v>
                </c:pt>
                <c:pt idx="8">
                  <c:v>0.86964285714285716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61-49EB-941F-663D37874C33}"/>
            </c:ext>
          </c:extLst>
        </c:ser>
        <c:ser>
          <c:idx val="9"/>
          <c:order val="9"/>
          <c:tx>
            <c:strRef>
              <c:f>Quotients!$A$31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Quotients!$B$31:$L$31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0.78963110667996017</c:v>
                </c:pt>
                <c:pt idx="3">
                  <c:v>0.90488501836984625</c:v>
                </c:pt>
                <c:pt idx="4">
                  <c:v>0.86015538290788018</c:v>
                </c:pt>
                <c:pt idx="5">
                  <c:v>0.88287093114918003</c:v>
                </c:pt>
                <c:pt idx="6">
                  <c:v>0.89230327692418077</c:v>
                </c:pt>
                <c:pt idx="7">
                  <c:v>0.90857763300760042</c:v>
                </c:pt>
                <c:pt idx="8">
                  <c:v>0.91668491693520637</c:v>
                </c:pt>
                <c:pt idx="9">
                  <c:v>0.92828483245149906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61-49EB-941F-663D37874C33}"/>
            </c:ext>
          </c:extLst>
        </c:ser>
        <c:ser>
          <c:idx val="10"/>
          <c:order val="10"/>
          <c:tx>
            <c:strRef>
              <c:f>Quotients!$A$32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Quotients!$B$32:$L$32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0.69342754980418864</c:v>
                </c:pt>
                <c:pt idx="3">
                  <c:v>0.87018220645472388</c:v>
                </c:pt>
                <c:pt idx="4">
                  <c:v>0.85075660699062239</c:v>
                </c:pt>
                <c:pt idx="5">
                  <c:v>0.89627637591658893</c:v>
                </c:pt>
                <c:pt idx="6">
                  <c:v>0.90841534224608922</c:v>
                </c:pt>
                <c:pt idx="7">
                  <c:v>0.91621677247755806</c:v>
                </c:pt>
                <c:pt idx="8">
                  <c:v>0.92454018936295002</c:v>
                </c:pt>
                <c:pt idx="9">
                  <c:v>0.94938980732874789</c:v>
                </c:pt>
                <c:pt idx="10">
                  <c:v>0.93664351851851857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4-4569-8C1D-92768DFF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79928"/>
        <c:axId val="701484088"/>
      </c:lineChart>
      <c:catAx>
        <c:axId val="70147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4088"/>
        <c:crosses val="autoZero"/>
        <c:auto val="1"/>
        <c:lblAlgn val="ctr"/>
        <c:lblOffset val="100"/>
        <c:noMultiLvlLbl val="0"/>
      </c:catAx>
      <c:valAx>
        <c:axId val="7014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7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Quotients!$A$39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Quotients!$B$39:$L$39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4-44B9-8937-B35ED3EE73B2}"/>
            </c:ext>
          </c:extLst>
        </c:ser>
        <c:ser>
          <c:idx val="1"/>
          <c:order val="1"/>
          <c:tx>
            <c:strRef>
              <c:f>Quotients!$A$40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Quotients!$B$40:$L$40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4B9-8937-B35ED3EE73B2}"/>
            </c:ext>
          </c:extLst>
        </c:ser>
        <c:ser>
          <c:idx val="2"/>
          <c:order val="2"/>
          <c:tx>
            <c:strRef>
              <c:f>Quotients!$A$41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Quotients!$B$41:$L$41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4-44B9-8937-B35ED3EE73B2}"/>
            </c:ext>
          </c:extLst>
        </c:ser>
        <c:ser>
          <c:idx val="3"/>
          <c:order val="3"/>
          <c:tx>
            <c:strRef>
              <c:f>Quotients!$A$42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Quotients!$B$42:$L$42</c:f>
              <c:numCache>
                <c:formatCode>General</c:formatCode>
                <c:ptCount val="11"/>
                <c:pt idx="0">
                  <c:v>0</c:v>
                </c:pt>
                <c:pt idx="1">
                  <c:v>0.60000000000000009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4-44B9-8937-B35ED3EE73B2}"/>
            </c:ext>
          </c:extLst>
        </c:ser>
        <c:ser>
          <c:idx val="4"/>
          <c:order val="4"/>
          <c:tx>
            <c:strRef>
              <c:f>Quotients!$A$43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Quotients!$B$43:$L$43</c:f>
              <c:numCache>
                <c:formatCode>General</c:formatCode>
                <c:ptCount val="11"/>
                <c:pt idx="0">
                  <c:v>0</c:v>
                </c:pt>
                <c:pt idx="1">
                  <c:v>0.33149171270718231</c:v>
                </c:pt>
                <c:pt idx="2">
                  <c:v>0.19889502762430938</c:v>
                </c:pt>
                <c:pt idx="3">
                  <c:v>0.33149171270718231</c:v>
                </c:pt>
                <c:pt idx="4">
                  <c:v>0.13812154696132597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4-44B9-8937-B35ED3EE73B2}"/>
            </c:ext>
          </c:extLst>
        </c:ser>
        <c:ser>
          <c:idx val="5"/>
          <c:order val="5"/>
          <c:tx>
            <c:strRef>
              <c:f>Quotients!$A$44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Quotients!$B$44:$L$44</c:f>
              <c:numCache>
                <c:formatCode>General</c:formatCode>
                <c:ptCount val="11"/>
                <c:pt idx="0">
                  <c:v>0</c:v>
                </c:pt>
                <c:pt idx="1">
                  <c:v>0.23606356343569565</c:v>
                </c:pt>
                <c:pt idx="2">
                  <c:v>0.23606356343569565</c:v>
                </c:pt>
                <c:pt idx="3">
                  <c:v>0.17883603290583003</c:v>
                </c:pt>
                <c:pt idx="4">
                  <c:v>0.16018598947422205</c:v>
                </c:pt>
                <c:pt idx="5">
                  <c:v>0.18885085074855654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4-44B9-8937-B35ED3EE73B2}"/>
            </c:ext>
          </c:extLst>
        </c:ser>
        <c:ser>
          <c:idx val="6"/>
          <c:order val="6"/>
          <c:tx>
            <c:strRef>
              <c:f>Quotients!$A$45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Quotients!$B$45:$L$45</c:f>
              <c:numCache>
                <c:formatCode>General</c:formatCode>
                <c:ptCount val="11"/>
                <c:pt idx="0">
                  <c:v>0</c:v>
                </c:pt>
                <c:pt idx="1">
                  <c:v>0.21578877855150577</c:v>
                </c:pt>
                <c:pt idx="2">
                  <c:v>0.10789438927575289</c:v>
                </c:pt>
                <c:pt idx="3">
                  <c:v>0.15984353966778206</c:v>
                </c:pt>
                <c:pt idx="4">
                  <c:v>0.16379148251499837</c:v>
                </c:pt>
                <c:pt idx="5">
                  <c:v>0.19683435881387351</c:v>
                </c:pt>
                <c:pt idx="6">
                  <c:v>0.1558474511760875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4-44B9-8937-B35ED3EE73B2}"/>
            </c:ext>
          </c:extLst>
        </c:ser>
        <c:ser>
          <c:idx val="7"/>
          <c:order val="7"/>
          <c:tx>
            <c:strRef>
              <c:f>Quotients!$A$46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Quotients!$B$46:$L$46</c:f>
              <c:numCache>
                <c:formatCode>General</c:formatCode>
                <c:ptCount val="11"/>
                <c:pt idx="0">
                  <c:v>0</c:v>
                </c:pt>
                <c:pt idx="1">
                  <c:v>0.16432244622302147</c:v>
                </c:pt>
                <c:pt idx="2">
                  <c:v>0.1391440068823972</c:v>
                </c:pt>
                <c:pt idx="3">
                  <c:v>0.14174779706139232</c:v>
                </c:pt>
                <c:pt idx="4">
                  <c:v>0.13349645025985254</c:v>
                </c:pt>
                <c:pt idx="5">
                  <c:v>0.13849500023352607</c:v>
                </c:pt>
                <c:pt idx="6">
                  <c:v>0.13855570765515834</c:v>
                </c:pt>
                <c:pt idx="7">
                  <c:v>0.14423859168465217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4-44B9-8937-B35ED3EE73B2}"/>
            </c:ext>
          </c:extLst>
        </c:ser>
        <c:ser>
          <c:idx val="8"/>
          <c:order val="8"/>
          <c:tx>
            <c:strRef>
              <c:f>Quotients!$A$47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Quotients!$B$47:$L$47</c:f>
              <c:numCache>
                <c:formatCode>General</c:formatCode>
                <c:ptCount val="11"/>
                <c:pt idx="0">
                  <c:v>0</c:v>
                </c:pt>
                <c:pt idx="1">
                  <c:v>0.14270993646052677</c:v>
                </c:pt>
                <c:pt idx="2">
                  <c:v>0.10612609593600374</c:v>
                </c:pt>
                <c:pt idx="3">
                  <c:v>0.13100912176824811</c:v>
                </c:pt>
                <c:pt idx="4">
                  <c:v>0.12085345970531096</c:v>
                </c:pt>
                <c:pt idx="5">
                  <c:v>0.11986559634914301</c:v>
                </c:pt>
                <c:pt idx="6">
                  <c:v>0.1237665758646351</c:v>
                </c:pt>
                <c:pt idx="7">
                  <c:v>0.13156253702992418</c:v>
                </c:pt>
                <c:pt idx="8">
                  <c:v>0.12410667688620811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4-44B9-8937-B35ED3EE73B2}"/>
            </c:ext>
          </c:extLst>
        </c:ser>
        <c:ser>
          <c:idx val="9"/>
          <c:order val="9"/>
          <c:tx>
            <c:strRef>
              <c:f>Quotients!$A$48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Quotients!$B$48:$L$48</c:f>
              <c:numCache>
                <c:formatCode>General</c:formatCode>
                <c:ptCount val="11"/>
                <c:pt idx="0">
                  <c:v>0</c:v>
                </c:pt>
                <c:pt idx="1">
                  <c:v>0.12371042553835472</c:v>
                </c:pt>
                <c:pt idx="2">
                  <c:v>9.7685600225699845E-2</c:v>
                </c:pt>
                <c:pt idx="3">
                  <c:v>0.1119437106858156</c:v>
                </c:pt>
                <c:pt idx="4">
                  <c:v>0.10641018844864031</c:v>
                </c:pt>
                <c:pt idx="5">
                  <c:v>0.10922033858790853</c:v>
                </c:pt>
                <c:pt idx="6">
                  <c:v>0.11038721809755878</c:v>
                </c:pt>
                <c:pt idx="7">
                  <c:v>0.11240052561400134</c:v>
                </c:pt>
                <c:pt idx="8">
                  <c:v>0.11340348115864574</c:v>
                </c:pt>
                <c:pt idx="9">
                  <c:v>0.11483851164337526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4-44B9-8937-B35ED3EE73B2}"/>
            </c:ext>
          </c:extLst>
        </c:ser>
        <c:ser>
          <c:idx val="10"/>
          <c:order val="10"/>
          <c:tx>
            <c:strRef>
              <c:f>Quotients!$A$49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Quotients!$B$49:$L$49</c:f>
              <c:numCache>
                <c:formatCode>General</c:formatCode>
                <c:ptCount val="11"/>
                <c:pt idx="0">
                  <c:v>0</c:v>
                </c:pt>
                <c:pt idx="1">
                  <c:v>0.11178369660882222</c:v>
                </c:pt>
                <c:pt idx="2">
                  <c:v>7.7513894847510381E-2</c:v>
                </c:pt>
                <c:pt idx="3">
                  <c:v>9.7272183760730352E-2</c:v>
                </c:pt>
                <c:pt idx="4">
                  <c:v>9.5100718443790727E-2</c:v>
                </c:pt>
                <c:pt idx="5">
                  <c:v>0.10018908648311466</c:v>
                </c:pt>
                <c:pt idx="6">
                  <c:v>0.10154602501243623</c:v>
                </c:pt>
                <c:pt idx="7">
                  <c:v>0.10241809772254563</c:v>
                </c:pt>
                <c:pt idx="8">
                  <c:v>0.10334852003041103</c:v>
                </c:pt>
                <c:pt idx="9">
                  <c:v>0.10612630218594493</c:v>
                </c:pt>
                <c:pt idx="10">
                  <c:v>0.10470147490469382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B-463C-8BA0-29B1489D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71544"/>
        <c:axId val="624272184"/>
      </c:lineChart>
      <c:catAx>
        <c:axId val="62427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72184"/>
        <c:crosses val="autoZero"/>
        <c:auto val="1"/>
        <c:lblAlgn val="ctr"/>
        <c:lblOffset val="100"/>
        <c:noMultiLvlLbl val="0"/>
      </c:catAx>
      <c:valAx>
        <c:axId val="6242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Quotients!$B$15:$L$15</c:f>
              <c:numCache>
                <c:formatCode>0.000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0.57483131230795181</c:v>
                </c:pt>
                <c:pt idx="3">
                  <c:v>0.84008500111328932</c:v>
                </c:pt>
                <c:pt idx="4">
                  <c:v>0.74634836040789332</c:v>
                </c:pt>
                <c:pt idx="5">
                  <c:v>0.86234312350463638</c:v>
                </c:pt>
                <c:pt idx="6">
                  <c:v>0.84667891557353703</c:v>
                </c:pt>
                <c:pt idx="7">
                  <c:v>0.90611497421280474</c:v>
                </c:pt>
                <c:pt idx="8">
                  <c:v>0.90362265448033785</c:v>
                </c:pt>
                <c:pt idx="9">
                  <c:v>0.93883731989012342</c:v>
                </c:pt>
                <c:pt idx="10">
                  <c:v>0.93664351851851857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75C-B33A-93BB8ACE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81880"/>
        <c:axId val="609179640"/>
      </c:lineChart>
      <c:catAx>
        <c:axId val="60918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9640"/>
        <c:crosses val="autoZero"/>
        <c:auto val="1"/>
        <c:lblAlgn val="ctr"/>
        <c:lblOffset val="100"/>
        <c:noMultiLvlLbl val="0"/>
      </c:catAx>
      <c:valAx>
        <c:axId val="6091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Quotients!$M$4:$M$14</c:f>
              <c:numCache>
                <c:formatCode>0.000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0.41666666666666663</c:v>
                </c:pt>
                <c:pt idx="4">
                  <c:v>0.60333333333333328</c:v>
                </c:pt>
                <c:pt idx="5">
                  <c:v>0.70602453102453111</c:v>
                </c:pt>
                <c:pt idx="6">
                  <c:v>0.66202303852906252</c:v>
                </c:pt>
                <c:pt idx="7">
                  <c:v>0.76069948368677331</c:v>
                </c:pt>
                <c:pt idx="8">
                  <c:v>0.77858006153512782</c:v>
                </c:pt>
                <c:pt idx="9">
                  <c:v>0.80833930984253521</c:v>
                </c:pt>
                <c:pt idx="10">
                  <c:v>0.8132589426454534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58E-8C10-7063EBE7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87640"/>
        <c:axId val="609187320"/>
      </c:lineChart>
      <c:catAx>
        <c:axId val="6091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7320"/>
        <c:crosses val="autoZero"/>
        <c:auto val="1"/>
        <c:lblAlgn val="ctr"/>
        <c:lblOffset val="100"/>
        <c:noMultiLvlLbl val="0"/>
      </c:catAx>
      <c:valAx>
        <c:axId val="6091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numbers'!$A$38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numbers'!$B$38:$L$38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F-49FC-8F5E-192B99571A4C}"/>
            </c:ext>
          </c:extLst>
        </c:ser>
        <c:ser>
          <c:idx val="1"/>
          <c:order val="1"/>
          <c:tx>
            <c:strRef>
              <c:f>'Actual numbers'!$A$39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numbers'!$B$39:$L$39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F-49FC-8F5E-192B99571A4C}"/>
            </c:ext>
          </c:extLst>
        </c:ser>
        <c:ser>
          <c:idx val="2"/>
          <c:order val="2"/>
          <c:tx>
            <c:strRef>
              <c:f>'Actual numbers'!$A$40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numbers'!$B$40:$L$40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F-49FC-8F5E-192B99571A4C}"/>
            </c:ext>
          </c:extLst>
        </c:ser>
        <c:ser>
          <c:idx val="3"/>
          <c:order val="3"/>
          <c:tx>
            <c:strRef>
              <c:f>'Actual numbers'!$A$41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numbers'!$B$41:$L$41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F-49FC-8F5E-192B99571A4C}"/>
            </c:ext>
          </c:extLst>
        </c:ser>
        <c:ser>
          <c:idx val="4"/>
          <c:order val="4"/>
          <c:tx>
            <c:strRef>
              <c:f>'Actual numbers'!$A$42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numbers'!$B$42:$L$42</c:f>
              <c:numCache>
                <c:formatCode>General</c:formatCode>
                <c:ptCount val="11"/>
                <c:pt idx="0">
                  <c:v>2.564102564102564E-2</c:v>
                </c:pt>
                <c:pt idx="1">
                  <c:v>0.10256410256410256</c:v>
                </c:pt>
                <c:pt idx="2">
                  <c:v>0.25641025641025639</c:v>
                </c:pt>
                <c:pt idx="3">
                  <c:v>0.30769230769230771</c:v>
                </c:pt>
                <c:pt idx="4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F-49FC-8F5E-192B99571A4C}"/>
            </c:ext>
          </c:extLst>
        </c:ser>
        <c:ser>
          <c:idx val="5"/>
          <c:order val="5"/>
          <c:tx>
            <c:strRef>
              <c:f>'Actual numbers'!$A$43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numbers'!$B$43:$L$43</c:f>
              <c:numCache>
                <c:formatCode>General</c:formatCode>
                <c:ptCount val="11"/>
                <c:pt idx="0">
                  <c:v>1.7241379310344827E-2</c:v>
                </c:pt>
                <c:pt idx="1">
                  <c:v>8.6206896551724144E-2</c:v>
                </c:pt>
                <c:pt idx="2">
                  <c:v>0.17241379310344829</c:v>
                </c:pt>
                <c:pt idx="3">
                  <c:v>0.22758620689655173</c:v>
                </c:pt>
                <c:pt idx="4">
                  <c:v>0.28965517241379313</c:v>
                </c:pt>
                <c:pt idx="5">
                  <c:v>0.20689655172413793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0F-49FC-8F5E-192B99571A4C}"/>
            </c:ext>
          </c:extLst>
        </c:ser>
        <c:ser>
          <c:idx val="6"/>
          <c:order val="6"/>
          <c:tx>
            <c:strRef>
              <c:f>'Actual numbers'!$A$44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numbers'!$B$44:$L$44</c:f>
              <c:numCache>
                <c:formatCode>General</c:formatCode>
                <c:ptCount val="11"/>
                <c:pt idx="0">
                  <c:v>1.1494252873563218E-3</c:v>
                </c:pt>
                <c:pt idx="1">
                  <c:v>6.8965517241379309E-3</c:v>
                </c:pt>
                <c:pt idx="2">
                  <c:v>3.4482758620689655E-2</c:v>
                </c:pt>
                <c:pt idx="3">
                  <c:v>0.12413793103448276</c:v>
                </c:pt>
                <c:pt idx="4">
                  <c:v>0.28620689655172415</c:v>
                </c:pt>
                <c:pt idx="5">
                  <c:v>0.34022988505747126</c:v>
                </c:pt>
                <c:pt idx="6">
                  <c:v>0.20689655172413793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0F-49FC-8F5E-192B99571A4C}"/>
            </c:ext>
          </c:extLst>
        </c:ser>
        <c:ser>
          <c:idx val="7"/>
          <c:order val="7"/>
          <c:tx>
            <c:strRef>
              <c:f>'Actual numbers'!$A$45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numbers'!$B$45:$L$45</c:f>
              <c:numCache>
                <c:formatCode>General</c:formatCode>
                <c:ptCount val="11"/>
                <c:pt idx="0">
                  <c:v>1.2272950417280314E-3</c:v>
                </c:pt>
                <c:pt idx="1">
                  <c:v>8.5910652920962206E-3</c:v>
                </c:pt>
                <c:pt idx="2">
                  <c:v>3.0436917034855179E-2</c:v>
                </c:pt>
                <c:pt idx="3">
                  <c:v>7.6828669612174771E-2</c:v>
                </c:pt>
                <c:pt idx="4">
                  <c:v>0.16224840451644576</c:v>
                </c:pt>
                <c:pt idx="5">
                  <c:v>0.26939126165930288</c:v>
                </c:pt>
                <c:pt idx="6">
                  <c:v>0.29663721158566519</c:v>
                </c:pt>
                <c:pt idx="7">
                  <c:v>0.15463917525773196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0F-49FC-8F5E-192B99571A4C}"/>
            </c:ext>
          </c:extLst>
        </c:ser>
        <c:ser>
          <c:idx val="8"/>
          <c:order val="8"/>
          <c:tx>
            <c:strRef>
              <c:f>'Actual numbers'!$A$46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numbers'!$B$46:$L$46</c:f>
              <c:numCache>
                <c:formatCode>General</c:formatCode>
                <c:ptCount val="11"/>
                <c:pt idx="0">
                  <c:v>2.8265945680226127E-4</c:v>
                </c:pt>
                <c:pt idx="1">
                  <c:v>2.2612756544180901E-3</c:v>
                </c:pt>
                <c:pt idx="2">
                  <c:v>1.0642743025685141E-2</c:v>
                </c:pt>
                <c:pt idx="3">
                  <c:v>3.5074351726680594E-2</c:v>
                </c:pt>
                <c:pt idx="4">
                  <c:v>8.8669042644709359E-2</c:v>
                </c:pt>
                <c:pt idx="5">
                  <c:v>0.18272090451026177</c:v>
                </c:pt>
                <c:pt idx="6">
                  <c:v>0.2846012043750768</c:v>
                </c:pt>
                <c:pt idx="7">
                  <c:v>0.27186923927737494</c:v>
                </c:pt>
                <c:pt idx="8">
                  <c:v>0.12387857932899103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0F-49FC-8F5E-192B99571A4C}"/>
            </c:ext>
          </c:extLst>
        </c:ser>
        <c:ser>
          <c:idx val="9"/>
          <c:order val="9"/>
          <c:tx>
            <c:strRef>
              <c:f>'Actual numbers'!$A$47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numbers'!$B$47:$L$47</c:f>
              <c:numCache>
                <c:formatCode>General</c:formatCode>
                <c:ptCount val="11"/>
                <c:pt idx="0">
                  <c:v>9.3723906412419267E-5</c:v>
                </c:pt>
                <c:pt idx="1">
                  <c:v>8.4351515771177341E-4</c:v>
                </c:pt>
                <c:pt idx="2">
                  <c:v>4.2729580968934788E-3</c:v>
                </c:pt>
                <c:pt idx="3">
                  <c:v>1.5654022459656119E-2</c:v>
                </c:pt>
                <c:pt idx="4">
                  <c:v>4.6061039824139872E-2</c:v>
                </c:pt>
                <c:pt idx="5">
                  <c:v>0.11078804764582588</c:v>
                </c:pt>
                <c:pt idx="6">
                  <c:v>0.20781359167050081</c:v>
                </c:pt>
                <c:pt idx="7">
                  <c:v>0.27955817698481672</c:v>
                </c:pt>
                <c:pt idx="8">
                  <c:v>0.23829409709796703</c:v>
                </c:pt>
                <c:pt idx="9">
                  <c:v>9.6620827156075867E-2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0F-49FC-8F5E-192B99571A4C}"/>
            </c:ext>
          </c:extLst>
        </c:ser>
        <c:ser>
          <c:idx val="10"/>
          <c:order val="10"/>
          <c:tx>
            <c:strRef>
              <c:f>'Actual numbers'!$A$48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numbers'!$B$48:$L$48</c:f>
              <c:numCache>
                <c:formatCode>General</c:formatCode>
                <c:ptCount val="11"/>
                <c:pt idx="0">
                  <c:v>1.5325806753431054E-5</c:v>
                </c:pt>
                <c:pt idx="1">
                  <c:v>1.5325806753431056E-4</c:v>
                </c:pt>
                <c:pt idx="2">
                  <c:v>9.945686526287357E-4</c:v>
                </c:pt>
                <c:pt idx="3">
                  <c:v>4.9166204140592687E-3</c:v>
                </c:pt>
                <c:pt idx="4">
                  <c:v>1.9069706595473638E-2</c:v>
                </c:pt>
                <c:pt idx="5">
                  <c:v>5.7366950194091604E-2</c:v>
                </c:pt>
                <c:pt idx="6">
                  <c:v>0.13137510166047919</c:v>
                </c:pt>
                <c:pt idx="7">
                  <c:v>0.22462433780448929</c:v>
                </c:pt>
                <c:pt idx="8">
                  <c:v>0.27416335701212813</c:v>
                </c:pt>
                <c:pt idx="9">
                  <c:v>0.21050545950113228</c:v>
                </c:pt>
                <c:pt idx="10">
                  <c:v>7.6815314291230119E-2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4A26-A29D-0B1B0356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75952"/>
        <c:axId val="575884344"/>
      </c:lineChart>
      <c:catAx>
        <c:axId val="48797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4344"/>
        <c:crosses val="autoZero"/>
        <c:auto val="1"/>
        <c:lblAlgn val="ctr"/>
        <c:lblOffset val="100"/>
        <c:noMultiLvlLbl val="0"/>
      </c:catAx>
      <c:valAx>
        <c:axId val="5758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numbers'!$R$21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numbers'!$S$21:$AC$21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B-4E72-900E-C669A6D878F8}"/>
            </c:ext>
          </c:extLst>
        </c:ser>
        <c:ser>
          <c:idx val="1"/>
          <c:order val="1"/>
          <c:tx>
            <c:strRef>
              <c:f>'Actual numbers'!$R$22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numbers'!$S$22:$AC$22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B-4E72-900E-C669A6D878F8}"/>
            </c:ext>
          </c:extLst>
        </c:ser>
        <c:ser>
          <c:idx val="2"/>
          <c:order val="2"/>
          <c:tx>
            <c:strRef>
              <c:f>'Actual numbers'!$R$23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numbers'!$S$23:$AC$23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B-4E72-900E-C669A6D878F8}"/>
            </c:ext>
          </c:extLst>
        </c:ser>
        <c:ser>
          <c:idx val="3"/>
          <c:order val="3"/>
          <c:tx>
            <c:strRef>
              <c:f>'Actual numbers'!$R$24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numbers'!$S$24:$AC$24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0.22222222222222221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B-4E72-900E-C669A6D878F8}"/>
            </c:ext>
          </c:extLst>
        </c:ser>
        <c:ser>
          <c:idx val="4"/>
          <c:order val="4"/>
          <c:tx>
            <c:strRef>
              <c:f>'Actual numbers'!$R$25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numbers'!$S$25:$AC$25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8.3333333333333329E-2</c:v>
                </c:pt>
                <c:pt idx="2">
                  <c:v>0.1388888888888889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EB-4E72-900E-C669A6D878F8}"/>
            </c:ext>
          </c:extLst>
        </c:ser>
        <c:ser>
          <c:idx val="5"/>
          <c:order val="5"/>
          <c:tx>
            <c:strRef>
              <c:f>'Actual numbers'!$R$26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numbers'!$S$26:$AC$26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0.11</c:v>
                </c:pt>
                <c:pt idx="4">
                  <c:v>0.28000000000000003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B-4E72-900E-C669A6D878F8}"/>
            </c:ext>
          </c:extLst>
        </c:ser>
        <c:ser>
          <c:idx val="6"/>
          <c:order val="6"/>
          <c:tx>
            <c:strRef>
              <c:f>'Actual numbers'!$R$27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numbers'!$S$27:$AC$27</c:f>
              <c:numCache>
                <c:formatCode>General</c:formatCode>
                <c:ptCount val="11"/>
                <c:pt idx="0">
                  <c:v>5.5555555555555558E-3</c:v>
                </c:pt>
                <c:pt idx="1">
                  <c:v>5.5555555555555558E-3</c:v>
                </c:pt>
                <c:pt idx="2">
                  <c:v>1.1111111111111112E-2</c:v>
                </c:pt>
                <c:pt idx="3">
                  <c:v>0.03</c:v>
                </c:pt>
                <c:pt idx="4">
                  <c:v>9.2222222222222219E-2</c:v>
                </c:pt>
                <c:pt idx="5">
                  <c:v>0.27407407407407408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EB-4E72-900E-C669A6D878F8}"/>
            </c:ext>
          </c:extLst>
        </c:ser>
        <c:ser>
          <c:idx val="7"/>
          <c:order val="7"/>
          <c:tx>
            <c:strRef>
              <c:f>'Actual numbers'!$R$28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numbers'!$S$28:$AC$28</c:f>
              <c:numCache>
                <c:formatCode>General</c:formatCode>
                <c:ptCount val="11"/>
                <c:pt idx="0">
                  <c:v>7.9365079365079361E-3</c:v>
                </c:pt>
                <c:pt idx="1">
                  <c:v>7.9365079365079361E-3</c:v>
                </c:pt>
                <c:pt idx="2">
                  <c:v>9.3726379440665156E-3</c:v>
                </c:pt>
                <c:pt idx="3">
                  <c:v>1.419501133786848E-2</c:v>
                </c:pt>
                <c:pt idx="4">
                  <c:v>2.9977324263038549E-2</c:v>
                </c:pt>
                <c:pt idx="5">
                  <c:v>8.2955404383975806E-2</c:v>
                </c:pt>
                <c:pt idx="6">
                  <c:v>0.27403628117913831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EB-4E72-900E-C669A6D878F8}"/>
            </c:ext>
          </c:extLst>
        </c:ser>
        <c:ser>
          <c:idx val="8"/>
          <c:order val="8"/>
          <c:tx>
            <c:strRef>
              <c:f>'Actual numbers'!$R$29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numbers'!$S$29:$AC$29</c:f>
              <c:numCache>
                <c:formatCode>General</c:formatCode>
                <c:ptCount val="11"/>
                <c:pt idx="0">
                  <c:v>2.2817460317460319E-3</c:v>
                </c:pt>
                <c:pt idx="1">
                  <c:v>2.2817460317460319E-3</c:v>
                </c:pt>
                <c:pt idx="2">
                  <c:v>3.0683106575963718E-3</c:v>
                </c:pt>
                <c:pt idx="3">
                  <c:v>5.0559807256235828E-3</c:v>
                </c:pt>
                <c:pt idx="4">
                  <c:v>1.0225340136054422E-2</c:v>
                </c:pt>
                <c:pt idx="5">
                  <c:v>2.6339285714285714E-2</c:v>
                </c:pt>
                <c:pt idx="6">
                  <c:v>8.2050736961451251E-2</c:v>
                </c:pt>
                <c:pt idx="7">
                  <c:v>0.27433035714285714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EB-4E72-900E-C669A6D878F8}"/>
            </c:ext>
          </c:extLst>
        </c:ser>
        <c:ser>
          <c:idx val="9"/>
          <c:order val="9"/>
          <c:tx>
            <c:strRef>
              <c:f>'Actual numbers'!$R$30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numbers'!$S$30:$AC$30</c:f>
              <c:numCache>
                <c:formatCode>General</c:formatCode>
                <c:ptCount val="11"/>
                <c:pt idx="0">
                  <c:v>9.7001763668430336E-4</c:v>
                </c:pt>
                <c:pt idx="1">
                  <c:v>9.7001763668430336E-4</c:v>
                </c:pt>
                <c:pt idx="2">
                  <c:v>1.2284440525181265E-3</c:v>
                </c:pt>
                <c:pt idx="3">
                  <c:v>1.9287498950197363E-3</c:v>
                </c:pt>
                <c:pt idx="4">
                  <c:v>3.7834887041236246E-3</c:v>
                </c:pt>
                <c:pt idx="5">
                  <c:v>9.1002141597379699E-3</c:v>
                </c:pt>
                <c:pt idx="6">
                  <c:v>2.5604948769631309E-2</c:v>
                </c:pt>
                <c:pt idx="7">
                  <c:v>8.0370921516754845E-2</c:v>
                </c:pt>
                <c:pt idx="8">
                  <c:v>0.27403120713305901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EB-4E72-900E-C669A6D878F8}"/>
            </c:ext>
          </c:extLst>
        </c:ser>
        <c:ser>
          <c:idx val="10"/>
          <c:order val="10"/>
          <c:tx>
            <c:strRef>
              <c:f>'Actual numbers'!$R$31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numbers'!$S$31:$AC$31</c:f>
              <c:numCache>
                <c:formatCode>General</c:formatCode>
                <c:ptCount val="11"/>
                <c:pt idx="0">
                  <c:v>1.9951499118165786E-4</c:v>
                </c:pt>
                <c:pt idx="1">
                  <c:v>1.9951499118165786E-4</c:v>
                </c:pt>
                <c:pt idx="2">
                  <c:v>2.8772290809327844E-4</c:v>
                </c:pt>
                <c:pt idx="3">
                  <c:v>5.3338109935332156E-4</c:v>
                </c:pt>
                <c:pt idx="4">
                  <c:v>1.1821617535903251E-3</c:v>
                </c:pt>
                <c:pt idx="5">
                  <c:v>2.9635578511239889E-3</c:v>
                </c:pt>
                <c:pt idx="6">
                  <c:v>8.1441536491139669E-3</c:v>
                </c:pt>
                <c:pt idx="7">
                  <c:v>2.4368441358024691E-2</c:v>
                </c:pt>
                <c:pt idx="8">
                  <c:v>7.9313859494415051E-2</c:v>
                </c:pt>
                <c:pt idx="9">
                  <c:v>0.27404100529100528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0-4B0E-ABAB-046B6DF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76120"/>
        <c:axId val="595979000"/>
      </c:lineChart>
      <c:catAx>
        <c:axId val="59597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79000"/>
        <c:crosses val="autoZero"/>
        <c:auto val="1"/>
        <c:lblAlgn val="ctr"/>
        <c:lblOffset val="100"/>
        <c:noMultiLvlLbl val="0"/>
      </c:catAx>
      <c:valAx>
        <c:axId val="5959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7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numbers'!$R$38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numbers'!$S$38:$AC$38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0-4545-B83C-13EFA26F6596}"/>
            </c:ext>
          </c:extLst>
        </c:ser>
        <c:ser>
          <c:idx val="1"/>
          <c:order val="1"/>
          <c:tx>
            <c:strRef>
              <c:f>'Actual numbers'!$R$39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numbers'!$S$39:$AC$39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0-4545-B83C-13EFA26F6596}"/>
            </c:ext>
          </c:extLst>
        </c:ser>
        <c:ser>
          <c:idx val="2"/>
          <c:order val="2"/>
          <c:tx>
            <c:strRef>
              <c:f>'Actual numbers'!$R$40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numbers'!$S$40:$AC$40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0-4545-B83C-13EFA26F6596}"/>
            </c:ext>
          </c:extLst>
        </c:ser>
        <c:ser>
          <c:idx val="3"/>
          <c:order val="3"/>
          <c:tx>
            <c:strRef>
              <c:f>'Actual numbers'!$R$41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numbers'!$S$41:$AC$41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0-4545-B83C-13EFA26F6596}"/>
            </c:ext>
          </c:extLst>
        </c:ser>
        <c:ser>
          <c:idx val="4"/>
          <c:order val="4"/>
          <c:tx>
            <c:strRef>
              <c:f>'Actual numbers'!$R$42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numbers'!$S$42:$AC$42</c:f>
              <c:numCache>
                <c:formatCode>General</c:formatCode>
                <c:ptCount val="11"/>
                <c:pt idx="0">
                  <c:v>5.3571428571428568E-2</c:v>
                </c:pt>
                <c:pt idx="1">
                  <c:v>5.3571428571428568E-2</c:v>
                </c:pt>
                <c:pt idx="2">
                  <c:v>8.9285714285714288E-2</c:v>
                </c:pt>
                <c:pt idx="3">
                  <c:v>0.16071428571428573</c:v>
                </c:pt>
                <c:pt idx="4">
                  <c:v>0.6428571428571429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0-4545-B83C-13EFA26F6596}"/>
            </c:ext>
          </c:extLst>
        </c:ser>
        <c:ser>
          <c:idx val="5"/>
          <c:order val="5"/>
          <c:tx>
            <c:strRef>
              <c:f>'Actual numbers'!$R$43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numbers'!$S$43:$AC$43</c:f>
              <c:numCache>
                <c:formatCode>General</c:formatCode>
                <c:ptCount val="11"/>
                <c:pt idx="0">
                  <c:v>5.08130081300813E-2</c:v>
                </c:pt>
                <c:pt idx="1">
                  <c:v>5.08130081300813E-2</c:v>
                </c:pt>
                <c:pt idx="2">
                  <c:v>5.08130081300813E-2</c:v>
                </c:pt>
                <c:pt idx="3">
                  <c:v>6.7073170731707321E-2</c:v>
                </c:pt>
                <c:pt idx="4">
                  <c:v>0.17073170731707318</c:v>
                </c:pt>
                <c:pt idx="5">
                  <c:v>0.6097560975609756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0-4545-B83C-13EFA26F6596}"/>
            </c:ext>
          </c:extLst>
        </c:ser>
        <c:ser>
          <c:idx val="6"/>
          <c:order val="6"/>
          <c:tx>
            <c:strRef>
              <c:f>'Actual numbers'!$R$44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numbers'!$S$44:$AC$44</c:f>
              <c:numCache>
                <c:formatCode>General</c:formatCode>
                <c:ptCount val="11"/>
                <c:pt idx="0">
                  <c:v>3.9164490861618795E-3</c:v>
                </c:pt>
                <c:pt idx="1">
                  <c:v>3.9164490861618795E-3</c:v>
                </c:pt>
                <c:pt idx="2">
                  <c:v>7.832898172323759E-3</c:v>
                </c:pt>
                <c:pt idx="3">
                  <c:v>2.114882506527415E-2</c:v>
                </c:pt>
                <c:pt idx="4">
                  <c:v>6.5013054830287201E-2</c:v>
                </c:pt>
                <c:pt idx="5">
                  <c:v>0.19321148825065274</c:v>
                </c:pt>
                <c:pt idx="6">
                  <c:v>0.70496083550913835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0-4545-B83C-13EFA26F6596}"/>
            </c:ext>
          </c:extLst>
        </c:ser>
        <c:ser>
          <c:idx val="7"/>
          <c:order val="7"/>
          <c:tx>
            <c:strRef>
              <c:f>'Actual numbers'!$R$45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numbers'!$S$45:$AC$45</c:f>
              <c:numCache>
                <c:formatCode>General</c:formatCode>
                <c:ptCount val="11"/>
                <c:pt idx="0">
                  <c:v>5.5639751157836722E-3</c:v>
                </c:pt>
                <c:pt idx="1">
                  <c:v>5.5639751157836722E-3</c:v>
                </c:pt>
                <c:pt idx="2">
                  <c:v>6.5707896605445276E-3</c:v>
                </c:pt>
                <c:pt idx="3">
                  <c:v>9.9515669213730822E-3</c:v>
                </c:pt>
                <c:pt idx="4">
                  <c:v>2.1015928865902901E-2</c:v>
                </c:pt>
                <c:pt idx="5">
                  <c:v>5.8156787519738865E-2</c:v>
                </c:pt>
                <c:pt idx="6">
                  <c:v>0.19211611221213051</c:v>
                </c:pt>
                <c:pt idx="7">
                  <c:v>0.70106086458874273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0-4545-B83C-13EFA26F6596}"/>
            </c:ext>
          </c:extLst>
        </c:ser>
        <c:ser>
          <c:idx val="8"/>
          <c:order val="8"/>
          <c:tx>
            <c:strRef>
              <c:f>'Actual numbers'!$R$46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numbers'!$S$46:$AC$46</c:f>
              <c:numCache>
                <c:formatCode>General</c:formatCode>
                <c:ptCount val="11"/>
                <c:pt idx="0">
                  <c:v>1.6232866008277754E-3</c:v>
                </c:pt>
                <c:pt idx="1">
                  <c:v>1.6232866008277754E-3</c:v>
                </c:pt>
                <c:pt idx="2">
                  <c:v>2.1828667644671639E-3</c:v>
                </c:pt>
                <c:pt idx="3">
                  <c:v>3.5969409617721045E-3</c:v>
                </c:pt>
                <c:pt idx="4">
                  <c:v>7.2745421273120491E-3</c:v>
                </c:pt>
                <c:pt idx="5">
                  <c:v>1.8738373587816277E-2</c:v>
                </c:pt>
                <c:pt idx="6">
                  <c:v>5.8372781214238542E-2</c:v>
                </c:pt>
                <c:pt idx="7">
                  <c:v>0.19516492491039156</c:v>
                </c:pt>
                <c:pt idx="8">
                  <c:v>0.71142299723234681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0-4545-B83C-13EFA26F6596}"/>
            </c:ext>
          </c:extLst>
        </c:ser>
        <c:ser>
          <c:idx val="9"/>
          <c:order val="9"/>
          <c:tx>
            <c:strRef>
              <c:f>'Actual numbers'!$R$47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numbers'!$S$47:$AC$47</c:f>
              <c:numCache>
                <c:formatCode>General</c:formatCode>
                <c:ptCount val="11"/>
                <c:pt idx="0">
                  <c:v>6.9386692166860105E-4</c:v>
                </c:pt>
                <c:pt idx="1">
                  <c:v>6.9386692166860105E-4</c:v>
                </c:pt>
                <c:pt idx="2">
                  <c:v>8.7872288186061466E-4</c:v>
                </c:pt>
                <c:pt idx="3">
                  <c:v>1.3796612573978757E-3</c:v>
                </c:pt>
                <c:pt idx="4">
                  <c:v>2.7063813697983095E-3</c:v>
                </c:pt>
                <c:pt idx="5">
                  <c:v>6.5095080200046193E-3</c:v>
                </c:pt>
                <c:pt idx="6">
                  <c:v>1.8315571088990904E-2</c:v>
                </c:pt>
                <c:pt idx="7">
                  <c:v>5.7490422643365763E-2</c:v>
                </c:pt>
                <c:pt idx="8">
                  <c:v>0.19601828146597786</c:v>
                </c:pt>
                <c:pt idx="9">
                  <c:v>0.71531371742926686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F0-4545-B83C-13EFA26F6596}"/>
            </c:ext>
          </c:extLst>
        </c:ser>
        <c:ser>
          <c:idx val="10"/>
          <c:order val="10"/>
          <c:tx>
            <c:strRef>
              <c:f>'Actual numbers'!$R$48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'Actual numbers'!$S$48:$AC$48</c:f>
              <c:numCache>
                <c:formatCode>General</c:formatCode>
                <c:ptCount val="11"/>
                <c:pt idx="0">
                  <c:v>1.4340872178795127E-4</c:v>
                </c:pt>
                <c:pt idx="1">
                  <c:v>1.4340872178795127E-4</c:v>
                </c:pt>
                <c:pt idx="2">
                  <c:v>2.0681139915546662E-4</c:v>
                </c:pt>
                <c:pt idx="3">
                  <c:v>3.8338723938025684E-4</c:v>
                </c:pt>
                <c:pt idx="4">
                  <c:v>8.4972214380939844E-4</c:v>
                </c:pt>
                <c:pt idx="5">
                  <c:v>2.1301659632552497E-3</c:v>
                </c:pt>
                <c:pt idx="6">
                  <c:v>5.8539093125122834E-3</c:v>
                </c:pt>
                <c:pt idx="7">
                  <c:v>1.7515711508300155E-2</c:v>
                </c:pt>
                <c:pt idx="8">
                  <c:v>5.7009747201436894E-2</c:v>
                </c:pt>
                <c:pt idx="9">
                  <c:v>0.19697702941272136</c:v>
                </c:pt>
                <c:pt idx="10">
                  <c:v>0.71878669837585307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DD9-8760-7602EEAF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74424"/>
        <c:axId val="701484408"/>
      </c:lineChart>
      <c:catAx>
        <c:axId val="57587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4408"/>
        <c:crosses val="autoZero"/>
        <c:auto val="1"/>
        <c:lblAlgn val="ctr"/>
        <c:lblOffset val="100"/>
        <c:noMultiLvlLbl val="0"/>
      </c:catAx>
      <c:valAx>
        <c:axId val="7014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Prev'!$B$20:$B$30</c:f>
              <c:numCache>
                <c:formatCode>General</c:formatCode>
                <c:ptCount val="11"/>
                <c:pt idx="0">
                  <c:v>724</c:v>
                </c:pt>
                <c:pt idx="1">
                  <c:v>7240</c:v>
                </c:pt>
                <c:pt idx="2">
                  <c:v>32580</c:v>
                </c:pt>
                <c:pt idx="3">
                  <c:v>86880</c:v>
                </c:pt>
                <c:pt idx="4">
                  <c:v>152040</c:v>
                </c:pt>
                <c:pt idx="5">
                  <c:v>182448</c:v>
                </c:pt>
                <c:pt idx="6">
                  <c:v>152040</c:v>
                </c:pt>
                <c:pt idx="7">
                  <c:v>86880</c:v>
                </c:pt>
                <c:pt idx="8">
                  <c:v>32580</c:v>
                </c:pt>
                <c:pt idx="9">
                  <c:v>7240</c:v>
                </c:pt>
                <c:pt idx="10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C31-BC75-D6073A2FD8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Prev'!$C$20:$C$30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9-4C31-BC75-D6073A2FD8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Prev'!$D$20:$D$30</c:f>
              <c:numCache>
                <c:formatCode>General</c:formatCode>
                <c:ptCount val="11"/>
                <c:pt idx="2">
                  <c:v>14404</c:v>
                </c:pt>
                <c:pt idx="3">
                  <c:v>115232</c:v>
                </c:pt>
                <c:pt idx="4">
                  <c:v>403312</c:v>
                </c:pt>
                <c:pt idx="5">
                  <c:v>806624</c:v>
                </c:pt>
                <c:pt idx="6">
                  <c:v>1008280</c:v>
                </c:pt>
                <c:pt idx="7">
                  <c:v>806624</c:v>
                </c:pt>
                <c:pt idx="8">
                  <c:v>403312</c:v>
                </c:pt>
                <c:pt idx="9">
                  <c:v>115232</c:v>
                </c:pt>
                <c:pt idx="10">
                  <c:v>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9-4C31-BC75-D6073A2FD8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Prev'!$E$20:$E$30</c:f>
              <c:numCache>
                <c:formatCode>General</c:formatCode>
                <c:ptCount val="11"/>
                <c:pt idx="3">
                  <c:v>30152</c:v>
                </c:pt>
                <c:pt idx="4">
                  <c:v>211064</c:v>
                </c:pt>
                <c:pt idx="5">
                  <c:v>633192</c:v>
                </c:pt>
                <c:pt idx="6">
                  <c:v>1055320</c:v>
                </c:pt>
                <c:pt idx="7">
                  <c:v>1055320</c:v>
                </c:pt>
                <c:pt idx="8">
                  <c:v>633192</c:v>
                </c:pt>
                <c:pt idx="9">
                  <c:v>211064</c:v>
                </c:pt>
                <c:pt idx="10">
                  <c:v>30152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9-4C31-BC75-D6073A2FD8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Prev'!$F$20:$F$30</c:f>
              <c:numCache>
                <c:formatCode>General</c:formatCode>
                <c:ptCount val="11"/>
                <c:pt idx="4">
                  <c:v>134448</c:v>
                </c:pt>
                <c:pt idx="5">
                  <c:v>806688</c:v>
                </c:pt>
                <c:pt idx="6">
                  <c:v>2016720</c:v>
                </c:pt>
                <c:pt idx="7">
                  <c:v>2688960</c:v>
                </c:pt>
                <c:pt idx="8">
                  <c:v>2016720</c:v>
                </c:pt>
                <c:pt idx="9">
                  <c:v>806688</c:v>
                </c:pt>
                <c:pt idx="10">
                  <c:v>134448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9-4C31-BC75-D6073A2FD84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Prev'!$G$20:$G$30</c:f>
              <c:numCache>
                <c:formatCode>General</c:formatCode>
                <c:ptCount val="11"/>
                <c:pt idx="5">
                  <c:v>281096</c:v>
                </c:pt>
                <c:pt idx="6">
                  <c:v>1405480</c:v>
                </c:pt>
                <c:pt idx="7">
                  <c:v>2810960</c:v>
                </c:pt>
                <c:pt idx="8">
                  <c:v>2810960</c:v>
                </c:pt>
                <c:pt idx="9">
                  <c:v>1405480</c:v>
                </c:pt>
                <c:pt idx="10">
                  <c:v>281096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9-4C31-BC75-D6073A2FD84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Prev'!$H$20:$H$30</c:f>
              <c:numCache>
                <c:formatCode>General</c:formatCode>
                <c:ptCount val="11"/>
                <c:pt idx="6">
                  <c:v>568396</c:v>
                </c:pt>
                <c:pt idx="7">
                  <c:v>2273584</c:v>
                </c:pt>
                <c:pt idx="8">
                  <c:v>3410376</c:v>
                </c:pt>
                <c:pt idx="9">
                  <c:v>2273584</c:v>
                </c:pt>
                <c:pt idx="10">
                  <c:v>568396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9-4C31-BC75-D6073A2FD84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Prev'!$I$20:$I$30</c:f>
              <c:numCache>
                <c:formatCode>General</c:formatCode>
                <c:ptCount val="11"/>
                <c:pt idx="7">
                  <c:v>889056</c:v>
                </c:pt>
                <c:pt idx="8">
                  <c:v>2667168</c:v>
                </c:pt>
                <c:pt idx="9">
                  <c:v>2667168</c:v>
                </c:pt>
                <c:pt idx="10">
                  <c:v>889056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A9-4C31-BC75-D6073A2FD84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Prev'!$J$20:$J$30</c:f>
              <c:numCache>
                <c:formatCode>General</c:formatCode>
                <c:ptCount val="11"/>
                <c:pt idx="8">
                  <c:v>977328</c:v>
                </c:pt>
                <c:pt idx="9">
                  <c:v>1954656</c:v>
                </c:pt>
                <c:pt idx="10">
                  <c:v>977328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9-4C31-BC75-D6073A2FD84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Prev'!$K$20:$K$30</c:f>
              <c:numCache>
                <c:formatCode>General</c:formatCode>
                <c:ptCount val="11"/>
                <c:pt idx="9">
                  <c:v>503288</c:v>
                </c:pt>
                <c:pt idx="10">
                  <c:v>503288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A9-4C31-BC75-D6073A2FD84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Prev'!$A$20:$A$30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Prev'!$L$20:$L$30</c:f>
              <c:numCache>
                <c:formatCode>General</c:formatCode>
                <c:ptCount val="11"/>
                <c:pt idx="10">
                  <c:v>229908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A9-4C31-BC75-D6073A2F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123472"/>
        <c:axId val="543128272"/>
      </c:barChart>
      <c:catAx>
        <c:axId val="5431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8272"/>
        <c:crosses val="autoZero"/>
        <c:auto val="1"/>
        <c:lblAlgn val="ctr"/>
        <c:lblOffset val="100"/>
        <c:noMultiLvlLbl val="0"/>
      </c:catAx>
      <c:valAx>
        <c:axId val="5431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Prev'!$B$34:$B$44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0.69342754980418864</c:v>
                </c:pt>
                <c:pt idx="3">
                  <c:v>0.37405710742947679</c:v>
                </c:pt>
                <c:pt idx="4">
                  <c:v>0.16877131287297528</c:v>
                </c:pt>
                <c:pt idx="5">
                  <c:v>6.7322792806621873E-2</c:v>
                </c:pt>
                <c:pt idx="6">
                  <c:v>2.4497940458596806E-2</c:v>
                </c:pt>
                <c:pt idx="7">
                  <c:v>8.1874334205604103E-3</c:v>
                </c:pt>
                <c:pt idx="8">
                  <c:v>2.5155123260103976E-3</c:v>
                </c:pt>
                <c:pt idx="9">
                  <c:v>7.2804794658300144E-4</c:v>
                </c:pt>
                <c:pt idx="10">
                  <c:v>1.9951499118165786E-4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0-4353-B934-2B112DE0F8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Prev'!$C$34:$C$44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0-4353-B934-2B112DE0F8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Prev'!$D$34:$D$44</c:f>
              <c:numCache>
                <c:formatCode>General</c:formatCode>
                <c:ptCount val="11"/>
                <c:pt idx="2">
                  <c:v>0.30657245019581136</c:v>
                </c:pt>
                <c:pt idx="3">
                  <c:v>0.49612509902524715</c:v>
                </c:pt>
                <c:pt idx="4">
                  <c:v>0.44769465757317417</c:v>
                </c:pt>
                <c:pt idx="5">
                  <c:v>0.29764196058519998</c:v>
                </c:pt>
                <c:pt idx="6">
                  <c:v>0.16246240072082338</c:v>
                </c:pt>
                <c:pt idx="7">
                  <c:v>7.6014966567980194E-2</c:v>
                </c:pt>
                <c:pt idx="8">
                  <c:v>3.1139849822833191E-2</c:v>
                </c:pt>
                <c:pt idx="9">
                  <c:v>1.1587627207272435E-2</c:v>
                </c:pt>
                <c:pt idx="10">
                  <c:v>3.9693562610229275E-3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0-4353-B934-2B112DE0F8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Prev'!$E$34:$E$44</c:f>
              <c:numCache>
                <c:formatCode>General</c:formatCode>
                <c:ptCount val="11"/>
                <c:pt idx="3">
                  <c:v>0.12981779354527606</c:v>
                </c:pt>
                <c:pt idx="4">
                  <c:v>0.23429063654447285</c:v>
                </c:pt>
                <c:pt idx="5">
                  <c:v>0.23364604612169232</c:v>
                </c:pt>
                <c:pt idx="6">
                  <c:v>0.17004187401188095</c:v>
                </c:pt>
                <c:pt idx="7">
                  <c:v>9.9451683211162656E-2</c:v>
                </c:pt>
                <c:pt idx="8">
                  <c:v>4.8888958892915148E-2</c:v>
                </c:pt>
                <c:pt idx="9">
                  <c:v>2.1224407706850086E-2</c:v>
                </c:pt>
                <c:pt idx="10">
                  <c:v>8.3090828924162266E-3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0-4353-B934-2B112DE0F8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Prev'!$F$34:$F$44</c:f>
              <c:numCache>
                <c:formatCode>General</c:formatCode>
                <c:ptCount val="11"/>
                <c:pt idx="4">
                  <c:v>0.14924339300937767</c:v>
                </c:pt>
                <c:pt idx="5">
                  <c:v>0.29766557640307478</c:v>
                </c:pt>
                <c:pt idx="6">
                  <c:v>0.32495058196304494</c:v>
                </c:pt>
                <c:pt idx="7">
                  <c:v>0.25340332608828403</c:v>
                </c:pt>
                <c:pt idx="8">
                  <c:v>0.15571160276585908</c:v>
                </c:pt>
                <c:pt idx="9">
                  <c:v>8.1119826233860257E-2</c:v>
                </c:pt>
                <c:pt idx="10">
                  <c:v>3.7050264550264549E-2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0-4353-B934-2B112DE0F88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Prev'!$G$34:$G$44</c:f>
              <c:numCache>
                <c:formatCode>General</c:formatCode>
                <c:ptCount val="11"/>
                <c:pt idx="5">
                  <c:v>0.10372362408341107</c:v>
                </c:pt>
                <c:pt idx="6">
                  <c:v>0.22646254509174321</c:v>
                </c:pt>
                <c:pt idx="7">
                  <c:v>0.26490041261347247</c:v>
                </c:pt>
                <c:pt idx="8">
                  <c:v>0.21703512977047842</c:v>
                </c:pt>
                <c:pt idx="9">
                  <c:v>0.14133381601705483</c:v>
                </c:pt>
                <c:pt idx="10">
                  <c:v>7.7462522045855381E-2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0-4353-B934-2B112DE0F8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Prev'!$H$34:$H$44</c:f>
              <c:numCache>
                <c:formatCode>General</c:formatCode>
                <c:ptCount val="11"/>
                <c:pt idx="6">
                  <c:v>0.20973650651206177</c:v>
                </c:pt>
                <c:pt idx="7">
                  <c:v>0.36633863101564296</c:v>
                </c:pt>
                <c:pt idx="8">
                  <c:v>0.3213884258641474</c:v>
                </c:pt>
                <c:pt idx="9">
                  <c:v>0.17554415519398475</c:v>
                </c:pt>
                <c:pt idx="10">
                  <c:v>5.7157395116849682E-2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0-4353-B934-2B112DE0F88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Prev'!$I$34:$I$44</c:f>
              <c:numCache>
                <c:formatCode>General</c:formatCode>
                <c:ptCount val="11"/>
                <c:pt idx="7">
                  <c:v>8.3783227522441939E-2</c:v>
                </c:pt>
                <c:pt idx="8">
                  <c:v>0.20593290299387659</c:v>
                </c:pt>
                <c:pt idx="9">
                  <c:v>0.26820803668396281</c:v>
                </c:pt>
                <c:pt idx="10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D0-4353-B934-2B112DE0F88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Prev'!$J$34:$J$44</c:f>
              <c:numCache>
                <c:formatCode>General</c:formatCode>
                <c:ptCount val="11"/>
                <c:pt idx="8">
                  <c:v>7.5459810637050026E-2</c:v>
                </c:pt>
                <c:pt idx="9">
                  <c:v>0.19655846506576566</c:v>
                </c:pt>
                <c:pt idx="10">
                  <c:v>0.2693253968253968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D0-4353-B934-2B112DE0F88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Prev'!$K$34:$K$44</c:f>
              <c:numCache>
                <c:formatCode>General</c:formatCode>
                <c:ptCount val="11"/>
                <c:pt idx="9">
                  <c:v>5.0610192671252163E-2</c:v>
                </c:pt>
                <c:pt idx="10">
                  <c:v>0.1386926807760141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D0-4353-B934-2B112DE0F88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'Prop from Prev'!$A$34:$A$44</c:f>
              <c:strCache>
                <c:ptCount val="11"/>
                <c:pt idx="0">
                  <c:v>0 rooks</c:v>
                </c:pt>
                <c:pt idx="1">
                  <c:v>1 rook</c:v>
                </c:pt>
                <c:pt idx="2">
                  <c:v>2 rooks</c:v>
                </c:pt>
                <c:pt idx="3">
                  <c:v>3 rooks</c:v>
                </c:pt>
                <c:pt idx="4">
                  <c:v>4 rooks</c:v>
                </c:pt>
                <c:pt idx="5">
                  <c:v>5 rooks</c:v>
                </c:pt>
                <c:pt idx="6">
                  <c:v>6 rooks</c:v>
                </c:pt>
                <c:pt idx="7">
                  <c:v>7 rooks</c:v>
                </c:pt>
                <c:pt idx="8">
                  <c:v>8 rooks</c:v>
                </c:pt>
                <c:pt idx="9">
                  <c:v>9 rooks</c:v>
                </c:pt>
                <c:pt idx="10">
                  <c:v>10 rooks</c:v>
                </c:pt>
              </c:strCache>
            </c:strRef>
          </c:cat>
          <c:val>
            <c:numRef>
              <c:f>'Prop from Prev'!$L$34:$L$44</c:f>
              <c:numCache>
                <c:formatCode>General</c:formatCode>
                <c:ptCount val="11"/>
                <c:pt idx="10">
                  <c:v>6.3356481481481486E-2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D0-4353-B934-2B112DE0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078992"/>
        <c:axId val="331078032"/>
      </c:barChart>
      <c:catAx>
        <c:axId val="3310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78032"/>
        <c:crosses val="autoZero"/>
        <c:auto val="1"/>
        <c:lblAlgn val="ctr"/>
        <c:lblOffset val="100"/>
        <c:noMultiLvlLbl val="0"/>
      </c:catAx>
      <c:valAx>
        <c:axId val="3310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'Lower bound numbers'!$A$21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numbers'!$B$21:$L$21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D-4BC5-A9C6-749B12F4C70A}"/>
            </c:ext>
          </c:extLst>
        </c:ser>
        <c:ser>
          <c:idx val="1"/>
          <c:order val="1"/>
          <c:tx>
            <c:strRef>
              <c:f>'Lower bound numbers'!$A$22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numbers'!$B$22:$L$22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D-4BC5-A9C6-749B12F4C70A}"/>
            </c:ext>
          </c:extLst>
        </c:ser>
        <c:ser>
          <c:idx val="2"/>
          <c:order val="2"/>
          <c:tx>
            <c:strRef>
              <c:f>'Lower bound numbers'!$A$23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numbers'!$B$23:$L$23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D-4BC5-A9C6-749B12F4C70A}"/>
            </c:ext>
          </c:extLst>
        </c:ser>
        <c:ser>
          <c:idx val="3"/>
          <c:order val="3"/>
          <c:tx>
            <c:strRef>
              <c:f>'Lower bound numbers'!$A$24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D-4BC5-A9C6-749B12F4C70A}"/>
            </c:ext>
          </c:extLst>
        </c:ser>
        <c:ser>
          <c:idx val="4"/>
          <c:order val="4"/>
          <c:tx>
            <c:strRef>
              <c:f>'Lower bound numbers'!$A$25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numbers'!$B$25:$L$25</c:f>
              <c:numCache>
                <c:formatCode>General</c:formatCode>
                <c:ptCount val="1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D-4BC5-A9C6-749B12F4C70A}"/>
            </c:ext>
          </c:extLst>
        </c:ser>
        <c:ser>
          <c:idx val="5"/>
          <c:order val="5"/>
          <c:tx>
            <c:strRef>
              <c:f>'Lower bound numbers'!$A$26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numbers'!$B$26:$L$26</c:f>
              <c:numCache>
                <c:formatCode>General</c:formatCode>
                <c:ptCount val="11"/>
                <c:pt idx="0">
                  <c:v>0</c:v>
                </c:pt>
                <c:pt idx="1">
                  <c:v>0.43859649122807015</c:v>
                </c:pt>
                <c:pt idx="2">
                  <c:v>0.8771929824561403</c:v>
                </c:pt>
                <c:pt idx="3">
                  <c:v>0.8771929824561403</c:v>
                </c:pt>
                <c:pt idx="4">
                  <c:v>1</c:v>
                </c:pt>
                <c:pt idx="5">
                  <c:v>0.84210526315789469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D-4BC5-A9C6-749B12F4C70A}"/>
            </c:ext>
          </c:extLst>
        </c:ser>
        <c:ser>
          <c:idx val="6"/>
          <c:order val="6"/>
          <c:tx>
            <c:strRef>
              <c:f>'Lower bound numbers'!$A$27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numbers'!$B$27:$L$27</c:f>
              <c:numCache>
                <c:formatCode>General</c:formatCode>
                <c:ptCount val="11"/>
                <c:pt idx="0">
                  <c:v>0</c:v>
                </c:pt>
                <c:pt idx="1">
                  <c:v>2.2222222222222223E-2</c:v>
                </c:pt>
                <c:pt idx="2">
                  <c:v>5.5555555555555552E-2</c:v>
                </c:pt>
                <c:pt idx="3">
                  <c:v>0.29629629629629628</c:v>
                </c:pt>
                <c:pt idx="4">
                  <c:v>0.7</c:v>
                </c:pt>
                <c:pt idx="5">
                  <c:v>1</c:v>
                </c:pt>
                <c:pt idx="6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D-4BC5-A9C6-749B12F4C70A}"/>
            </c:ext>
          </c:extLst>
        </c:ser>
        <c:ser>
          <c:idx val="7"/>
          <c:order val="7"/>
          <c:tx>
            <c:strRef>
              <c:f>'Lower bound numbers'!$A$28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numbers'!$B$28:$L$28</c:f>
              <c:numCache>
                <c:formatCode>General</c:formatCode>
                <c:ptCount val="11"/>
                <c:pt idx="0">
                  <c:v>0</c:v>
                </c:pt>
                <c:pt idx="1">
                  <c:v>3.4347399411187439E-2</c:v>
                </c:pt>
                <c:pt idx="2">
                  <c:v>0.10304219823356231</c:v>
                </c:pt>
                <c:pt idx="3">
                  <c:v>0.2649656526005888</c:v>
                </c:pt>
                <c:pt idx="4">
                  <c:v>0.52698724239450445</c:v>
                </c:pt>
                <c:pt idx="5">
                  <c:v>0.90775269872423947</c:v>
                </c:pt>
                <c:pt idx="6">
                  <c:v>1</c:v>
                </c:pt>
                <c:pt idx="7">
                  <c:v>0.54268891069676151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D-4BC5-A9C6-749B12F4C70A}"/>
            </c:ext>
          </c:extLst>
        </c:ser>
        <c:ser>
          <c:idx val="8"/>
          <c:order val="8"/>
          <c:tx>
            <c:strRef>
              <c:f>'Lower bound numbers'!$A$29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numbers'!$B$29:$L$29</c:f>
              <c:numCache>
                <c:formatCode>General</c:formatCode>
                <c:ptCount val="11"/>
                <c:pt idx="0">
                  <c:v>0</c:v>
                </c:pt>
                <c:pt idx="1">
                  <c:v>9.0222614494459147E-3</c:v>
                </c:pt>
                <c:pt idx="2">
                  <c:v>3.1577915073060701E-2</c:v>
                </c:pt>
                <c:pt idx="3">
                  <c:v>0.1284691575953712</c:v>
                </c:pt>
                <c:pt idx="4">
                  <c:v>0.29959792095714427</c:v>
                </c:pt>
                <c:pt idx="5">
                  <c:v>0.61233696185152497</c:v>
                </c:pt>
                <c:pt idx="6">
                  <c:v>0.98479945081886833</c:v>
                </c:pt>
                <c:pt idx="7">
                  <c:v>1</c:v>
                </c:pt>
                <c:pt idx="8">
                  <c:v>0.42983230361871139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D-4BC5-A9C6-749B12F4C70A}"/>
            </c:ext>
          </c:extLst>
        </c:ser>
        <c:ser>
          <c:idx val="9"/>
          <c:order val="9"/>
          <c:tx>
            <c:strRef>
              <c:f>'Lower bound numbers'!$A$30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numbers'!$B$30:$L$30</c:f>
              <c:numCache>
                <c:formatCode>General</c:formatCode>
                <c:ptCount val="11"/>
                <c:pt idx="0">
                  <c:v>0</c:v>
                </c:pt>
                <c:pt idx="1">
                  <c:v>3.3209218073865353E-3</c:v>
                </c:pt>
                <c:pt idx="2">
                  <c:v>1.3283687229546141E-2</c:v>
                </c:pt>
                <c:pt idx="3">
                  <c:v>5.5768005098789035E-2</c:v>
                </c:pt>
                <c:pt idx="4">
                  <c:v>0.15598269095300393</c:v>
                </c:pt>
                <c:pt idx="5">
                  <c:v>0.3850843648317735</c:v>
                </c:pt>
                <c:pt idx="6">
                  <c:v>0.73004931065713996</c:v>
                </c:pt>
                <c:pt idx="7">
                  <c:v>1</c:v>
                </c:pt>
                <c:pt idx="8">
                  <c:v>0.86000134178658882</c:v>
                </c:pt>
                <c:pt idx="9">
                  <c:v>0.35311629935258798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FD-4BC5-A9C6-749B12F4C70A}"/>
            </c:ext>
          </c:extLst>
        </c:ser>
        <c:ser>
          <c:idx val="10"/>
          <c:order val="10"/>
          <c:tx>
            <c:strRef>
              <c:f>'Lower bound numbers'!$A$31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numbers'!$B$31:$L$31</c:f>
              <c:numCache>
                <c:formatCode>General</c:formatCode>
                <c:ptCount val="11"/>
                <c:pt idx="0">
                  <c:v>0</c:v>
                </c:pt>
                <c:pt idx="1">
                  <c:v>6.046278415420749E-4</c:v>
                </c:pt>
                <c:pt idx="2">
                  <c:v>2.7208252869393369E-3</c:v>
                </c:pt>
                <c:pt idx="3">
                  <c:v>1.6878804186429813E-2</c:v>
                </c:pt>
                <c:pt idx="4">
                  <c:v>6.400503477946283E-2</c:v>
                </c:pt>
                <c:pt idx="5">
                  <c:v>0.20284696201233507</c:v>
                </c:pt>
                <c:pt idx="6">
                  <c:v>0.47082804283971985</c:v>
                </c:pt>
                <c:pt idx="7">
                  <c:v>0.81193234715525942</c:v>
                </c:pt>
                <c:pt idx="8">
                  <c:v>1</c:v>
                </c:pt>
                <c:pt idx="9">
                  <c:v>0.7884473992150528</c:v>
                </c:pt>
                <c:pt idx="10">
                  <c:v>0.28384872010975498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C-43D0-91DA-822D0CDD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21464"/>
        <c:axId val="597523384"/>
      </c:lineChart>
      <c:catAx>
        <c:axId val="59752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23384"/>
        <c:crosses val="autoZero"/>
        <c:auto val="1"/>
        <c:lblAlgn val="ctr"/>
        <c:lblOffset val="100"/>
        <c:noMultiLvlLbl val="0"/>
      </c:catAx>
      <c:valAx>
        <c:axId val="5975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'Lower bound numbers'!$A$38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numbers'!$B$38:$L$38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5-44FF-BF4F-B09959C27AFA}"/>
            </c:ext>
          </c:extLst>
        </c:ser>
        <c:ser>
          <c:idx val="1"/>
          <c:order val="1"/>
          <c:tx>
            <c:strRef>
              <c:f>'Lower bound numbers'!$A$39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numbers'!$B$39:$L$39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5-44FF-BF4F-B09959C27AFA}"/>
            </c:ext>
          </c:extLst>
        </c:ser>
        <c:ser>
          <c:idx val="2"/>
          <c:order val="2"/>
          <c:tx>
            <c:strRef>
              <c:f>'Lower bound numbers'!$A$40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numbers'!$B$40:$L$40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5-44FF-BF4F-B09959C27AFA}"/>
            </c:ext>
          </c:extLst>
        </c:ser>
        <c:ser>
          <c:idx val="3"/>
          <c:order val="3"/>
          <c:tx>
            <c:strRef>
              <c:f>'Lower bound numbers'!$A$41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numbers'!$B$41:$L$41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5-44FF-BF4F-B09959C27AFA}"/>
            </c:ext>
          </c:extLst>
        </c:ser>
        <c:ser>
          <c:idx val="4"/>
          <c:order val="4"/>
          <c:tx>
            <c:strRef>
              <c:f>'Lower bound numbers'!$A$42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0.14814814814814814</c:v>
                </c:pt>
                <c:pt idx="2">
                  <c:v>0.22222222222222221</c:v>
                </c:pt>
                <c:pt idx="3">
                  <c:v>0.44444444444444442</c:v>
                </c:pt>
                <c:pt idx="4">
                  <c:v>0.18518518518518517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5-44FF-BF4F-B09959C27AFA}"/>
            </c:ext>
          </c:extLst>
        </c:ser>
        <c:ser>
          <c:idx val="5"/>
          <c:order val="5"/>
          <c:tx>
            <c:strRef>
              <c:f>'Lower bound numbers'!$A$43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numbers'!$B$43:$L$43</c:f>
              <c:numCache>
                <c:formatCode>General</c:formatCode>
                <c:ptCount val="11"/>
                <c:pt idx="0">
                  <c:v>0</c:v>
                </c:pt>
                <c:pt idx="1">
                  <c:v>0.10869565217391304</c:v>
                </c:pt>
                <c:pt idx="2">
                  <c:v>0.21739130434782608</c:v>
                </c:pt>
                <c:pt idx="3">
                  <c:v>0.21739130434782608</c:v>
                </c:pt>
                <c:pt idx="4">
                  <c:v>0.24782608695652175</c:v>
                </c:pt>
                <c:pt idx="5">
                  <c:v>0.20869565217391303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05-44FF-BF4F-B09959C27AFA}"/>
            </c:ext>
          </c:extLst>
        </c:ser>
        <c:ser>
          <c:idx val="6"/>
          <c:order val="6"/>
          <c:tx>
            <c:strRef>
              <c:f>'Lower bound numbers'!$A$44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numbers'!$B$44:$L$44</c:f>
              <c:numCache>
                <c:formatCode>General</c:formatCode>
                <c:ptCount val="11"/>
                <c:pt idx="0">
                  <c:v>0</c:v>
                </c:pt>
                <c:pt idx="1">
                  <c:v>8.6956521739130436E-3</c:v>
                </c:pt>
                <c:pt idx="2">
                  <c:v>2.1739130434782608E-2</c:v>
                </c:pt>
                <c:pt idx="3">
                  <c:v>0.11594202898550725</c:v>
                </c:pt>
                <c:pt idx="4">
                  <c:v>0.27391304347826084</c:v>
                </c:pt>
                <c:pt idx="5">
                  <c:v>0.39130434782608697</c:v>
                </c:pt>
                <c:pt idx="6">
                  <c:v>0.18840579710144928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05-44FF-BF4F-B09959C27AFA}"/>
            </c:ext>
          </c:extLst>
        </c:ser>
        <c:ser>
          <c:idx val="7"/>
          <c:order val="7"/>
          <c:tx>
            <c:strRef>
              <c:f>'Lower bound numbers'!$A$45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numbers'!$B$45:$L$45</c:f>
              <c:numCache>
                <c:formatCode>General</c:formatCode>
                <c:ptCount val="11"/>
                <c:pt idx="0">
                  <c:v>0</c:v>
                </c:pt>
                <c:pt idx="1">
                  <c:v>1.016260162601626E-2</c:v>
                </c:pt>
                <c:pt idx="2">
                  <c:v>3.048780487804878E-2</c:v>
                </c:pt>
                <c:pt idx="3">
                  <c:v>7.8397212543554001E-2</c:v>
                </c:pt>
                <c:pt idx="4">
                  <c:v>0.15592334494773519</c:v>
                </c:pt>
                <c:pt idx="5">
                  <c:v>0.26858304297328689</c:v>
                </c:pt>
                <c:pt idx="6">
                  <c:v>0.29587688734030199</c:v>
                </c:pt>
                <c:pt idx="7">
                  <c:v>0.16056910569105692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05-44FF-BF4F-B09959C27AFA}"/>
            </c:ext>
          </c:extLst>
        </c:ser>
        <c:ser>
          <c:idx val="8"/>
          <c:order val="8"/>
          <c:tx>
            <c:strRef>
              <c:f>'Lower bound numbers'!$A$46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numbers'!$B$46:$L$46</c:f>
              <c:numCache>
                <c:formatCode>General</c:formatCode>
                <c:ptCount val="11"/>
                <c:pt idx="0">
                  <c:v>0</c:v>
                </c:pt>
                <c:pt idx="1">
                  <c:v>2.5810071538785243E-3</c:v>
                </c:pt>
                <c:pt idx="2">
                  <c:v>9.0335250385748349E-3</c:v>
                </c:pt>
                <c:pt idx="3">
                  <c:v>3.6751297517183333E-2</c:v>
                </c:pt>
                <c:pt idx="4">
                  <c:v>8.5706270164118387E-2</c:v>
                </c:pt>
                <c:pt idx="5">
                  <c:v>0.17517183335671202</c:v>
                </c:pt>
                <c:pt idx="6">
                  <c:v>0.28172254173095806</c:v>
                </c:pt>
                <c:pt idx="7">
                  <c:v>0.28607097769673168</c:v>
                </c:pt>
                <c:pt idx="8">
                  <c:v>0.12296254734184317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05-44FF-BF4F-B09959C27AFA}"/>
            </c:ext>
          </c:extLst>
        </c:ser>
        <c:ser>
          <c:idx val="9"/>
          <c:order val="9"/>
          <c:tx>
            <c:strRef>
              <c:f>'Lower bound numbers'!$A$47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numbers'!$B$47:$L$47</c:f>
              <c:numCache>
                <c:formatCode>General</c:formatCode>
                <c:ptCount val="11"/>
                <c:pt idx="0">
                  <c:v>0</c:v>
                </c:pt>
                <c:pt idx="1">
                  <c:v>9.3373323524418542E-4</c:v>
                </c:pt>
                <c:pt idx="2">
                  <c:v>3.7349329409767417E-3</c:v>
                </c:pt>
                <c:pt idx="3">
                  <c:v>1.5680116197913718E-2</c:v>
                </c:pt>
                <c:pt idx="4">
                  <c:v>4.3857167109954159E-2</c:v>
                </c:pt>
                <c:pt idx="5">
                  <c:v>0.10827297078075189</c:v>
                </c:pt>
                <c:pt idx="6">
                  <c:v>0.20526568954784674</c:v>
                </c:pt>
                <c:pt idx="7">
                  <c:v>0.28116688359459002</c:v>
                </c:pt>
                <c:pt idx="8">
                  <c:v>0.24180389715730105</c:v>
                </c:pt>
                <c:pt idx="9">
                  <c:v>9.92846094354215E-2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05-44FF-BF4F-B09959C27AFA}"/>
            </c:ext>
          </c:extLst>
        </c:ser>
        <c:ser>
          <c:idx val="10"/>
          <c:order val="10"/>
          <c:tx>
            <c:strRef>
              <c:f>'Lower bound numbers'!$A$48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'Lower bound numbers'!$B$48:$L$48</c:f>
              <c:numCache>
                <c:formatCode>General</c:formatCode>
                <c:ptCount val="11"/>
                <c:pt idx="0">
                  <c:v>0</c:v>
                </c:pt>
                <c:pt idx="1">
                  <c:v>1.6601019265895592E-4</c:v>
                </c:pt>
                <c:pt idx="2">
                  <c:v>7.4704586696530152E-4</c:v>
                </c:pt>
                <c:pt idx="3">
                  <c:v>4.6343442070009523E-3</c:v>
                </c:pt>
                <c:pt idx="4">
                  <c:v>1.757360052719701E-2</c:v>
                </c:pt>
                <c:pt idx="5">
                  <c:v>5.5694860425325454E-2</c:v>
                </c:pt>
                <c:pt idx="6">
                  <c:v>0.12927332936192928</c:v>
                </c:pt>
                <c:pt idx="7">
                  <c:v>0.22292894259303336</c:v>
                </c:pt>
                <c:pt idx="8">
                  <c:v>0.27456590856873991</c:v>
                </c:pt>
                <c:pt idx="9">
                  <c:v>0.21648077652414097</c:v>
                </c:pt>
                <c:pt idx="10">
                  <c:v>7.793518173300884E-2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B-4D58-8342-F6F2E809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67632"/>
        <c:axId val="487967952"/>
      </c:lineChart>
      <c:catAx>
        <c:axId val="4879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7952"/>
        <c:crosses val="autoZero"/>
        <c:auto val="1"/>
        <c:lblAlgn val="ctr"/>
        <c:lblOffset val="100"/>
        <c:noMultiLvlLbl val="0"/>
      </c:catAx>
      <c:valAx>
        <c:axId val="4879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Differences!$A$22</c:f>
              <c:strCache>
                <c:ptCount val="1"/>
                <c:pt idx="0">
                  <c:v>size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Differences!$B$22:$L$22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55A-AC5C-CA0AC9B506B8}"/>
            </c:ext>
          </c:extLst>
        </c:ser>
        <c:ser>
          <c:idx val="1"/>
          <c:order val="1"/>
          <c:tx>
            <c:strRef>
              <c:f>Differences!$A$23</c:f>
              <c:strCache>
                <c:ptCount val="1"/>
                <c:pt idx="0">
                  <c:v>size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Differences!$B$23:$L$23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55A-AC5C-CA0AC9B506B8}"/>
            </c:ext>
          </c:extLst>
        </c:ser>
        <c:ser>
          <c:idx val="2"/>
          <c:order val="2"/>
          <c:tx>
            <c:strRef>
              <c:f>Differences!$A$24</c:f>
              <c:strCache>
                <c:ptCount val="1"/>
                <c:pt idx="0">
                  <c:v>size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Differences!$B$24:$L$24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4-455A-AC5C-CA0AC9B506B8}"/>
            </c:ext>
          </c:extLst>
        </c:ser>
        <c:ser>
          <c:idx val="3"/>
          <c:order val="3"/>
          <c:tx>
            <c:strRef>
              <c:f>Differences!$A$25</c:f>
              <c:strCache>
                <c:ptCount val="1"/>
                <c:pt idx="0">
                  <c:v>size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Differences!$B$25:$L$25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4-455A-AC5C-CA0AC9B506B8}"/>
            </c:ext>
          </c:extLst>
        </c:ser>
        <c:ser>
          <c:idx val="4"/>
          <c:order val="4"/>
          <c:tx>
            <c:strRef>
              <c:f>Differences!$A$26</c:f>
              <c:strCache>
                <c:ptCount val="1"/>
                <c:pt idx="0">
                  <c:v>size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Differences!$B$26:$L$26</c:f>
              <c:numCache>
                <c:formatCode>General</c:formatCode>
                <c:ptCount val="11"/>
                <c:pt idx="0">
                  <c:v>0.14285714285714285</c:v>
                </c:pt>
                <c:pt idx="1">
                  <c:v>0</c:v>
                </c:pt>
                <c:pt idx="2">
                  <c:v>0.5714285714285714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4-455A-AC5C-CA0AC9B506B8}"/>
            </c:ext>
          </c:extLst>
        </c:ser>
        <c:ser>
          <c:idx val="5"/>
          <c:order val="5"/>
          <c:tx>
            <c:strRef>
              <c:f>Differences!$A$27</c:f>
              <c:strCache>
                <c:ptCount val="1"/>
                <c:pt idx="0">
                  <c:v>size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Differences!$B$27:$L$27</c:f>
              <c:numCache>
                <c:formatCode>General</c:formatCode>
                <c:ptCount val="11"/>
                <c:pt idx="0">
                  <c:v>0.18518518518518517</c:v>
                </c:pt>
                <c:pt idx="1">
                  <c:v>0</c:v>
                </c:pt>
                <c:pt idx="2">
                  <c:v>0</c:v>
                </c:pt>
                <c:pt idx="3">
                  <c:v>0.59259259259259256</c:v>
                </c:pt>
                <c:pt idx="4">
                  <c:v>1</c:v>
                </c:pt>
                <c:pt idx="5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4-455A-AC5C-CA0AC9B506B8}"/>
            </c:ext>
          </c:extLst>
        </c:ser>
        <c:ser>
          <c:idx val="6"/>
          <c:order val="6"/>
          <c:tx>
            <c:strRef>
              <c:f>Differences!$A$28</c:f>
              <c:strCache>
                <c:ptCount val="1"/>
                <c:pt idx="0">
                  <c:v>size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Differences!$B$28:$L$28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0</c:v>
                </c:pt>
                <c:pt idx="2">
                  <c:v>0.25</c:v>
                </c:pt>
                <c:pt idx="3">
                  <c:v>0.46666666666666667</c:v>
                </c:pt>
                <c:pt idx="4">
                  <c:v>1</c:v>
                </c:pt>
                <c:pt idx="5">
                  <c:v>0.43333333333333335</c:v>
                </c:pt>
                <c:pt idx="6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4-455A-AC5C-CA0AC9B506B8}"/>
            </c:ext>
          </c:extLst>
        </c:ser>
        <c:ser>
          <c:idx val="7"/>
          <c:order val="7"/>
          <c:tx>
            <c:strRef>
              <c:f>Differences!$A$29</c:f>
              <c:strCache>
                <c:ptCount val="1"/>
                <c:pt idx="0">
                  <c:v>size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Differences!$B$29:$L$29</c:f>
              <c:numCache>
                <c:formatCode>General</c:formatCode>
                <c:ptCount val="11"/>
                <c:pt idx="0">
                  <c:v>2.6385224274406333E-2</c:v>
                </c:pt>
                <c:pt idx="1">
                  <c:v>0</c:v>
                </c:pt>
                <c:pt idx="2">
                  <c:v>0.10026385224274406</c:v>
                </c:pt>
                <c:pt idx="3">
                  <c:v>0.22691292875989447</c:v>
                </c:pt>
                <c:pt idx="4">
                  <c:v>0.65435356200527706</c:v>
                </c:pt>
                <c:pt idx="5">
                  <c:v>0.91029023746701843</c:v>
                </c:pt>
                <c:pt idx="6">
                  <c:v>1</c:v>
                </c:pt>
                <c:pt idx="7">
                  <c:v>0.40633245382585753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4-455A-AC5C-CA0AC9B506B8}"/>
            </c:ext>
          </c:extLst>
        </c:ser>
        <c:ser>
          <c:idx val="8"/>
          <c:order val="8"/>
          <c:tx>
            <c:strRef>
              <c:f>Differences!$A$30</c:f>
              <c:strCache>
                <c:ptCount val="1"/>
                <c:pt idx="0">
                  <c:v>size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Differences!$B$30:$L$30</c:f>
              <c:numCache>
                <c:formatCode>General</c:formatCode>
                <c:ptCount val="11"/>
                <c:pt idx="0">
                  <c:v>7.4821080026024724E-3</c:v>
                </c:pt>
                <c:pt idx="1">
                  <c:v>0</c:v>
                </c:pt>
                <c:pt idx="2">
                  <c:v>7.2218607677293434E-2</c:v>
                </c:pt>
                <c:pt idx="3">
                  <c:v>7.6122316200390366E-2</c:v>
                </c:pt>
                <c:pt idx="4">
                  <c:v>0.35946649316851009</c:v>
                </c:pt>
                <c:pt idx="5">
                  <c:v>0.77423552374756022</c:v>
                </c:pt>
                <c:pt idx="6">
                  <c:v>1</c:v>
                </c:pt>
                <c:pt idx="7">
                  <c:v>0.56213402732595963</c:v>
                </c:pt>
                <c:pt idx="8">
                  <c:v>0.42745608327911516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4-455A-AC5C-CA0AC9B506B8}"/>
            </c:ext>
          </c:extLst>
        </c:ser>
        <c:ser>
          <c:idx val="9"/>
          <c:order val="9"/>
          <c:tx>
            <c:strRef>
              <c:f>Differences!$A$31</c:f>
              <c:strCache>
                <c:ptCount val="1"/>
                <c:pt idx="0">
                  <c:v>size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Differences!$B$31:$L$31</c:f>
              <c:numCache>
                <c:formatCode>General</c:formatCode>
                <c:ptCount val="11"/>
                <c:pt idx="0">
                  <c:v>3.6671250572988291E-3</c:v>
                </c:pt>
                <c:pt idx="1">
                  <c:v>0</c:v>
                </c:pt>
                <c:pt idx="2">
                  <c:v>3.5171063049547861E-2</c:v>
                </c:pt>
                <c:pt idx="3">
                  <c:v>5.8257282160270034E-2</c:v>
                </c:pt>
                <c:pt idx="4">
                  <c:v>0.25203150393799223</c:v>
                </c:pt>
                <c:pt idx="5">
                  <c:v>0.50773013293328328</c:v>
                </c:pt>
                <c:pt idx="6">
                  <c:v>0.87569279493269991</c:v>
                </c:pt>
                <c:pt idx="7">
                  <c:v>1</c:v>
                </c:pt>
                <c:pt idx="8">
                  <c:v>0.77680543401258495</c:v>
                </c:pt>
                <c:pt idx="9">
                  <c:v>0.27111722298620661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4-455A-AC5C-CA0AC9B506B8}"/>
            </c:ext>
          </c:extLst>
        </c:ser>
        <c:ser>
          <c:idx val="10"/>
          <c:order val="10"/>
          <c:tx>
            <c:strRef>
              <c:f>Differences!$A$32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Differences!$B$32:$L$32</c:f>
              <c:numCache>
                <c:formatCode>General</c:formatCode>
                <c:ptCount val="11"/>
                <c:pt idx="0">
                  <c:v>7.407953112977424E-4</c:v>
                </c:pt>
                <c:pt idx="1">
                  <c:v>0</c:v>
                </c:pt>
                <c:pt idx="2">
                  <c:v>1.4738143182227461E-2</c:v>
                </c:pt>
                <c:pt idx="3">
                  <c:v>3.085146440089714E-2</c:v>
                </c:pt>
                <c:pt idx="4">
                  <c:v>0.1375669171455233</c:v>
                </c:pt>
                <c:pt idx="5">
                  <c:v>0.28761684920517983</c:v>
                </c:pt>
                <c:pt idx="6">
                  <c:v>0.58158161845357959</c:v>
                </c:pt>
                <c:pt idx="7">
                  <c:v>0.90968027110652716</c:v>
                </c:pt>
                <c:pt idx="8">
                  <c:v>1</c:v>
                </c:pt>
                <c:pt idx="9">
                  <c:v>0.51496324672985938</c:v>
                </c:pt>
                <c:pt idx="10">
                  <c:v>0.23524139285889692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A-472C-BD3C-4A242BF1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68024"/>
        <c:axId val="624263224"/>
      </c:lineChart>
      <c:catAx>
        <c:axId val="62426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3224"/>
        <c:crosses val="autoZero"/>
        <c:auto val="1"/>
        <c:lblAlgn val="ctr"/>
        <c:lblOffset val="100"/>
        <c:noMultiLvlLbl val="0"/>
      </c:catAx>
      <c:valAx>
        <c:axId val="6242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</xdr:colOff>
      <xdr:row>19</xdr:row>
      <xdr:rowOff>12700</xdr:rowOff>
    </xdr:from>
    <xdr:to>
      <xdr:col>16</xdr:col>
      <xdr:colOff>565150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4AD57-BFCB-4812-8DF6-6DC3C311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36</xdr:row>
      <xdr:rowOff>0</xdr:rowOff>
    </xdr:from>
    <xdr:to>
      <xdr:col>17</xdr:col>
      <xdr:colOff>12700</xdr:colOff>
      <xdr:row>49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2E507-2C95-4FCC-BBB4-94C24545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15875</xdr:colOff>
      <xdr:row>19</xdr:row>
      <xdr:rowOff>0</xdr:rowOff>
    </xdr:from>
    <xdr:to>
      <xdr:col>34</xdr:col>
      <xdr:colOff>158750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951C1-A2F1-4FC4-AFD9-0DA3B63B6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15875</xdr:colOff>
      <xdr:row>36</xdr:row>
      <xdr:rowOff>9525</xdr:rowOff>
    </xdr:from>
    <xdr:to>
      <xdr:col>34</xdr:col>
      <xdr:colOff>203200</xdr:colOff>
      <xdr:row>48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97FE1-E891-4B52-A742-14243D37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15</xdr:row>
      <xdr:rowOff>19050</xdr:rowOff>
    </xdr:from>
    <xdr:to>
      <xdr:col>23</xdr:col>
      <xdr:colOff>314325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20220-8E3C-4078-880E-0FF342347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32</xdr:row>
      <xdr:rowOff>177800</xdr:rowOff>
    </xdr:from>
    <xdr:to>
      <xdr:col>19</xdr:col>
      <xdr:colOff>295275</xdr:colOff>
      <xdr:row>47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2E42A-1718-40D0-AB08-A7BFB83A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</xdr:colOff>
      <xdr:row>19</xdr:row>
      <xdr:rowOff>12700</xdr:rowOff>
    </xdr:from>
    <xdr:to>
      <xdr:col>19</xdr:col>
      <xdr:colOff>307975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5214-AB60-43E3-9F49-05D7E1C18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36</xdr:row>
      <xdr:rowOff>12700</xdr:rowOff>
    </xdr:from>
    <xdr:to>
      <xdr:col>19</xdr:col>
      <xdr:colOff>314325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C2E43-A3A7-4285-B857-46F5D8A9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</xdr:colOff>
      <xdr:row>20</xdr:row>
      <xdr:rowOff>6350</xdr:rowOff>
    </xdr:from>
    <xdr:to>
      <xdr:col>19</xdr:col>
      <xdr:colOff>307975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BBAE7-3992-4A51-B77E-0E66C551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37</xdr:row>
      <xdr:rowOff>19050</xdr:rowOff>
    </xdr:from>
    <xdr:to>
      <xdr:col>19</xdr:col>
      <xdr:colOff>320675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18128-CFFC-4F5C-A3AE-C5F50B75D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3175</xdr:rowOff>
    </xdr:from>
    <xdr:to>
      <xdr:col>18</xdr:col>
      <xdr:colOff>76200</xdr:colOff>
      <xdr:row>32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AA693-E5AC-44DC-BBC8-80C21D6F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20</xdr:row>
      <xdr:rowOff>12700</xdr:rowOff>
    </xdr:from>
    <xdr:to>
      <xdr:col>19</xdr:col>
      <xdr:colOff>320675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AA406-7519-4E17-8C6C-61F36BCD4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37</xdr:row>
      <xdr:rowOff>6350</xdr:rowOff>
    </xdr:from>
    <xdr:to>
      <xdr:col>19</xdr:col>
      <xdr:colOff>314325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1F4DB-3F10-425C-9201-729860D4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9</xdr:row>
      <xdr:rowOff>82550</xdr:rowOff>
    </xdr:from>
    <xdr:to>
      <xdr:col>22</xdr:col>
      <xdr:colOff>177800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6593E-705B-42B9-A1DC-4E1271A5F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333375</xdr:colOff>
      <xdr:row>0</xdr:row>
      <xdr:rowOff>107950</xdr:rowOff>
    </xdr:from>
    <xdr:to>
      <xdr:col>21</xdr:col>
      <xdr:colOff>508000</xdr:colOff>
      <xdr:row>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EB718-9E2D-4622-BF0C-E10066368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"/>
  <sheetViews>
    <sheetView workbookViewId="0">
      <selection activeCell="A3" sqref="A3:L14"/>
    </sheetView>
  </sheetViews>
  <sheetFormatPr defaultRowHeight="14.5" x14ac:dyDescent="0.35"/>
  <cols>
    <col min="1" max="1" width="9.81640625" customWidth="1"/>
    <col min="10" max="11" width="8.7265625" customWidth="1"/>
    <col min="16" max="16" width="10.1796875" customWidth="1"/>
    <col min="27" max="27" width="9.1796875" customWidth="1"/>
    <col min="28" max="28" width="8.81640625" customWidth="1"/>
    <col min="29" max="29" width="12" bestFit="1" customWidth="1"/>
  </cols>
  <sheetData>
    <row r="1" spans="1:33" x14ac:dyDescent="0.35">
      <c r="D1" t="s">
        <v>2</v>
      </c>
      <c r="V1" t="s">
        <v>24</v>
      </c>
    </row>
    <row r="3" spans="1:33" x14ac:dyDescent="0.35">
      <c r="A3" t="s">
        <v>4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N3" t="s">
        <v>21</v>
      </c>
      <c r="P3" t="s">
        <v>22</v>
      </c>
      <c r="R3" t="s">
        <v>4</v>
      </c>
      <c r="S3">
        <v>0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E3" t="s">
        <v>21</v>
      </c>
      <c r="AG3" t="s">
        <v>22</v>
      </c>
    </row>
    <row r="4" spans="1:33" x14ac:dyDescent="0.35">
      <c r="A4" t="s">
        <v>19</v>
      </c>
      <c r="B4">
        <v>1</v>
      </c>
      <c r="N4">
        <f t="shared" ref="N4:N14" si="0">MAX(B4:L4)</f>
        <v>1</v>
      </c>
      <c r="P4">
        <f>SUM(B4:L4)</f>
        <v>1</v>
      </c>
      <c r="R4">
        <v>0</v>
      </c>
      <c r="S4">
        <f>B4*FACT(R4)</f>
        <v>1</v>
      </c>
      <c r="AE4">
        <f>MAX(S4:AB4)</f>
        <v>1</v>
      </c>
      <c r="AG4">
        <f>SUM(S4:AB4)</f>
        <v>1</v>
      </c>
    </row>
    <row r="5" spans="1:33" x14ac:dyDescent="0.35">
      <c r="A5" t="s">
        <v>9</v>
      </c>
      <c r="B5">
        <v>1</v>
      </c>
      <c r="C5">
        <v>1</v>
      </c>
      <c r="N5">
        <f t="shared" si="0"/>
        <v>1</v>
      </c>
      <c r="P5">
        <f t="shared" ref="P5:P14" si="1">SUM(B5:L5)</f>
        <v>2</v>
      </c>
      <c r="R5">
        <v>1</v>
      </c>
      <c r="S5">
        <f t="shared" ref="S5:S13" si="2">B5*FACT(R5)</f>
        <v>1</v>
      </c>
      <c r="T5">
        <f>C5*FACT(R5-1)</f>
        <v>1</v>
      </c>
      <c r="AE5">
        <f t="shared" ref="AE5:AE12" si="3">MAX(S5:AB5)</f>
        <v>1</v>
      </c>
      <c r="AG5">
        <f t="shared" ref="AG5:AG13" si="4">SUM(S5:AB5)</f>
        <v>2</v>
      </c>
    </row>
    <row r="6" spans="1:33" x14ac:dyDescent="0.35">
      <c r="A6" t="s">
        <v>10</v>
      </c>
      <c r="B6">
        <v>0</v>
      </c>
      <c r="C6">
        <v>0</v>
      </c>
      <c r="D6">
        <v>2</v>
      </c>
      <c r="N6">
        <f t="shared" si="0"/>
        <v>2</v>
      </c>
      <c r="P6">
        <f t="shared" si="1"/>
        <v>2</v>
      </c>
      <c r="R6">
        <v>2</v>
      </c>
      <c r="S6">
        <f t="shared" si="2"/>
        <v>0</v>
      </c>
      <c r="T6">
        <f t="shared" ref="T6:T12" si="5">C6*FACT(R6-1)</f>
        <v>0</v>
      </c>
      <c r="U6">
        <f>D6*FACT(R6-2)*2</f>
        <v>4</v>
      </c>
      <c r="AE6">
        <f t="shared" si="3"/>
        <v>4</v>
      </c>
      <c r="AG6">
        <f t="shared" si="4"/>
        <v>4</v>
      </c>
    </row>
    <row r="7" spans="1:33" x14ac:dyDescent="0.35">
      <c r="A7" t="s">
        <v>11</v>
      </c>
      <c r="B7">
        <v>0</v>
      </c>
      <c r="C7">
        <v>0</v>
      </c>
      <c r="D7">
        <v>4</v>
      </c>
      <c r="E7">
        <v>6</v>
      </c>
      <c r="N7">
        <f t="shared" si="0"/>
        <v>6</v>
      </c>
      <c r="P7">
        <f t="shared" si="1"/>
        <v>10</v>
      </c>
      <c r="R7">
        <v>3</v>
      </c>
      <c r="S7">
        <f t="shared" si="2"/>
        <v>0</v>
      </c>
      <c r="T7">
        <f t="shared" si="5"/>
        <v>0</v>
      </c>
      <c r="U7">
        <f t="shared" ref="U7:U13" si="6">D7*FACT(R7-2)*2</f>
        <v>8</v>
      </c>
      <c r="V7">
        <f>E7*FACT(R7-3)*FACT(3)</f>
        <v>36</v>
      </c>
      <c r="AE7">
        <f t="shared" si="3"/>
        <v>36</v>
      </c>
      <c r="AG7">
        <f t="shared" si="4"/>
        <v>44</v>
      </c>
    </row>
    <row r="8" spans="1:33" x14ac:dyDescent="0.35">
      <c r="A8" t="s">
        <v>12</v>
      </c>
      <c r="B8">
        <v>2</v>
      </c>
      <c r="C8">
        <v>8</v>
      </c>
      <c r="D8">
        <v>20</v>
      </c>
      <c r="E8">
        <v>24</v>
      </c>
      <c r="F8">
        <v>24</v>
      </c>
      <c r="N8">
        <f t="shared" si="0"/>
        <v>24</v>
      </c>
      <c r="P8">
        <f t="shared" si="1"/>
        <v>78</v>
      </c>
      <c r="R8">
        <v>4</v>
      </c>
      <c r="S8">
        <f t="shared" si="2"/>
        <v>48</v>
      </c>
      <c r="T8">
        <f t="shared" si="5"/>
        <v>48</v>
      </c>
      <c r="U8">
        <f t="shared" si="6"/>
        <v>80</v>
      </c>
      <c r="V8">
        <f t="shared" ref="V8:V13" si="7">E8*FACT(R8-3)*FACT(3)</f>
        <v>144</v>
      </c>
      <c r="W8">
        <f>F8*FACT(R8-4)*FACT(4)</f>
        <v>576</v>
      </c>
      <c r="AE8">
        <f t="shared" si="3"/>
        <v>576</v>
      </c>
      <c r="AG8">
        <f t="shared" si="4"/>
        <v>896</v>
      </c>
    </row>
    <row r="9" spans="1:33" x14ac:dyDescent="0.35">
      <c r="A9" t="s">
        <v>14</v>
      </c>
      <c r="B9">
        <v>10</v>
      </c>
      <c r="C9">
        <v>50</v>
      </c>
      <c r="D9">
        <v>100</v>
      </c>
      <c r="E9">
        <v>132</v>
      </c>
      <c r="F9">
        <v>168</v>
      </c>
      <c r="G9">
        <v>120</v>
      </c>
      <c r="N9">
        <f t="shared" si="0"/>
        <v>168</v>
      </c>
      <c r="P9">
        <f t="shared" si="1"/>
        <v>580</v>
      </c>
      <c r="R9">
        <v>5</v>
      </c>
      <c r="S9">
        <f t="shared" si="2"/>
        <v>1200</v>
      </c>
      <c r="T9">
        <f t="shared" si="5"/>
        <v>1200</v>
      </c>
      <c r="U9">
        <f t="shared" si="6"/>
        <v>1200</v>
      </c>
      <c r="V9">
        <f t="shared" si="7"/>
        <v>1584</v>
      </c>
      <c r="W9">
        <f t="shared" ref="W9:W13" si="8">F9*FACT(R9-4)*FACT(4)</f>
        <v>4032</v>
      </c>
      <c r="X9">
        <f>G9*FACT(R9-5)*FACT(5)</f>
        <v>14400</v>
      </c>
      <c r="AE9">
        <f t="shared" si="3"/>
        <v>14400</v>
      </c>
      <c r="AG9">
        <f t="shared" si="4"/>
        <v>23616</v>
      </c>
    </row>
    <row r="10" spans="1:33" x14ac:dyDescent="0.35">
      <c r="A10" t="s">
        <v>13</v>
      </c>
      <c r="B10">
        <v>4</v>
      </c>
      <c r="C10">
        <v>24</v>
      </c>
      <c r="D10">
        <v>120</v>
      </c>
      <c r="E10">
        <v>432</v>
      </c>
      <c r="F10">
        <v>996</v>
      </c>
      <c r="G10">
        <v>1184</v>
      </c>
      <c r="H10">
        <v>720</v>
      </c>
      <c r="N10">
        <f t="shared" si="0"/>
        <v>1184</v>
      </c>
      <c r="P10">
        <f t="shared" si="1"/>
        <v>3480</v>
      </c>
      <c r="R10">
        <v>6</v>
      </c>
      <c r="S10">
        <f t="shared" si="2"/>
        <v>2880</v>
      </c>
      <c r="T10">
        <f t="shared" si="5"/>
        <v>2880</v>
      </c>
      <c r="U10">
        <f t="shared" si="6"/>
        <v>5760</v>
      </c>
      <c r="V10">
        <f t="shared" si="7"/>
        <v>15552</v>
      </c>
      <c r="W10">
        <f t="shared" si="8"/>
        <v>47808</v>
      </c>
      <c r="X10">
        <f t="shared" ref="X10:X13" si="9">G10*FACT(R10-5)*FACT(5)</f>
        <v>142080</v>
      </c>
      <c r="Y10">
        <f>H10*FACT(R10-6)*FACT(6)</f>
        <v>518400</v>
      </c>
      <c r="AE10">
        <f t="shared" si="3"/>
        <v>518400</v>
      </c>
      <c r="AG10">
        <f t="shared" si="4"/>
        <v>735360</v>
      </c>
    </row>
    <row r="11" spans="1:33" x14ac:dyDescent="0.35">
      <c r="A11" t="s">
        <v>15</v>
      </c>
      <c r="B11">
        <v>40</v>
      </c>
      <c r="C11">
        <v>280</v>
      </c>
      <c r="D11">
        <v>992</v>
      </c>
      <c r="E11">
        <v>2504</v>
      </c>
      <c r="F11">
        <v>5288</v>
      </c>
      <c r="G11">
        <v>8780</v>
      </c>
      <c r="H11">
        <v>9668</v>
      </c>
      <c r="I11">
        <v>5040</v>
      </c>
      <c r="N11">
        <f t="shared" si="0"/>
        <v>9668</v>
      </c>
      <c r="P11">
        <f t="shared" si="1"/>
        <v>32592</v>
      </c>
      <c r="R11">
        <v>7</v>
      </c>
      <c r="S11">
        <f t="shared" si="2"/>
        <v>201600</v>
      </c>
      <c r="T11">
        <f t="shared" si="5"/>
        <v>201600</v>
      </c>
      <c r="U11">
        <f t="shared" si="6"/>
        <v>238080</v>
      </c>
      <c r="V11">
        <f t="shared" si="7"/>
        <v>360576</v>
      </c>
      <c r="W11">
        <f t="shared" si="8"/>
        <v>761472</v>
      </c>
      <c r="X11">
        <f t="shared" si="9"/>
        <v>2107200</v>
      </c>
      <c r="Y11">
        <f t="shared" ref="Y11:Y13" si="10">H11*FACT(R11-6)*FACT(6)</f>
        <v>6960960</v>
      </c>
      <c r="Z11">
        <f>I11*FACT(R11-7)*FACT(7)</f>
        <v>25401600</v>
      </c>
      <c r="AE11">
        <f>MAX(S11:AB11)</f>
        <v>25401600</v>
      </c>
      <c r="AG11">
        <f t="shared" si="4"/>
        <v>36233088</v>
      </c>
    </row>
    <row r="12" spans="1:33" x14ac:dyDescent="0.35">
      <c r="A12" t="s">
        <v>16</v>
      </c>
      <c r="B12">
        <v>92</v>
      </c>
      <c r="C12">
        <v>736</v>
      </c>
      <c r="D12">
        <v>3464</v>
      </c>
      <c r="E12">
        <v>11416</v>
      </c>
      <c r="F12">
        <v>28860</v>
      </c>
      <c r="G12">
        <v>59472</v>
      </c>
      <c r="H12">
        <v>92632</v>
      </c>
      <c r="I12">
        <v>88488</v>
      </c>
      <c r="J12">
        <v>40320</v>
      </c>
      <c r="N12">
        <f t="shared" si="0"/>
        <v>92632</v>
      </c>
      <c r="P12">
        <f t="shared" si="1"/>
        <v>325480</v>
      </c>
      <c r="R12">
        <v>8</v>
      </c>
      <c r="S12">
        <f t="shared" si="2"/>
        <v>3709440</v>
      </c>
      <c r="T12">
        <f t="shared" si="5"/>
        <v>3709440</v>
      </c>
      <c r="U12">
        <f t="shared" si="6"/>
        <v>4988160</v>
      </c>
      <c r="V12">
        <f t="shared" si="7"/>
        <v>8219520</v>
      </c>
      <c r="W12">
        <f t="shared" si="8"/>
        <v>16623360</v>
      </c>
      <c r="X12">
        <f t="shared" si="9"/>
        <v>42819840</v>
      </c>
      <c r="Y12">
        <f t="shared" si="10"/>
        <v>133390080</v>
      </c>
      <c r="Z12">
        <f t="shared" ref="Z12:Z13" si="11">I12*FACT(R12-7)*FACT(7)</f>
        <v>445979520</v>
      </c>
      <c r="AA12">
        <f>J12*FACT(R12-8)*FACT(8)</f>
        <v>1625702400</v>
      </c>
      <c r="AE12">
        <f t="shared" si="3"/>
        <v>1625702400</v>
      </c>
      <c r="AG12">
        <f t="shared" si="4"/>
        <v>2285141760</v>
      </c>
    </row>
    <row r="13" spans="1:33" x14ac:dyDescent="0.35">
      <c r="A13" t="s">
        <v>17</v>
      </c>
      <c r="B13">
        <v>352</v>
      </c>
      <c r="C13">
        <v>3168</v>
      </c>
      <c r="D13">
        <v>16048</v>
      </c>
      <c r="E13">
        <v>58792</v>
      </c>
      <c r="F13">
        <v>172992</v>
      </c>
      <c r="G13">
        <v>416088</v>
      </c>
      <c r="H13">
        <v>780488</v>
      </c>
      <c r="I13">
        <v>1049940</v>
      </c>
      <c r="J13">
        <v>894964</v>
      </c>
      <c r="K13">
        <v>362880</v>
      </c>
      <c r="N13">
        <f t="shared" si="0"/>
        <v>1049940</v>
      </c>
      <c r="P13">
        <f t="shared" si="1"/>
        <v>3755712</v>
      </c>
      <c r="R13">
        <v>9</v>
      </c>
      <c r="S13">
        <f t="shared" si="2"/>
        <v>127733760</v>
      </c>
      <c r="T13">
        <f>C13*FACT(R13-1)</f>
        <v>127733760</v>
      </c>
      <c r="U13">
        <f t="shared" si="6"/>
        <v>161763840</v>
      </c>
      <c r="V13">
        <f t="shared" si="7"/>
        <v>253981440</v>
      </c>
      <c r="W13">
        <f t="shared" si="8"/>
        <v>498216960</v>
      </c>
      <c r="X13">
        <f t="shared" si="9"/>
        <v>1198333440</v>
      </c>
      <c r="Y13">
        <f t="shared" si="10"/>
        <v>3371708160</v>
      </c>
      <c r="Z13">
        <f t="shared" si="11"/>
        <v>10583395200</v>
      </c>
      <c r="AA13">
        <f>J13*FACT(R13-8)*FACT(8)</f>
        <v>36084948480</v>
      </c>
      <c r="AB13">
        <f>K13*FACT(R13-9)*FACT(9)</f>
        <v>131681894400</v>
      </c>
      <c r="AE13">
        <f>MAX(S13:AB13)</f>
        <v>131681894400</v>
      </c>
      <c r="AG13">
        <f t="shared" si="4"/>
        <v>184089709440</v>
      </c>
    </row>
    <row r="14" spans="1:33" x14ac:dyDescent="0.35">
      <c r="A14" t="s">
        <v>18</v>
      </c>
      <c r="B14">
        <v>724</v>
      </c>
      <c r="C14">
        <v>7240</v>
      </c>
      <c r="D14">
        <v>46984</v>
      </c>
      <c r="E14">
        <v>232264</v>
      </c>
      <c r="F14">
        <v>900864</v>
      </c>
      <c r="G14">
        <v>2710048</v>
      </c>
      <c r="H14">
        <v>6206236</v>
      </c>
      <c r="I14">
        <v>10611384</v>
      </c>
      <c r="J14">
        <v>12951636</v>
      </c>
      <c r="K14">
        <v>9944400</v>
      </c>
      <c r="L14">
        <v>3628800</v>
      </c>
      <c r="N14">
        <f t="shared" si="0"/>
        <v>12951636</v>
      </c>
      <c r="P14">
        <f t="shared" si="1"/>
        <v>47240580</v>
      </c>
      <c r="R14">
        <v>10</v>
      </c>
      <c r="S14">
        <f t="shared" ref="S14" si="12">B14*FACT(R14)</f>
        <v>2627251200</v>
      </c>
      <c r="T14">
        <f>C14*FACT(R14-1)</f>
        <v>2627251200</v>
      </c>
      <c r="U14">
        <f t="shared" ref="U14" si="13">D14*FACT(R14-2)*2</f>
        <v>3788789760</v>
      </c>
      <c r="V14">
        <f t="shared" ref="V14" si="14">E14*FACT(R14-3)*FACT(3)</f>
        <v>7023663360</v>
      </c>
      <c r="W14">
        <f t="shared" ref="W14" si="15">F14*FACT(R14-4)*FACT(4)</f>
        <v>15566929920</v>
      </c>
      <c r="X14">
        <f t="shared" ref="X14" si="16">G14*FACT(R14-5)*FACT(5)</f>
        <v>39024691200</v>
      </c>
      <c r="Y14">
        <f t="shared" ref="Y14" si="17">H14*FACT(R14-6)*FACT(6)</f>
        <v>107243758080</v>
      </c>
      <c r="Z14">
        <f t="shared" ref="Z14" si="18">I14*FACT(R14-7)*FACT(7)</f>
        <v>320888252160</v>
      </c>
      <c r="AA14">
        <f>J14*FACT(R14-8)*FACT(8)</f>
        <v>1044419927040</v>
      </c>
      <c r="AB14">
        <f>K14*FACT(R14-9)*FACT(9)</f>
        <v>3608623872000</v>
      </c>
      <c r="AC14">
        <f>L14*FACT(R14-10)*FACT(10)</f>
        <v>13168189440000</v>
      </c>
      <c r="AE14">
        <f>MAX(S14:AC14)</f>
        <v>13168189440000</v>
      </c>
      <c r="AG14">
        <f>SUM(S14:AC14)</f>
        <v>18320023825920</v>
      </c>
    </row>
    <row r="16" spans="1:33" x14ac:dyDescent="0.35">
      <c r="E16" t="s">
        <v>0</v>
      </c>
      <c r="AE16" t="s">
        <v>27</v>
      </c>
    </row>
    <row r="18" spans="1:29" x14ac:dyDescent="0.35">
      <c r="E18" t="s">
        <v>20</v>
      </c>
      <c r="V18" t="s">
        <v>20</v>
      </c>
    </row>
    <row r="20" spans="1:29" x14ac:dyDescent="0.35">
      <c r="A20" t="s">
        <v>4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  <c r="J20" t="s">
        <v>39</v>
      </c>
      <c r="K20" t="s">
        <v>40</v>
      </c>
      <c r="L20" t="s">
        <v>41</v>
      </c>
      <c r="R20" t="s">
        <v>4</v>
      </c>
      <c r="S20">
        <v>0</v>
      </c>
      <c r="T20">
        <v>1</v>
      </c>
      <c r="U20">
        <v>2</v>
      </c>
      <c r="V20">
        <v>3</v>
      </c>
      <c r="W20">
        <v>4</v>
      </c>
      <c r="X20">
        <v>5</v>
      </c>
      <c r="Y20">
        <v>6</v>
      </c>
      <c r="Z20">
        <v>7</v>
      </c>
      <c r="AA20">
        <v>8</v>
      </c>
      <c r="AB20">
        <v>9</v>
      </c>
      <c r="AC20">
        <v>10</v>
      </c>
    </row>
    <row r="21" spans="1:29" x14ac:dyDescent="0.35">
      <c r="A21" t="s">
        <v>19</v>
      </c>
      <c r="B21">
        <f t="shared" ref="B21:B29" si="19">B4/N4</f>
        <v>1</v>
      </c>
      <c r="R21" t="s">
        <v>19</v>
      </c>
      <c r="S21">
        <f t="shared" ref="S21:S29" si="20">S4/AE4</f>
        <v>1</v>
      </c>
    </row>
    <row r="22" spans="1:29" x14ac:dyDescent="0.35">
      <c r="A22" t="s">
        <v>9</v>
      </c>
      <c r="B22">
        <f t="shared" si="19"/>
        <v>1</v>
      </c>
      <c r="C22">
        <f t="shared" ref="C22:C29" si="21">C5/N5</f>
        <v>1</v>
      </c>
      <c r="R22" t="s">
        <v>9</v>
      </c>
      <c r="S22">
        <f t="shared" si="20"/>
        <v>1</v>
      </c>
      <c r="T22">
        <f t="shared" ref="T22:T29" si="22">T5/AE5</f>
        <v>1</v>
      </c>
    </row>
    <row r="23" spans="1:29" x14ac:dyDescent="0.35">
      <c r="A23" t="s">
        <v>10</v>
      </c>
      <c r="B23">
        <f t="shared" si="19"/>
        <v>0</v>
      </c>
      <c r="C23">
        <f t="shared" si="21"/>
        <v>0</v>
      </c>
      <c r="D23">
        <f t="shared" ref="D23:D29" si="23">D6/N6</f>
        <v>1</v>
      </c>
      <c r="R23" t="s">
        <v>10</v>
      </c>
      <c r="S23">
        <f t="shared" si="20"/>
        <v>0</v>
      </c>
      <c r="T23">
        <f t="shared" si="22"/>
        <v>0</v>
      </c>
      <c r="U23">
        <f t="shared" ref="U23:U29" si="24">U6/AE6</f>
        <v>1</v>
      </c>
    </row>
    <row r="24" spans="1:29" x14ac:dyDescent="0.35">
      <c r="A24" t="s">
        <v>11</v>
      </c>
      <c r="B24">
        <f t="shared" si="19"/>
        <v>0</v>
      </c>
      <c r="C24">
        <f t="shared" si="21"/>
        <v>0</v>
      </c>
      <c r="D24">
        <f t="shared" si="23"/>
        <v>0.66666666666666663</v>
      </c>
      <c r="E24">
        <f t="shared" ref="E24:E29" si="25">E7/N7</f>
        <v>1</v>
      </c>
      <c r="R24" t="s">
        <v>11</v>
      </c>
      <c r="S24">
        <f t="shared" si="20"/>
        <v>0</v>
      </c>
      <c r="T24">
        <f t="shared" si="22"/>
        <v>0</v>
      </c>
      <c r="U24">
        <f t="shared" si="24"/>
        <v>0.22222222222222221</v>
      </c>
      <c r="V24">
        <f t="shared" ref="V24:V29" si="26">V7/AE7</f>
        <v>1</v>
      </c>
    </row>
    <row r="25" spans="1:29" x14ac:dyDescent="0.35">
      <c r="A25" t="s">
        <v>12</v>
      </c>
      <c r="B25">
        <f t="shared" si="19"/>
        <v>8.3333333333333329E-2</v>
      </c>
      <c r="C25">
        <f t="shared" si="21"/>
        <v>0.33333333333333331</v>
      </c>
      <c r="D25">
        <f t="shared" si="23"/>
        <v>0.83333333333333337</v>
      </c>
      <c r="E25">
        <f t="shared" si="25"/>
        <v>1</v>
      </c>
      <c r="F25">
        <f>F8/N8</f>
        <v>1</v>
      </c>
      <c r="R25" t="s">
        <v>12</v>
      </c>
      <c r="S25">
        <f t="shared" si="20"/>
        <v>8.3333333333333329E-2</v>
      </c>
      <c r="T25">
        <f t="shared" si="22"/>
        <v>8.3333333333333329E-2</v>
      </c>
      <c r="U25">
        <f t="shared" si="24"/>
        <v>0.1388888888888889</v>
      </c>
      <c r="V25">
        <f t="shared" si="26"/>
        <v>0.25</v>
      </c>
      <c r="W25">
        <f>W8/AE8</f>
        <v>1</v>
      </c>
    </row>
    <row r="26" spans="1:29" x14ac:dyDescent="0.35">
      <c r="A26" t="s">
        <v>14</v>
      </c>
      <c r="B26">
        <f t="shared" si="19"/>
        <v>5.9523809523809521E-2</v>
      </c>
      <c r="C26">
        <f t="shared" si="21"/>
        <v>0.29761904761904762</v>
      </c>
      <c r="D26">
        <f t="shared" si="23"/>
        <v>0.59523809523809523</v>
      </c>
      <c r="E26">
        <f t="shared" si="25"/>
        <v>0.7857142857142857</v>
      </c>
      <c r="F26">
        <f>F9/N9</f>
        <v>1</v>
      </c>
      <c r="G26">
        <f>G9/N9</f>
        <v>0.7142857142857143</v>
      </c>
      <c r="R26" t="s">
        <v>14</v>
      </c>
      <c r="S26">
        <f t="shared" si="20"/>
        <v>8.3333333333333329E-2</v>
      </c>
      <c r="T26">
        <f t="shared" si="22"/>
        <v>8.3333333333333329E-2</v>
      </c>
      <c r="U26">
        <f t="shared" si="24"/>
        <v>8.3333333333333329E-2</v>
      </c>
      <c r="V26">
        <f t="shared" si="26"/>
        <v>0.11</v>
      </c>
      <c r="W26">
        <f>W9/AE9</f>
        <v>0.28000000000000003</v>
      </c>
      <c r="X26">
        <f>X9/AE9</f>
        <v>1</v>
      </c>
    </row>
    <row r="27" spans="1:29" x14ac:dyDescent="0.35">
      <c r="A27" t="s">
        <v>13</v>
      </c>
      <c r="B27">
        <f t="shared" si="19"/>
        <v>3.3783783783783786E-3</v>
      </c>
      <c r="C27">
        <f t="shared" si="21"/>
        <v>2.0270270270270271E-2</v>
      </c>
      <c r="D27">
        <f t="shared" si="23"/>
        <v>0.10135135135135136</v>
      </c>
      <c r="E27">
        <f t="shared" si="25"/>
        <v>0.36486486486486486</v>
      </c>
      <c r="F27">
        <f>F10/N10</f>
        <v>0.84121621621621623</v>
      </c>
      <c r="G27">
        <f>G10/N10</f>
        <v>1</v>
      </c>
      <c r="H27">
        <f>H10/N10</f>
        <v>0.60810810810810811</v>
      </c>
      <c r="R27" t="s">
        <v>13</v>
      </c>
      <c r="S27">
        <f t="shared" si="20"/>
        <v>5.5555555555555558E-3</v>
      </c>
      <c r="T27">
        <f t="shared" si="22"/>
        <v>5.5555555555555558E-3</v>
      </c>
      <c r="U27">
        <f t="shared" si="24"/>
        <v>1.1111111111111112E-2</v>
      </c>
      <c r="V27">
        <f t="shared" si="26"/>
        <v>0.03</v>
      </c>
      <c r="W27">
        <f>W10/AE10</f>
        <v>9.2222222222222219E-2</v>
      </c>
      <c r="X27">
        <f>X10/AE10</f>
        <v>0.27407407407407408</v>
      </c>
      <c r="Y27">
        <f>Y10/AE10</f>
        <v>1</v>
      </c>
    </row>
    <row r="28" spans="1:29" x14ac:dyDescent="0.35">
      <c r="A28" t="s">
        <v>15</v>
      </c>
      <c r="B28">
        <f t="shared" si="19"/>
        <v>4.1373603640877119E-3</v>
      </c>
      <c r="C28">
        <f t="shared" si="21"/>
        <v>2.8961522548613984E-2</v>
      </c>
      <c r="D28">
        <f t="shared" si="23"/>
        <v>0.10260653702937526</v>
      </c>
      <c r="E28">
        <f t="shared" si="25"/>
        <v>0.25899875879189077</v>
      </c>
      <c r="F28">
        <f>F11/N11</f>
        <v>0.54695904013239549</v>
      </c>
      <c r="G28">
        <f>G11/N11</f>
        <v>0.90815059991725278</v>
      </c>
      <c r="H28">
        <f>H11/N11</f>
        <v>1</v>
      </c>
      <c r="I28">
        <f>I11/N11</f>
        <v>0.52130740587505175</v>
      </c>
      <c r="R28" t="s">
        <v>15</v>
      </c>
      <c r="S28">
        <f t="shared" si="20"/>
        <v>7.9365079365079361E-3</v>
      </c>
      <c r="T28">
        <f t="shared" si="22"/>
        <v>7.9365079365079361E-3</v>
      </c>
      <c r="U28">
        <f t="shared" si="24"/>
        <v>9.3726379440665156E-3</v>
      </c>
      <c r="V28">
        <f t="shared" si="26"/>
        <v>1.419501133786848E-2</v>
      </c>
      <c r="W28">
        <f>W11/AE11</f>
        <v>2.9977324263038549E-2</v>
      </c>
      <c r="X28">
        <f>X11/AE11</f>
        <v>8.2955404383975806E-2</v>
      </c>
      <c r="Y28">
        <f>Y11/AE11</f>
        <v>0.27403628117913831</v>
      </c>
      <c r="Z28">
        <f>Z11/AE11</f>
        <v>1</v>
      </c>
    </row>
    <row r="29" spans="1:29" x14ac:dyDescent="0.35">
      <c r="A29" t="s">
        <v>16</v>
      </c>
      <c r="B29">
        <f t="shared" si="19"/>
        <v>9.9317730373952836E-4</v>
      </c>
      <c r="C29">
        <f t="shared" si="21"/>
        <v>7.9454184299162268E-3</v>
      </c>
      <c r="D29">
        <f t="shared" si="23"/>
        <v>3.7395284566888336E-2</v>
      </c>
      <c r="E29">
        <f t="shared" si="25"/>
        <v>0.12324034890750496</v>
      </c>
      <c r="F29">
        <f>F12/N12</f>
        <v>0.31155540202089993</v>
      </c>
      <c r="G29">
        <f>G12/N12</f>
        <v>0.64202435443475259</v>
      </c>
      <c r="H29">
        <f>H12/N12</f>
        <v>1</v>
      </c>
      <c r="I29">
        <f>I12/N12</f>
        <v>0.95526383970981954</v>
      </c>
      <c r="J29">
        <f>J12/N12</f>
        <v>0.43527074876932376</v>
      </c>
      <c r="R29" t="s">
        <v>16</v>
      </c>
      <c r="S29">
        <f t="shared" si="20"/>
        <v>2.2817460317460319E-3</v>
      </c>
      <c r="T29">
        <f t="shared" si="22"/>
        <v>2.2817460317460319E-3</v>
      </c>
      <c r="U29">
        <f t="shared" si="24"/>
        <v>3.0683106575963718E-3</v>
      </c>
      <c r="V29">
        <f t="shared" si="26"/>
        <v>5.0559807256235828E-3</v>
      </c>
      <c r="W29">
        <f>W12/AE12</f>
        <v>1.0225340136054422E-2</v>
      </c>
      <c r="X29">
        <f>X12/AE12</f>
        <v>2.6339285714285714E-2</v>
      </c>
      <c r="Y29">
        <f>Y12/AE12</f>
        <v>8.2050736961451251E-2</v>
      </c>
      <c r="Z29">
        <f>Z12/AE12</f>
        <v>0.27433035714285714</v>
      </c>
      <c r="AA29">
        <f>AA12/AE12</f>
        <v>1</v>
      </c>
    </row>
    <row r="30" spans="1:29" x14ac:dyDescent="0.35">
      <c r="A30" t="s">
        <v>17</v>
      </c>
      <c r="B30">
        <f t="shared" ref="B30:B31" si="27">B13/N13</f>
        <v>3.3525725279539783E-4</v>
      </c>
      <c r="C30">
        <f t="shared" ref="C30:C31" si="28">C13/N13</f>
        <v>3.0173152751585804E-3</v>
      </c>
      <c r="D30">
        <f t="shared" ref="D30:D31" si="29">D13/N13</f>
        <v>1.5284682934262911E-2</v>
      </c>
      <c r="E30">
        <f t="shared" ref="E30:E31" si="30">E13/N13</f>
        <v>5.5995580699849515E-2</v>
      </c>
      <c r="F30">
        <f t="shared" ref="F30:F31" si="31">F13/N13</f>
        <v>0.16476370078290187</v>
      </c>
      <c r="G30">
        <f t="shared" ref="G30:G31" si="32">G13/N13</f>
        <v>0.39629693125321447</v>
      </c>
      <c r="H30">
        <f t="shared" ref="H30:H31" si="33">H13/N13</f>
        <v>0.74336438272663197</v>
      </c>
      <c r="I30">
        <f t="shared" ref="I30:I31" si="34">I13/N13</f>
        <v>1</v>
      </c>
      <c r="J30">
        <f>J13/N13</f>
        <v>0.85239537497380802</v>
      </c>
      <c r="K30">
        <f>K13/N13</f>
        <v>0.34561974969998288</v>
      </c>
      <c r="R30" t="s">
        <v>17</v>
      </c>
      <c r="S30">
        <f t="shared" ref="S30" si="35">S13/AE13</f>
        <v>9.7001763668430336E-4</v>
      </c>
      <c r="T30">
        <f t="shared" ref="T30" si="36">T13/AE13</f>
        <v>9.7001763668430336E-4</v>
      </c>
      <c r="U30">
        <f t="shared" ref="U30" si="37">U13/AE13</f>
        <v>1.2284440525181265E-3</v>
      </c>
      <c r="V30">
        <f t="shared" ref="V30" si="38">V13/AE13</f>
        <v>1.9287498950197363E-3</v>
      </c>
      <c r="W30">
        <f t="shared" ref="W30" si="39">W13/AE13</f>
        <v>3.7834887041236246E-3</v>
      </c>
      <c r="X30">
        <f t="shared" ref="X30" si="40">X13/AE13</f>
        <v>9.1002141597379699E-3</v>
      </c>
      <c r="Y30">
        <f t="shared" ref="Y30" si="41">Y13/AE13</f>
        <v>2.5604948769631309E-2</v>
      </c>
      <c r="Z30">
        <f t="shared" ref="Z30" si="42">Z13/AE13</f>
        <v>8.0370921516754845E-2</v>
      </c>
      <c r="AA30">
        <f>AA13/AE13</f>
        <v>0.27403120713305901</v>
      </c>
      <c r="AB30">
        <f>AB13/AE13</f>
        <v>1</v>
      </c>
    </row>
    <row r="31" spans="1:29" x14ac:dyDescent="0.35">
      <c r="A31" t="s">
        <v>18</v>
      </c>
      <c r="B31">
        <f t="shared" si="27"/>
        <v>5.5900273911342166E-5</v>
      </c>
      <c r="C31">
        <f t="shared" si="28"/>
        <v>5.5900273911342168E-4</v>
      </c>
      <c r="D31">
        <f t="shared" si="29"/>
        <v>3.6276498196830113E-3</v>
      </c>
      <c r="E31">
        <f t="shared" si="30"/>
        <v>1.7933178480309359E-2</v>
      </c>
      <c r="F31">
        <f t="shared" si="31"/>
        <v>6.9556000492910705E-2</v>
      </c>
      <c r="G31">
        <f t="shared" si="32"/>
        <v>0.20924368164763124</v>
      </c>
      <c r="H31">
        <f t="shared" si="33"/>
        <v>0.47918548668291788</v>
      </c>
      <c r="I31">
        <f t="shared" si="34"/>
        <v>0.81930838698678687</v>
      </c>
      <c r="J31">
        <f>J14/N14</f>
        <v>1</v>
      </c>
      <c r="K31">
        <f>K14/N14</f>
        <v>0.76781033685628597</v>
      </c>
      <c r="L31">
        <f>L14/N14</f>
        <v>0.28018082039983211</v>
      </c>
      <c r="R31" t="s">
        <v>18</v>
      </c>
      <c r="S31">
        <f t="shared" ref="S31" si="43">S14/AE14</f>
        <v>1.9951499118165786E-4</v>
      </c>
      <c r="T31">
        <f t="shared" ref="T31" si="44">T14/AE14</f>
        <v>1.9951499118165786E-4</v>
      </c>
      <c r="U31">
        <f t="shared" ref="U31" si="45">U14/AE14</f>
        <v>2.8772290809327844E-4</v>
      </c>
      <c r="V31">
        <f t="shared" ref="V31" si="46">V14/AE14</f>
        <v>5.3338109935332156E-4</v>
      </c>
      <c r="W31">
        <f t="shared" ref="W31" si="47">W14/AE14</f>
        <v>1.1821617535903251E-3</v>
      </c>
      <c r="X31">
        <f t="shared" ref="X31" si="48">X14/AE14</f>
        <v>2.9635578511239889E-3</v>
      </c>
      <c r="Y31">
        <f t="shared" ref="Y31" si="49">Y14/AE14</f>
        <v>8.1441536491139669E-3</v>
      </c>
      <c r="Z31">
        <f t="shared" ref="Z31" si="50">Z14/AE14</f>
        <v>2.4368441358024691E-2</v>
      </c>
      <c r="AA31">
        <f>AA14/AE14</f>
        <v>7.9313859494415051E-2</v>
      </c>
      <c r="AB31">
        <f>AB14/AE14</f>
        <v>0.27404100529100528</v>
      </c>
      <c r="AC31">
        <f>AC14/AE14</f>
        <v>1</v>
      </c>
    </row>
    <row r="35" spans="1:29" x14ac:dyDescent="0.35">
      <c r="E35" t="s">
        <v>23</v>
      </c>
      <c r="V35" t="s">
        <v>23</v>
      </c>
    </row>
    <row r="37" spans="1:29" x14ac:dyDescent="0.35">
      <c r="A37" t="s">
        <v>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R37" t="s">
        <v>4</v>
      </c>
      <c r="S37">
        <v>0</v>
      </c>
      <c r="T37">
        <v>1</v>
      </c>
      <c r="U37">
        <v>2</v>
      </c>
      <c r="V37">
        <v>3</v>
      </c>
      <c r="W37">
        <v>4</v>
      </c>
      <c r="X37">
        <v>5</v>
      </c>
      <c r="Y37">
        <v>6</v>
      </c>
      <c r="Z37">
        <v>7</v>
      </c>
      <c r="AA37">
        <v>8</v>
      </c>
      <c r="AB37">
        <v>9</v>
      </c>
      <c r="AC37">
        <v>10</v>
      </c>
    </row>
    <row r="38" spans="1:29" x14ac:dyDescent="0.35">
      <c r="A38" t="s">
        <v>19</v>
      </c>
      <c r="B38">
        <f t="shared" ref="B38:B48" si="51">B4/P4</f>
        <v>1</v>
      </c>
      <c r="R38" t="s">
        <v>19</v>
      </c>
      <c r="S38">
        <f t="shared" ref="S38:S47" si="52">S4/AG4</f>
        <v>1</v>
      </c>
    </row>
    <row r="39" spans="1:29" x14ac:dyDescent="0.35">
      <c r="A39" t="s">
        <v>9</v>
      </c>
      <c r="B39">
        <f t="shared" si="51"/>
        <v>0.5</v>
      </c>
      <c r="C39">
        <f>C5/P5</f>
        <v>0.5</v>
      </c>
      <c r="R39" t="s">
        <v>9</v>
      </c>
      <c r="S39">
        <f t="shared" si="52"/>
        <v>0.5</v>
      </c>
      <c r="T39">
        <f>T5/AG5</f>
        <v>0.5</v>
      </c>
    </row>
    <row r="40" spans="1:29" x14ac:dyDescent="0.35">
      <c r="A40" t="s">
        <v>10</v>
      </c>
      <c r="B40">
        <f t="shared" si="51"/>
        <v>0</v>
      </c>
      <c r="C40">
        <f t="shared" ref="C40:C48" si="53">C6/P6</f>
        <v>0</v>
      </c>
      <c r="D40">
        <f>D6/P6</f>
        <v>1</v>
      </c>
      <c r="R40" t="s">
        <v>10</v>
      </c>
      <c r="S40">
        <f t="shared" si="52"/>
        <v>0</v>
      </c>
      <c r="T40">
        <f t="shared" ref="T40:T47" si="54">T6/AG6</f>
        <v>0</v>
      </c>
      <c r="U40">
        <f>U6/AG6</f>
        <v>1</v>
      </c>
    </row>
    <row r="41" spans="1:29" x14ac:dyDescent="0.35">
      <c r="A41" t="s">
        <v>11</v>
      </c>
      <c r="B41">
        <f t="shared" si="51"/>
        <v>0</v>
      </c>
      <c r="C41">
        <f t="shared" si="53"/>
        <v>0</v>
      </c>
      <c r="D41">
        <f t="shared" ref="D41:D48" si="55">D7/P7</f>
        <v>0.4</v>
      </c>
      <c r="E41">
        <f>E7/P7</f>
        <v>0.6</v>
      </c>
      <c r="R41" t="s">
        <v>11</v>
      </c>
      <c r="S41">
        <f t="shared" si="52"/>
        <v>0</v>
      </c>
      <c r="T41">
        <f t="shared" si="54"/>
        <v>0</v>
      </c>
      <c r="U41">
        <f t="shared" ref="U41:U47" si="56">U7/AG7</f>
        <v>0.18181818181818182</v>
      </c>
      <c r="V41">
        <f>V7/AG7</f>
        <v>0.81818181818181823</v>
      </c>
    </row>
    <row r="42" spans="1:29" x14ac:dyDescent="0.35">
      <c r="A42" t="s">
        <v>12</v>
      </c>
      <c r="B42">
        <f t="shared" si="51"/>
        <v>2.564102564102564E-2</v>
      </c>
      <c r="C42">
        <f t="shared" si="53"/>
        <v>0.10256410256410256</v>
      </c>
      <c r="D42">
        <f t="shared" si="55"/>
        <v>0.25641025641025639</v>
      </c>
      <c r="E42">
        <f t="shared" ref="E42:E48" si="57">E8/P8</f>
        <v>0.30769230769230771</v>
      </c>
      <c r="F42">
        <f>F8/P8</f>
        <v>0.30769230769230771</v>
      </c>
      <c r="R42" t="s">
        <v>12</v>
      </c>
      <c r="S42">
        <f t="shared" si="52"/>
        <v>5.3571428571428568E-2</v>
      </c>
      <c r="T42">
        <f t="shared" si="54"/>
        <v>5.3571428571428568E-2</v>
      </c>
      <c r="U42">
        <f t="shared" si="56"/>
        <v>8.9285714285714288E-2</v>
      </c>
      <c r="V42">
        <f t="shared" ref="V42:V47" si="58">V8/AG8</f>
        <v>0.16071428571428573</v>
      </c>
      <c r="W42">
        <f>W8/AG8</f>
        <v>0.6428571428571429</v>
      </c>
    </row>
    <row r="43" spans="1:29" x14ac:dyDescent="0.35">
      <c r="A43" t="s">
        <v>14</v>
      </c>
      <c r="B43">
        <f t="shared" si="51"/>
        <v>1.7241379310344827E-2</v>
      </c>
      <c r="C43">
        <f t="shared" si="53"/>
        <v>8.6206896551724144E-2</v>
      </c>
      <c r="D43">
        <f t="shared" si="55"/>
        <v>0.17241379310344829</v>
      </c>
      <c r="E43">
        <f t="shared" si="57"/>
        <v>0.22758620689655173</v>
      </c>
      <c r="F43">
        <f t="shared" ref="F43:F48" si="59">F9/P9</f>
        <v>0.28965517241379313</v>
      </c>
      <c r="G43">
        <f>G9/P9</f>
        <v>0.20689655172413793</v>
      </c>
      <c r="R43" t="s">
        <v>14</v>
      </c>
      <c r="S43">
        <f t="shared" si="52"/>
        <v>5.08130081300813E-2</v>
      </c>
      <c r="T43">
        <f t="shared" si="54"/>
        <v>5.08130081300813E-2</v>
      </c>
      <c r="U43">
        <f t="shared" si="56"/>
        <v>5.08130081300813E-2</v>
      </c>
      <c r="V43">
        <f t="shared" si="58"/>
        <v>6.7073170731707321E-2</v>
      </c>
      <c r="W43">
        <f t="shared" ref="W43:W47" si="60">W9/AG9</f>
        <v>0.17073170731707318</v>
      </c>
      <c r="X43">
        <f>X9/AG9</f>
        <v>0.6097560975609756</v>
      </c>
    </row>
    <row r="44" spans="1:29" x14ac:dyDescent="0.35">
      <c r="A44" t="s">
        <v>13</v>
      </c>
      <c r="B44">
        <f t="shared" si="51"/>
        <v>1.1494252873563218E-3</v>
      </c>
      <c r="C44">
        <f t="shared" si="53"/>
        <v>6.8965517241379309E-3</v>
      </c>
      <c r="D44">
        <f t="shared" si="55"/>
        <v>3.4482758620689655E-2</v>
      </c>
      <c r="E44">
        <f t="shared" si="57"/>
        <v>0.12413793103448276</v>
      </c>
      <c r="F44">
        <f t="shared" si="59"/>
        <v>0.28620689655172415</v>
      </c>
      <c r="G44">
        <f t="shared" ref="G44:G48" si="61">G10/P10</f>
        <v>0.34022988505747126</v>
      </c>
      <c r="H44">
        <f>H10/P10</f>
        <v>0.20689655172413793</v>
      </c>
      <c r="R44" t="s">
        <v>13</v>
      </c>
      <c r="S44">
        <f t="shared" si="52"/>
        <v>3.9164490861618795E-3</v>
      </c>
      <c r="T44">
        <f t="shared" si="54"/>
        <v>3.9164490861618795E-3</v>
      </c>
      <c r="U44">
        <f t="shared" si="56"/>
        <v>7.832898172323759E-3</v>
      </c>
      <c r="V44">
        <f t="shared" si="58"/>
        <v>2.114882506527415E-2</v>
      </c>
      <c r="W44">
        <f t="shared" si="60"/>
        <v>6.5013054830287201E-2</v>
      </c>
      <c r="X44">
        <f t="shared" ref="X44:X47" si="62">X10/AG10</f>
        <v>0.19321148825065274</v>
      </c>
      <c r="Y44">
        <f>Y10/AG10</f>
        <v>0.70496083550913835</v>
      </c>
    </row>
    <row r="45" spans="1:29" x14ac:dyDescent="0.35">
      <c r="A45" t="s">
        <v>15</v>
      </c>
      <c r="B45">
        <f t="shared" si="51"/>
        <v>1.2272950417280314E-3</v>
      </c>
      <c r="C45">
        <f t="shared" si="53"/>
        <v>8.5910652920962206E-3</v>
      </c>
      <c r="D45">
        <f t="shared" si="55"/>
        <v>3.0436917034855179E-2</v>
      </c>
      <c r="E45">
        <f t="shared" si="57"/>
        <v>7.6828669612174771E-2</v>
      </c>
      <c r="F45">
        <f t="shared" si="59"/>
        <v>0.16224840451644576</v>
      </c>
      <c r="G45">
        <f t="shared" si="61"/>
        <v>0.26939126165930288</v>
      </c>
      <c r="H45">
        <f t="shared" ref="H45:H48" si="63">H11/P11</f>
        <v>0.29663721158566519</v>
      </c>
      <c r="I45">
        <f>I11/P11</f>
        <v>0.15463917525773196</v>
      </c>
      <c r="R45" t="s">
        <v>15</v>
      </c>
      <c r="S45">
        <f t="shared" si="52"/>
        <v>5.5639751157836722E-3</v>
      </c>
      <c r="T45">
        <f t="shared" si="54"/>
        <v>5.5639751157836722E-3</v>
      </c>
      <c r="U45">
        <f t="shared" si="56"/>
        <v>6.5707896605445276E-3</v>
      </c>
      <c r="V45">
        <f t="shared" si="58"/>
        <v>9.9515669213730822E-3</v>
      </c>
      <c r="W45">
        <f t="shared" si="60"/>
        <v>2.1015928865902901E-2</v>
      </c>
      <c r="X45">
        <f t="shared" si="62"/>
        <v>5.8156787519738865E-2</v>
      </c>
      <c r="Y45">
        <f t="shared" ref="Y45:Y47" si="64">Y11/AG11</f>
        <v>0.19211611221213051</v>
      </c>
      <c r="Z45">
        <f>Z11/AG11</f>
        <v>0.70106086458874273</v>
      </c>
    </row>
    <row r="46" spans="1:29" x14ac:dyDescent="0.35">
      <c r="A46" t="s">
        <v>16</v>
      </c>
      <c r="B46">
        <f t="shared" si="51"/>
        <v>2.8265945680226127E-4</v>
      </c>
      <c r="C46">
        <f t="shared" si="53"/>
        <v>2.2612756544180901E-3</v>
      </c>
      <c r="D46">
        <f t="shared" si="55"/>
        <v>1.0642743025685141E-2</v>
      </c>
      <c r="E46">
        <f t="shared" si="57"/>
        <v>3.5074351726680594E-2</v>
      </c>
      <c r="F46">
        <f t="shared" si="59"/>
        <v>8.8669042644709359E-2</v>
      </c>
      <c r="G46">
        <f t="shared" si="61"/>
        <v>0.18272090451026177</v>
      </c>
      <c r="H46">
        <f t="shared" si="63"/>
        <v>0.2846012043750768</v>
      </c>
      <c r="I46">
        <f t="shared" ref="I46:I47" si="65">I12/P12</f>
        <v>0.27186923927737494</v>
      </c>
      <c r="J46">
        <f>J12/P12</f>
        <v>0.12387857932899103</v>
      </c>
      <c r="R46" t="s">
        <v>16</v>
      </c>
      <c r="S46">
        <f t="shared" si="52"/>
        <v>1.6232866008277754E-3</v>
      </c>
      <c r="T46">
        <f t="shared" si="54"/>
        <v>1.6232866008277754E-3</v>
      </c>
      <c r="U46">
        <f t="shared" si="56"/>
        <v>2.1828667644671639E-3</v>
      </c>
      <c r="V46">
        <f t="shared" si="58"/>
        <v>3.5969409617721045E-3</v>
      </c>
      <c r="W46">
        <f t="shared" si="60"/>
        <v>7.2745421273120491E-3</v>
      </c>
      <c r="X46">
        <f t="shared" si="62"/>
        <v>1.8738373587816277E-2</v>
      </c>
      <c r="Y46">
        <f t="shared" si="64"/>
        <v>5.8372781214238542E-2</v>
      </c>
      <c r="Z46">
        <f t="shared" ref="Z46:Z47" si="66">Z12/AG12</f>
        <v>0.19516492491039156</v>
      </c>
      <c r="AA46">
        <f>AA12/AG12</f>
        <v>0.71142299723234681</v>
      </c>
    </row>
    <row r="47" spans="1:29" x14ac:dyDescent="0.35">
      <c r="A47" t="s">
        <v>17</v>
      </c>
      <c r="B47">
        <f t="shared" si="51"/>
        <v>9.3723906412419267E-5</v>
      </c>
      <c r="C47">
        <f t="shared" si="53"/>
        <v>8.4351515771177341E-4</v>
      </c>
      <c r="D47">
        <f t="shared" si="55"/>
        <v>4.2729580968934788E-3</v>
      </c>
      <c r="E47">
        <f t="shared" si="57"/>
        <v>1.5654022459656119E-2</v>
      </c>
      <c r="F47">
        <f t="shared" si="59"/>
        <v>4.6061039824139872E-2</v>
      </c>
      <c r="G47">
        <f t="shared" si="61"/>
        <v>0.11078804764582588</v>
      </c>
      <c r="H47">
        <f t="shared" si="63"/>
        <v>0.20781359167050081</v>
      </c>
      <c r="I47">
        <f t="shared" si="65"/>
        <v>0.27955817698481672</v>
      </c>
      <c r="J47">
        <f>J13/P13</f>
        <v>0.23829409709796703</v>
      </c>
      <c r="K47">
        <f>K13/P13</f>
        <v>9.6620827156075867E-2</v>
      </c>
      <c r="R47" t="s">
        <v>17</v>
      </c>
      <c r="S47">
        <f t="shared" si="52"/>
        <v>6.9386692166860105E-4</v>
      </c>
      <c r="T47">
        <f t="shared" si="54"/>
        <v>6.9386692166860105E-4</v>
      </c>
      <c r="U47">
        <f t="shared" si="56"/>
        <v>8.7872288186061466E-4</v>
      </c>
      <c r="V47">
        <f t="shared" si="58"/>
        <v>1.3796612573978757E-3</v>
      </c>
      <c r="W47">
        <f t="shared" si="60"/>
        <v>2.7063813697983095E-3</v>
      </c>
      <c r="X47">
        <f t="shared" si="62"/>
        <v>6.5095080200046193E-3</v>
      </c>
      <c r="Y47">
        <f t="shared" si="64"/>
        <v>1.8315571088990904E-2</v>
      </c>
      <c r="Z47">
        <f t="shared" si="66"/>
        <v>5.7490422643365763E-2</v>
      </c>
      <c r="AA47">
        <f>AA13/AG13</f>
        <v>0.19601828146597786</v>
      </c>
      <c r="AB47">
        <f>AB13/AG13</f>
        <v>0.71531371742926686</v>
      </c>
    </row>
    <row r="48" spans="1:29" x14ac:dyDescent="0.35">
      <c r="A48" t="s">
        <v>18</v>
      </c>
      <c r="B48">
        <f t="shared" si="51"/>
        <v>1.5325806753431054E-5</v>
      </c>
      <c r="C48">
        <f t="shared" si="53"/>
        <v>1.5325806753431056E-4</v>
      </c>
      <c r="D48">
        <f t="shared" si="55"/>
        <v>9.945686526287357E-4</v>
      </c>
      <c r="E48">
        <f t="shared" si="57"/>
        <v>4.9166204140592687E-3</v>
      </c>
      <c r="F48">
        <f t="shared" si="59"/>
        <v>1.9069706595473638E-2</v>
      </c>
      <c r="G48">
        <f t="shared" si="61"/>
        <v>5.7366950194091604E-2</v>
      </c>
      <c r="H48">
        <f t="shared" si="63"/>
        <v>0.13137510166047919</v>
      </c>
      <c r="I48">
        <f t="shared" ref="I48" si="67">I14/P14</f>
        <v>0.22462433780448929</v>
      </c>
      <c r="J48">
        <f>J14/P14</f>
        <v>0.27416335701212813</v>
      </c>
      <c r="K48">
        <f>K14/P14</f>
        <v>0.21050545950113228</v>
      </c>
      <c r="L48">
        <f>L14/P14</f>
        <v>7.6815314291230119E-2</v>
      </c>
      <c r="R48" t="s">
        <v>18</v>
      </c>
      <c r="S48">
        <f t="shared" ref="S48" si="68">S14/AG14</f>
        <v>1.4340872178795127E-4</v>
      </c>
      <c r="T48">
        <f t="shared" ref="T48" si="69">T14/AG14</f>
        <v>1.4340872178795127E-4</v>
      </c>
      <c r="U48">
        <f t="shared" ref="U48" si="70">U14/AG14</f>
        <v>2.0681139915546662E-4</v>
      </c>
      <c r="V48">
        <f t="shared" ref="V48" si="71">V14/AG14</f>
        <v>3.8338723938025684E-4</v>
      </c>
      <c r="W48">
        <f t="shared" ref="W48" si="72">W14/AG14</f>
        <v>8.4972214380939844E-4</v>
      </c>
      <c r="X48">
        <f t="shared" ref="X48" si="73">X14/AG14</f>
        <v>2.1301659632552497E-3</v>
      </c>
      <c r="Y48">
        <f t="shared" ref="Y48" si="74">Y14/AG14</f>
        <v>5.8539093125122834E-3</v>
      </c>
      <c r="Z48">
        <f t="shared" ref="Z48" si="75">Z14/AG14</f>
        <v>1.7515711508300155E-2</v>
      </c>
      <c r="AA48">
        <f>AA14/AG14</f>
        <v>5.7009747201436894E-2</v>
      </c>
      <c r="AB48">
        <f>AB14/AG14</f>
        <v>0.19697702941272136</v>
      </c>
      <c r="AC48">
        <f>AC14/AG14</f>
        <v>0.71878669837585307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E746-7333-4904-BFEC-E3D9FDED0A66}">
  <dimension ref="A1:J10"/>
  <sheetViews>
    <sheetView tabSelected="1" topLeftCell="B1" workbookViewId="0">
      <selection activeCell="H14" sqref="H14"/>
    </sheetView>
  </sheetViews>
  <sheetFormatPr defaultRowHeight="14.5" x14ac:dyDescent="0.35"/>
  <sheetData>
    <row r="1" spans="1:10" x14ac:dyDescent="0.35">
      <c r="C1" t="s">
        <v>47</v>
      </c>
    </row>
    <row r="3" spans="1:10" x14ac:dyDescent="0.35">
      <c r="A3" t="s">
        <v>48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1:10" x14ac:dyDescent="0.35">
      <c r="A4">
        <v>0</v>
      </c>
    </row>
    <row r="5" spans="1:10" x14ac:dyDescent="0.35">
      <c r="A5">
        <v>1</v>
      </c>
      <c r="B5">
        <v>6</v>
      </c>
    </row>
    <row r="6" spans="1:10" x14ac:dyDescent="0.35">
      <c r="A6">
        <v>2</v>
      </c>
      <c r="B6">
        <v>-15</v>
      </c>
      <c r="C6">
        <v>5</v>
      </c>
    </row>
    <row r="7" spans="1:10" x14ac:dyDescent="0.35">
      <c r="A7">
        <v>3</v>
      </c>
      <c r="B7">
        <v>20</v>
      </c>
      <c r="C7">
        <v>-10</v>
      </c>
      <c r="D7">
        <v>4</v>
      </c>
      <c r="J7" t="s">
        <v>50</v>
      </c>
    </row>
    <row r="8" spans="1:10" x14ac:dyDescent="0.35">
      <c r="A8">
        <v>4</v>
      </c>
      <c r="B8">
        <v>-15</v>
      </c>
      <c r="C8">
        <v>10</v>
      </c>
      <c r="D8">
        <v>-6</v>
      </c>
      <c r="E8">
        <v>3</v>
      </c>
      <c r="J8" t="s">
        <v>51</v>
      </c>
    </row>
    <row r="9" spans="1:10" x14ac:dyDescent="0.35">
      <c r="A9">
        <v>5</v>
      </c>
      <c r="B9">
        <v>6</v>
      </c>
      <c r="C9">
        <v>-5</v>
      </c>
      <c r="D9">
        <v>4</v>
      </c>
      <c r="E9">
        <v>-3</v>
      </c>
      <c r="F9">
        <v>2</v>
      </c>
      <c r="J9" t="s">
        <v>52</v>
      </c>
    </row>
    <row r="10" spans="1:10" x14ac:dyDescent="0.35">
      <c r="A10">
        <v>6</v>
      </c>
      <c r="B10">
        <v>-1</v>
      </c>
      <c r="C10">
        <v>1</v>
      </c>
      <c r="D10">
        <v>-1</v>
      </c>
      <c r="E10">
        <v>1</v>
      </c>
      <c r="F10">
        <v>-1</v>
      </c>
      <c r="G10">
        <v>1</v>
      </c>
      <c r="J1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97F-C899-441C-A095-EF2A007ADCBA}">
  <dimension ref="A1:P44"/>
  <sheetViews>
    <sheetView topLeftCell="H7" workbookViewId="0">
      <selection activeCell="E47" sqref="E47"/>
    </sheetView>
  </sheetViews>
  <sheetFormatPr defaultRowHeight="14.5" x14ac:dyDescent="0.35"/>
  <sheetData>
    <row r="1" spans="1:16" x14ac:dyDescent="0.35">
      <c r="D1" t="s">
        <v>2</v>
      </c>
    </row>
    <row r="3" spans="1:16" x14ac:dyDescent="0.35">
      <c r="A3" t="s">
        <v>4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N3" t="s">
        <v>21</v>
      </c>
      <c r="P3" t="s">
        <v>22</v>
      </c>
    </row>
    <row r="4" spans="1:16" x14ac:dyDescent="0.35">
      <c r="A4" t="s">
        <v>19</v>
      </c>
      <c r="B4">
        <v>1</v>
      </c>
      <c r="N4">
        <f t="shared" ref="N4:N14" si="0">MAX(B4:L4)</f>
        <v>1</v>
      </c>
      <c r="P4">
        <f>SUM(B4:L4)</f>
        <v>1</v>
      </c>
    </row>
    <row r="5" spans="1:16" x14ac:dyDescent="0.35">
      <c r="A5" t="s">
        <v>9</v>
      </c>
      <c r="B5">
        <v>1</v>
      </c>
      <c r="C5">
        <v>1</v>
      </c>
      <c r="N5">
        <f t="shared" si="0"/>
        <v>1</v>
      </c>
      <c r="P5">
        <f t="shared" ref="P5:P14" si="1">SUM(B5:L5)</f>
        <v>2</v>
      </c>
    </row>
    <row r="6" spans="1:16" x14ac:dyDescent="0.35">
      <c r="A6" t="s">
        <v>10</v>
      </c>
      <c r="B6">
        <v>0</v>
      </c>
      <c r="C6">
        <v>0</v>
      </c>
      <c r="D6">
        <v>2</v>
      </c>
      <c r="N6">
        <f t="shared" si="0"/>
        <v>2</v>
      </c>
      <c r="P6">
        <f t="shared" si="1"/>
        <v>2</v>
      </c>
    </row>
    <row r="7" spans="1:16" x14ac:dyDescent="0.35">
      <c r="A7" t="s">
        <v>11</v>
      </c>
      <c r="B7">
        <v>0</v>
      </c>
      <c r="C7">
        <v>0</v>
      </c>
      <c r="D7">
        <v>4</v>
      </c>
      <c r="E7">
        <v>6</v>
      </c>
      <c r="N7">
        <f t="shared" si="0"/>
        <v>6</v>
      </c>
      <c r="P7">
        <f t="shared" si="1"/>
        <v>10</v>
      </c>
    </row>
    <row r="8" spans="1:16" x14ac:dyDescent="0.35">
      <c r="A8" t="s">
        <v>12</v>
      </c>
      <c r="B8">
        <v>2</v>
      </c>
      <c r="C8">
        <v>8</v>
      </c>
      <c r="D8">
        <v>20</v>
      </c>
      <c r="E8">
        <v>24</v>
      </c>
      <c r="F8">
        <v>24</v>
      </c>
      <c r="N8">
        <f t="shared" si="0"/>
        <v>24</v>
      </c>
      <c r="P8">
        <f t="shared" si="1"/>
        <v>78</v>
      </c>
    </row>
    <row r="9" spans="1:16" x14ac:dyDescent="0.35">
      <c r="A9" t="s">
        <v>14</v>
      </c>
      <c r="B9">
        <v>10</v>
      </c>
      <c r="C9">
        <v>50</v>
      </c>
      <c r="D9">
        <v>100</v>
      </c>
      <c r="E9">
        <v>132</v>
      </c>
      <c r="F9">
        <v>168</v>
      </c>
      <c r="G9">
        <v>120</v>
      </c>
      <c r="N9">
        <f t="shared" si="0"/>
        <v>168</v>
      </c>
      <c r="P9">
        <f t="shared" si="1"/>
        <v>580</v>
      </c>
    </row>
    <row r="10" spans="1:16" x14ac:dyDescent="0.35">
      <c r="A10" t="s">
        <v>13</v>
      </c>
      <c r="B10">
        <v>4</v>
      </c>
      <c r="C10">
        <v>24</v>
      </c>
      <c r="D10">
        <v>120</v>
      </c>
      <c r="E10">
        <v>432</v>
      </c>
      <c r="F10">
        <v>996</v>
      </c>
      <c r="G10">
        <v>1184</v>
      </c>
      <c r="H10">
        <v>720</v>
      </c>
      <c r="N10">
        <f t="shared" si="0"/>
        <v>1184</v>
      </c>
      <c r="P10">
        <f t="shared" si="1"/>
        <v>3480</v>
      </c>
    </row>
    <row r="11" spans="1:16" x14ac:dyDescent="0.35">
      <c r="A11" t="s">
        <v>15</v>
      </c>
      <c r="B11">
        <v>40</v>
      </c>
      <c r="C11">
        <v>280</v>
      </c>
      <c r="D11">
        <v>992</v>
      </c>
      <c r="E11">
        <v>2504</v>
      </c>
      <c r="F11">
        <v>5288</v>
      </c>
      <c r="G11">
        <v>8780</v>
      </c>
      <c r="H11">
        <v>9668</v>
      </c>
      <c r="I11">
        <v>5040</v>
      </c>
      <c r="N11">
        <f t="shared" si="0"/>
        <v>9668</v>
      </c>
      <c r="P11">
        <f t="shared" si="1"/>
        <v>32592</v>
      </c>
    </row>
    <row r="12" spans="1:16" x14ac:dyDescent="0.35">
      <c r="A12" t="s">
        <v>16</v>
      </c>
      <c r="B12">
        <v>92</v>
      </c>
      <c r="C12">
        <v>736</v>
      </c>
      <c r="D12">
        <v>3464</v>
      </c>
      <c r="E12">
        <v>11416</v>
      </c>
      <c r="F12">
        <v>28860</v>
      </c>
      <c r="G12">
        <v>59472</v>
      </c>
      <c r="H12">
        <v>92632</v>
      </c>
      <c r="I12">
        <v>88488</v>
      </c>
      <c r="J12">
        <v>40320</v>
      </c>
      <c r="N12">
        <f t="shared" si="0"/>
        <v>92632</v>
      </c>
      <c r="P12">
        <f t="shared" si="1"/>
        <v>325480</v>
      </c>
    </row>
    <row r="13" spans="1:16" x14ac:dyDescent="0.35">
      <c r="A13" t="s">
        <v>17</v>
      </c>
      <c r="B13">
        <v>352</v>
      </c>
      <c r="C13">
        <v>3168</v>
      </c>
      <c r="D13">
        <v>16048</v>
      </c>
      <c r="E13">
        <v>58792</v>
      </c>
      <c r="F13">
        <v>172992</v>
      </c>
      <c r="G13">
        <v>416088</v>
      </c>
      <c r="H13">
        <v>780488</v>
      </c>
      <c r="I13">
        <v>1049940</v>
      </c>
      <c r="J13">
        <v>894964</v>
      </c>
      <c r="K13">
        <v>362880</v>
      </c>
      <c r="N13">
        <f t="shared" si="0"/>
        <v>1049940</v>
      </c>
      <c r="P13">
        <f t="shared" si="1"/>
        <v>3755712</v>
      </c>
    </row>
    <row r="14" spans="1:16" x14ac:dyDescent="0.35">
      <c r="A14" t="s">
        <v>18</v>
      </c>
      <c r="B14">
        <v>724</v>
      </c>
      <c r="C14">
        <v>7240</v>
      </c>
      <c r="D14">
        <v>46984</v>
      </c>
      <c r="E14">
        <v>232264</v>
      </c>
      <c r="F14">
        <v>900864</v>
      </c>
      <c r="G14">
        <v>2710048</v>
      </c>
      <c r="H14">
        <v>6206236</v>
      </c>
      <c r="I14">
        <v>10611384</v>
      </c>
      <c r="J14">
        <v>12951636</v>
      </c>
      <c r="K14">
        <v>9944400</v>
      </c>
      <c r="L14">
        <v>3628800</v>
      </c>
      <c r="N14">
        <f t="shared" si="0"/>
        <v>12951636</v>
      </c>
      <c r="P14">
        <f t="shared" si="1"/>
        <v>47240580</v>
      </c>
    </row>
    <row r="16" spans="1:16" x14ac:dyDescent="0.35">
      <c r="E16" t="s">
        <v>0</v>
      </c>
    </row>
    <row r="18" spans="1:16" x14ac:dyDescent="0.35">
      <c r="E18" t="s">
        <v>30</v>
      </c>
    </row>
    <row r="19" spans="1:16" x14ac:dyDescent="0.35">
      <c r="A19" t="s">
        <v>46</v>
      </c>
      <c r="B19" t="s">
        <v>31</v>
      </c>
      <c r="C19" t="s">
        <v>32</v>
      </c>
      <c r="D19" t="s">
        <v>33</v>
      </c>
      <c r="E19" t="s">
        <v>34</v>
      </c>
      <c r="F19" t="s">
        <v>35</v>
      </c>
      <c r="G19" t="s">
        <v>36</v>
      </c>
      <c r="H19" t="s">
        <v>37</v>
      </c>
      <c r="I19" t="s">
        <v>38</v>
      </c>
      <c r="J19" t="s">
        <v>39</v>
      </c>
      <c r="K19" t="s">
        <v>40</v>
      </c>
      <c r="L19" t="s">
        <v>41</v>
      </c>
      <c r="N19" t="s">
        <v>43</v>
      </c>
      <c r="O19" t="s">
        <v>42</v>
      </c>
      <c r="P19" t="s">
        <v>44</v>
      </c>
    </row>
    <row r="20" spans="1:16" x14ac:dyDescent="0.35">
      <c r="A20" t="s">
        <v>31</v>
      </c>
      <c r="B20">
        <v>724</v>
      </c>
      <c r="N20">
        <f>SUM(B20:L20)</f>
        <v>724</v>
      </c>
      <c r="O20">
        <v>724</v>
      </c>
      <c r="P20">
        <f>O20-N20</f>
        <v>0</v>
      </c>
    </row>
    <row r="21" spans="1:16" x14ac:dyDescent="0.35">
      <c r="A21" t="s">
        <v>32</v>
      </c>
      <c r="B21">
        <v>7240</v>
      </c>
      <c r="C21">
        <v>0</v>
      </c>
      <c r="N21">
        <f t="shared" ref="N21:N30" si="2">SUM(B21:L21)</f>
        <v>7240</v>
      </c>
      <c r="O21">
        <v>7240</v>
      </c>
      <c r="P21">
        <f t="shared" ref="P21:P30" si="3">O21-N21</f>
        <v>0</v>
      </c>
    </row>
    <row r="22" spans="1:16" x14ac:dyDescent="0.35">
      <c r="A22" t="s">
        <v>33</v>
      </c>
      <c r="B22">
        <v>32580</v>
      </c>
      <c r="C22">
        <v>0</v>
      </c>
      <c r="D22">
        <v>14404</v>
      </c>
      <c r="N22">
        <f t="shared" si="2"/>
        <v>46984</v>
      </c>
      <c r="O22">
        <v>46984</v>
      </c>
      <c r="P22">
        <f t="shared" si="3"/>
        <v>0</v>
      </c>
    </row>
    <row r="23" spans="1:16" x14ac:dyDescent="0.35">
      <c r="A23" t="s">
        <v>34</v>
      </c>
      <c r="B23">
        <v>86880</v>
      </c>
      <c r="C23">
        <v>0</v>
      </c>
      <c r="D23">
        <v>115232</v>
      </c>
      <c r="E23">
        <v>30152</v>
      </c>
      <c r="N23">
        <f t="shared" si="2"/>
        <v>232264</v>
      </c>
      <c r="O23">
        <v>232264</v>
      </c>
      <c r="P23">
        <f t="shared" si="3"/>
        <v>0</v>
      </c>
    </row>
    <row r="24" spans="1:16" x14ac:dyDescent="0.35">
      <c r="A24" t="s">
        <v>35</v>
      </c>
      <c r="B24">
        <v>152040</v>
      </c>
      <c r="C24">
        <v>0</v>
      </c>
      <c r="D24">
        <v>403312</v>
      </c>
      <c r="E24">
        <v>211064</v>
      </c>
      <c r="F24">
        <v>134448</v>
      </c>
      <c r="N24">
        <f t="shared" si="2"/>
        <v>900864</v>
      </c>
      <c r="O24">
        <v>900864</v>
      </c>
      <c r="P24">
        <f t="shared" si="3"/>
        <v>0</v>
      </c>
    </row>
    <row r="25" spans="1:16" x14ac:dyDescent="0.35">
      <c r="A25" t="s">
        <v>36</v>
      </c>
      <c r="B25">
        <v>182448</v>
      </c>
      <c r="C25">
        <v>0</v>
      </c>
      <c r="D25">
        <v>806624</v>
      </c>
      <c r="E25">
        <v>633192</v>
      </c>
      <c r="F25">
        <v>806688</v>
      </c>
      <c r="G25">
        <v>281096</v>
      </c>
      <c r="N25">
        <f t="shared" si="2"/>
        <v>2710048</v>
      </c>
      <c r="O25">
        <v>2710048</v>
      </c>
      <c r="P25">
        <f t="shared" si="3"/>
        <v>0</v>
      </c>
    </row>
    <row r="26" spans="1:16" x14ac:dyDescent="0.35">
      <c r="A26" t="s">
        <v>37</v>
      </c>
      <c r="B26">
        <v>152040</v>
      </c>
      <c r="C26">
        <v>0</v>
      </c>
      <c r="D26">
        <v>1008280</v>
      </c>
      <c r="E26">
        <v>1055320</v>
      </c>
      <c r="F26">
        <v>2016720</v>
      </c>
      <c r="G26">
        <v>1405480</v>
      </c>
      <c r="H26">
        <v>568396</v>
      </c>
      <c r="N26">
        <f t="shared" si="2"/>
        <v>6206236</v>
      </c>
      <c r="O26">
        <v>6206236</v>
      </c>
      <c r="P26">
        <f t="shared" si="3"/>
        <v>0</v>
      </c>
    </row>
    <row r="27" spans="1:16" x14ac:dyDescent="0.35">
      <c r="A27" t="s">
        <v>38</v>
      </c>
      <c r="B27">
        <v>86880</v>
      </c>
      <c r="C27">
        <v>0</v>
      </c>
      <c r="D27">
        <v>806624</v>
      </c>
      <c r="E27">
        <v>1055320</v>
      </c>
      <c r="F27">
        <v>2688960</v>
      </c>
      <c r="G27">
        <v>2810960</v>
      </c>
      <c r="H27">
        <v>2273584</v>
      </c>
      <c r="I27">
        <v>889056</v>
      </c>
      <c r="N27">
        <f t="shared" si="2"/>
        <v>10611384</v>
      </c>
      <c r="O27">
        <v>10611384</v>
      </c>
      <c r="P27">
        <f t="shared" si="3"/>
        <v>0</v>
      </c>
    </row>
    <row r="28" spans="1:16" x14ac:dyDescent="0.35">
      <c r="A28" t="s">
        <v>39</v>
      </c>
      <c r="B28">
        <v>32580</v>
      </c>
      <c r="C28">
        <v>0</v>
      </c>
      <c r="D28">
        <v>403312</v>
      </c>
      <c r="E28">
        <v>633192</v>
      </c>
      <c r="F28">
        <v>2016720</v>
      </c>
      <c r="G28">
        <v>2810960</v>
      </c>
      <c r="H28">
        <v>3410376</v>
      </c>
      <c r="I28">
        <v>2667168</v>
      </c>
      <c r="J28">
        <v>977328</v>
      </c>
      <c r="N28">
        <f>SUM(B28:L28)</f>
        <v>12951636</v>
      </c>
      <c r="O28">
        <v>12951636</v>
      </c>
      <c r="P28">
        <f t="shared" si="3"/>
        <v>0</v>
      </c>
    </row>
    <row r="29" spans="1:16" x14ac:dyDescent="0.35">
      <c r="A29" t="s">
        <v>40</v>
      </c>
      <c r="B29">
        <v>7240</v>
      </c>
      <c r="C29">
        <v>0</v>
      </c>
      <c r="D29">
        <v>115232</v>
      </c>
      <c r="E29">
        <v>211064</v>
      </c>
      <c r="F29">
        <v>806688</v>
      </c>
      <c r="G29">
        <v>1405480</v>
      </c>
      <c r="H29">
        <v>2273584</v>
      </c>
      <c r="I29">
        <v>2667168</v>
      </c>
      <c r="J29">
        <v>1954656</v>
      </c>
      <c r="K29">
        <v>503288</v>
      </c>
      <c r="N29">
        <f t="shared" si="2"/>
        <v>9944400</v>
      </c>
      <c r="O29">
        <v>9944400</v>
      </c>
      <c r="P29">
        <f t="shared" si="3"/>
        <v>0</v>
      </c>
    </row>
    <row r="30" spans="1:16" x14ac:dyDescent="0.35">
      <c r="A30" t="s">
        <v>41</v>
      </c>
      <c r="B30">
        <v>724</v>
      </c>
      <c r="C30">
        <v>0</v>
      </c>
      <c r="D30">
        <v>14404</v>
      </c>
      <c r="E30">
        <v>30152</v>
      </c>
      <c r="F30">
        <v>134448</v>
      </c>
      <c r="G30">
        <v>281096</v>
      </c>
      <c r="H30">
        <v>568396</v>
      </c>
      <c r="I30">
        <v>889056</v>
      </c>
      <c r="J30">
        <v>977328</v>
      </c>
      <c r="K30">
        <v>503288</v>
      </c>
      <c r="L30">
        <v>229908</v>
      </c>
      <c r="N30">
        <f t="shared" si="2"/>
        <v>3628800</v>
      </c>
      <c r="O30">
        <v>3628800</v>
      </c>
      <c r="P30">
        <f t="shared" si="3"/>
        <v>0</v>
      </c>
    </row>
    <row r="33" spans="1:12" x14ac:dyDescent="0.35">
      <c r="E33" t="s">
        <v>45</v>
      </c>
    </row>
    <row r="34" spans="1:12" x14ac:dyDescent="0.35">
      <c r="A34" t="s">
        <v>31</v>
      </c>
      <c r="B34">
        <f>B20/O20</f>
        <v>1</v>
      </c>
    </row>
    <row r="35" spans="1:12" x14ac:dyDescent="0.35">
      <c r="A35" t="s">
        <v>32</v>
      </c>
      <c r="B35">
        <f t="shared" ref="B35:B44" si="4">B21/O21</f>
        <v>1</v>
      </c>
      <c r="C35">
        <f>C21/O21</f>
        <v>0</v>
      </c>
    </row>
    <row r="36" spans="1:12" x14ac:dyDescent="0.35">
      <c r="A36" t="s">
        <v>33</v>
      </c>
      <c r="B36">
        <f t="shared" si="4"/>
        <v>0.69342754980418864</v>
      </c>
      <c r="C36">
        <f t="shared" ref="C36:C43" si="5">C22/O22</f>
        <v>0</v>
      </c>
      <c r="D36">
        <f>D22/O22</f>
        <v>0.30657245019581136</v>
      </c>
    </row>
    <row r="37" spans="1:12" x14ac:dyDescent="0.35">
      <c r="A37" t="s">
        <v>34</v>
      </c>
      <c r="B37">
        <f t="shared" si="4"/>
        <v>0.37405710742947679</v>
      </c>
      <c r="C37">
        <f t="shared" si="5"/>
        <v>0</v>
      </c>
      <c r="D37">
        <f t="shared" ref="D37:D44" si="6">D23/O23</f>
        <v>0.49612509902524715</v>
      </c>
      <c r="E37">
        <f>E23/O23</f>
        <v>0.12981779354527606</v>
      </c>
    </row>
    <row r="38" spans="1:12" x14ac:dyDescent="0.35">
      <c r="A38" t="s">
        <v>35</v>
      </c>
      <c r="B38">
        <f t="shared" si="4"/>
        <v>0.16877131287297528</v>
      </c>
      <c r="C38">
        <f t="shared" si="5"/>
        <v>0</v>
      </c>
      <c r="D38">
        <f t="shared" si="6"/>
        <v>0.44769465757317417</v>
      </c>
      <c r="E38">
        <f t="shared" ref="E38:E44" si="7">E24/O24</f>
        <v>0.23429063654447285</v>
      </c>
      <c r="F38">
        <f>F24/O24</f>
        <v>0.14924339300937767</v>
      </c>
    </row>
    <row r="39" spans="1:12" x14ac:dyDescent="0.35">
      <c r="A39" t="s">
        <v>36</v>
      </c>
      <c r="B39">
        <f t="shared" si="4"/>
        <v>6.7322792806621873E-2</v>
      </c>
      <c r="C39">
        <f t="shared" si="5"/>
        <v>0</v>
      </c>
      <c r="D39">
        <f t="shared" si="6"/>
        <v>0.29764196058519998</v>
      </c>
      <c r="E39">
        <f t="shared" si="7"/>
        <v>0.23364604612169232</v>
      </c>
      <c r="F39">
        <f t="shared" ref="F39:F44" si="8">F25/O25</f>
        <v>0.29766557640307478</v>
      </c>
      <c r="G39">
        <f>G25/O25</f>
        <v>0.10372362408341107</v>
      </c>
    </row>
    <row r="40" spans="1:12" x14ac:dyDescent="0.35">
      <c r="A40" t="s">
        <v>37</v>
      </c>
      <c r="B40">
        <f t="shared" si="4"/>
        <v>2.4497940458596806E-2</v>
      </c>
      <c r="C40">
        <f t="shared" si="5"/>
        <v>0</v>
      </c>
      <c r="D40">
        <f t="shared" si="6"/>
        <v>0.16246240072082338</v>
      </c>
      <c r="E40">
        <f t="shared" si="7"/>
        <v>0.17004187401188095</v>
      </c>
      <c r="F40">
        <f t="shared" si="8"/>
        <v>0.32495058196304494</v>
      </c>
      <c r="G40">
        <f t="shared" ref="G40:G44" si="9">G26/O26</f>
        <v>0.22646254509174321</v>
      </c>
      <c r="H40">
        <f>H26/O25</f>
        <v>0.20973650651206177</v>
      </c>
    </row>
    <row r="41" spans="1:12" x14ac:dyDescent="0.35">
      <c r="A41" t="s">
        <v>38</v>
      </c>
      <c r="B41">
        <f t="shared" si="4"/>
        <v>8.1874334205604103E-3</v>
      </c>
      <c r="C41">
        <f t="shared" si="5"/>
        <v>0</v>
      </c>
      <c r="D41">
        <f t="shared" si="6"/>
        <v>7.6014966567980194E-2</v>
      </c>
      <c r="E41">
        <f t="shared" si="7"/>
        <v>9.9451683211162656E-2</v>
      </c>
      <c r="F41">
        <f t="shared" si="8"/>
        <v>0.25340332608828403</v>
      </c>
      <c r="G41">
        <f t="shared" si="9"/>
        <v>0.26490041261347247</v>
      </c>
      <c r="H41">
        <f t="shared" ref="H41:H44" si="10">H27/O26</f>
        <v>0.36633863101564296</v>
      </c>
      <c r="I41">
        <f>I27/O27</f>
        <v>8.3783227522441939E-2</v>
      </c>
    </row>
    <row r="42" spans="1:12" x14ac:dyDescent="0.35">
      <c r="A42" t="s">
        <v>39</v>
      </c>
      <c r="B42">
        <f t="shared" si="4"/>
        <v>2.5155123260103976E-3</v>
      </c>
      <c r="C42">
        <f t="shared" si="5"/>
        <v>0</v>
      </c>
      <c r="D42">
        <f t="shared" si="6"/>
        <v>3.1139849822833191E-2</v>
      </c>
      <c r="E42">
        <f t="shared" si="7"/>
        <v>4.8888958892915148E-2</v>
      </c>
      <c r="F42">
        <f t="shared" si="8"/>
        <v>0.15571160276585908</v>
      </c>
      <c r="G42">
        <f t="shared" si="9"/>
        <v>0.21703512977047842</v>
      </c>
      <c r="H42">
        <f t="shared" si="10"/>
        <v>0.3213884258641474</v>
      </c>
      <c r="I42">
        <f t="shared" ref="I42:I44" si="11">I28/O28</f>
        <v>0.20593290299387659</v>
      </c>
      <c r="J42">
        <f>J28/O28</f>
        <v>7.5459810637050026E-2</v>
      </c>
    </row>
    <row r="43" spans="1:12" x14ac:dyDescent="0.35">
      <c r="A43" t="s">
        <v>40</v>
      </c>
      <c r="B43">
        <f t="shared" si="4"/>
        <v>7.2804794658300144E-4</v>
      </c>
      <c r="C43">
        <f t="shared" si="5"/>
        <v>0</v>
      </c>
      <c r="D43">
        <f t="shared" si="6"/>
        <v>1.1587627207272435E-2</v>
      </c>
      <c r="E43">
        <f t="shared" si="7"/>
        <v>2.1224407706850086E-2</v>
      </c>
      <c r="F43">
        <f t="shared" si="8"/>
        <v>8.1119826233860257E-2</v>
      </c>
      <c r="G43">
        <f t="shared" si="9"/>
        <v>0.14133381601705483</v>
      </c>
      <c r="H43">
        <f t="shared" si="10"/>
        <v>0.17554415519398475</v>
      </c>
      <c r="I43">
        <f t="shared" si="11"/>
        <v>0.26820803668396281</v>
      </c>
      <c r="J43">
        <f t="shared" ref="J43:J44" si="12">J29/O29</f>
        <v>0.19655846506576566</v>
      </c>
      <c r="K43">
        <f>K29/O29</f>
        <v>5.0610192671252163E-2</v>
      </c>
    </row>
    <row r="44" spans="1:12" x14ac:dyDescent="0.35">
      <c r="A44" t="s">
        <v>41</v>
      </c>
      <c r="B44">
        <f t="shared" si="4"/>
        <v>1.9951499118165786E-4</v>
      </c>
      <c r="C44">
        <f>C30/O30</f>
        <v>0</v>
      </c>
      <c r="D44">
        <f t="shared" si="6"/>
        <v>3.9693562610229275E-3</v>
      </c>
      <c r="E44">
        <f t="shared" si="7"/>
        <v>8.3090828924162266E-3</v>
      </c>
      <c r="F44">
        <f t="shared" si="8"/>
        <v>3.7050264550264549E-2</v>
      </c>
      <c r="G44">
        <f t="shared" si="9"/>
        <v>7.7462522045855381E-2</v>
      </c>
      <c r="H44">
        <f t="shared" si="10"/>
        <v>5.7157395116849682E-2</v>
      </c>
      <c r="I44">
        <f t="shared" si="11"/>
        <v>0.245</v>
      </c>
      <c r="J44">
        <f t="shared" si="12"/>
        <v>0.2693253968253968</v>
      </c>
      <c r="K44">
        <f>K30/O30</f>
        <v>0.1386926807760141</v>
      </c>
      <c r="L44">
        <f>L30/O30</f>
        <v>6.3356481481481486E-2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15AE-FB58-4A02-AE40-A3BDDB97EA78}">
  <dimension ref="A1:P48"/>
  <sheetViews>
    <sheetView workbookViewId="0">
      <selection activeCell="K50" sqref="K50"/>
    </sheetView>
  </sheetViews>
  <sheetFormatPr defaultRowHeight="14.5" x14ac:dyDescent="0.35"/>
  <sheetData>
    <row r="1" spans="1:16" x14ac:dyDescent="0.35">
      <c r="D1" t="s">
        <v>3</v>
      </c>
    </row>
    <row r="3" spans="1:16" x14ac:dyDescent="0.3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N3" t="s">
        <v>21</v>
      </c>
      <c r="P3" t="s">
        <v>22</v>
      </c>
    </row>
    <row r="4" spans="1:16" x14ac:dyDescent="0.35">
      <c r="A4" t="s">
        <v>19</v>
      </c>
      <c r="B4">
        <v>0</v>
      </c>
      <c r="N4">
        <f t="shared" ref="N4:N14" si="0">MAX(B4:L4)</f>
        <v>0</v>
      </c>
      <c r="P4">
        <f>SUM(B4:L4)</f>
        <v>0</v>
      </c>
    </row>
    <row r="5" spans="1:16" x14ac:dyDescent="0.35">
      <c r="A5" t="s">
        <v>9</v>
      </c>
      <c r="B5">
        <v>0</v>
      </c>
      <c r="C5">
        <v>1</v>
      </c>
      <c r="N5">
        <f t="shared" si="0"/>
        <v>1</v>
      </c>
      <c r="P5">
        <f t="shared" ref="P5:P14" si="1">SUM(B5:L5)</f>
        <v>1</v>
      </c>
    </row>
    <row r="6" spans="1:16" x14ac:dyDescent="0.35">
      <c r="A6" t="s">
        <v>10</v>
      </c>
      <c r="B6">
        <v>0</v>
      </c>
      <c r="C6">
        <v>0</v>
      </c>
      <c r="D6">
        <v>0</v>
      </c>
      <c r="N6">
        <f t="shared" si="0"/>
        <v>0</v>
      </c>
      <c r="P6">
        <f t="shared" si="1"/>
        <v>0</v>
      </c>
    </row>
    <row r="7" spans="1:16" x14ac:dyDescent="0.35">
      <c r="A7" t="s">
        <v>11</v>
      </c>
      <c r="B7">
        <v>0</v>
      </c>
      <c r="C7">
        <v>0</v>
      </c>
      <c r="D7">
        <v>0</v>
      </c>
      <c r="E7">
        <v>4</v>
      </c>
      <c r="N7">
        <f t="shared" si="0"/>
        <v>4</v>
      </c>
      <c r="P7">
        <f t="shared" si="1"/>
        <v>4</v>
      </c>
    </row>
    <row r="8" spans="1:16" x14ac:dyDescent="0.35">
      <c r="A8" t="s">
        <v>12</v>
      </c>
      <c r="B8">
        <v>0</v>
      </c>
      <c r="C8">
        <v>8</v>
      </c>
      <c r="D8">
        <v>12</v>
      </c>
      <c r="E8">
        <v>24</v>
      </c>
      <c r="F8">
        <v>10</v>
      </c>
      <c r="N8">
        <f t="shared" si="0"/>
        <v>24</v>
      </c>
      <c r="P8">
        <f t="shared" si="1"/>
        <v>54</v>
      </c>
    </row>
    <row r="9" spans="1:16" x14ac:dyDescent="0.35">
      <c r="A9" t="s">
        <v>14</v>
      </c>
      <c r="B9">
        <v>0</v>
      </c>
      <c r="C9">
        <v>50</v>
      </c>
      <c r="D9">
        <v>100</v>
      </c>
      <c r="E9">
        <v>100</v>
      </c>
      <c r="F9">
        <v>114</v>
      </c>
      <c r="G9">
        <v>96</v>
      </c>
      <c r="N9">
        <f t="shared" si="0"/>
        <v>114</v>
      </c>
      <c r="P9">
        <f t="shared" si="1"/>
        <v>460</v>
      </c>
    </row>
    <row r="10" spans="1:16" x14ac:dyDescent="0.35">
      <c r="A10" t="s">
        <v>13</v>
      </c>
      <c r="B10">
        <v>0</v>
      </c>
      <c r="C10">
        <v>24</v>
      </c>
      <c r="D10">
        <v>60</v>
      </c>
      <c r="E10">
        <v>320</v>
      </c>
      <c r="F10">
        <v>756</v>
      </c>
      <c r="G10">
        <v>1080</v>
      </c>
      <c r="H10">
        <v>520</v>
      </c>
      <c r="N10">
        <f t="shared" si="0"/>
        <v>1080</v>
      </c>
      <c r="P10">
        <f t="shared" si="1"/>
        <v>2760</v>
      </c>
    </row>
    <row r="11" spans="1:16" x14ac:dyDescent="0.35">
      <c r="A11" t="s">
        <v>15</v>
      </c>
      <c r="B11">
        <v>0</v>
      </c>
      <c r="C11">
        <v>280</v>
      </c>
      <c r="D11">
        <v>840</v>
      </c>
      <c r="E11">
        <v>2160</v>
      </c>
      <c r="F11">
        <v>4296</v>
      </c>
      <c r="G11">
        <v>7400</v>
      </c>
      <c r="H11">
        <v>8152</v>
      </c>
      <c r="I11">
        <v>4424</v>
      </c>
      <c r="N11">
        <f t="shared" si="0"/>
        <v>8152</v>
      </c>
      <c r="P11">
        <f t="shared" si="1"/>
        <v>27552</v>
      </c>
    </row>
    <row r="12" spans="1:16" x14ac:dyDescent="0.35">
      <c r="A12" t="s">
        <v>16</v>
      </c>
      <c r="B12">
        <v>0</v>
      </c>
      <c r="C12">
        <v>736</v>
      </c>
      <c r="D12">
        <v>2576</v>
      </c>
      <c r="E12">
        <v>10480</v>
      </c>
      <c r="F12">
        <v>24440</v>
      </c>
      <c r="G12">
        <v>49952</v>
      </c>
      <c r="H12">
        <v>80336</v>
      </c>
      <c r="I12">
        <v>81576</v>
      </c>
      <c r="J12">
        <v>35064</v>
      </c>
      <c r="N12">
        <f t="shared" si="0"/>
        <v>81576</v>
      </c>
      <c r="P12">
        <f t="shared" si="1"/>
        <v>285160</v>
      </c>
    </row>
    <row r="13" spans="1:16" x14ac:dyDescent="0.35">
      <c r="A13" t="s">
        <v>17</v>
      </c>
      <c r="B13">
        <v>0</v>
      </c>
      <c r="C13">
        <v>3168</v>
      </c>
      <c r="D13">
        <v>12672</v>
      </c>
      <c r="E13">
        <v>53200</v>
      </c>
      <c r="F13">
        <v>148800</v>
      </c>
      <c r="G13">
        <v>367352</v>
      </c>
      <c r="H13">
        <v>696432</v>
      </c>
      <c r="I13">
        <v>953952</v>
      </c>
      <c r="J13">
        <v>820400</v>
      </c>
      <c r="K13">
        <v>336856</v>
      </c>
      <c r="N13">
        <f t="shared" si="0"/>
        <v>953952</v>
      </c>
      <c r="P13">
        <f t="shared" si="1"/>
        <v>3392832</v>
      </c>
    </row>
    <row r="14" spans="1:16" x14ac:dyDescent="0.35">
      <c r="A14" t="s">
        <v>18</v>
      </c>
      <c r="B14">
        <v>0</v>
      </c>
      <c r="C14">
        <v>7240</v>
      </c>
      <c r="D14">
        <v>32580</v>
      </c>
      <c r="E14">
        <v>202112</v>
      </c>
      <c r="F14">
        <v>766416</v>
      </c>
      <c r="G14">
        <v>2428952</v>
      </c>
      <c r="H14">
        <v>5637840</v>
      </c>
      <c r="I14">
        <v>9722328</v>
      </c>
      <c r="J14">
        <v>11974308</v>
      </c>
      <c r="K14">
        <v>9441112</v>
      </c>
      <c r="L14">
        <v>3398892</v>
      </c>
      <c r="N14">
        <f t="shared" si="0"/>
        <v>11974308</v>
      </c>
      <c r="P14">
        <f t="shared" si="1"/>
        <v>43611780</v>
      </c>
    </row>
    <row r="16" spans="1:16" x14ac:dyDescent="0.35">
      <c r="D16" t="s">
        <v>5</v>
      </c>
      <c r="G16" t="s">
        <v>6</v>
      </c>
    </row>
    <row r="18" spans="1:12" x14ac:dyDescent="0.35">
      <c r="E18" t="s">
        <v>20</v>
      </c>
    </row>
    <row r="20" spans="1:12" x14ac:dyDescent="0.35">
      <c r="A20" t="s">
        <v>4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35">
      <c r="A21" t="s">
        <v>19</v>
      </c>
      <c r="B21">
        <v>0</v>
      </c>
    </row>
    <row r="22" spans="1:12" x14ac:dyDescent="0.35">
      <c r="A22" t="s">
        <v>9</v>
      </c>
      <c r="B22">
        <f>B5/N5</f>
        <v>0</v>
      </c>
      <c r="C22">
        <f>C5/N5</f>
        <v>1</v>
      </c>
    </row>
    <row r="23" spans="1:12" x14ac:dyDescent="0.35">
      <c r="A23" t="s">
        <v>10</v>
      </c>
      <c r="B23">
        <v>0</v>
      </c>
      <c r="C23">
        <v>1</v>
      </c>
      <c r="D23">
        <v>1</v>
      </c>
    </row>
    <row r="24" spans="1:12" x14ac:dyDescent="0.35">
      <c r="A24" t="s">
        <v>11</v>
      </c>
      <c r="B24">
        <f t="shared" ref="B24:B29" si="2">B7/N7</f>
        <v>0</v>
      </c>
      <c r="C24">
        <f t="shared" ref="C24:C29" si="3">C7/N7</f>
        <v>0</v>
      </c>
      <c r="D24">
        <f t="shared" ref="D24:D29" si="4">D7/N7</f>
        <v>0</v>
      </c>
      <c r="E24">
        <f t="shared" ref="E24:E29" si="5">E7/N7</f>
        <v>1</v>
      </c>
    </row>
    <row r="25" spans="1:12" x14ac:dyDescent="0.35">
      <c r="A25" t="s">
        <v>12</v>
      </c>
      <c r="B25">
        <f t="shared" si="2"/>
        <v>0</v>
      </c>
      <c r="C25">
        <f t="shared" si="3"/>
        <v>0.33333333333333331</v>
      </c>
      <c r="D25">
        <f t="shared" si="4"/>
        <v>0.5</v>
      </c>
      <c r="E25">
        <f t="shared" si="5"/>
        <v>1</v>
      </c>
      <c r="F25">
        <f>F8/N8</f>
        <v>0.41666666666666669</v>
      </c>
    </row>
    <row r="26" spans="1:12" x14ac:dyDescent="0.35">
      <c r="A26" t="s">
        <v>14</v>
      </c>
      <c r="B26">
        <f t="shared" si="2"/>
        <v>0</v>
      </c>
      <c r="C26">
        <f t="shared" si="3"/>
        <v>0.43859649122807015</v>
      </c>
      <c r="D26">
        <f t="shared" si="4"/>
        <v>0.8771929824561403</v>
      </c>
      <c r="E26">
        <f t="shared" si="5"/>
        <v>0.8771929824561403</v>
      </c>
      <c r="F26">
        <f>F9/N9</f>
        <v>1</v>
      </c>
      <c r="G26">
        <f>G9/N9</f>
        <v>0.84210526315789469</v>
      </c>
    </row>
    <row r="27" spans="1:12" x14ac:dyDescent="0.35">
      <c r="A27" t="s">
        <v>13</v>
      </c>
      <c r="B27">
        <f t="shared" si="2"/>
        <v>0</v>
      </c>
      <c r="C27">
        <f t="shared" si="3"/>
        <v>2.2222222222222223E-2</v>
      </c>
      <c r="D27">
        <f t="shared" si="4"/>
        <v>5.5555555555555552E-2</v>
      </c>
      <c r="E27">
        <f t="shared" si="5"/>
        <v>0.29629629629629628</v>
      </c>
      <c r="F27">
        <f>F10/N10</f>
        <v>0.7</v>
      </c>
      <c r="G27">
        <f>G10/N10</f>
        <v>1</v>
      </c>
      <c r="H27">
        <f>H10/N10</f>
        <v>0.48148148148148145</v>
      </c>
    </row>
    <row r="28" spans="1:12" x14ac:dyDescent="0.35">
      <c r="A28" t="s">
        <v>15</v>
      </c>
      <c r="B28">
        <f t="shared" si="2"/>
        <v>0</v>
      </c>
      <c r="C28">
        <f t="shared" si="3"/>
        <v>3.4347399411187439E-2</v>
      </c>
      <c r="D28">
        <f t="shared" si="4"/>
        <v>0.10304219823356231</v>
      </c>
      <c r="E28">
        <f t="shared" si="5"/>
        <v>0.2649656526005888</v>
      </c>
      <c r="F28">
        <f>F11/N11</f>
        <v>0.52698724239450445</v>
      </c>
      <c r="G28">
        <f>G11/N11</f>
        <v>0.90775269872423947</v>
      </c>
      <c r="H28">
        <f>H11/N11</f>
        <v>1</v>
      </c>
      <c r="I28">
        <f>I11/N11</f>
        <v>0.54268891069676151</v>
      </c>
    </row>
    <row r="29" spans="1:12" x14ac:dyDescent="0.35">
      <c r="A29" t="s">
        <v>16</v>
      </c>
      <c r="B29">
        <f t="shared" si="2"/>
        <v>0</v>
      </c>
      <c r="C29">
        <f t="shared" si="3"/>
        <v>9.0222614494459147E-3</v>
      </c>
      <c r="D29">
        <f t="shared" si="4"/>
        <v>3.1577915073060701E-2</v>
      </c>
      <c r="E29">
        <f t="shared" si="5"/>
        <v>0.1284691575953712</v>
      </c>
      <c r="F29">
        <f>F12/N12</f>
        <v>0.29959792095714427</v>
      </c>
      <c r="G29">
        <f>G12/N12</f>
        <v>0.61233696185152497</v>
      </c>
      <c r="H29">
        <f>H12/N12</f>
        <v>0.98479945081886833</v>
      </c>
      <c r="I29">
        <f>I12/N12</f>
        <v>1</v>
      </c>
      <c r="J29">
        <f>J12/N12</f>
        <v>0.42983230361871139</v>
      </c>
    </row>
    <row r="30" spans="1:12" x14ac:dyDescent="0.35">
      <c r="A30" t="s">
        <v>17</v>
      </c>
      <c r="B30">
        <f t="shared" ref="B30:B31" si="6">B13/N13</f>
        <v>0</v>
      </c>
      <c r="C30">
        <f t="shared" ref="C30:C31" si="7">C13/N13</f>
        <v>3.3209218073865353E-3</v>
      </c>
      <c r="D30">
        <f t="shared" ref="D30:D31" si="8">D13/N13</f>
        <v>1.3283687229546141E-2</v>
      </c>
      <c r="E30">
        <f t="shared" ref="E30:E31" si="9">E13/N13</f>
        <v>5.5768005098789035E-2</v>
      </c>
      <c r="F30">
        <f t="shared" ref="F30:F31" si="10">F13/N13</f>
        <v>0.15598269095300393</v>
      </c>
      <c r="G30">
        <f t="shared" ref="G30:G31" si="11">G13/N13</f>
        <v>0.3850843648317735</v>
      </c>
      <c r="H30">
        <f t="shared" ref="H30:H31" si="12">H13/N13</f>
        <v>0.73004931065713996</v>
      </c>
      <c r="I30">
        <f t="shared" ref="I30" si="13">I13/N13</f>
        <v>1</v>
      </c>
      <c r="J30">
        <f>J13/N13</f>
        <v>0.86000134178658882</v>
      </c>
      <c r="K30">
        <f>K13/N13</f>
        <v>0.35311629935258798</v>
      </c>
    </row>
    <row r="31" spans="1:12" x14ac:dyDescent="0.35">
      <c r="A31" t="s">
        <v>18</v>
      </c>
      <c r="B31">
        <f t="shared" si="6"/>
        <v>0</v>
      </c>
      <c r="C31">
        <f t="shared" si="7"/>
        <v>6.046278415420749E-4</v>
      </c>
      <c r="D31">
        <f t="shared" si="8"/>
        <v>2.7208252869393369E-3</v>
      </c>
      <c r="E31">
        <f t="shared" si="9"/>
        <v>1.6878804186429813E-2</v>
      </c>
      <c r="F31">
        <f t="shared" si="10"/>
        <v>6.400503477946283E-2</v>
      </c>
      <c r="G31">
        <f t="shared" si="11"/>
        <v>0.20284696201233507</v>
      </c>
      <c r="H31">
        <f t="shared" si="12"/>
        <v>0.47082804283971985</v>
      </c>
      <c r="I31">
        <f t="shared" ref="I31" si="14">I14/N14</f>
        <v>0.81193234715525942</v>
      </c>
      <c r="J31">
        <f>J14/N14</f>
        <v>1</v>
      </c>
      <c r="K31">
        <f>K14/N14</f>
        <v>0.7884473992150528</v>
      </c>
      <c r="L31">
        <f>L14/N14</f>
        <v>0.28384872010975498</v>
      </c>
    </row>
    <row r="35" spans="1:12" x14ac:dyDescent="0.35">
      <c r="E35" t="s">
        <v>23</v>
      </c>
    </row>
    <row r="37" spans="1:12" x14ac:dyDescent="0.35">
      <c r="A37" t="s">
        <v>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12" x14ac:dyDescent="0.35">
      <c r="A38" t="s">
        <v>19</v>
      </c>
      <c r="B38">
        <v>0</v>
      </c>
    </row>
    <row r="39" spans="1:12" x14ac:dyDescent="0.35">
      <c r="A39" t="s">
        <v>9</v>
      </c>
      <c r="B39">
        <f>B5/P5</f>
        <v>0</v>
      </c>
      <c r="C39">
        <f>C5/P5</f>
        <v>1</v>
      </c>
    </row>
    <row r="40" spans="1:12" x14ac:dyDescent="0.35">
      <c r="A40" t="s">
        <v>10</v>
      </c>
      <c r="B40">
        <v>0</v>
      </c>
      <c r="C40">
        <v>1</v>
      </c>
      <c r="D40">
        <v>1</v>
      </c>
    </row>
    <row r="41" spans="1:12" x14ac:dyDescent="0.35">
      <c r="A41" t="s">
        <v>11</v>
      </c>
      <c r="B41">
        <f t="shared" ref="B41:B48" si="15">B7/P7</f>
        <v>0</v>
      </c>
      <c r="C41">
        <f t="shared" ref="C41:C48" si="16">C7/P7</f>
        <v>0</v>
      </c>
      <c r="D41">
        <f t="shared" ref="D41:D48" si="17">D7/P7</f>
        <v>0</v>
      </c>
      <c r="E41">
        <f>E7/P7</f>
        <v>1</v>
      </c>
    </row>
    <row r="42" spans="1:12" x14ac:dyDescent="0.35">
      <c r="A42" t="s">
        <v>12</v>
      </c>
      <c r="B42">
        <f t="shared" si="15"/>
        <v>0</v>
      </c>
      <c r="C42">
        <f t="shared" si="16"/>
        <v>0.14814814814814814</v>
      </c>
      <c r="D42">
        <f t="shared" si="17"/>
        <v>0.22222222222222221</v>
      </c>
      <c r="E42">
        <f t="shared" ref="E42:E48" si="18">E8/P8</f>
        <v>0.44444444444444442</v>
      </c>
      <c r="F42">
        <f>F8/P8</f>
        <v>0.18518518518518517</v>
      </c>
    </row>
    <row r="43" spans="1:12" x14ac:dyDescent="0.35">
      <c r="A43" t="s">
        <v>14</v>
      </c>
      <c r="B43">
        <f t="shared" si="15"/>
        <v>0</v>
      </c>
      <c r="C43">
        <f t="shared" si="16"/>
        <v>0.10869565217391304</v>
      </c>
      <c r="D43">
        <f t="shared" si="17"/>
        <v>0.21739130434782608</v>
      </c>
      <c r="E43">
        <f t="shared" si="18"/>
        <v>0.21739130434782608</v>
      </c>
      <c r="F43">
        <f t="shared" ref="F43:F48" si="19">F9/P9</f>
        <v>0.24782608695652175</v>
      </c>
      <c r="G43">
        <f>G9/P9</f>
        <v>0.20869565217391303</v>
      </c>
    </row>
    <row r="44" spans="1:12" x14ac:dyDescent="0.35">
      <c r="A44" t="s">
        <v>13</v>
      </c>
      <c r="B44">
        <f t="shared" si="15"/>
        <v>0</v>
      </c>
      <c r="C44">
        <f t="shared" si="16"/>
        <v>8.6956521739130436E-3</v>
      </c>
      <c r="D44">
        <f t="shared" si="17"/>
        <v>2.1739130434782608E-2</v>
      </c>
      <c r="E44">
        <f t="shared" si="18"/>
        <v>0.11594202898550725</v>
      </c>
      <c r="F44">
        <f t="shared" si="19"/>
        <v>0.27391304347826084</v>
      </c>
      <c r="G44">
        <f t="shared" ref="G44:G48" si="20">G10/P10</f>
        <v>0.39130434782608697</v>
      </c>
      <c r="H44">
        <f>H10/P10</f>
        <v>0.18840579710144928</v>
      </c>
    </row>
    <row r="45" spans="1:12" x14ac:dyDescent="0.35">
      <c r="A45" t="s">
        <v>15</v>
      </c>
      <c r="B45">
        <f t="shared" si="15"/>
        <v>0</v>
      </c>
      <c r="C45">
        <f t="shared" si="16"/>
        <v>1.016260162601626E-2</v>
      </c>
      <c r="D45">
        <f t="shared" si="17"/>
        <v>3.048780487804878E-2</v>
      </c>
      <c r="E45">
        <f t="shared" si="18"/>
        <v>7.8397212543554001E-2</v>
      </c>
      <c r="F45">
        <f t="shared" si="19"/>
        <v>0.15592334494773519</v>
      </c>
      <c r="G45">
        <f t="shared" si="20"/>
        <v>0.26858304297328689</v>
      </c>
      <c r="H45">
        <f t="shared" ref="H45:H48" si="21">H11/P11</f>
        <v>0.29587688734030199</v>
      </c>
      <c r="I45">
        <f>I11/P11</f>
        <v>0.16056910569105692</v>
      </c>
    </row>
    <row r="46" spans="1:12" x14ac:dyDescent="0.35">
      <c r="A46" t="s">
        <v>16</v>
      </c>
      <c r="B46">
        <f t="shared" si="15"/>
        <v>0</v>
      </c>
      <c r="C46">
        <f t="shared" si="16"/>
        <v>2.5810071538785243E-3</v>
      </c>
      <c r="D46">
        <f t="shared" si="17"/>
        <v>9.0335250385748349E-3</v>
      </c>
      <c r="E46">
        <f t="shared" si="18"/>
        <v>3.6751297517183333E-2</v>
      </c>
      <c r="F46">
        <f t="shared" si="19"/>
        <v>8.5706270164118387E-2</v>
      </c>
      <c r="G46">
        <f t="shared" si="20"/>
        <v>0.17517183335671202</v>
      </c>
      <c r="H46">
        <f t="shared" si="21"/>
        <v>0.28172254173095806</v>
      </c>
      <c r="I46">
        <f t="shared" ref="I46:I47" si="22">I12/P12</f>
        <v>0.28607097769673168</v>
      </c>
      <c r="J46">
        <f>J12/P12</f>
        <v>0.12296254734184317</v>
      </c>
    </row>
    <row r="47" spans="1:12" x14ac:dyDescent="0.35">
      <c r="A47" t="s">
        <v>17</v>
      </c>
      <c r="B47">
        <f t="shared" si="15"/>
        <v>0</v>
      </c>
      <c r="C47">
        <f t="shared" si="16"/>
        <v>9.3373323524418542E-4</v>
      </c>
      <c r="D47">
        <f t="shared" si="17"/>
        <v>3.7349329409767417E-3</v>
      </c>
      <c r="E47">
        <f t="shared" si="18"/>
        <v>1.5680116197913718E-2</v>
      </c>
      <c r="F47">
        <f t="shared" si="19"/>
        <v>4.3857167109954159E-2</v>
      </c>
      <c r="G47">
        <f t="shared" si="20"/>
        <v>0.10827297078075189</v>
      </c>
      <c r="H47">
        <f t="shared" si="21"/>
        <v>0.20526568954784674</v>
      </c>
      <c r="I47">
        <f t="shared" si="22"/>
        <v>0.28116688359459002</v>
      </c>
      <c r="J47">
        <f>J13/P13</f>
        <v>0.24180389715730105</v>
      </c>
      <c r="K47">
        <f>K13/P13</f>
        <v>9.92846094354215E-2</v>
      </c>
    </row>
    <row r="48" spans="1:12" x14ac:dyDescent="0.35">
      <c r="A48" t="s">
        <v>18</v>
      </c>
      <c r="B48">
        <f t="shared" si="15"/>
        <v>0</v>
      </c>
      <c r="C48">
        <f t="shared" si="16"/>
        <v>1.6601019265895592E-4</v>
      </c>
      <c r="D48">
        <f t="shared" si="17"/>
        <v>7.4704586696530152E-4</v>
      </c>
      <c r="E48">
        <f t="shared" si="18"/>
        <v>4.6343442070009523E-3</v>
      </c>
      <c r="F48">
        <f t="shared" si="19"/>
        <v>1.757360052719701E-2</v>
      </c>
      <c r="G48">
        <f t="shared" si="20"/>
        <v>5.5694860425325454E-2</v>
      </c>
      <c r="H48">
        <f t="shared" si="21"/>
        <v>0.12927332936192928</v>
      </c>
      <c r="I48">
        <f t="shared" ref="I48" si="23">I14/P14</f>
        <v>0.22292894259303336</v>
      </c>
      <c r="J48">
        <f>J14/P14</f>
        <v>0.27456590856873991</v>
      </c>
      <c r="K48">
        <f>K14/P14</f>
        <v>0.21648077652414097</v>
      </c>
      <c r="L48">
        <f>L14/P14</f>
        <v>7.793518173300884E-2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FF7A-A27F-4FB2-90A8-43DEC301F798}">
  <dimension ref="A1:P49"/>
  <sheetViews>
    <sheetView workbookViewId="0">
      <selection activeCell="B14" sqref="B14:L14"/>
    </sheetView>
  </sheetViews>
  <sheetFormatPr defaultRowHeight="14.5" x14ac:dyDescent="0.35"/>
  <sheetData>
    <row r="1" spans="1:16" x14ac:dyDescent="0.35">
      <c r="D1" t="s">
        <v>7</v>
      </c>
    </row>
    <row r="3" spans="1:16" x14ac:dyDescent="0.3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N3" t="s">
        <v>21</v>
      </c>
      <c r="P3" t="s">
        <v>22</v>
      </c>
    </row>
    <row r="4" spans="1:16" x14ac:dyDescent="0.35">
      <c r="A4" t="s">
        <v>19</v>
      </c>
      <c r="B4">
        <f>'Actual numbers'!B4-'Lower bound numbers'!B4</f>
        <v>1</v>
      </c>
      <c r="N4">
        <f t="shared" ref="N4:N13" si="0">MAX(B4:L4)</f>
        <v>1</v>
      </c>
      <c r="P4">
        <f>SUM(B4:L4)</f>
        <v>1</v>
      </c>
    </row>
    <row r="5" spans="1:16" x14ac:dyDescent="0.35">
      <c r="A5" t="s">
        <v>9</v>
      </c>
      <c r="B5">
        <f>'Actual numbers'!B5-'Lower bound numbers'!B5</f>
        <v>1</v>
      </c>
      <c r="C5">
        <f>'Actual numbers'!C5-'Lower bound numbers'!C5</f>
        <v>0</v>
      </c>
      <c r="N5">
        <f t="shared" si="0"/>
        <v>1</v>
      </c>
      <c r="P5">
        <f t="shared" ref="P5:P12" si="1">SUM(B5:L5)</f>
        <v>1</v>
      </c>
    </row>
    <row r="6" spans="1:16" x14ac:dyDescent="0.35">
      <c r="A6" t="s">
        <v>10</v>
      </c>
      <c r="B6">
        <f>'Actual numbers'!B6-'Lower bound numbers'!B6</f>
        <v>0</v>
      </c>
      <c r="C6">
        <f>'Actual numbers'!C6-'Lower bound numbers'!C6</f>
        <v>0</v>
      </c>
      <c r="D6">
        <f>'Actual numbers'!D6-'Lower bound numbers'!D6</f>
        <v>2</v>
      </c>
      <c r="N6">
        <f t="shared" si="0"/>
        <v>2</v>
      </c>
      <c r="P6">
        <f t="shared" si="1"/>
        <v>2</v>
      </c>
    </row>
    <row r="7" spans="1:16" x14ac:dyDescent="0.35">
      <c r="A7" t="s">
        <v>11</v>
      </c>
      <c r="B7">
        <f>'Actual numbers'!B7-'Lower bound numbers'!B7</f>
        <v>0</v>
      </c>
      <c r="C7">
        <f>'Actual numbers'!C7-'Lower bound numbers'!C7</f>
        <v>0</v>
      </c>
      <c r="D7">
        <f>'Actual numbers'!D7-'Lower bound numbers'!D7</f>
        <v>4</v>
      </c>
      <c r="E7">
        <f>'Actual numbers'!E7-'Lower bound numbers'!E7</f>
        <v>2</v>
      </c>
      <c r="N7">
        <f t="shared" si="0"/>
        <v>4</v>
      </c>
      <c r="P7">
        <f t="shared" si="1"/>
        <v>6</v>
      </c>
    </row>
    <row r="8" spans="1:16" x14ac:dyDescent="0.35">
      <c r="A8" t="s">
        <v>12</v>
      </c>
      <c r="B8">
        <f>'Actual numbers'!B8-'Lower bound numbers'!B8</f>
        <v>2</v>
      </c>
      <c r="C8">
        <f>'Actual numbers'!C8-'Lower bound numbers'!C8</f>
        <v>0</v>
      </c>
      <c r="D8">
        <f>'Actual numbers'!D8-'Lower bound numbers'!D8</f>
        <v>8</v>
      </c>
      <c r="E8">
        <f>'Actual numbers'!E8-'Lower bound numbers'!E8</f>
        <v>0</v>
      </c>
      <c r="F8">
        <f>'Actual numbers'!F8-'Lower bound numbers'!F8</f>
        <v>14</v>
      </c>
      <c r="N8">
        <f t="shared" si="0"/>
        <v>14</v>
      </c>
      <c r="P8">
        <f t="shared" si="1"/>
        <v>24</v>
      </c>
    </row>
    <row r="9" spans="1:16" x14ac:dyDescent="0.35">
      <c r="A9" t="s">
        <v>14</v>
      </c>
      <c r="B9">
        <f>'Actual numbers'!B9-'Lower bound numbers'!B9</f>
        <v>10</v>
      </c>
      <c r="C9">
        <f>'Actual numbers'!C9-'Lower bound numbers'!C9</f>
        <v>0</v>
      </c>
      <c r="D9">
        <f>'Actual numbers'!D9-'Lower bound numbers'!D9</f>
        <v>0</v>
      </c>
      <c r="E9">
        <f>'Actual numbers'!E9-'Lower bound numbers'!E9</f>
        <v>32</v>
      </c>
      <c r="F9">
        <f>'Actual numbers'!F9-'Lower bound numbers'!F9</f>
        <v>54</v>
      </c>
      <c r="G9">
        <f>'Actual numbers'!G9-'Lower bound numbers'!G9</f>
        <v>24</v>
      </c>
      <c r="N9">
        <f t="shared" si="0"/>
        <v>54</v>
      </c>
      <c r="P9">
        <f t="shared" si="1"/>
        <v>120</v>
      </c>
    </row>
    <row r="10" spans="1:16" x14ac:dyDescent="0.35">
      <c r="A10" t="s">
        <v>13</v>
      </c>
      <c r="B10">
        <f>'Actual numbers'!B10-'Lower bound numbers'!B10</f>
        <v>4</v>
      </c>
      <c r="C10">
        <f>'Actual numbers'!C10-'Lower bound numbers'!C10</f>
        <v>0</v>
      </c>
      <c r="D10">
        <f>'Actual numbers'!D10-'Lower bound numbers'!D10</f>
        <v>60</v>
      </c>
      <c r="E10">
        <f>'Actual numbers'!E10-'Lower bound numbers'!E10</f>
        <v>112</v>
      </c>
      <c r="F10">
        <f>'Actual numbers'!F10-'Lower bound numbers'!F10</f>
        <v>240</v>
      </c>
      <c r="G10">
        <f>'Actual numbers'!G10-'Lower bound numbers'!G10</f>
        <v>104</v>
      </c>
      <c r="H10">
        <f>'Actual numbers'!H10-'Lower bound numbers'!H10</f>
        <v>200</v>
      </c>
      <c r="N10">
        <f t="shared" si="0"/>
        <v>240</v>
      </c>
      <c r="P10">
        <f t="shared" si="1"/>
        <v>720</v>
      </c>
    </row>
    <row r="11" spans="1:16" x14ac:dyDescent="0.35">
      <c r="A11" t="s">
        <v>15</v>
      </c>
      <c r="B11">
        <f>'Actual numbers'!B11-'Lower bound numbers'!B11</f>
        <v>40</v>
      </c>
      <c r="C11">
        <f>'Actual numbers'!C11-'Lower bound numbers'!C11</f>
        <v>0</v>
      </c>
      <c r="D11">
        <f>'Actual numbers'!D11-'Lower bound numbers'!D11</f>
        <v>152</v>
      </c>
      <c r="E11">
        <f>'Actual numbers'!E11-'Lower bound numbers'!E11</f>
        <v>344</v>
      </c>
      <c r="F11">
        <f>'Actual numbers'!F11-'Lower bound numbers'!F11</f>
        <v>992</v>
      </c>
      <c r="G11">
        <f>'Actual numbers'!G11-'Lower bound numbers'!G11</f>
        <v>1380</v>
      </c>
      <c r="H11">
        <f>'Actual numbers'!H11-'Lower bound numbers'!H11</f>
        <v>1516</v>
      </c>
      <c r="I11">
        <f>'Actual numbers'!I11-'Lower bound numbers'!I11</f>
        <v>616</v>
      </c>
      <c r="N11">
        <f t="shared" si="0"/>
        <v>1516</v>
      </c>
      <c r="P11">
        <f t="shared" si="1"/>
        <v>5040</v>
      </c>
    </row>
    <row r="12" spans="1:16" x14ac:dyDescent="0.35">
      <c r="A12" t="s">
        <v>16</v>
      </c>
      <c r="B12">
        <f>'Actual numbers'!B12-'Lower bound numbers'!B12</f>
        <v>92</v>
      </c>
      <c r="C12">
        <f>'Actual numbers'!C12-'Lower bound numbers'!C12</f>
        <v>0</v>
      </c>
      <c r="D12">
        <f>'Actual numbers'!D12-'Lower bound numbers'!D12</f>
        <v>888</v>
      </c>
      <c r="E12">
        <f>'Actual numbers'!E12-'Lower bound numbers'!E12</f>
        <v>936</v>
      </c>
      <c r="F12">
        <f>'Actual numbers'!F12-'Lower bound numbers'!F12</f>
        <v>4420</v>
      </c>
      <c r="G12">
        <f>'Actual numbers'!G12-'Lower bound numbers'!G12</f>
        <v>9520</v>
      </c>
      <c r="H12">
        <f>'Actual numbers'!H12-'Lower bound numbers'!H12</f>
        <v>12296</v>
      </c>
      <c r="I12">
        <f>'Actual numbers'!I12-'Lower bound numbers'!I12</f>
        <v>6912</v>
      </c>
      <c r="J12">
        <f>'Actual numbers'!J12-'Lower bound numbers'!J12</f>
        <v>5256</v>
      </c>
      <c r="N12">
        <f t="shared" si="0"/>
        <v>12296</v>
      </c>
      <c r="P12">
        <f t="shared" si="1"/>
        <v>40320</v>
      </c>
    </row>
    <row r="13" spans="1:16" x14ac:dyDescent="0.35">
      <c r="A13" t="s">
        <v>17</v>
      </c>
      <c r="B13">
        <f>'Actual numbers'!B13-'Lower bound numbers'!B13</f>
        <v>352</v>
      </c>
      <c r="C13">
        <f>'Actual numbers'!C13-'Lower bound numbers'!C13</f>
        <v>0</v>
      </c>
      <c r="D13">
        <f>'Actual numbers'!D13-'Lower bound numbers'!D13</f>
        <v>3376</v>
      </c>
      <c r="E13">
        <f>'Actual numbers'!E13-'Lower bound numbers'!E13</f>
        <v>5592</v>
      </c>
      <c r="F13">
        <f>'Actual numbers'!F13-'Lower bound numbers'!F13</f>
        <v>24192</v>
      </c>
      <c r="G13">
        <f>'Actual numbers'!G13-'Lower bound numbers'!G13</f>
        <v>48736</v>
      </c>
      <c r="H13">
        <f>'Actual numbers'!H13-'Lower bound numbers'!H13</f>
        <v>84056</v>
      </c>
      <c r="I13">
        <f>'Actual numbers'!I13-'Lower bound numbers'!I13</f>
        <v>95988</v>
      </c>
      <c r="J13">
        <f>'Actual numbers'!J13-'Lower bound numbers'!J13</f>
        <v>74564</v>
      </c>
      <c r="K13">
        <f>'Actual numbers'!K13-'Lower bound numbers'!K13</f>
        <v>26024</v>
      </c>
      <c r="N13">
        <f t="shared" si="0"/>
        <v>95988</v>
      </c>
      <c r="P13">
        <f>SUM(B13:L13)</f>
        <v>362880</v>
      </c>
    </row>
    <row r="14" spans="1:16" x14ac:dyDescent="0.35">
      <c r="A14" t="s">
        <v>18</v>
      </c>
      <c r="B14">
        <f>'Actual numbers'!B14-'Lower bound numbers'!B14</f>
        <v>724</v>
      </c>
      <c r="C14">
        <f>'Actual numbers'!C14-'Lower bound numbers'!C14</f>
        <v>0</v>
      </c>
      <c r="D14">
        <f>'Actual numbers'!D14-'Lower bound numbers'!D14</f>
        <v>14404</v>
      </c>
      <c r="E14">
        <f>'Actual numbers'!E14-'Lower bound numbers'!E14</f>
        <v>30152</v>
      </c>
      <c r="F14">
        <f>'Actual numbers'!F14-'Lower bound numbers'!F14</f>
        <v>134448</v>
      </c>
      <c r="G14">
        <f>'Actual numbers'!G14-'Lower bound numbers'!G14</f>
        <v>281096</v>
      </c>
      <c r="H14">
        <f>'Actual numbers'!H14-'Lower bound numbers'!H14</f>
        <v>568396</v>
      </c>
      <c r="I14">
        <f>'Actual numbers'!I14-'Lower bound numbers'!I14</f>
        <v>889056</v>
      </c>
      <c r="J14">
        <f>'Actual numbers'!J14-'Lower bound numbers'!J14</f>
        <v>977328</v>
      </c>
      <c r="K14">
        <f>'Actual numbers'!K14-'Lower bound numbers'!K14</f>
        <v>503288</v>
      </c>
      <c r="L14">
        <f>'Actual numbers'!L14-'Lower bound numbers'!L14</f>
        <v>229908</v>
      </c>
      <c r="N14">
        <f>MAX(B14:L14)</f>
        <v>977328</v>
      </c>
      <c r="P14">
        <f>SUM(B14:L14)</f>
        <v>3628800</v>
      </c>
    </row>
    <row r="16" spans="1:16" x14ac:dyDescent="0.35">
      <c r="P16" t="s">
        <v>25</v>
      </c>
    </row>
    <row r="17" spans="1:12" x14ac:dyDescent="0.35">
      <c r="D17" t="s">
        <v>5</v>
      </c>
      <c r="G17" t="s">
        <v>6</v>
      </c>
    </row>
    <row r="19" spans="1:12" x14ac:dyDescent="0.35">
      <c r="E19" t="s">
        <v>20</v>
      </c>
    </row>
    <row r="21" spans="1:12" x14ac:dyDescent="0.35">
      <c r="A21" t="s">
        <v>4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 x14ac:dyDescent="0.35">
      <c r="A22" t="s">
        <v>19</v>
      </c>
      <c r="B22">
        <v>0</v>
      </c>
    </row>
    <row r="23" spans="1:12" x14ac:dyDescent="0.35">
      <c r="A23" t="s">
        <v>9</v>
      </c>
      <c r="B23">
        <f>B5/N5</f>
        <v>1</v>
      </c>
      <c r="C23">
        <f>C5/N5</f>
        <v>0</v>
      </c>
    </row>
    <row r="24" spans="1:12" x14ac:dyDescent="0.35">
      <c r="A24" t="s">
        <v>10</v>
      </c>
      <c r="B24">
        <v>0</v>
      </c>
      <c r="C24">
        <v>1</v>
      </c>
      <c r="D24">
        <v>1</v>
      </c>
    </row>
    <row r="25" spans="1:12" x14ac:dyDescent="0.35">
      <c r="A25" t="s">
        <v>11</v>
      </c>
      <c r="B25">
        <f t="shared" ref="B25:B32" si="2">B7/N7</f>
        <v>0</v>
      </c>
      <c r="C25">
        <f t="shared" ref="C25:C32" si="3">C7/N7</f>
        <v>0</v>
      </c>
      <c r="D25">
        <f t="shared" ref="D25:D32" si="4">D7/N7</f>
        <v>1</v>
      </c>
      <c r="E25">
        <f t="shared" ref="E25:E32" si="5">E7/N7</f>
        <v>0.5</v>
      </c>
    </row>
    <row r="26" spans="1:12" x14ac:dyDescent="0.35">
      <c r="A26" t="s">
        <v>12</v>
      </c>
      <c r="B26">
        <f t="shared" si="2"/>
        <v>0.14285714285714285</v>
      </c>
      <c r="C26">
        <f t="shared" si="3"/>
        <v>0</v>
      </c>
      <c r="D26">
        <f t="shared" si="4"/>
        <v>0.5714285714285714</v>
      </c>
      <c r="E26">
        <f t="shared" si="5"/>
        <v>0</v>
      </c>
      <c r="F26">
        <f t="shared" ref="F26:F32" si="6">F8/N8</f>
        <v>1</v>
      </c>
    </row>
    <row r="27" spans="1:12" x14ac:dyDescent="0.35">
      <c r="A27" t="s">
        <v>14</v>
      </c>
      <c r="B27">
        <f t="shared" si="2"/>
        <v>0.18518518518518517</v>
      </c>
      <c r="C27">
        <f t="shared" si="3"/>
        <v>0</v>
      </c>
      <c r="D27">
        <f t="shared" si="4"/>
        <v>0</v>
      </c>
      <c r="E27">
        <f t="shared" si="5"/>
        <v>0.59259259259259256</v>
      </c>
      <c r="F27">
        <f t="shared" si="6"/>
        <v>1</v>
      </c>
      <c r="G27">
        <f t="shared" ref="G27:G32" si="7">G9/N9</f>
        <v>0.44444444444444442</v>
      </c>
    </row>
    <row r="28" spans="1:12" x14ac:dyDescent="0.35">
      <c r="A28" t="s">
        <v>13</v>
      </c>
      <c r="B28">
        <f t="shared" si="2"/>
        <v>1.6666666666666666E-2</v>
      </c>
      <c r="C28">
        <f t="shared" si="3"/>
        <v>0</v>
      </c>
      <c r="D28">
        <f t="shared" si="4"/>
        <v>0.25</v>
      </c>
      <c r="E28">
        <f t="shared" si="5"/>
        <v>0.46666666666666667</v>
      </c>
      <c r="F28">
        <f t="shared" si="6"/>
        <v>1</v>
      </c>
      <c r="G28">
        <f t="shared" si="7"/>
        <v>0.43333333333333335</v>
      </c>
      <c r="H28">
        <f>H10/N10</f>
        <v>0.83333333333333337</v>
      </c>
    </row>
    <row r="29" spans="1:12" x14ac:dyDescent="0.35">
      <c r="A29" t="s">
        <v>15</v>
      </c>
      <c r="B29">
        <f t="shared" si="2"/>
        <v>2.6385224274406333E-2</v>
      </c>
      <c r="C29">
        <f t="shared" si="3"/>
        <v>0</v>
      </c>
      <c r="D29">
        <f t="shared" si="4"/>
        <v>0.10026385224274406</v>
      </c>
      <c r="E29">
        <f t="shared" si="5"/>
        <v>0.22691292875989447</v>
      </c>
      <c r="F29">
        <f t="shared" si="6"/>
        <v>0.65435356200527706</v>
      </c>
      <c r="G29">
        <f t="shared" si="7"/>
        <v>0.91029023746701843</v>
      </c>
      <c r="H29">
        <f>H11/N11</f>
        <v>1</v>
      </c>
      <c r="I29">
        <f>I11/N11</f>
        <v>0.40633245382585753</v>
      </c>
    </row>
    <row r="30" spans="1:12" x14ac:dyDescent="0.35">
      <c r="A30" t="s">
        <v>16</v>
      </c>
      <c r="B30">
        <f t="shared" si="2"/>
        <v>7.4821080026024724E-3</v>
      </c>
      <c r="C30">
        <f t="shared" si="3"/>
        <v>0</v>
      </c>
      <c r="D30">
        <f t="shared" si="4"/>
        <v>7.2218607677293434E-2</v>
      </c>
      <c r="E30">
        <f t="shared" si="5"/>
        <v>7.6122316200390366E-2</v>
      </c>
      <c r="F30">
        <f t="shared" si="6"/>
        <v>0.35946649316851009</v>
      </c>
      <c r="G30">
        <f t="shared" si="7"/>
        <v>0.77423552374756022</v>
      </c>
      <c r="H30">
        <f>H12/N12</f>
        <v>1</v>
      </c>
      <c r="I30">
        <f>I12/N12</f>
        <v>0.56213402732595963</v>
      </c>
      <c r="J30">
        <f>J12/N12</f>
        <v>0.42745608327911516</v>
      </c>
    </row>
    <row r="31" spans="1:12" x14ac:dyDescent="0.35">
      <c r="A31" t="s">
        <v>17</v>
      </c>
      <c r="B31">
        <f t="shared" si="2"/>
        <v>3.6671250572988291E-3</v>
      </c>
      <c r="C31">
        <f t="shared" si="3"/>
        <v>0</v>
      </c>
      <c r="D31">
        <f t="shared" si="4"/>
        <v>3.5171063049547861E-2</v>
      </c>
      <c r="E31">
        <f t="shared" si="5"/>
        <v>5.8257282160270034E-2</v>
      </c>
      <c r="F31">
        <f t="shared" si="6"/>
        <v>0.25203150393799223</v>
      </c>
      <c r="G31">
        <f t="shared" si="7"/>
        <v>0.50773013293328328</v>
      </c>
      <c r="H31">
        <f>H13/N13</f>
        <v>0.87569279493269991</v>
      </c>
      <c r="I31">
        <f>I13/N13</f>
        <v>1</v>
      </c>
      <c r="J31">
        <f>J13/N13</f>
        <v>0.77680543401258495</v>
      </c>
      <c r="K31">
        <f>K13/N13</f>
        <v>0.27111722298620661</v>
      </c>
    </row>
    <row r="32" spans="1:12" x14ac:dyDescent="0.35">
      <c r="A32" t="s">
        <v>18</v>
      </c>
      <c r="B32">
        <f t="shared" si="2"/>
        <v>7.407953112977424E-4</v>
      </c>
      <c r="C32">
        <f t="shared" si="3"/>
        <v>0</v>
      </c>
      <c r="D32">
        <f t="shared" si="4"/>
        <v>1.4738143182227461E-2</v>
      </c>
      <c r="E32">
        <f t="shared" si="5"/>
        <v>3.085146440089714E-2</v>
      </c>
      <c r="F32">
        <f t="shared" si="6"/>
        <v>0.1375669171455233</v>
      </c>
      <c r="G32">
        <f t="shared" si="7"/>
        <v>0.28761684920517983</v>
      </c>
      <c r="H32">
        <f>H14/N14</f>
        <v>0.58158161845357959</v>
      </c>
      <c r="I32">
        <f>I14/N14</f>
        <v>0.90968027110652716</v>
      </c>
      <c r="J32">
        <f>J14/N14</f>
        <v>1</v>
      </c>
      <c r="K32">
        <f>K14/N14</f>
        <v>0.51496324672985938</v>
      </c>
      <c r="L32">
        <f>L14/N14</f>
        <v>0.23524139285889692</v>
      </c>
    </row>
    <row r="36" spans="1:12" x14ac:dyDescent="0.35">
      <c r="E36" t="s">
        <v>23</v>
      </c>
    </row>
    <row r="38" spans="1:12" x14ac:dyDescent="0.35">
      <c r="A38" t="s">
        <v>4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1:12" x14ac:dyDescent="0.35">
      <c r="A39" t="s">
        <v>19</v>
      </c>
      <c r="B39">
        <v>0</v>
      </c>
    </row>
    <row r="40" spans="1:12" x14ac:dyDescent="0.35">
      <c r="A40" t="s">
        <v>9</v>
      </c>
      <c r="B40">
        <f>B5/P5</f>
        <v>1</v>
      </c>
      <c r="C40">
        <f>C5/P5</f>
        <v>0</v>
      </c>
    </row>
    <row r="41" spans="1:12" x14ac:dyDescent="0.35">
      <c r="A41" t="s">
        <v>10</v>
      </c>
      <c r="B41">
        <v>0</v>
      </c>
      <c r="C41">
        <v>1</v>
      </c>
      <c r="D41">
        <v>1</v>
      </c>
    </row>
    <row r="42" spans="1:12" x14ac:dyDescent="0.35">
      <c r="A42" t="s">
        <v>11</v>
      </c>
      <c r="B42">
        <f t="shared" ref="B42:B49" si="8">B7/P7</f>
        <v>0</v>
      </c>
      <c r="C42">
        <f t="shared" ref="C42:C49" si="9">C7/P7</f>
        <v>0</v>
      </c>
      <c r="D42">
        <f t="shared" ref="D42:D49" si="10">D7/P7</f>
        <v>0.66666666666666663</v>
      </c>
      <c r="E42">
        <f t="shared" ref="E42:E49" si="11">E7/P7</f>
        <v>0.33333333333333331</v>
      </c>
    </row>
    <row r="43" spans="1:12" x14ac:dyDescent="0.35">
      <c r="A43" t="s">
        <v>12</v>
      </c>
      <c r="B43">
        <f t="shared" si="8"/>
        <v>8.3333333333333329E-2</v>
      </c>
      <c r="C43">
        <f t="shared" si="9"/>
        <v>0</v>
      </c>
      <c r="D43">
        <f t="shared" si="10"/>
        <v>0.33333333333333331</v>
      </c>
      <c r="E43">
        <f t="shared" si="11"/>
        <v>0</v>
      </c>
      <c r="F43">
        <f t="shared" ref="F43:F49" si="12">F8/P8</f>
        <v>0.58333333333333337</v>
      </c>
    </row>
    <row r="44" spans="1:12" x14ac:dyDescent="0.35">
      <c r="A44" t="s">
        <v>14</v>
      </c>
      <c r="B44">
        <f t="shared" si="8"/>
        <v>8.3333333333333329E-2</v>
      </c>
      <c r="C44">
        <f t="shared" si="9"/>
        <v>0</v>
      </c>
      <c r="D44">
        <f t="shared" si="10"/>
        <v>0</v>
      </c>
      <c r="E44">
        <f t="shared" si="11"/>
        <v>0.26666666666666666</v>
      </c>
      <c r="F44">
        <f t="shared" si="12"/>
        <v>0.45</v>
      </c>
      <c r="G44">
        <f t="shared" ref="G44:G49" si="13">G9/P9</f>
        <v>0.2</v>
      </c>
    </row>
    <row r="45" spans="1:12" x14ac:dyDescent="0.35">
      <c r="A45" t="s">
        <v>13</v>
      </c>
      <c r="B45">
        <f t="shared" si="8"/>
        <v>5.5555555555555558E-3</v>
      </c>
      <c r="C45">
        <f t="shared" si="9"/>
        <v>0</v>
      </c>
      <c r="D45">
        <f t="shared" si="10"/>
        <v>8.3333333333333329E-2</v>
      </c>
      <c r="E45">
        <f t="shared" si="11"/>
        <v>0.15555555555555556</v>
      </c>
      <c r="F45">
        <f t="shared" si="12"/>
        <v>0.33333333333333331</v>
      </c>
      <c r="G45">
        <f t="shared" si="13"/>
        <v>0.14444444444444443</v>
      </c>
      <c r="H45">
        <f>H10/P10</f>
        <v>0.27777777777777779</v>
      </c>
    </row>
    <row r="46" spans="1:12" x14ac:dyDescent="0.35">
      <c r="A46" t="s">
        <v>15</v>
      </c>
      <c r="B46">
        <f t="shared" si="8"/>
        <v>7.9365079365079361E-3</v>
      </c>
      <c r="C46">
        <f t="shared" si="9"/>
        <v>0</v>
      </c>
      <c r="D46">
        <f t="shared" si="10"/>
        <v>3.0158730158730159E-2</v>
      </c>
      <c r="E46">
        <f t="shared" si="11"/>
        <v>6.8253968253968247E-2</v>
      </c>
      <c r="F46">
        <f t="shared" si="12"/>
        <v>0.19682539682539682</v>
      </c>
      <c r="G46">
        <f t="shared" si="13"/>
        <v>0.27380952380952384</v>
      </c>
      <c r="H46">
        <f>H11/P11</f>
        <v>0.30079365079365078</v>
      </c>
      <c r="I46">
        <f>I11/P11</f>
        <v>0.12222222222222222</v>
      </c>
    </row>
    <row r="47" spans="1:12" x14ac:dyDescent="0.35">
      <c r="A47" t="s">
        <v>16</v>
      </c>
      <c r="B47">
        <f t="shared" si="8"/>
        <v>2.2817460317460319E-3</v>
      </c>
      <c r="C47">
        <f t="shared" si="9"/>
        <v>0</v>
      </c>
      <c r="D47">
        <f t="shared" si="10"/>
        <v>2.2023809523809525E-2</v>
      </c>
      <c r="E47">
        <f t="shared" si="11"/>
        <v>2.3214285714285715E-2</v>
      </c>
      <c r="F47">
        <f t="shared" si="12"/>
        <v>0.10962301587301587</v>
      </c>
      <c r="G47">
        <f t="shared" si="13"/>
        <v>0.2361111111111111</v>
      </c>
      <c r="H47">
        <f>H12/P12</f>
        <v>0.30496031746031749</v>
      </c>
      <c r="I47">
        <f>I12/P12</f>
        <v>0.17142857142857143</v>
      </c>
      <c r="J47">
        <f>J12/P12</f>
        <v>0.13035714285714287</v>
      </c>
    </row>
    <row r="48" spans="1:12" x14ac:dyDescent="0.35">
      <c r="A48" t="s">
        <v>17</v>
      </c>
      <c r="B48">
        <f t="shared" si="8"/>
        <v>9.7001763668430336E-4</v>
      </c>
      <c r="C48">
        <f t="shared" si="9"/>
        <v>0</v>
      </c>
      <c r="D48">
        <f t="shared" si="10"/>
        <v>9.3033509700176358E-3</v>
      </c>
      <c r="E48">
        <f t="shared" si="11"/>
        <v>1.541005291005291E-2</v>
      </c>
      <c r="F48">
        <f t="shared" si="12"/>
        <v>6.6666666666666666E-2</v>
      </c>
      <c r="G48">
        <f t="shared" si="13"/>
        <v>0.13430335097001764</v>
      </c>
      <c r="H48">
        <f>H13/P13</f>
        <v>0.23163580246913582</v>
      </c>
      <c r="I48">
        <f>I13/P13</f>
        <v>0.26451719576719579</v>
      </c>
      <c r="J48">
        <f>J13/P13</f>
        <v>0.20547839506172841</v>
      </c>
      <c r="K48">
        <f>K13/P13</f>
        <v>7.171516754850088E-2</v>
      </c>
    </row>
    <row r="49" spans="1:12" x14ac:dyDescent="0.35">
      <c r="A49" t="s">
        <v>18</v>
      </c>
      <c r="B49">
        <f t="shared" si="8"/>
        <v>1.9951499118165786E-4</v>
      </c>
      <c r="C49">
        <f t="shared" si="9"/>
        <v>0</v>
      </c>
      <c r="D49">
        <f t="shared" si="10"/>
        <v>3.9693562610229275E-3</v>
      </c>
      <c r="E49">
        <f t="shared" si="11"/>
        <v>8.3090828924162266E-3</v>
      </c>
      <c r="F49">
        <f t="shared" si="12"/>
        <v>3.7050264550264549E-2</v>
      </c>
      <c r="G49">
        <f t="shared" si="13"/>
        <v>7.7462522045855381E-2</v>
      </c>
      <c r="H49">
        <f>H14/P14</f>
        <v>0.15663470017636685</v>
      </c>
      <c r="I49">
        <f>I14/P14</f>
        <v>0.245</v>
      </c>
      <c r="J49">
        <f>J14/P14</f>
        <v>0.2693253968253968</v>
      </c>
      <c r="K49">
        <f>K14/P14</f>
        <v>0.1386926807760141</v>
      </c>
      <c r="L49">
        <f>L14/P14</f>
        <v>6.3356481481481486E-2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AA8D-9C75-4F26-BD3E-8E4C01062AD7}">
  <dimension ref="A1:P31"/>
  <sheetViews>
    <sheetView workbookViewId="0">
      <selection activeCell="M18" sqref="M18"/>
    </sheetView>
  </sheetViews>
  <sheetFormatPr defaultRowHeight="14.5" x14ac:dyDescent="0.35"/>
  <sheetData>
    <row r="1" spans="1:16" x14ac:dyDescent="0.35">
      <c r="D1" t="s">
        <v>28</v>
      </c>
    </row>
    <row r="3" spans="1:16" x14ac:dyDescent="0.3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N3" t="s">
        <v>21</v>
      </c>
      <c r="P3" t="s">
        <v>22</v>
      </c>
    </row>
    <row r="4" spans="1:16" x14ac:dyDescent="0.35">
      <c r="A4" t="s">
        <v>19</v>
      </c>
      <c r="B4">
        <f>'Actual numbers'!B4-'Lower bound numbers'!B4</f>
        <v>1</v>
      </c>
      <c r="N4">
        <f t="shared" ref="N4:N14" si="0">MAX(B4:L4)</f>
        <v>1</v>
      </c>
      <c r="P4">
        <f>SUM(B4:L4)</f>
        <v>1</v>
      </c>
    </row>
    <row r="5" spans="1:16" x14ac:dyDescent="0.35">
      <c r="A5" t="s">
        <v>9</v>
      </c>
      <c r="B5">
        <f>'Actual numbers'!B5-'Lower bound numbers'!B5</f>
        <v>1</v>
      </c>
      <c r="C5">
        <v>1</v>
      </c>
      <c r="N5">
        <f t="shared" si="0"/>
        <v>1</v>
      </c>
      <c r="P5">
        <f t="shared" ref="P5:P12" si="1">SUM(B5:L5)</f>
        <v>2</v>
      </c>
    </row>
    <row r="6" spans="1:16" x14ac:dyDescent="0.35">
      <c r="A6" t="s">
        <v>10</v>
      </c>
      <c r="B6">
        <f>'Actual numbers'!B6-'Lower bound numbers'!B6</f>
        <v>0</v>
      </c>
      <c r="C6">
        <f>'Actual numbers'!C6-'Lower bound numbers'!C6</f>
        <v>0</v>
      </c>
      <c r="D6">
        <f>'Actual numbers'!D6-'Lower bound numbers'!D6</f>
        <v>2</v>
      </c>
      <c r="N6">
        <f t="shared" si="0"/>
        <v>2</v>
      </c>
      <c r="P6">
        <f t="shared" si="1"/>
        <v>2</v>
      </c>
    </row>
    <row r="7" spans="1:16" x14ac:dyDescent="0.35">
      <c r="A7" t="s">
        <v>11</v>
      </c>
      <c r="B7">
        <f>'Actual numbers'!B7-'Lower bound numbers'!B7</f>
        <v>0</v>
      </c>
      <c r="C7">
        <f>'Actual numbers'!C7-'Lower bound numbers'!C7</f>
        <v>0</v>
      </c>
      <c r="D7">
        <f>'Actual numbers'!D7-'Lower bound numbers'!D7</f>
        <v>4</v>
      </c>
      <c r="E7">
        <v>6</v>
      </c>
      <c r="N7">
        <f t="shared" si="0"/>
        <v>6</v>
      </c>
      <c r="P7">
        <f t="shared" si="1"/>
        <v>10</v>
      </c>
    </row>
    <row r="8" spans="1:16" x14ac:dyDescent="0.35">
      <c r="A8" t="s">
        <v>12</v>
      </c>
      <c r="B8">
        <f>'Actual numbers'!B8-'Lower bound numbers'!B8</f>
        <v>2</v>
      </c>
      <c r="C8">
        <v>2</v>
      </c>
      <c r="D8">
        <v>10</v>
      </c>
      <c r="E8">
        <v>10</v>
      </c>
      <c r="F8">
        <v>24</v>
      </c>
      <c r="N8">
        <f t="shared" si="0"/>
        <v>24</v>
      </c>
      <c r="P8">
        <f t="shared" si="1"/>
        <v>48</v>
      </c>
    </row>
    <row r="9" spans="1:16" x14ac:dyDescent="0.35">
      <c r="A9" t="s">
        <v>14</v>
      </c>
      <c r="B9">
        <f>'Actual numbers'!B9-'Lower bound numbers'!B9</f>
        <v>10</v>
      </c>
      <c r="C9">
        <v>10</v>
      </c>
      <c r="D9">
        <v>10</v>
      </c>
      <c r="E9">
        <v>42</v>
      </c>
      <c r="F9">
        <v>96</v>
      </c>
      <c r="G9">
        <v>120</v>
      </c>
      <c r="N9">
        <f t="shared" si="0"/>
        <v>120</v>
      </c>
      <c r="P9">
        <f t="shared" si="1"/>
        <v>288</v>
      </c>
    </row>
    <row r="10" spans="1:16" x14ac:dyDescent="0.35">
      <c r="A10" t="s">
        <v>13</v>
      </c>
      <c r="B10">
        <f>'Actual numbers'!B10-'Lower bound numbers'!B10</f>
        <v>4</v>
      </c>
      <c r="C10">
        <v>4</v>
      </c>
      <c r="D10">
        <v>64</v>
      </c>
      <c r="E10">
        <v>176</v>
      </c>
      <c r="F10">
        <v>416</v>
      </c>
      <c r="G10">
        <v>520</v>
      </c>
      <c r="H10">
        <v>720</v>
      </c>
      <c r="N10">
        <f t="shared" si="0"/>
        <v>720</v>
      </c>
      <c r="P10">
        <f t="shared" si="1"/>
        <v>1904</v>
      </c>
    </row>
    <row r="11" spans="1:16" x14ac:dyDescent="0.35">
      <c r="A11" t="s">
        <v>15</v>
      </c>
      <c r="B11">
        <f>'Actual numbers'!B11-'Lower bound numbers'!B11</f>
        <v>40</v>
      </c>
      <c r="C11">
        <v>40</v>
      </c>
      <c r="D11">
        <v>192</v>
      </c>
      <c r="E11">
        <v>536</v>
      </c>
      <c r="F11">
        <v>1528</v>
      </c>
      <c r="G11">
        <v>2908</v>
      </c>
      <c r="H11">
        <v>4424</v>
      </c>
      <c r="I11">
        <v>5040</v>
      </c>
      <c r="N11">
        <f t="shared" si="0"/>
        <v>5040</v>
      </c>
      <c r="P11">
        <f t="shared" si="1"/>
        <v>14708</v>
      </c>
    </row>
    <row r="12" spans="1:16" x14ac:dyDescent="0.35">
      <c r="A12" t="s">
        <v>16</v>
      </c>
      <c r="B12">
        <f>'Actual numbers'!B12-'Lower bound numbers'!B12</f>
        <v>92</v>
      </c>
      <c r="C12">
        <v>92</v>
      </c>
      <c r="D12">
        <v>980</v>
      </c>
      <c r="E12">
        <v>1916</v>
      </c>
      <c r="F12">
        <v>6336</v>
      </c>
      <c r="G12">
        <v>15856</v>
      </c>
      <c r="H12">
        <v>28152</v>
      </c>
      <c r="I12">
        <v>35064</v>
      </c>
      <c r="J12">
        <v>40320</v>
      </c>
      <c r="N12">
        <f t="shared" si="0"/>
        <v>40320</v>
      </c>
      <c r="P12">
        <f t="shared" si="1"/>
        <v>128808</v>
      </c>
    </row>
    <row r="13" spans="1:16" x14ac:dyDescent="0.35">
      <c r="A13" t="s">
        <v>17</v>
      </c>
      <c r="B13">
        <f>'Actual numbers'!B13-'Lower bound numbers'!B13</f>
        <v>352</v>
      </c>
      <c r="C13">
        <v>352</v>
      </c>
      <c r="D13">
        <v>3728</v>
      </c>
      <c r="E13">
        <v>9320</v>
      </c>
      <c r="F13">
        <v>33512</v>
      </c>
      <c r="G13">
        <v>82248</v>
      </c>
      <c r="H13">
        <v>166304</v>
      </c>
      <c r="I13">
        <v>262292</v>
      </c>
      <c r="J13">
        <v>336856</v>
      </c>
      <c r="K13">
        <v>362880</v>
      </c>
      <c r="N13">
        <f t="shared" si="0"/>
        <v>362880</v>
      </c>
      <c r="P13">
        <f>SUM(B13:L13)</f>
        <v>1257844</v>
      </c>
    </row>
    <row r="14" spans="1:16" x14ac:dyDescent="0.35">
      <c r="A14" t="s">
        <v>18</v>
      </c>
      <c r="B14">
        <v>724</v>
      </c>
      <c r="C14">
        <v>724</v>
      </c>
      <c r="D14">
        <v>15128</v>
      </c>
      <c r="E14">
        <v>45280</v>
      </c>
      <c r="F14">
        <v>179728</v>
      </c>
      <c r="G14">
        <v>460824</v>
      </c>
      <c r="H14">
        <v>1029220</v>
      </c>
      <c r="I14">
        <v>1918276</v>
      </c>
      <c r="J14">
        <v>2895604</v>
      </c>
      <c r="K14">
        <v>3398892</v>
      </c>
      <c r="L14">
        <v>3628800</v>
      </c>
      <c r="N14">
        <f t="shared" si="0"/>
        <v>3628800</v>
      </c>
      <c r="P14">
        <f>SUM(B14:L14)</f>
        <v>13573200</v>
      </c>
    </row>
    <row r="17" spans="1:12" x14ac:dyDescent="0.35">
      <c r="B17" t="s">
        <v>29</v>
      </c>
    </row>
    <row r="18" spans="1:12" x14ac:dyDescent="0.35">
      <c r="E18" t="s">
        <v>20</v>
      </c>
    </row>
    <row r="20" spans="1:12" x14ac:dyDescent="0.35">
      <c r="A20" t="s">
        <v>4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35">
      <c r="A21" t="s">
        <v>19</v>
      </c>
      <c r="B21">
        <f t="shared" ref="B21:B31" si="2">B4/N4</f>
        <v>1</v>
      </c>
    </row>
    <row r="22" spans="1:12" x14ac:dyDescent="0.35">
      <c r="A22" t="s">
        <v>9</v>
      </c>
      <c r="B22">
        <f t="shared" si="2"/>
        <v>1</v>
      </c>
      <c r="C22">
        <f t="shared" ref="C22:C31" si="3">C5/N5</f>
        <v>1</v>
      </c>
    </row>
    <row r="23" spans="1:12" x14ac:dyDescent="0.35">
      <c r="A23" t="s">
        <v>10</v>
      </c>
      <c r="B23">
        <f t="shared" si="2"/>
        <v>0</v>
      </c>
      <c r="C23">
        <f t="shared" si="3"/>
        <v>0</v>
      </c>
      <c r="D23">
        <f t="shared" ref="D23:D31" si="4">D6/N6</f>
        <v>1</v>
      </c>
    </row>
    <row r="24" spans="1:12" x14ac:dyDescent="0.35">
      <c r="A24" t="s">
        <v>11</v>
      </c>
      <c r="B24">
        <f t="shared" si="2"/>
        <v>0</v>
      </c>
      <c r="C24">
        <f t="shared" si="3"/>
        <v>0</v>
      </c>
      <c r="D24">
        <f t="shared" si="4"/>
        <v>0.66666666666666663</v>
      </c>
      <c r="E24">
        <f t="shared" ref="E24:E31" si="5">E7/N7</f>
        <v>1</v>
      </c>
    </row>
    <row r="25" spans="1:12" x14ac:dyDescent="0.35">
      <c r="A25" t="s">
        <v>12</v>
      </c>
      <c r="B25">
        <f t="shared" si="2"/>
        <v>8.3333333333333329E-2</v>
      </c>
      <c r="C25">
        <f t="shared" si="3"/>
        <v>8.3333333333333329E-2</v>
      </c>
      <c r="D25">
        <f t="shared" si="4"/>
        <v>0.41666666666666669</v>
      </c>
      <c r="E25">
        <f t="shared" si="5"/>
        <v>0.41666666666666669</v>
      </c>
      <c r="F25">
        <f>F8/N8</f>
        <v>1</v>
      </c>
    </row>
    <row r="26" spans="1:12" x14ac:dyDescent="0.35">
      <c r="A26" t="s">
        <v>14</v>
      </c>
      <c r="B26">
        <f t="shared" si="2"/>
        <v>8.3333333333333329E-2</v>
      </c>
      <c r="C26">
        <f t="shared" si="3"/>
        <v>8.3333333333333329E-2</v>
      </c>
      <c r="D26">
        <f t="shared" si="4"/>
        <v>8.3333333333333329E-2</v>
      </c>
      <c r="E26">
        <f t="shared" si="5"/>
        <v>0.35</v>
      </c>
      <c r="F26">
        <f>F9/N9</f>
        <v>0.8</v>
      </c>
      <c r="G26">
        <f>G9/N9</f>
        <v>1</v>
      </c>
    </row>
    <row r="27" spans="1:12" x14ac:dyDescent="0.35">
      <c r="A27" t="s">
        <v>13</v>
      </c>
      <c r="B27">
        <f t="shared" si="2"/>
        <v>5.5555555555555558E-3</v>
      </c>
      <c r="C27">
        <f t="shared" si="3"/>
        <v>5.5555555555555558E-3</v>
      </c>
      <c r="D27">
        <f t="shared" si="4"/>
        <v>8.8888888888888892E-2</v>
      </c>
      <c r="E27">
        <f t="shared" si="5"/>
        <v>0.24444444444444444</v>
      </c>
      <c r="F27">
        <f>F10/N10</f>
        <v>0.57777777777777772</v>
      </c>
      <c r="G27">
        <f>G10/N10</f>
        <v>0.72222222222222221</v>
      </c>
      <c r="H27">
        <f>H10/N10</f>
        <v>1</v>
      </c>
    </row>
    <row r="28" spans="1:12" x14ac:dyDescent="0.35">
      <c r="A28" t="s">
        <v>15</v>
      </c>
      <c r="B28">
        <f t="shared" si="2"/>
        <v>7.9365079365079361E-3</v>
      </c>
      <c r="C28">
        <f t="shared" si="3"/>
        <v>7.9365079365079361E-3</v>
      </c>
      <c r="D28">
        <f t="shared" si="4"/>
        <v>3.8095238095238099E-2</v>
      </c>
      <c r="E28">
        <f t="shared" si="5"/>
        <v>0.10634920634920635</v>
      </c>
      <c r="F28">
        <f>F11/N11</f>
        <v>0.30317460317460315</v>
      </c>
      <c r="G28">
        <f>G11/N11</f>
        <v>0.57698412698412693</v>
      </c>
      <c r="H28">
        <f>H11/N11</f>
        <v>0.87777777777777777</v>
      </c>
      <c r="I28">
        <f>I11/N11</f>
        <v>1</v>
      </c>
    </row>
    <row r="29" spans="1:12" x14ac:dyDescent="0.35">
      <c r="A29" t="s">
        <v>16</v>
      </c>
      <c r="B29">
        <f t="shared" si="2"/>
        <v>2.2817460317460319E-3</v>
      </c>
      <c r="C29">
        <f t="shared" si="3"/>
        <v>2.2817460317460319E-3</v>
      </c>
      <c r="D29">
        <f t="shared" si="4"/>
        <v>2.4305555555555556E-2</v>
      </c>
      <c r="E29">
        <f t="shared" si="5"/>
        <v>4.7519841269841268E-2</v>
      </c>
      <c r="F29">
        <f>F12/N12</f>
        <v>0.15714285714285714</v>
      </c>
      <c r="G29">
        <f>G12/N12</f>
        <v>0.39325396825396824</v>
      </c>
      <c r="H29">
        <f>H12/N12</f>
        <v>0.69821428571428568</v>
      </c>
      <c r="I29">
        <f>I12/N12</f>
        <v>0.86964285714285716</v>
      </c>
      <c r="J29">
        <f>J12/N12</f>
        <v>1</v>
      </c>
    </row>
    <row r="30" spans="1:12" x14ac:dyDescent="0.35">
      <c r="A30" t="s">
        <v>17</v>
      </c>
      <c r="B30">
        <f t="shared" si="2"/>
        <v>9.7001763668430336E-4</v>
      </c>
      <c r="C30">
        <f t="shared" si="3"/>
        <v>9.7001763668430336E-4</v>
      </c>
      <c r="D30">
        <f t="shared" si="4"/>
        <v>1.027336860670194E-2</v>
      </c>
      <c r="E30">
        <f t="shared" si="5"/>
        <v>2.5683421516754849E-2</v>
      </c>
      <c r="F30">
        <f t="shared" ref="F30:F31" si="6">F13/N13</f>
        <v>9.2350088183421511E-2</v>
      </c>
      <c r="G30">
        <f t="shared" ref="G30:G31" si="7">G13/N13</f>
        <v>0.22665343915343916</v>
      </c>
      <c r="H30">
        <f t="shared" ref="H30:H31" si="8">H13/N13</f>
        <v>0.45828924162257495</v>
      </c>
      <c r="I30">
        <f t="shared" ref="I30:I31" si="9">I13/N13</f>
        <v>0.72280643738977068</v>
      </c>
      <c r="J30">
        <f>J13/N13</f>
        <v>0.92828483245149906</v>
      </c>
      <c r="K30">
        <f>K13/N13</f>
        <v>1</v>
      </c>
    </row>
    <row r="31" spans="1:12" x14ac:dyDescent="0.35">
      <c r="A31" t="s">
        <v>18</v>
      </c>
      <c r="B31">
        <f t="shared" si="2"/>
        <v>1.9951499118165786E-4</v>
      </c>
      <c r="C31">
        <f t="shared" si="3"/>
        <v>1.9951499118165786E-4</v>
      </c>
      <c r="D31">
        <f t="shared" si="4"/>
        <v>4.1688712522045855E-3</v>
      </c>
      <c r="E31">
        <f t="shared" si="5"/>
        <v>1.2477954144620811E-2</v>
      </c>
      <c r="F31">
        <f t="shared" si="6"/>
        <v>4.9528218694885363E-2</v>
      </c>
      <c r="G31">
        <f t="shared" si="7"/>
        <v>0.12699074074074074</v>
      </c>
      <c r="H31">
        <f t="shared" si="8"/>
        <v>0.28362544091710756</v>
      </c>
      <c r="I31">
        <f t="shared" si="9"/>
        <v>0.52862544091710761</v>
      </c>
      <c r="J31">
        <f>J14/N14</f>
        <v>0.79795083774250442</v>
      </c>
      <c r="K31">
        <f>K14/N14</f>
        <v>0.93664351851851857</v>
      </c>
      <c r="L31">
        <f>L14/N14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C3C4-CC20-4F40-B982-EBC537B549A0}">
  <dimension ref="A1:U51"/>
  <sheetViews>
    <sheetView workbookViewId="0">
      <selection activeCell="K14" sqref="K14"/>
    </sheetView>
  </sheetViews>
  <sheetFormatPr defaultRowHeight="14.5" x14ac:dyDescent="0.35"/>
  <sheetData>
    <row r="1" spans="1:21" x14ac:dyDescent="0.35">
      <c r="D1" t="s">
        <v>8</v>
      </c>
    </row>
    <row r="3" spans="1:21" x14ac:dyDescent="0.3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 t="s">
        <v>26</v>
      </c>
      <c r="O3" t="s">
        <v>21</v>
      </c>
      <c r="Q3" t="s">
        <v>22</v>
      </c>
    </row>
    <row r="4" spans="1:21" x14ac:dyDescent="0.35">
      <c r="A4" t="s">
        <v>19</v>
      </c>
      <c r="B4" s="1">
        <f>'Lower bound numbers'!B4/'Actual numbers'!B4</f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ref="M4:M13" si="0">AVERAGE(B4:K4)</f>
        <v>0</v>
      </c>
      <c r="O4">
        <f t="shared" ref="O4:O14" si="1">MAX(B4:L4)</f>
        <v>0</v>
      </c>
      <c r="Q4">
        <f t="shared" ref="Q4:Q14" si="2">SUM(B4:L4)</f>
        <v>0</v>
      </c>
    </row>
    <row r="5" spans="1:21" x14ac:dyDescent="0.35">
      <c r="A5" t="s">
        <v>9</v>
      </c>
      <c r="B5" s="1">
        <f>'Lower bound numbers'!B5/'Actual numbers'!B5</f>
        <v>0</v>
      </c>
      <c r="C5" s="1">
        <f>'Lower bound numbers'!C5/'Actual numbers'!C5</f>
        <v>1</v>
      </c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0.5</v>
      </c>
      <c r="O5">
        <f t="shared" si="1"/>
        <v>1</v>
      </c>
      <c r="Q5">
        <f t="shared" si="2"/>
        <v>1</v>
      </c>
    </row>
    <row r="6" spans="1:21" x14ac:dyDescent="0.35">
      <c r="A6" t="s">
        <v>10</v>
      </c>
      <c r="B6" s="1">
        <v>0</v>
      </c>
      <c r="C6" s="1">
        <v>1</v>
      </c>
      <c r="D6" s="1">
        <f>'Lower bound numbers'!D6/'Actual numbers'!D6</f>
        <v>0</v>
      </c>
      <c r="E6" s="1"/>
      <c r="F6" s="1"/>
      <c r="G6" s="1"/>
      <c r="H6" s="1"/>
      <c r="I6" s="1"/>
      <c r="J6" s="1"/>
      <c r="K6" s="1"/>
      <c r="L6" s="1"/>
      <c r="M6" s="1">
        <f t="shared" si="0"/>
        <v>0.33333333333333331</v>
      </c>
      <c r="O6">
        <f t="shared" si="1"/>
        <v>1</v>
      </c>
      <c r="Q6">
        <f t="shared" si="2"/>
        <v>1</v>
      </c>
    </row>
    <row r="7" spans="1:21" x14ac:dyDescent="0.35">
      <c r="A7" t="s">
        <v>11</v>
      </c>
      <c r="B7" s="1">
        <v>0</v>
      </c>
      <c r="C7" s="1">
        <v>1</v>
      </c>
      <c r="D7" s="1">
        <f>'Lower bound numbers'!D7/'Actual numbers'!D7</f>
        <v>0</v>
      </c>
      <c r="E7" s="1">
        <f>'Lower bound numbers'!E7/'Actual numbers'!E7</f>
        <v>0.66666666666666663</v>
      </c>
      <c r="F7" s="1"/>
      <c r="G7" s="1"/>
      <c r="H7" s="1"/>
      <c r="I7" s="1"/>
      <c r="J7" s="1"/>
      <c r="K7" s="1"/>
      <c r="L7" s="1"/>
      <c r="M7" s="1">
        <f t="shared" si="0"/>
        <v>0.41666666666666663</v>
      </c>
      <c r="O7">
        <f t="shared" si="1"/>
        <v>1</v>
      </c>
      <c r="Q7">
        <f t="shared" si="2"/>
        <v>1.6666666666666665</v>
      </c>
      <c r="U7" s="1"/>
    </row>
    <row r="8" spans="1:21" x14ac:dyDescent="0.35">
      <c r="A8" t="s">
        <v>12</v>
      </c>
      <c r="B8" s="1">
        <f>'Lower bound numbers'!B8/'Actual numbers'!B8</f>
        <v>0</v>
      </c>
      <c r="C8" s="1">
        <f>'Lower bound numbers'!C8/'Actual numbers'!C8</f>
        <v>1</v>
      </c>
      <c r="D8" s="1">
        <f>'Lower bound numbers'!D8/'Actual numbers'!D8</f>
        <v>0.6</v>
      </c>
      <c r="E8" s="1">
        <f>'Lower bound numbers'!E8/'Actual numbers'!E8</f>
        <v>1</v>
      </c>
      <c r="F8" s="1">
        <f>'Lower bound numbers'!F8/'Actual numbers'!F8</f>
        <v>0.41666666666666669</v>
      </c>
      <c r="G8" s="1"/>
      <c r="H8" s="1"/>
      <c r="I8" s="1"/>
      <c r="J8" s="1"/>
      <c r="K8" s="1"/>
      <c r="L8" s="1"/>
      <c r="M8" s="1">
        <f t="shared" si="0"/>
        <v>0.60333333333333328</v>
      </c>
      <c r="O8">
        <f t="shared" si="1"/>
        <v>1</v>
      </c>
      <c r="Q8">
        <f t="shared" si="2"/>
        <v>3.0166666666666666</v>
      </c>
      <c r="U8" s="1"/>
    </row>
    <row r="9" spans="1:21" x14ac:dyDescent="0.35">
      <c r="A9" t="s">
        <v>14</v>
      </c>
      <c r="B9" s="1">
        <f>'Lower bound numbers'!B9/'Actual numbers'!B9</f>
        <v>0</v>
      </c>
      <c r="C9" s="1">
        <f>'Lower bound numbers'!C9/'Actual numbers'!C9</f>
        <v>1</v>
      </c>
      <c r="D9" s="1">
        <f>'Lower bound numbers'!D9/'Actual numbers'!D9</f>
        <v>1</v>
      </c>
      <c r="E9" s="1">
        <f>'Lower bound numbers'!E9/'Actual numbers'!E9</f>
        <v>0.75757575757575757</v>
      </c>
      <c r="F9" s="1">
        <f>'Lower bound numbers'!F9/'Actual numbers'!F9</f>
        <v>0.6785714285714286</v>
      </c>
      <c r="G9" s="1">
        <f>'Lower bound numbers'!G9/'Actual numbers'!G9</f>
        <v>0.8</v>
      </c>
      <c r="H9" s="1"/>
      <c r="I9" s="1"/>
      <c r="J9" s="1"/>
      <c r="K9" s="1"/>
      <c r="L9" s="1"/>
      <c r="M9" s="1">
        <f t="shared" si="0"/>
        <v>0.70602453102453111</v>
      </c>
      <c r="O9">
        <f t="shared" si="1"/>
        <v>1</v>
      </c>
      <c r="Q9">
        <f t="shared" si="2"/>
        <v>4.2361471861471864</v>
      </c>
      <c r="U9" s="1"/>
    </row>
    <row r="10" spans="1:21" x14ac:dyDescent="0.35">
      <c r="A10" t="s">
        <v>13</v>
      </c>
      <c r="B10" s="1">
        <f>'Lower bound numbers'!B10/'Actual numbers'!B10</f>
        <v>0</v>
      </c>
      <c r="C10" s="1">
        <f>'Lower bound numbers'!C10/'Actual numbers'!C10</f>
        <v>1</v>
      </c>
      <c r="D10" s="1">
        <f>'Lower bound numbers'!D10/'Actual numbers'!D10</f>
        <v>0.5</v>
      </c>
      <c r="E10" s="1">
        <f>'Lower bound numbers'!E10/'Actual numbers'!E10</f>
        <v>0.7407407407407407</v>
      </c>
      <c r="F10" s="1">
        <f>'Lower bound numbers'!F10/'Actual numbers'!F10</f>
        <v>0.75903614457831325</v>
      </c>
      <c r="G10" s="1">
        <f>'Lower bound numbers'!G10/'Actual numbers'!G10</f>
        <v>0.91216216216216217</v>
      </c>
      <c r="H10" s="1">
        <f>'Lower bound numbers'!H10/'Actual numbers'!H10</f>
        <v>0.72222222222222221</v>
      </c>
      <c r="I10" s="1"/>
      <c r="J10" s="1"/>
      <c r="K10" s="1"/>
      <c r="L10" s="1"/>
      <c r="M10" s="1">
        <f>AVERAGE(B10:K10)</f>
        <v>0.66202303852906252</v>
      </c>
      <c r="O10">
        <f t="shared" si="1"/>
        <v>1</v>
      </c>
      <c r="Q10">
        <f t="shared" si="2"/>
        <v>4.634161269703438</v>
      </c>
      <c r="U10" s="1"/>
    </row>
    <row r="11" spans="1:21" x14ac:dyDescent="0.35">
      <c r="A11" t="s">
        <v>15</v>
      </c>
      <c r="B11" s="1">
        <f>'Lower bound numbers'!B11/'Actual numbers'!B11</f>
        <v>0</v>
      </c>
      <c r="C11" s="1">
        <f>'Lower bound numbers'!C11/'Actual numbers'!C11</f>
        <v>1</v>
      </c>
      <c r="D11" s="1">
        <f>'Lower bound numbers'!D11/'Actual numbers'!D11</f>
        <v>0.84677419354838712</v>
      </c>
      <c r="E11" s="1">
        <f>'Lower bound numbers'!E11/'Actual numbers'!E11</f>
        <v>0.86261980830670926</v>
      </c>
      <c r="F11" s="1">
        <f>'Lower bound numbers'!F11/'Actual numbers'!F11</f>
        <v>0.81240544629349476</v>
      </c>
      <c r="G11" s="1">
        <f>'Lower bound numbers'!G11/'Actual numbers'!G11</f>
        <v>0.84282460136674264</v>
      </c>
      <c r="H11" s="1">
        <f>'Lower bound numbers'!H11/'Actual numbers'!H11</f>
        <v>0.84319404220107574</v>
      </c>
      <c r="I11" s="1">
        <f>'Lower bound numbers'!I11/'Actual numbers'!I11</f>
        <v>0.87777777777777777</v>
      </c>
      <c r="J11" s="1"/>
      <c r="K11" s="1"/>
      <c r="L11" s="1"/>
      <c r="M11" s="1">
        <f t="shared" si="0"/>
        <v>0.76069948368677331</v>
      </c>
      <c r="O11">
        <f t="shared" si="1"/>
        <v>1</v>
      </c>
      <c r="Q11">
        <f t="shared" si="2"/>
        <v>6.0855958694941865</v>
      </c>
      <c r="U11" s="1"/>
    </row>
    <row r="12" spans="1:21" x14ac:dyDescent="0.35">
      <c r="A12" t="s">
        <v>16</v>
      </c>
      <c r="B12" s="1">
        <f>'Lower bound numbers'!B12/'Actual numbers'!B12</f>
        <v>0</v>
      </c>
      <c r="C12" s="1">
        <f>'Lower bound numbers'!C12/'Actual numbers'!C12</f>
        <v>1</v>
      </c>
      <c r="D12" s="1">
        <f>'Lower bound numbers'!D12/'Actual numbers'!D12</f>
        <v>0.74364896073902997</v>
      </c>
      <c r="E12" s="1">
        <f>'Lower bound numbers'!E12/'Actual numbers'!E12</f>
        <v>0.91800981079187105</v>
      </c>
      <c r="F12" s="1">
        <f>'Lower bound numbers'!F12/'Actual numbers'!F12</f>
        <v>0.84684684684684686</v>
      </c>
      <c r="G12" s="1">
        <f>'Lower bound numbers'!G12/'Actual numbers'!G12</f>
        <v>0.839924670433145</v>
      </c>
      <c r="H12" s="1">
        <f>'Lower bound numbers'!H12/'Actual numbers'!H12</f>
        <v>0.86725969427411698</v>
      </c>
      <c r="I12" s="1">
        <f>'Lower bound numbers'!I12/'Actual numbers'!I12</f>
        <v>0.92188771358828314</v>
      </c>
      <c r="J12" s="1">
        <f>'Lower bound numbers'!J12/'Actual numbers'!J12</f>
        <v>0.86964285714285716</v>
      </c>
      <c r="K12" s="1"/>
      <c r="L12" s="1"/>
      <c r="M12" s="1">
        <f t="shared" si="0"/>
        <v>0.77858006153512782</v>
      </c>
      <c r="O12">
        <f t="shared" si="1"/>
        <v>1</v>
      </c>
      <c r="Q12">
        <f t="shared" si="2"/>
        <v>7.0072205538161505</v>
      </c>
      <c r="U12" s="1"/>
    </row>
    <row r="13" spans="1:21" x14ac:dyDescent="0.35">
      <c r="A13" t="s">
        <v>17</v>
      </c>
      <c r="B13" s="1">
        <f>'Lower bound numbers'!B13/'Actual numbers'!B13</f>
        <v>0</v>
      </c>
      <c r="C13" s="1">
        <f>'Lower bound numbers'!C13/'Actual numbers'!C13</f>
        <v>1</v>
      </c>
      <c r="D13" s="1">
        <f>'Lower bound numbers'!D13/'Actual numbers'!D13</f>
        <v>0.78963110667996017</v>
      </c>
      <c r="E13" s="1">
        <f>'Lower bound numbers'!E13/'Actual numbers'!E13</f>
        <v>0.90488501836984625</v>
      </c>
      <c r="F13" s="1">
        <f>'Lower bound numbers'!F13/'Actual numbers'!F13</f>
        <v>0.86015538290788018</v>
      </c>
      <c r="G13" s="1">
        <f>'Lower bound numbers'!G13/'Actual numbers'!G13</f>
        <v>0.88287093114918003</v>
      </c>
      <c r="H13" s="1">
        <f>'Lower bound numbers'!H13/'Actual numbers'!H13</f>
        <v>0.89230327692418077</v>
      </c>
      <c r="I13" s="1">
        <f>'Lower bound numbers'!I13/'Actual numbers'!I13</f>
        <v>0.90857763300760042</v>
      </c>
      <c r="J13" s="1">
        <f>'Lower bound numbers'!J13/'Actual numbers'!J13</f>
        <v>0.91668491693520637</v>
      </c>
      <c r="K13" s="1">
        <f>'Lower bound numbers'!K13/'Actual numbers'!K13</f>
        <v>0.92828483245149906</v>
      </c>
      <c r="L13" s="1"/>
      <c r="M13" s="1">
        <f t="shared" si="0"/>
        <v>0.80833930984253521</v>
      </c>
      <c r="O13">
        <f t="shared" si="1"/>
        <v>1</v>
      </c>
      <c r="Q13">
        <f t="shared" si="2"/>
        <v>8.0833930984253524</v>
      </c>
      <c r="U13" s="1"/>
    </row>
    <row r="14" spans="1:21" x14ac:dyDescent="0.35">
      <c r="A14" t="s">
        <v>18</v>
      </c>
      <c r="B14" s="1">
        <f>'Lower bound numbers'!B14/'Actual numbers'!B14</f>
        <v>0</v>
      </c>
      <c r="C14" s="1">
        <f>'Lower bound numbers'!C14/'Actual numbers'!C14</f>
        <v>1</v>
      </c>
      <c r="D14" s="1">
        <f>'Lower bound numbers'!D14/'Actual numbers'!D14</f>
        <v>0.69342754980418864</v>
      </c>
      <c r="E14" s="1">
        <f>'Lower bound numbers'!E14/'Actual numbers'!E14</f>
        <v>0.87018220645472388</v>
      </c>
      <c r="F14" s="1">
        <f>'Lower bound numbers'!F14/'Actual numbers'!F14</f>
        <v>0.85075660699062239</v>
      </c>
      <c r="G14" s="1">
        <f>'Lower bound numbers'!G14/'Actual numbers'!G14</f>
        <v>0.89627637591658893</v>
      </c>
      <c r="H14" s="1">
        <f>'Lower bound numbers'!H14/'Actual numbers'!H14</f>
        <v>0.90841534224608922</v>
      </c>
      <c r="I14" s="1">
        <f>'Lower bound numbers'!I14/'Actual numbers'!I14</f>
        <v>0.91621677247755806</v>
      </c>
      <c r="J14" s="1">
        <f>'Lower bound numbers'!J14/'Actual numbers'!J14</f>
        <v>0.92454018936295002</v>
      </c>
      <c r="K14" s="1">
        <f>'Lower bound numbers'!K14/'Actual numbers'!K14</f>
        <v>0.94938980732874789</v>
      </c>
      <c r="L14" s="1">
        <f>'Lower bound numbers'!L14/'Actual numbers'!L14</f>
        <v>0.93664351851851857</v>
      </c>
      <c r="M14" s="1">
        <f>AVERAGE(B14:L14)</f>
        <v>0.8132589426454534</v>
      </c>
      <c r="O14">
        <f t="shared" si="1"/>
        <v>1</v>
      </c>
      <c r="Q14">
        <f t="shared" si="2"/>
        <v>8.9458483690999877</v>
      </c>
      <c r="U14" s="1"/>
    </row>
    <row r="15" spans="1:21" x14ac:dyDescent="0.35">
      <c r="A15" t="s">
        <v>26</v>
      </c>
      <c r="B15" s="1">
        <f>AVERAGE(B4:B14)</f>
        <v>0</v>
      </c>
      <c r="C15" s="1">
        <f t="shared" ref="C15:L15" si="3">AVERAGE(C4:C14)</f>
        <v>1</v>
      </c>
      <c r="D15" s="1">
        <f t="shared" si="3"/>
        <v>0.57483131230795181</v>
      </c>
      <c r="E15" s="1">
        <f t="shared" si="3"/>
        <v>0.84008500111328932</v>
      </c>
      <c r="F15" s="1">
        <f t="shared" si="3"/>
        <v>0.74634836040789332</v>
      </c>
      <c r="G15" s="1">
        <f t="shared" si="3"/>
        <v>0.86234312350463638</v>
      </c>
      <c r="H15" s="1">
        <f t="shared" si="3"/>
        <v>0.84667891557353703</v>
      </c>
      <c r="I15" s="1">
        <f t="shared" si="3"/>
        <v>0.90611497421280474</v>
      </c>
      <c r="J15" s="1">
        <f t="shared" si="3"/>
        <v>0.90362265448033785</v>
      </c>
      <c r="K15" s="1">
        <f t="shared" si="3"/>
        <v>0.93883731989012342</v>
      </c>
      <c r="L15" s="1">
        <f t="shared" si="3"/>
        <v>0.93664351851851857</v>
      </c>
      <c r="U15" s="1"/>
    </row>
    <row r="16" spans="1:21" x14ac:dyDescent="0.35">
      <c r="U16" s="1"/>
    </row>
    <row r="17" spans="1:21" x14ac:dyDescent="0.35">
      <c r="D17" t="s">
        <v>5</v>
      </c>
      <c r="G17" t="s">
        <v>6</v>
      </c>
      <c r="U17" s="1"/>
    </row>
    <row r="18" spans="1:21" x14ac:dyDescent="0.35">
      <c r="C18" s="1"/>
      <c r="U18" s="1"/>
    </row>
    <row r="19" spans="1:21" x14ac:dyDescent="0.35">
      <c r="E19" t="s">
        <v>20</v>
      </c>
      <c r="U19" s="1"/>
    </row>
    <row r="20" spans="1:21" x14ac:dyDescent="0.35">
      <c r="U20" s="1"/>
    </row>
    <row r="21" spans="1:21" x14ac:dyDescent="0.35">
      <c r="A21" t="s">
        <v>4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U21" s="1"/>
    </row>
    <row r="22" spans="1:21" x14ac:dyDescent="0.35">
      <c r="A22" t="s">
        <v>19</v>
      </c>
      <c r="B22">
        <v>0</v>
      </c>
      <c r="U22" s="1"/>
    </row>
    <row r="23" spans="1:21" x14ac:dyDescent="0.35">
      <c r="A23" t="s">
        <v>9</v>
      </c>
      <c r="B23">
        <f>B5/O5</f>
        <v>0</v>
      </c>
      <c r="C23">
        <f>C5/O5</f>
        <v>1</v>
      </c>
      <c r="U23" s="1"/>
    </row>
    <row r="24" spans="1:21" x14ac:dyDescent="0.35">
      <c r="A24" t="s">
        <v>10</v>
      </c>
      <c r="B24">
        <v>0</v>
      </c>
      <c r="C24">
        <v>1</v>
      </c>
      <c r="D24">
        <v>1</v>
      </c>
      <c r="U24" s="1"/>
    </row>
    <row r="25" spans="1:21" x14ac:dyDescent="0.35">
      <c r="A25" t="s">
        <v>11</v>
      </c>
      <c r="B25">
        <f t="shared" ref="B25:B32" si="4">B7/O7</f>
        <v>0</v>
      </c>
      <c r="C25">
        <f t="shared" ref="C25:C32" si="5">C7/O7</f>
        <v>1</v>
      </c>
      <c r="D25">
        <f t="shared" ref="D25:D32" si="6">D7/O7</f>
        <v>0</v>
      </c>
      <c r="E25">
        <f t="shared" ref="E25:E32" si="7">E7/O7</f>
        <v>0.66666666666666663</v>
      </c>
      <c r="U25" s="1"/>
    </row>
    <row r="26" spans="1:21" x14ac:dyDescent="0.35">
      <c r="A26" t="s">
        <v>12</v>
      </c>
      <c r="B26">
        <f t="shared" si="4"/>
        <v>0</v>
      </c>
      <c r="C26">
        <f t="shared" si="5"/>
        <v>1</v>
      </c>
      <c r="D26">
        <f t="shared" si="6"/>
        <v>0.6</v>
      </c>
      <c r="E26">
        <f t="shared" si="7"/>
        <v>1</v>
      </c>
      <c r="F26">
        <f t="shared" ref="F26:F32" si="8">F8/O8</f>
        <v>0.41666666666666669</v>
      </c>
      <c r="U26" s="1"/>
    </row>
    <row r="27" spans="1:21" x14ac:dyDescent="0.35">
      <c r="A27" t="s">
        <v>14</v>
      </c>
      <c r="B27">
        <f t="shared" si="4"/>
        <v>0</v>
      </c>
      <c r="C27">
        <f t="shared" si="5"/>
        <v>1</v>
      </c>
      <c r="D27">
        <f t="shared" si="6"/>
        <v>1</v>
      </c>
      <c r="E27">
        <f t="shared" si="7"/>
        <v>0.75757575757575757</v>
      </c>
      <c r="F27">
        <f t="shared" si="8"/>
        <v>0.6785714285714286</v>
      </c>
      <c r="G27">
        <f t="shared" ref="G27:G32" si="9">G9/O9</f>
        <v>0.8</v>
      </c>
      <c r="U27" s="1"/>
    </row>
    <row r="28" spans="1:21" x14ac:dyDescent="0.35">
      <c r="A28" t="s">
        <v>13</v>
      </c>
      <c r="B28">
        <f t="shared" si="4"/>
        <v>0</v>
      </c>
      <c r="C28">
        <f t="shared" si="5"/>
        <v>1</v>
      </c>
      <c r="D28">
        <f t="shared" si="6"/>
        <v>0.5</v>
      </c>
      <c r="E28">
        <f t="shared" si="7"/>
        <v>0.7407407407407407</v>
      </c>
      <c r="F28">
        <f t="shared" si="8"/>
        <v>0.75903614457831325</v>
      </c>
      <c r="G28">
        <f t="shared" si="9"/>
        <v>0.91216216216216217</v>
      </c>
      <c r="H28">
        <f>H10/O10</f>
        <v>0.72222222222222221</v>
      </c>
      <c r="U28" s="1"/>
    </row>
    <row r="29" spans="1:21" x14ac:dyDescent="0.35">
      <c r="A29" t="s">
        <v>15</v>
      </c>
      <c r="B29">
        <f t="shared" si="4"/>
        <v>0</v>
      </c>
      <c r="C29">
        <f t="shared" si="5"/>
        <v>1</v>
      </c>
      <c r="D29">
        <f t="shared" si="6"/>
        <v>0.84677419354838712</v>
      </c>
      <c r="E29">
        <f t="shared" si="7"/>
        <v>0.86261980830670926</v>
      </c>
      <c r="F29">
        <f t="shared" si="8"/>
        <v>0.81240544629349476</v>
      </c>
      <c r="G29">
        <f t="shared" si="9"/>
        <v>0.84282460136674264</v>
      </c>
      <c r="H29">
        <f>H11/O11</f>
        <v>0.84319404220107574</v>
      </c>
      <c r="I29">
        <f>I11/O11</f>
        <v>0.87777777777777777</v>
      </c>
      <c r="U29" s="1"/>
    </row>
    <row r="30" spans="1:21" x14ac:dyDescent="0.35">
      <c r="A30" t="s">
        <v>16</v>
      </c>
      <c r="B30">
        <f t="shared" si="4"/>
        <v>0</v>
      </c>
      <c r="C30">
        <f t="shared" si="5"/>
        <v>1</v>
      </c>
      <c r="D30">
        <f t="shared" si="6"/>
        <v>0.74364896073902997</v>
      </c>
      <c r="E30">
        <f t="shared" si="7"/>
        <v>0.91800981079187105</v>
      </c>
      <c r="F30">
        <f t="shared" si="8"/>
        <v>0.84684684684684686</v>
      </c>
      <c r="G30">
        <f t="shared" si="9"/>
        <v>0.839924670433145</v>
      </c>
      <c r="H30">
        <f>H12/O12</f>
        <v>0.86725969427411698</v>
      </c>
      <c r="I30">
        <f>I12/O12</f>
        <v>0.92188771358828314</v>
      </c>
      <c r="J30">
        <f>J12/O12</f>
        <v>0.86964285714285716</v>
      </c>
      <c r="U30" s="1"/>
    </row>
    <row r="31" spans="1:21" x14ac:dyDescent="0.35">
      <c r="A31" t="s">
        <v>17</v>
      </c>
      <c r="B31">
        <f t="shared" si="4"/>
        <v>0</v>
      </c>
      <c r="C31">
        <f t="shared" si="5"/>
        <v>1</v>
      </c>
      <c r="D31">
        <f t="shared" si="6"/>
        <v>0.78963110667996017</v>
      </c>
      <c r="E31">
        <f t="shared" si="7"/>
        <v>0.90488501836984625</v>
      </c>
      <c r="F31">
        <f t="shared" si="8"/>
        <v>0.86015538290788018</v>
      </c>
      <c r="G31">
        <f t="shared" si="9"/>
        <v>0.88287093114918003</v>
      </c>
      <c r="H31">
        <f>H13/O13</f>
        <v>0.89230327692418077</v>
      </c>
      <c r="I31">
        <f>I13/O13</f>
        <v>0.90857763300760042</v>
      </c>
      <c r="J31">
        <f>J13/O13</f>
        <v>0.91668491693520637</v>
      </c>
      <c r="K31">
        <f>K13/O13</f>
        <v>0.92828483245149906</v>
      </c>
      <c r="U31" s="1"/>
    </row>
    <row r="32" spans="1:21" x14ac:dyDescent="0.35">
      <c r="A32" t="s">
        <v>18</v>
      </c>
      <c r="B32">
        <f t="shared" si="4"/>
        <v>0</v>
      </c>
      <c r="C32">
        <f t="shared" si="5"/>
        <v>1</v>
      </c>
      <c r="D32">
        <f t="shared" si="6"/>
        <v>0.69342754980418864</v>
      </c>
      <c r="E32">
        <f t="shared" si="7"/>
        <v>0.87018220645472388</v>
      </c>
      <c r="F32">
        <f t="shared" si="8"/>
        <v>0.85075660699062239</v>
      </c>
      <c r="G32">
        <f t="shared" si="9"/>
        <v>0.89627637591658893</v>
      </c>
      <c r="H32">
        <f>H14/O14</f>
        <v>0.90841534224608922</v>
      </c>
      <c r="I32">
        <f>I14/O14</f>
        <v>0.91621677247755806</v>
      </c>
      <c r="J32">
        <f>J14/O14</f>
        <v>0.92454018936295002</v>
      </c>
      <c r="K32">
        <f>K14/O14</f>
        <v>0.94938980732874789</v>
      </c>
      <c r="L32">
        <f>L14/O14</f>
        <v>0.93664351851851857</v>
      </c>
      <c r="U32" s="1"/>
    </row>
    <row r="33" spans="1:21" x14ac:dyDescent="0.35">
      <c r="U33" s="1"/>
    </row>
    <row r="34" spans="1:21" x14ac:dyDescent="0.35">
      <c r="U34" s="1"/>
    </row>
    <row r="35" spans="1:21" x14ac:dyDescent="0.35">
      <c r="U35" s="1"/>
    </row>
    <row r="36" spans="1:21" x14ac:dyDescent="0.35">
      <c r="E36" t="s">
        <v>23</v>
      </c>
      <c r="U36" s="1"/>
    </row>
    <row r="37" spans="1:21" x14ac:dyDescent="0.35">
      <c r="U37" s="1"/>
    </row>
    <row r="38" spans="1:21" x14ac:dyDescent="0.35">
      <c r="A38" t="s">
        <v>4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U38" s="1"/>
    </row>
    <row r="39" spans="1:21" x14ac:dyDescent="0.35">
      <c r="A39" t="s">
        <v>19</v>
      </c>
      <c r="B39">
        <v>0</v>
      </c>
      <c r="U39" s="1"/>
    </row>
    <row r="40" spans="1:21" x14ac:dyDescent="0.35">
      <c r="A40" t="s">
        <v>9</v>
      </c>
      <c r="B40">
        <f>B5/Q5</f>
        <v>0</v>
      </c>
      <c r="C40">
        <f>C5/Q5</f>
        <v>1</v>
      </c>
      <c r="U40" s="1"/>
    </row>
    <row r="41" spans="1:21" x14ac:dyDescent="0.35">
      <c r="A41" t="s">
        <v>10</v>
      </c>
      <c r="B41">
        <v>0</v>
      </c>
      <c r="C41">
        <v>1</v>
      </c>
      <c r="D41">
        <v>1</v>
      </c>
      <c r="U41" s="1"/>
    </row>
    <row r="42" spans="1:21" x14ac:dyDescent="0.35">
      <c r="A42" t="s">
        <v>11</v>
      </c>
      <c r="B42">
        <f t="shared" ref="B42:B49" si="10">B7/Q7</f>
        <v>0</v>
      </c>
      <c r="C42">
        <f t="shared" ref="C42:C49" si="11">C7/Q7</f>
        <v>0.60000000000000009</v>
      </c>
      <c r="D42">
        <f t="shared" ref="D42:D49" si="12">D7/Q7</f>
        <v>0</v>
      </c>
      <c r="E42">
        <f t="shared" ref="E42:E49" si="13">E7/Q7</f>
        <v>0.4</v>
      </c>
      <c r="U42" s="1"/>
    </row>
    <row r="43" spans="1:21" x14ac:dyDescent="0.35">
      <c r="A43" t="s">
        <v>12</v>
      </c>
      <c r="B43">
        <f t="shared" si="10"/>
        <v>0</v>
      </c>
      <c r="C43">
        <f t="shared" si="11"/>
        <v>0.33149171270718231</v>
      </c>
      <c r="D43">
        <f t="shared" si="12"/>
        <v>0.19889502762430938</v>
      </c>
      <c r="E43">
        <f t="shared" si="13"/>
        <v>0.33149171270718231</v>
      </c>
      <c r="F43">
        <f t="shared" ref="F43:F49" si="14">F8/Q8</f>
        <v>0.13812154696132597</v>
      </c>
      <c r="U43" s="1"/>
    </row>
    <row r="44" spans="1:21" x14ac:dyDescent="0.35">
      <c r="A44" t="s">
        <v>14</v>
      </c>
      <c r="B44">
        <f t="shared" si="10"/>
        <v>0</v>
      </c>
      <c r="C44">
        <f t="shared" si="11"/>
        <v>0.23606356343569565</v>
      </c>
      <c r="D44">
        <f t="shared" si="12"/>
        <v>0.23606356343569565</v>
      </c>
      <c r="E44">
        <f t="shared" si="13"/>
        <v>0.17883603290583003</v>
      </c>
      <c r="F44">
        <f t="shared" si="14"/>
        <v>0.16018598947422205</v>
      </c>
      <c r="G44">
        <f t="shared" ref="G44:G49" si="15">G9/Q9</f>
        <v>0.18885085074855654</v>
      </c>
      <c r="U44" s="1"/>
    </row>
    <row r="45" spans="1:21" x14ac:dyDescent="0.35">
      <c r="A45" t="s">
        <v>13</v>
      </c>
      <c r="B45">
        <f t="shared" si="10"/>
        <v>0</v>
      </c>
      <c r="C45">
        <f t="shared" si="11"/>
        <v>0.21578877855150577</v>
      </c>
      <c r="D45">
        <f t="shared" si="12"/>
        <v>0.10789438927575289</v>
      </c>
      <c r="E45">
        <f t="shared" si="13"/>
        <v>0.15984353966778206</v>
      </c>
      <c r="F45">
        <f t="shared" si="14"/>
        <v>0.16379148251499837</v>
      </c>
      <c r="G45">
        <f t="shared" si="15"/>
        <v>0.19683435881387351</v>
      </c>
      <c r="H45">
        <f>H10/Q10</f>
        <v>0.1558474511760875</v>
      </c>
      <c r="U45" s="1"/>
    </row>
    <row r="46" spans="1:21" x14ac:dyDescent="0.35">
      <c r="A46" t="s">
        <v>15</v>
      </c>
      <c r="B46">
        <f t="shared" si="10"/>
        <v>0</v>
      </c>
      <c r="C46">
        <f t="shared" si="11"/>
        <v>0.16432244622302147</v>
      </c>
      <c r="D46">
        <f t="shared" si="12"/>
        <v>0.1391440068823972</v>
      </c>
      <c r="E46">
        <f t="shared" si="13"/>
        <v>0.14174779706139232</v>
      </c>
      <c r="F46">
        <f t="shared" si="14"/>
        <v>0.13349645025985254</v>
      </c>
      <c r="G46">
        <f t="shared" si="15"/>
        <v>0.13849500023352607</v>
      </c>
      <c r="H46">
        <f>H11/Q11</f>
        <v>0.13855570765515834</v>
      </c>
      <c r="I46">
        <f>I11/Q11</f>
        <v>0.14423859168465217</v>
      </c>
      <c r="U46" s="1"/>
    </row>
    <row r="47" spans="1:21" x14ac:dyDescent="0.35">
      <c r="A47" t="s">
        <v>16</v>
      </c>
      <c r="B47">
        <f t="shared" si="10"/>
        <v>0</v>
      </c>
      <c r="C47">
        <f t="shared" si="11"/>
        <v>0.14270993646052677</v>
      </c>
      <c r="D47">
        <f t="shared" si="12"/>
        <v>0.10612609593600374</v>
      </c>
      <c r="E47">
        <f t="shared" si="13"/>
        <v>0.13100912176824811</v>
      </c>
      <c r="F47">
        <f t="shared" si="14"/>
        <v>0.12085345970531096</v>
      </c>
      <c r="G47">
        <f t="shared" si="15"/>
        <v>0.11986559634914301</v>
      </c>
      <c r="H47">
        <f>H12/Q12</f>
        <v>0.1237665758646351</v>
      </c>
      <c r="I47">
        <f>I12/Q12</f>
        <v>0.13156253702992418</v>
      </c>
      <c r="J47">
        <f>J12/Q12</f>
        <v>0.12410667688620811</v>
      </c>
      <c r="U47" s="1"/>
    </row>
    <row r="48" spans="1:21" x14ac:dyDescent="0.35">
      <c r="A48" t="s">
        <v>17</v>
      </c>
      <c r="B48">
        <f t="shared" si="10"/>
        <v>0</v>
      </c>
      <c r="C48">
        <f t="shared" si="11"/>
        <v>0.12371042553835472</v>
      </c>
      <c r="D48">
        <f t="shared" si="12"/>
        <v>9.7685600225699845E-2</v>
      </c>
      <c r="E48">
        <f t="shared" si="13"/>
        <v>0.1119437106858156</v>
      </c>
      <c r="F48">
        <f t="shared" si="14"/>
        <v>0.10641018844864031</v>
      </c>
      <c r="G48">
        <f t="shared" si="15"/>
        <v>0.10922033858790853</v>
      </c>
      <c r="H48">
        <f>H13/Q13</f>
        <v>0.11038721809755878</v>
      </c>
      <c r="I48">
        <f>I13/Q13</f>
        <v>0.11240052561400134</v>
      </c>
      <c r="J48">
        <f>J13/Q13</f>
        <v>0.11340348115864574</v>
      </c>
      <c r="K48">
        <f>K13/Q13</f>
        <v>0.11483851164337526</v>
      </c>
      <c r="U48" s="1"/>
    </row>
    <row r="49" spans="1:21" x14ac:dyDescent="0.35">
      <c r="A49" t="s">
        <v>18</v>
      </c>
      <c r="B49">
        <f t="shared" si="10"/>
        <v>0</v>
      </c>
      <c r="C49">
        <f t="shared" si="11"/>
        <v>0.11178369660882222</v>
      </c>
      <c r="D49">
        <f t="shared" si="12"/>
        <v>7.7513894847510381E-2</v>
      </c>
      <c r="E49">
        <f t="shared" si="13"/>
        <v>9.7272183760730352E-2</v>
      </c>
      <c r="F49">
        <f t="shared" si="14"/>
        <v>9.5100718443790727E-2</v>
      </c>
      <c r="G49">
        <f t="shared" si="15"/>
        <v>0.10018908648311466</v>
      </c>
      <c r="H49">
        <f>H14/Q14</f>
        <v>0.10154602501243623</v>
      </c>
      <c r="I49">
        <f>I14/Q14</f>
        <v>0.10241809772254563</v>
      </c>
      <c r="J49">
        <f>J14/Q14</f>
        <v>0.10334852003041103</v>
      </c>
      <c r="K49">
        <f>K14/Q14</f>
        <v>0.10612630218594493</v>
      </c>
      <c r="L49">
        <f>L14/Q14</f>
        <v>0.10470147490469382</v>
      </c>
      <c r="U49" s="1"/>
    </row>
    <row r="50" spans="1:21" x14ac:dyDescent="0.35">
      <c r="U50" s="1"/>
    </row>
    <row r="51" spans="1:21" x14ac:dyDescent="0.35">
      <c r="U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Actual numbers</vt:lpstr>
      <vt:lpstr>Sheet1</vt:lpstr>
      <vt:lpstr>Prop from Prev</vt:lpstr>
      <vt:lpstr>Lower bound numbers</vt:lpstr>
      <vt:lpstr>Differences</vt:lpstr>
      <vt:lpstr>Shadows</vt:lpstr>
      <vt:lpstr>Quotients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2019-11-23T19:11:20Z</dcterms:modified>
</cp:coreProperties>
</file>