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t Lake, Utah, Tooele" sheetId="1" r:id="rId4"/>
    <sheet state="visible" name="Reinspections" sheetId="2" r:id="rId5"/>
    <sheet state="visible" name="Complaints" sheetId="3" r:id="rId6"/>
    <sheet state="visible" name="Out of Service Pumps" sheetId="4" r:id="rId7"/>
  </sheets>
  <definedNames/>
  <calcPr/>
  <extLst>
    <ext uri="GoogleSheetsCustomDataVersion2">
      <go:sheetsCustomData xmlns:go="http://customooxmlschemas.google.com/" r:id="rId8" roundtripDataChecksum="1uHEyMZ352d9IOo/e3zkbO93MdY9tikKifwHiWgD/3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230">
      <text>
        <t xml:space="preserve">======
ID#AAABrGNwoKY
admin    (2025-09-12 21:10:14)
Formerly KELLERSTRASS - RHINEHART</t>
      </text>
    </comment>
    <comment authorId="0" ref="E52">
      <text>
        <t xml:space="preserve">======
ID#AAABrGNwoIg
admin    (2025-09-12 21:10:14)
Previously 12233664
MVP Family Investments
7-11 #41191A</t>
      </text>
    </comment>
    <comment authorId="0" ref="E66">
      <text>
        <t xml:space="preserve">======
ID#AAABrGNwoH4
admin    (2025-09-12 21:10:14)
Old C# 12233440
New C#12245124</t>
      </text>
    </comment>
    <comment authorId="0" ref="R434">
      <text>
        <t xml:space="preserve">======
ID#AAABrGNwoHo
admin    (2025-09-12 21:10:14)
Chase Hunsaker, owner's son. Family business 30+ years</t>
      </text>
    </comment>
    <comment authorId="0" ref="T415">
      <text>
        <t xml:space="preserve">======
ID#AAABrGNwoHI
admin    (2025-09-12 21:10:14)
coordinates are
5701 W 7800 S</t>
      </text>
    </comment>
    <comment authorId="0" ref="E194">
      <text>
        <t xml:space="preserve">======
ID#AAABrGNwoGg
admin    (2025-09-12 21:10:14)
Previously #88909,
now #12243275.</t>
      </text>
    </comment>
    <comment authorId="0" ref="R43">
      <text>
        <t xml:space="preserve">======
ID#AAABrGNwoGU
admin    (2025-09-12 21:10:14)
formerly
DAL SOGLIO 66 INC</t>
      </text>
    </comment>
    <comment authorId="0" ref="E474">
      <text>
        <t xml:space="preserve">======
ID#AAABrGNwoFY
admin    (2025-09-12 21:10:14)
Previously 61778
Phillips 66 Kicks</t>
      </text>
    </comment>
    <comment authorId="0" ref="E467">
      <text>
        <t xml:space="preserve">======
ID#AAABoMyrzM8
admin    (2025-09-12 21:10:14)
Old #214761
New #12241904
change made by Mark Jensen 3/28/23 as per his email</t>
      </text>
    </comment>
    <comment authorId="0" ref="E253">
      <text>
        <t xml:space="preserve">======
ID#AAABoMyrzM4
admin    (2025-09-12 21:10:14)
Previous C# 125996
New C# 12243900
as of 8/18/23</t>
      </text>
    </comment>
    <comment authorId="0" ref="E166">
      <text>
        <t xml:space="preserve">======
ID#AAABoMyrzMg
admin    (2025-09-12 21:10:14)
formerly 12240934
formerly 12246272</t>
      </text>
    </comment>
    <comment authorId="0" ref="E231">
      <text>
        <t xml:space="preserve">======
ID#AAABoMyrzMM
admin    (2025-09-12 21:10:14)
Old C#32255
Superior Gas and Food
New C#12244684 and new pumps as of 01/10/2024
Old C#12244684 as Sharooz Brothers.
Now C#12245787 as of 07/18/24</t>
      </text>
    </comment>
    <comment authorId="0" ref="G159">
      <text>
        <t xml:space="preserve">======
ID#AAABoMyrzLk
admin    (2025-09-12 21:10:14)
New Gas Boy pumps installed; new underground tanks installed. Dan Gibson retiring in April. Jeremy to take over.</t>
      </text>
    </comment>
    <comment authorId="0" ref="E336">
      <text>
        <t xml:space="preserve">======
ID#AAABoMyrzLI
admin    (2025-09-12 21:10:14)
Previously #22515 Sinclair Basin #104</t>
      </text>
    </comment>
    <comment authorId="0" ref="R8">
      <text>
        <t xml:space="preserve">======
ID#AAABoMyrzKg
admin    (2025-09-12 21:10:14)
Currently not selling gas. Owner is in China.</t>
      </text>
    </comment>
    <comment authorId="0" ref="AE490">
      <text>
        <t xml:space="preserve">======
ID#AAABoMyrzJc
admin    (2025-09-12 21:10:14)
Applied UDAF seals: P#11/12 (0734109)
P#13/14 (0734132)</t>
      </text>
    </comment>
    <comment authorId="0" ref="E8">
      <text>
        <t xml:space="preserve">======
ID#AAABoMyrzI8
admin    (2025-09-12 21:10:14)
Currently not selling gas. Owner is in China.
Formerly 87504</t>
      </text>
    </comment>
    <comment authorId="0" ref="E43">
      <text>
        <t xml:space="preserve">======
ID#AAABoMyrzI0
admin    (2025-09-12 21:10:14)
Previous C# 35290</t>
      </text>
    </comment>
    <comment authorId="0" ref="Y362">
      <text>
        <t xml:space="preserve">======
ID#AAABoMyrzII
admin    (2025-09-12 21:10:14)
2nd Viol issued for P#1 filter not 10 micron 7/23/25 w/ TP003587.
P#1 (91) -7.  P#2 (85) -9.  P#4 (91) -8. cleared.</t>
      </text>
    </comment>
    <comment authorId="0" ref="G145">
      <text>
        <t xml:space="preserve">======
ID#AAABoMyrzG8
admin    (2025-09-12 21:10:14)
88 octane ethanol-free discontinued, replaced with 87 octane mid-grade which is separately metered and has own underground tank.</t>
      </text>
    </comment>
    <comment authorId="0" ref="E363">
      <text>
        <t xml:space="preserve">======
ID#AAABoMyrzHE
admin    (2025-09-12 21:10:14)
Was 12238921 Safe Mart
Now 12249116 Green Store</t>
      </text>
    </comment>
    <comment authorId="0" ref="E244">
      <text>
        <t xml:space="preserve">======
ID#AAABoMyrzGw
admin    (2025-09-12 21:10:14)
Previously #12241887
Phillios 66 Harts #80190
Now #12251551
Jags Fuel Store #4</t>
      </text>
    </comment>
    <comment authorId="0" ref="E72">
      <text>
        <t xml:space="preserve">======
ID#AAABq2geVsw
admin    (2025-09-12 21:10:14)
Old #10688
New #12241871
as per Lori M. email 03/28/2023</t>
      </text>
    </comment>
    <comment authorId="0" ref="E65">
      <text>
        <t xml:space="preserve">======
ID#AAABq2geVsk
admin    (2025-09-12 21:10:14)
Formerly SAVE N GO US FOOD &amp; FUEL
C# 5585 and #12239483</t>
      </text>
    </comment>
    <comment authorId="0" ref="E311">
      <text>
        <t xml:space="preserve">======
ID#AAABq2geVqY
admin    (2025-09-12 21:10:14)
Previously #74018</t>
      </text>
    </comment>
    <comment authorId="0" ref="Y239">
      <text>
        <t xml:space="preserve">======
ID#AAABq2geVpY
admin    (2025-09-12 21:10:14)
2nd violation issued
06/25/25 w/ TP003537.
Cleared 8/4/25 w/ TP003605</t>
      </text>
    </comment>
    <comment authorId="0" ref="Y285">
      <text>
        <t xml:space="preserve">======
ID#AAABq2geVpA
admin    (2025-09-12 21:10:14)
2nd viol issued 7/17/25 w/ TP003578 for P#2 (91) this time -20 cu. in.</t>
      </text>
    </comment>
    <comment authorId="0" ref="E218">
      <text>
        <t xml:space="preserve">======
ID#AAABq2geVoc
admin    (2025-09-12 21:10:14)
Old C# 12234813</t>
      </text>
    </comment>
    <comment authorId="0" ref="E39">
      <text>
        <t xml:space="preserve">======
ID#AAABoMlQFyY
admin    (2025-09-12 21:10:14)
Old C#102731
New C#12251732
as of 7/1/2025</t>
      </text>
    </comment>
  </commentList>
  <extLst>
    <ext uri="GoogleSheetsCustomDataVersion2">
      <go:sheetsCustomData xmlns:go="http://customooxmlschemas.google.com/" r:id="rId1" roundtripDataSignature="AMtx7mg5DV95g9LON8FVJq1SaD636zkru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028">
      <text>
        <t xml:space="preserve">======
ID#AAABrGNwoK8
admin    (2025-09-12 21:10:14)
Old #10688
New #12241871
as per Lori M. email 03/28/2023</t>
      </text>
    </comment>
    <comment authorId="0" ref="X274">
      <text>
        <t xml:space="preserve">======
ID#AAABrGNwoK4
admin    (2025-09-12 21:10:14)
2nd violation issued 12/6/21 TP001205</t>
      </text>
    </comment>
    <comment authorId="0" ref="E943">
      <text>
        <t xml:space="preserve">======
ID#AAABrGNwoKw
admin    (2025-09-12 21:10:14)
previously C# 45234.
New number 234600 effective 09/10/2020
previously C# 234600.
New number 12242671 effective 05/22/2023</t>
      </text>
    </comment>
    <comment authorId="0" ref="R1137">
      <text>
        <t xml:space="preserve">======
ID#AAABrGNwoK0
admin    (2025-09-12 21:10:14)
Chase Hunsaker, owner's son. Family business 30+ years</t>
      </text>
    </comment>
    <comment authorId="0" ref="X972">
      <text>
        <t xml:space="preserve">======
ID#AAABrGNwoKo
admin    (2025-09-12 21:10:14)
2nd viol issued 6/11/24 with TP002830.
3rd viol issued 8/9/24 #TP00210.
$200 billing invoice issued.
Cleared 10/25/24 w/ TP003061</t>
      </text>
    </comment>
    <comment authorId="0" ref="E496">
      <text>
        <t xml:space="preserve">======
ID#AAABrGNwoKs
admin    (2025-09-12 21:10:14)
Old C#24660
TEXACO KHANANI</t>
      </text>
    </comment>
    <comment authorId="0" ref="E463">
      <text>
        <t xml:space="preserve">======
ID#AAABrGNwoKk
admin    (2025-09-12 21:10:14)
Formerly SAVE N GO US FOOD &amp; FUEL
C# 5585 and #12239483</t>
      </text>
    </comment>
    <comment authorId="0" ref="X49">
      <text>
        <t xml:space="preserve">======
ID#AAABrGNwoKg
admin    (2025-09-12 21:10:14)
2nd violation issued
4/9/21 TP000754</t>
      </text>
    </comment>
    <comment authorId="0" ref="X28">
      <text>
        <t xml:space="preserve">======
ID#AAABrGNwoKc
admin    (2025-09-12 21:10:14)
2nd violation issued 3/18/21 TP000704 P#3 still needs hose
replacement</t>
      </text>
    </comment>
    <comment authorId="0" ref="X305">
      <text>
        <t xml:space="preserve">======
ID#AAABrGNwoKU
admin    (2025-09-12 21:10:14)
2nd violation issued 12/9/21 TP001212</t>
      </text>
    </comment>
    <comment authorId="0" ref="R723">
      <text>
        <t xml:space="preserve">======
ID#AAABrGNwoKM
admin    (2025-09-12 21:10:14)
Chase Hunsaker, owner's son. Family business 30+ years</t>
      </text>
    </comment>
    <comment authorId="0" ref="AA582">
      <text>
        <t xml:space="preserve">======
ID#AAABrGNwoKI
admin    (2025-09-12 21:10:14)
Follow-up inspection 03/13/23 TP002071.
Waiting for snow and ice to melt before caulking pumps to concrete.</t>
      </text>
    </comment>
    <comment authorId="0" ref="E1023">
      <text>
        <t xml:space="preserve">======
ID#AAABrGNwoKE
admin    (2025-09-12 21:10:14)
Previously 12233664
MVP Family Investments
7-11 #41191A</t>
      </text>
    </comment>
    <comment authorId="0" ref="X1184">
      <text>
        <t xml:space="preserve">======
ID#AAABrGNwoJ8
admin    (2025-09-12 21:10:14)
2nd viol issued 7/17/25 w/ TP003578 for P#2 (91) this time -20 cu. in.</t>
      </text>
    </comment>
    <comment authorId="0" ref="X367">
      <text>
        <t xml:space="preserve">======
ID#AAABrGNwoKA
admin    (2025-09-12 21:10:14)
2nd Viol issued 04/15/22 TP001501</t>
      </text>
    </comment>
    <comment authorId="0" ref="X460">
      <text>
        <t xml:space="preserve">======
ID#AAABrGNwoJ0
admin    (2025-09-12 21:10:14)
2nd Viol issued 09/01/22 TP001759</t>
      </text>
    </comment>
    <comment authorId="0" ref="X674">
      <text>
        <t xml:space="preserve">======
ID#AAABrGNwoJ4
admin    (2025-09-12 21:10:14)
Partially cleared.
2nd violation issued 08/04/23 TP002272
for eth %</t>
      </text>
    </comment>
    <comment authorId="0" ref="X45">
      <text>
        <t xml:space="preserve">======
ID#AAABrGNwoJo
admin    (2025-09-12 21:10:14)
2nd violation issued:
4/8/21 TP000747</t>
      </text>
    </comment>
    <comment authorId="0" ref="X168">
      <text>
        <t xml:space="preserve">======
ID#AAABrGNwoJw
admin    (2025-09-12 21:10:14)
2nd Violation issued 09/10/21 TP001052</t>
      </text>
    </comment>
    <comment authorId="0" ref="R683">
      <text>
        <t xml:space="preserve">======
ID#AAABrGNwoJs
admin    (2025-09-12 21:10:14)
Formerly SINCLAIR DINO MART</t>
      </text>
    </comment>
    <comment authorId="0" ref="X102">
      <text>
        <t xml:space="preserve">======
ID#AAABrGNwoJk
admin    (2025-09-12 21:10:14)
2nd viol issued 6/7/21 TP000862</t>
      </text>
    </comment>
    <comment authorId="0" ref="X848">
      <text>
        <t xml:space="preserve">======
ID#AAABrGNwoJg
admin    (2025-09-12 21:10:14)
Partially cleared.
2nd viol issued for P#3 hose leak 4/2/24 w/ TP002702</t>
      </text>
    </comment>
    <comment authorId="0" ref="X107">
      <text>
        <t xml:space="preserve">======
ID#AAABrGNwoJc
admin    (2025-09-12 21:10:14)
2nd viol issued 06/11/21 TP000876</t>
      </text>
    </comment>
    <comment authorId="0" ref="X75">
      <text>
        <t xml:space="preserve">======
ID#AAABrGNwoJY
admin    (2025-09-12 21:10:14)
2nd viol issued 05/06/21 TP000812</t>
      </text>
    </comment>
    <comment authorId="0" ref="X635">
      <text>
        <t xml:space="preserve">======
ID#AAABrGNwoJU
admin    (2025-09-12 21:10:14)
2nd Violation issued 10/17/22 TP001848.
3rd Violation issued 05/17/23 TP002187 plus $200 invoice.</t>
      </text>
    </comment>
    <comment authorId="0" ref="X524">
      <text>
        <t xml:space="preserve">======
ID#AAABrGNwoJQ
admin    (2025-09-12 21:10:14)
2nd Viol issued 11/23/22 TP001882 for P#1, 2, 3, 4, 8, 9 missing eth % labels</t>
      </text>
    </comment>
    <comment authorId="0" ref="AD43">
      <text>
        <t xml:space="preserve">======
ID#AAABrGNwoJM
admin    (2025-09-12 21:10:14)
Partially cleared:
Fuel filters: now 10µ.  P#6 gas hose replaced.
Still need P#7 &amp; P#8 seal</t>
      </text>
    </comment>
    <comment authorId="0" ref="R257">
      <text>
        <t xml:space="preserve">======
ID#AAABrGNwoJA
admin    (2025-09-12 21:10:14)
Previously C#79041, CHEVRON SUNMART #873.  New owner: Jacksons Food Stores, Inc.</t>
      </text>
    </comment>
    <comment authorId="0" ref="X897">
      <text>
        <t xml:space="preserve">======
ID#AAABrGNwoJI
admin    (2025-09-12 21:10:14)
2nd viol issued 6/11/24 with TP002830</t>
      </text>
    </comment>
    <comment authorId="0" ref="X471">
      <text>
        <t xml:space="preserve">======
ID#AAABrGNwoJE
admin    (2025-09-12 21:10:14)
2nd Viol issued 09/01/22 TP001759</t>
      </text>
    </comment>
    <comment authorId="0" ref="X668">
      <text>
        <t xml:space="preserve">======
ID#AAABrGNwoI8
admin    (2025-09-12 21:10:14)
2nd violation issued 6/21/23 TP002261</t>
      </text>
    </comment>
    <comment authorId="0" ref="X557">
      <text>
        <t xml:space="preserve">======
ID#AAABrGNwoI4
admin    (2025-09-12 21:10:14)
Partially cleared viol.
2nd viol issued 02/09/23 TP002011 for P#1 (D) U.P.D. not fully functioning.</t>
      </text>
    </comment>
    <comment authorId="0" ref="R355">
      <text>
        <t xml:space="preserve">======
ID#AAABrGNwoI0
admin    (2025-09-12 21:10:14)
Formerly Associated Fresh then Fresh Market. Now Fairpark Express.
Closed as of 12/13/2021</t>
      </text>
    </comment>
    <comment authorId="0" ref="E472">
      <text>
        <t xml:space="preserve">======
ID#AAABrGNwoIw
admin    (2025-09-12 21:10:14)
previously #45240</t>
      </text>
    </comment>
    <comment authorId="0" ref="X662">
      <text>
        <t xml:space="preserve">======
ID#AAABrGNwoIs
admin    (2025-09-12 21:10:14)
2nd Violation issued 03/21/23 w/ TP002096
3rd Violation issued 04/28/23 w/ TP002141.
Also, issued $200 invoice for failure to effect repairs.
4th Violation issued 05/30/23 w/ TP002214.</t>
      </text>
    </comment>
    <comment authorId="0" ref="X800">
      <text>
        <t xml:space="preserve">======
ID#AAABrGNwoIk
admin    (2025-09-12 21:10:14)
Partially cleared, 2nd violation issued 02/16/2024 w/ TP002608</t>
      </text>
    </comment>
    <comment authorId="0" ref="X712">
      <text>
        <t xml:space="preserve">======
ID#AAABrGNwoIU
admin    (2025-09-12 21:10:14)
2nd Violation issued 10/5/23 TP002369</t>
      </text>
    </comment>
    <comment authorId="0" ref="X1040">
      <text>
        <t xml:space="preserve">======
ID#AAABrGNwoIY
admin    (2025-09-12 21:10:14)
2nd viol issued 11/4/24 w/ TP003083 for all violations except street sign which has been cleared.</t>
      </text>
    </comment>
    <comment authorId="0" ref="X1106">
      <text>
        <t xml:space="preserve">======
ID#AAABrGNwoIc
admin    (2025-09-12 21:10:14)
2nd viol issued 4/14/25 w/ TP003405</t>
      </text>
    </comment>
    <comment authorId="0" ref="X359">
      <text>
        <t xml:space="preserve">======
ID#AAABrGNwoIM
admin    (2025-09-12 21:10:14)
2nd Viol issued 4/12/22 TP001488
P#8 (85) -8</t>
      </text>
    </comment>
    <comment authorId="0" ref="X458">
      <text>
        <t xml:space="preserve">======
ID#AAABrGNwoII
admin    (2025-09-12 21:10:14)
Partially cleared 09/01/22 TP001757
Still need to correct P#11 &amp; #12 sec seal</t>
      </text>
    </comment>
    <comment authorId="0" ref="X495">
      <text>
        <t xml:space="preserve">======
ID#AAABrGNwoIQ
admin    (2025-09-12 21:10:14)
2nd Violation issued 10/17/22 TP001848</t>
      </text>
    </comment>
    <comment authorId="0" ref="X215">
      <text>
        <t xml:space="preserve">======
ID#AAABrGNwoIE
admin    (2025-09-12 21:10:14)
partially cleared.
2nd violation issued 11/09/21</t>
      </text>
    </comment>
    <comment authorId="0" ref="X380">
      <text>
        <t xml:space="preserve">======
ID#AAABrGNwoIA
admin    (2025-09-12 21:10:14)
partially cleared.
2nd violation issued 11/09/21</t>
      </text>
    </comment>
    <comment authorId="0" ref="E671">
      <text>
        <t xml:space="preserve">======
ID#AAABrGNwoH8
admin    (2025-09-12 21:10:14)
Old C# 114253.  Devices transferred 4/10/211 to 12233520</t>
      </text>
    </comment>
    <comment authorId="0" ref="X338">
      <text>
        <t xml:space="preserve">======
ID#AAABrGNwoHw
admin    (2025-09-12 21:10:14)
2nd Violation issued 01/26/22 TP001305
pumps red-bagged, 
placed out of service</t>
      </text>
    </comment>
    <comment authorId="0" ref="R538">
      <text>
        <t xml:space="preserve">======
ID#AAABrGNwoH0
admin    (2025-09-12 21:10:14)
Previously NOLAN'S SINCLAIR</t>
      </text>
    </comment>
    <comment authorId="0" ref="E922">
      <text>
        <t xml:space="preserve">======
ID#AAABrGNwoHs
admin    (2025-09-12 21:10:14)
Previously #23806,
then #12236901, now 12237075 for the most recent
ownership change#</t>
      </text>
    </comment>
    <comment authorId="0" ref="X295">
      <text>
        <t xml:space="preserve">======
ID#AAABrGNwoHk
admin    (2025-09-12 21:10:14)
2nd Viol issued 2/15/22 for fuel leak P#1 &amp; #2 diesel</t>
      </text>
    </comment>
    <comment authorId="0" ref="R1012">
      <text>
        <t xml:space="preserve">======
ID#AAABrGNwoHg
admin    (2025-09-12 21:10:14)
formerly
CHEVRON SUNMART</t>
      </text>
    </comment>
    <comment authorId="0" ref="X369">
      <text>
        <t xml:space="preserve">======
ID#AAABrGNwoHc
admin    (2025-09-12 21:10:14)
Partiallly cleared violation as of 4/18/22 TP001504. UPD parts still back ordered</t>
      </text>
    </comment>
    <comment authorId="0" ref="E646">
      <text>
        <t xml:space="preserve">======
ID#AAABrGNwoHY
admin    (2025-09-12 21:10:14)
Formerly C# 99083
7-11 #35470H
702 E 3300 S
new C#12232831 and
address changed to
3311 S 700 E
Millcreek</t>
      </text>
    </comment>
    <comment authorId="0" ref="X999">
      <text>
        <t xml:space="preserve">======
ID#AAABrGNwoHU
admin    (2025-09-12 21:10:14)
Partially cleared. 2nd violation issued 12/3/24 w/ TP003149 for P#2 (85) no P.I. label</t>
      </text>
    </comment>
    <comment authorId="0" ref="X980">
      <text>
        <t xml:space="preserve">======
ID#AAABrGNwoHQ
admin    (2025-09-12 21:10:14)
Cleared P#1 fuel leak violation, however new violations issued during reinspection on 10/18/24 w/ TP003045.
Reinspected on 10/31/24 w/ TP003078: hose replaced, P#1volume calibration still needed.</t>
      </text>
    </comment>
    <comment authorId="0" ref="F117">
      <text>
        <t xml:space="preserve">======
ID#AAABrGNwoHM
admin    (2025-09-12 21:10:14)
Warning issued for filters</t>
      </text>
    </comment>
    <comment authorId="0" ref="X82">
      <text>
        <t xml:space="preserve">======
ID#AAABrGNwoHA
admin    (2025-09-12 21:10:14)
2nd violation issued:
4/8/21 TP000746 for
P#7 (D) and P#10 (85) nozzle leaks</t>
      </text>
    </comment>
    <comment authorId="0" ref="X694">
      <text>
        <t xml:space="preserve">======
ID#AAABrGNwoG8
admin    (2025-09-12 21:10:14)
Partially cleared.
2nd violation issued 08/04/23 TP002272
for eth %</t>
      </text>
    </comment>
    <comment authorId="0" ref="X826">
      <text>
        <t xml:space="preserve">======
ID#AAABrGNwoGw
admin    (2025-09-12 21:10:14)
Partially cleared:
issued 2nd Viol for 88 EF flow rate below minimum req'd</t>
      </text>
    </comment>
    <comment authorId="0" ref="T532">
      <text>
        <t xml:space="preserve">======
ID#AAABrGNwoG4
admin    (2025-09-12 21:10:14)
Used to be SLC.  Now Cottonwood Heights</t>
      </text>
    </comment>
    <comment authorId="0" ref="X909">
      <text>
        <t xml:space="preserve">======
ID#AAABrGNwoGs
admin    (2025-09-12 21:10:14)
Partially cleared:
issued 2nd Viol for 88 EF flow rate below minimum req'd. Cleared 07/23/24 w/ TP002867</t>
      </text>
    </comment>
    <comment authorId="0" ref="X595">
      <text>
        <t xml:space="preserve">======
ID#AAABrGNwoGk
admin    (2025-09-12 21:10:14)
2nd Violation issued 03/21/23 w/ TP002096</t>
      </text>
    </comment>
    <comment authorId="0" ref="AD541">
      <text>
        <t xml:space="preserve">======
ID#AAABrGNwoGY
admin    (2025-09-12 21:10:14)
Applied UDAF seals: P#11/12 (0734109)
P#13/14 (0734132)</t>
      </text>
    </comment>
    <comment authorId="0" ref="S609">
      <text>
        <t xml:space="preserve">======
ID#AAABrGNwoGc
admin    (2025-09-12 21:10:14)
Previously 1302 S STATE ST Blue and Yellow forms submitted to UDAF</t>
      </text>
    </comment>
    <comment authorId="0" ref="X911">
      <text>
        <t xml:space="preserve">======
ID#AAABrGNwoGM
admin    (2025-09-12 21:10:14)
Partially cleared. 2nd viol issued for P# 3 (D) -39
07/25/24 w/ TP002871.
New viol for P#15 (88EF) noz auto shutoff failure</t>
      </text>
    </comment>
    <comment authorId="0" ref="X1002">
      <text>
        <t xml:space="preserve">======
ID#AAABrGNwoGQ
admin    (2025-09-12 21:10:14)
Partially cleared. 2nd viol issued 12/5/24 w/ TP003158 for P#4 (D) nozzle leak</t>
      </text>
    </comment>
    <comment authorId="0" ref="X298">
      <text>
        <t xml:space="preserve">======
ID#AAABrGNwoF8
admin    (2025-09-12 21:10:14)
2nd Viol issued 02/17/22 TP001363 for P#11 eth %</t>
      </text>
    </comment>
    <comment authorId="0" ref="E427">
      <text>
        <t xml:space="preserve">======
ID#AAABrGNwoGE
admin    (2025-09-12 21:10:14)
Formerly #6212
was Sinclair - Crest Oil</t>
      </text>
    </comment>
    <comment authorId="0" ref="AD28">
      <text>
        <t xml:space="preserve">======
ID#AAABrGNwoF4
admin    (2025-09-12 21:10:14)
Partially cleared violation 3/18/21 TP000704. All cleared except P#3 hose</t>
      </text>
    </comment>
    <comment authorId="0" ref="S653">
      <text>
        <t xml:space="preserve">======
ID#AAABrGNwoF0
admin    (2025-09-12 21:10:14)
coordinates are
5701 W 7800 S</t>
      </text>
    </comment>
    <comment authorId="0" ref="AD170">
      <text>
        <t xml:space="preserve">======
ID#AAABrGNwoFw
admin    (2025-09-12 21:10:14)
Store owner refused to accept report, he did not agree with P#1 nozzle leak violation despite his observing it leak.  He said I caused the problem because he had put a new nozzle on already so it couldn't be leaking. Curious logic at best.</t>
      </text>
    </comment>
    <comment authorId="0" ref="X506">
      <text>
        <t xml:space="preserve">======
ID#AAABrGNwoFs
admin    (2025-09-12 21:10:14)
2nd Viol issued 11/23/22 TP001882 for P#1, 2, 3, 4, 8, 9 missing eth % labels. Balance of issued cleared.</t>
      </text>
    </comment>
    <comment authorId="0" ref="X928">
      <text>
        <t xml:space="preserve">======
ID#AAABrGNwoFo
admin    (2025-09-12 21:10:14)
Partially cleared.
2nd Violation issued for P#20 &amp; #21 pump test selector buttons not operable.
Fully cleared 8/5/24 w/ TP002899</t>
      </text>
    </comment>
    <comment authorId="0" ref="S532">
      <text>
        <t xml:space="preserve">======
ID#AAABrGNwoFk
admin    (2025-09-12 21:10:14)
Old address:
3720 E 7000 S
SLC</t>
      </text>
    </comment>
    <comment authorId="0" ref="S58">
      <text>
        <t xml:space="preserve">======
ID#AAABrGNwoFU
admin    (2025-09-12 21:10:14)
old address
10425 S 1300 W</t>
      </text>
    </comment>
    <comment authorId="0" ref="X1062">
      <text>
        <t xml:space="preserve">======
ID#AAABrGNwoFc
admin    (2025-09-12 21:10:14)
2nd violation 1/21/25 TP003253 for P#1 keypad not fuctioning therefore cannot test pump.</t>
      </text>
    </comment>
    <comment authorId="0" ref="X808">
      <text>
        <t xml:space="preserve">======
ID#AAABrGNwoFM
admin    (2025-09-12 21:10:14)
Partially cleared (hoses), 2nd Viol issued 02/22/2024 w/ TP002621</t>
      </text>
    </comment>
    <comment authorId="0" ref="X1165">
      <text>
        <t xml:space="preserve">======
ID#AAABrGNwoFQ
admin    (2025-09-12 21:10:14)
2nd viol issued 7/17/25 w/ TP003578 for P#2 (91) this time -20 cu. in.</t>
      </text>
    </comment>
    <comment authorId="0" ref="X1090">
      <text>
        <t xml:space="preserve">======
ID#AAABrGNwoFI
admin    (2025-09-12 21:10:14)
2nd Viol issued 3/13/25 w/ TP003362</t>
      </text>
    </comment>
    <comment authorId="0" ref="X409">
      <text>
        <t xml:space="preserve">======
ID#AAABrGNwoFE
admin    (2025-09-12 21:10:14)
2nd status update from Kira (mgr) 6/2/22 TP001607 about repairs delayed by parts on backorder.
See comment at right under Notes.</t>
      </text>
    </comment>
    <comment authorId="0" ref="X992">
      <text>
        <t xml:space="preserve">======
ID#AAABrGNwoE8
admin    (2025-09-12 21:10:14)
2nd Viol issued 11/25/24 w/ TP003130
Also, $200 fee issued</t>
      </text>
    </comment>
    <comment authorId="0" ref="X590">
      <text>
        <t xml:space="preserve">======
ID#AAABrGNwoFA
admin    (2025-09-12 21:10:14)
Partially cleared viol.
2nd viol issued 02/09/23 TP002011 for P#1 (D) U.P.D. not fully functioning.</t>
      </text>
    </comment>
    <comment authorId="0" ref="X728">
      <text>
        <t xml:space="preserve">======
ID#AAABrGNwoE4
admin    (2025-09-12 21:10:14)
2nd viol issued 10/24/23 with #TP002405</t>
      </text>
    </comment>
    <comment authorId="0" ref="F56">
      <text>
        <t xml:space="preserve">======
ID#AAABrGNwoE0
admin    (2025-09-12 21:10:14)
Violation issued 4/7/21 TP000740</t>
      </text>
    </comment>
    <comment authorId="0" ref="X541">
      <text>
        <t xml:space="preserve">======
ID#AAABrGNwoEw
admin    (2025-09-12 21:10:14)
Partially cleared violation (filters now OK).
2nd viol issued 01/19/23 for P#16 (D) hose delaminated. TP001975</t>
      </text>
    </comment>
    <comment authorId="0" ref="X624">
      <text>
        <t xml:space="preserve">======
ID#AAABrGNwoEk
admin    (2025-09-12 21:10:14)
2nd Violation issued 05/04/23 TP002157</t>
      </text>
    </comment>
    <comment authorId="0" ref="R1159">
      <text>
        <t xml:space="preserve">======
ID#AAABrGNwoEg
admin    (2025-09-12 21:10:14)
Previously SHOP &amp; SAVE
Blue and Yellow forms submitted to UDAF</t>
      </text>
    </comment>
    <comment authorId="0" ref="X371">
      <text>
        <t xml:space="preserve">======
ID#AAABrGNwoEs
admin    (2025-09-12 21:10:14)
2nd Viol issued 4/12/22 TP001488
P#8 (85) -8</t>
      </text>
    </comment>
    <comment authorId="0" ref="X61">
      <text>
        <t xml:space="preserve">======
ID#AAABrGNwoEo
admin    (2025-09-12 21:10:14)
2nd violation issued:
4/8/21 TP000747</t>
      </text>
    </comment>
    <comment authorId="0" ref="X292">
      <text>
        <t xml:space="preserve">======
ID#AAABrGNwoEY
admin    (2025-09-12 21:10:14)
2nd Viol issued 2/14/22
TP001351 for P#13 &amp; #14 (D) fuel leak inside at middle meter, P#13</t>
      </text>
    </comment>
    <comment authorId="0" ref="X1053">
      <text>
        <t xml:space="preserve">======
ID#AAABrGNwoEc
admin    (2025-09-12 21:10:14)
Pumps #1-12 diesel inspected (previously OOS). All ok except P#7 noz leak hence viol issued</t>
      </text>
    </comment>
    <comment authorId="0" ref="X385">
      <text>
        <t xml:space="preserve">======
ID#AAABrGNwoEQ
admin    (2025-09-12 21:10:14)
2nd Viol issued 04/15/22 TP001501
Reinspection 4/26/22 TP001520 partially cleared violation</t>
      </text>
    </comment>
    <comment authorId="0" ref="X67">
      <text>
        <t xml:space="preserve">======
ID#AAABrGNwoEU
admin    (2025-09-12 21:10:14)
2nd violation issued 4/29/21 TP000795
for same problems</t>
      </text>
    </comment>
    <comment authorId="0" ref="R1134">
      <text>
        <t xml:space="preserve">======
ID#AAABrGNwoEE
admin    (2025-09-12 21:10:14)
Was SINCLAIR BASIN MART #105</t>
      </text>
    </comment>
    <comment authorId="0" ref="X420">
      <text>
        <t xml:space="preserve">======
ID#AAABrGNwoEM
admin    (2025-09-12 21:10:14)
2nd viol issued 6/27/22 TP001644</t>
      </text>
    </comment>
    <comment authorId="0" ref="E1159">
      <text>
        <t xml:space="preserve">======
ID#AAABrGNwoEA
admin    (2025-09-12 21:10:14)
Was 12238921 Safe Mart
Now 12249116 Green Store</t>
      </text>
    </comment>
    <comment authorId="0" ref="D283">
      <text>
        <t xml:space="preserve">======
ID#AAABrGNwoD8
admin    (2025-09-12 21:10:14)
Previous inspection TP000023 on 02/14/20. New pumps installed in March 2020</t>
      </text>
    </comment>
    <comment authorId="0" ref="E25">
      <text>
        <t xml:space="preserve">======
ID#AAABrGNwoD4
admin    (2025-09-12 21:10:14)
previously 31182</t>
      </text>
    </comment>
    <comment authorId="0" ref="X600">
      <text>
        <t xml:space="preserve">======
ID#AAABrGNwoD0
admin    (2025-09-12 21:10:14)
Partially cleared. 2nd violation issued 3/16/23 TP002089 for P#10 (91) U.P.D.
Fully cleared 03/22/2023 TP002104</t>
      </text>
    </comment>
    <comment authorId="0" ref="X1156">
      <text>
        <t xml:space="preserve">======
ID#AAABrGNwoDw
admin    (2025-09-12 21:10:14)
2nd viol issued 4/15/25 w/ TP003411
Cleared 7/8/25 w/ TP003558</t>
      </text>
    </comment>
    <comment authorId="0" ref="X186">
      <text>
        <t xml:space="preserve">======
ID#AAABrGNwoDs
admin    (2025-09-12 21:10:14)
1st violation issued 08/11/21 with TP000996 for
P#2 (88EF ) -9.
2nd Violation issued for Fuel Filters on gas
TP001086
09/24/2021.
Cleared 10/01/21.</t>
      </text>
    </comment>
    <comment authorId="0" ref="E691">
      <text>
        <t xml:space="preserve">======
ID#AAABrGNwoDo
admin    (2025-09-12 21:10:14)
previously C# 45234.
New number 234600 effective 09/10/2020
previously C# 234600.
New number 12242671 effective 05/220/2023</t>
      </text>
    </comment>
    <comment authorId="0" ref="X330">
      <text>
        <t xml:space="preserve">======
ID#AAABrGNwoDk
admin    (2025-09-12 21:10:14)
2nd violation issued 03/15/22 TP001421</t>
      </text>
    </comment>
    <comment authorId="0" ref="E499">
      <text>
        <t xml:space="preserve">======
ID#AAABrGNwoDg
admin    (2025-09-12 21:10:14)
Old C#31176 at 3720 E 7000 S, SLC.  New C#1234472 and new name 7-Eleven Store #16449C as per Kortee's email</t>
      </text>
    </comment>
    <comment authorId="0" ref="S1159">
      <text>
        <t xml:space="preserve">======
ID#AAABrGNwoDY
admin    (2025-09-12 21:10:14)
Previously 1302 S STATE ST Blue and Yellow forms submitted to UDAF</t>
      </text>
    </comment>
    <comment authorId="0" ref="E314">
      <text>
        <t xml:space="preserve">======
ID#AAABrGNwoDc
admin    (2025-09-12 21:10:14)
Old C# 54863</t>
      </text>
    </comment>
    <comment authorId="0" ref="X264">
      <text>
        <t xml:space="preserve">======
ID#AAABrGNwoDQ
admin    (2025-09-12 21:10:14)
2nd violation issued 01/07/22
TP001261</t>
      </text>
    </comment>
    <comment authorId="0" ref="X1009">
      <text>
        <t xml:space="preserve">======
ID#AAABrGNwoDU
admin    (2025-09-12 21:10:14)
Partially cleared. 2nd viol issued 12/5/24 w/ TP003158 for P#4 (D) nozzle leak.
3rd viol issued 12/19/24 w/ TP003177</t>
      </text>
    </comment>
    <comment authorId="0" ref="X434">
      <text>
        <t xml:space="preserve">======
ID#AAABrGNwoDI
admin    (2025-09-12 21:10:14)
2nd Viol issued 7/28/22 TPoo1684</t>
      </text>
    </comment>
    <comment authorId="0" ref="X693">
      <text>
        <t xml:space="preserve">======
ID#AAABrGNwoDM
admin    (2025-09-12 21:10:14)
Partially cleared violation.
New violation issued:
P#5 (85) -10 cu. in.
Reinspected 08/28/23 TP002311, still in violation.</t>
      </text>
    </comment>
    <comment authorId="0" ref="X232">
      <text>
        <t xml:space="preserve">======
ID#AAABrGNwoDE
admin    (2025-09-12 21:10:14)
2nd violation issued 12/9/21 TP001212</t>
      </text>
    </comment>
    <comment authorId="0" ref="R253">
      <text>
        <t xml:space="preserve">======
ID#AAABrGNwoDA
admin    (2025-09-12 21:10:14)
435-831-4773
Gina Covington, Mgr</t>
      </text>
    </comment>
    <comment authorId="0" ref="X297">
      <text>
        <t xml:space="preserve">======
ID#AAABoMyrzM0
admin    (2025-09-12 21:10:14)
2nd Viol issued 2/16/22 for fuel filters</t>
      </text>
    </comment>
    <comment authorId="0" ref="X270">
      <text>
        <t xml:space="preserve">======
ID#AAABoMyrzMw
admin    (2025-09-12 21:10:14)
2nd violation issued 01/26/22 TP001306</t>
      </text>
    </comment>
    <comment authorId="0" ref="X654">
      <text>
        <t xml:space="preserve">======
ID#AAABoMyrzMs
admin    (2025-09-12 21:10:14)
Partially cleared 05/04/23 w/ TP002158. Still needs P#3 ethanol % label.
Fully cleared 6/1/23 with TP002224.</t>
      </text>
    </comment>
    <comment authorId="0" ref="X131">
      <text>
        <t xml:space="preserve">======
ID#AAABoMyrzMo
admin    (2025-09-12 21:10:14)
2nd viol issued 6/7/21 TP000862</t>
      </text>
    </comment>
    <comment authorId="0" ref="AD53">
      <text>
        <t xml:space="preserve">======
ID#AAABoMyrzMk
admin    (2025-09-12 21:10:14)
Partially cleared violation: 4/12/21 TP000756.
2nd violation issued: P8 (91) unit price display</t>
      </text>
    </comment>
    <comment authorId="0" ref="X1047">
      <text>
        <t xml:space="preserve">======
ID#AAABoMyrzMc
admin    (2025-09-12 21:10:14)
Partially cleared P#17 (88EF) ok.
2nd viol issued for P#15 &amp; #18 no eth % 12/23/24 w/ TP003197.
Cleared 12/31/24 w/ TP003214</t>
      </text>
    </comment>
    <comment authorId="0" ref="AD425">
      <text>
        <t xml:space="preserve">======
ID#AAABoMyrzMY
admin    (2025-09-12 21:10:14)
05/12/22 TP001560 status update as per Kira: parts still backordered, ETA 2 weeks.
Verified by inspection that both street signs are covered over all sides.</t>
      </text>
    </comment>
    <comment authorId="0" ref="R397">
      <text>
        <t xml:space="preserve">======
ID#AAABoMyrzMU
admin    (2025-09-12 21:10:14)
Chase Hunsaker, owner's son. Family business 30+ years</t>
      </text>
    </comment>
    <comment authorId="0" ref="X1001">
      <text>
        <t xml:space="preserve">======
ID#AAABoMyrzMQ
admin    (2025-09-12 21:10:14)
2nd Viol issued 11/25/24 w/ TP003130
Also, $200 fee issued</t>
      </text>
    </comment>
    <comment authorId="0" ref="E29">
      <text>
        <t xml:space="preserve">======
ID#AAABoMyrzMI
admin    (2025-09-12 21:10:14)
Previously 114980</t>
      </text>
    </comment>
    <comment authorId="0" ref="X924">
      <text>
        <t xml:space="preserve">======
ID#AAABoMyrzME
admin    (2025-09-12 21:10:14)
Partially cleared.
2nd Violation issued for P#20 &amp; #21 pump test selector buttons not operable</t>
      </text>
    </comment>
    <comment authorId="0" ref="E454">
      <text>
        <t xml:space="preserve">======
ID#AAABoMyrzMA
admin    (2025-09-12 21:10:14)
previously #45240</t>
      </text>
    </comment>
    <comment authorId="0" ref="X691">
      <text>
        <t xml:space="preserve">======
ID#AAABoMyrzL4
admin    (2025-09-12 21:10:14)
2nd violation issued 08/03/23 TP002270</t>
      </text>
    </comment>
    <comment authorId="0" ref="S950">
      <text>
        <t xml:space="preserve">======
ID#AAABoMyrzL0
admin    (2025-09-12 21:10:14)
coordinates are
5701 W 7800 S</t>
      </text>
    </comment>
    <comment authorId="0" ref="X825">
      <text>
        <t xml:space="preserve">======
ID#AAABoMyrzLw
admin    (2025-09-12 21:10:14)
2nd violation issued 02/12/2024 w/ TP002599</t>
      </text>
    </comment>
    <comment authorId="0" ref="R402">
      <text>
        <t xml:space="preserve">======
ID#AAABoMyrzLs
admin    (2025-09-12 21:10:14)
Formerly SINCLAIR QUICK LUBE</t>
      </text>
    </comment>
    <comment authorId="0" ref="R283">
      <text>
        <t xml:space="preserve">======
ID#AAABoMyrzLo
admin    (2025-09-12 21:10:14)
Now a Shell station but owner says the business name remains the same with Texaco in it.  This is a bit odd.</t>
      </text>
    </comment>
    <comment authorId="0" ref="AD31">
      <text>
        <t xml:space="preserve">======
ID#AAABoMyrzLg
admin    (2025-09-12 21:10:14)
Partially cleared violation 3/18/21 TP000704. All cleared except P#3 hose</t>
      </text>
    </comment>
    <comment authorId="0" ref="X1029">
      <text>
        <t xml:space="preserve">======
ID#AAABoMyrzLc
admin    (2025-09-12 21:10:14)
Partially cleared P#17 (88EF) ok.
2nd viol issued for P#15 &amp; #18 no eth % 12/23/24 w/ TP003197</t>
      </text>
    </comment>
    <comment authorId="0" ref="X440">
      <text>
        <t xml:space="preserve">======
ID#AAABoMyrzLY
admin    (2025-09-12 21:10:14)
2nd Viol issued 8/10/22 TP001709</t>
      </text>
    </comment>
    <comment authorId="0" ref="X79">
      <text>
        <t xml:space="preserve">======
ID#AAABoMyrzLU
admin    (2025-09-12 21:10:14)
Partially cleared violation: 4/12/21 TP000756.
2nd violation issued: P8 (91) unit price display</t>
      </text>
    </comment>
    <comment authorId="0" ref="X53">
      <text>
        <t xml:space="preserve">======
ID#AAABoMyrzLQ
admin    (2025-09-12 21:10:14)
Partially cleared violation: 4/12/21 TP000756.
2nd violation issued: P8 (91) unit price display</t>
      </text>
    </comment>
    <comment authorId="0" ref="X603">
      <text>
        <t xml:space="preserve">======
ID#AAABoMyrzLM
admin    (2025-09-12 21:10:14)
After being notified by Maverik that repairs were complete (and they weren't) 2nd Viol issued 3/29/23 TP002117</t>
      </text>
    </comment>
    <comment authorId="0" ref="E917">
      <text>
        <t xml:space="preserve">======
ID#AAABoMyrzK8
admin    (2025-09-12 21:10:14)
Old #74348 Sinclair Fast Trax. new #137507 Rally Stop #11</t>
      </text>
    </comment>
    <comment authorId="0" ref="R572">
      <text>
        <t xml:space="preserve">======
ID#AAABoMyrzLE
admin    (2025-09-12 21:10:14)
Previous name TESORO FAST GAS</t>
      </text>
    </comment>
    <comment authorId="0" ref="X383">
      <text>
        <t xml:space="preserve">======
ID#AAABoMyrzLA
admin    (2025-09-12 21:10:14)
2nd Violation issued 4/7/22 TP001476.
3rd Violation issued 5/4/22 TP001541.</t>
      </text>
    </comment>
    <comment authorId="0" ref="AD46">
      <text>
        <t xml:space="preserve">======
ID#AAABoMyrzK4
admin    (2025-09-12 21:10:14)
Partially cleared violation, all except:
2nd violation issued
4/8/21 TP000746 for
P#7 (D) and P#10 (85) nozzle leaks</t>
      </text>
    </comment>
    <comment authorId="0" ref="X1123">
      <text>
        <t xml:space="preserve">======
ID#AAABoMyrzK0
admin    (2025-09-12 21:10:14)
2nd viol issued 4/14/25 w/ TP003405
Cleared 4/30/25 w/ TP003449</t>
      </text>
    </comment>
    <comment authorId="0" ref="X768">
      <text>
        <t xml:space="preserve">======
ID#AAABoMyrzKw
admin    (2025-09-12 21:10:14)
2nd Viol issued 12/26/23 TP002518</t>
      </text>
    </comment>
    <comment authorId="0" ref="X629">
      <text>
        <t xml:space="preserve">======
ID#AAABoMyrzKs
admin    (2025-09-12 21:10:14)
2nd Violation issued 05/04/23 TP002157</t>
      </text>
    </comment>
    <comment authorId="0" ref="X686">
      <text>
        <t xml:space="preserve">======
ID#AAABoMyrzKk
admin    (2025-09-12 21:10:14)
Partially cleared violation.
New violation
P#5 (85) -10 cu. in.</t>
      </text>
    </comment>
    <comment authorId="0" ref="X374">
      <text>
        <t xml:space="preserve">======
ID#AAABoMyrzKc
admin    (2025-09-12 21:10:14)
2nd Viol issued 04/15/22 TP001501
Reinspection 4/26/22 TP001520 partially cleared violation</t>
      </text>
    </comment>
    <comment authorId="0" ref="X251">
      <text>
        <t xml:space="preserve">======
ID#AAABoMyrzKY
admin    (2025-09-12 21:10:14)
2nd violation issued 01/07/22
TP001261</t>
      </text>
    </comment>
    <comment authorId="0" ref="E663">
      <text>
        <t xml:space="preserve">======
ID#AAABoMyrzKU
admin    (2025-09-12 21:10:14)
Old C# 408
New C# 12236128
as of 11/08/2021.
Closed as of 12/13/2021.
New C# 12236359 as of 01/27/2022.
Reopened 03/02/2022.</t>
      </text>
    </comment>
    <comment authorId="0" ref="X675">
      <text>
        <t xml:space="preserve">======
ID#AAABoMyrzKQ
admin    (2025-09-12 21:10:14)
2nd violation issued 6/21/23 TP002261.
3rd violation issued 08/02/23 TP002266</t>
      </text>
    </comment>
    <comment authorId="0" ref="X961">
      <text>
        <t xml:space="preserve">======
ID#AAABoMyrzKM
admin    (2025-09-12 21:10:14)
2nd violation issued 10/1/24 w/ TP003005</t>
      </text>
    </comment>
    <comment authorId="0" ref="X817">
      <text>
        <t xml:space="preserve">======
ID#AAABoMyrzKI
admin    (2025-09-12 21:10:14)
Partially cleared, 2nd violation issued 02/16/2024 w/ TP002608</t>
      </text>
    </comment>
    <comment authorId="0" ref="R559">
      <text>
        <t xml:space="preserve">======
ID#AAABoMyrzKA
admin    (2025-09-12 21:10:14)
formerly SPEEDWAY #9440.
C#118067</t>
      </text>
    </comment>
    <comment authorId="0" ref="X778">
      <text>
        <t xml:space="preserve">======
ID#AAABoMyrzJ8
admin    (2025-09-12 21:10:14)
Reinspection #1 on 1/9/24 TP002541, repairs incomplete.
Reinspection #2 on 1/11/24 violation cleared.</t>
      </text>
    </comment>
    <comment authorId="0" ref="X994">
      <text>
        <t xml:space="preserve">======
ID#AAABoMyrzJ4
admin    (2025-09-12 21:10:14)
2nd Viol issued 11/25/24 w/ TP003132</t>
      </text>
    </comment>
    <comment authorId="0" ref="X670">
      <text>
        <t xml:space="preserve">======
ID#AAABoMyrzJ0
admin    (2025-09-12 21:10:14)
2nd violation issued 6/21/23 TP002261.
3rd violation issued 08/02/23 TP002266</t>
      </text>
    </comment>
    <comment authorId="0" ref="X76">
      <text>
        <t xml:space="preserve">======
ID#AAABoMyrzJw
admin    (2025-09-12 21:10:14)
Partially cleared violation 4/9/21 TP000750.
Still ned P#7 &amp; #8 seal</t>
      </text>
    </comment>
    <comment authorId="0" ref="X1095">
      <text>
        <t xml:space="preserve">======
ID#AAABoMyrzJs
admin    (2025-09-12 21:10:14)
2nd Viol issued 3/13/25 w/ TP003362
Cleared 3/27/25 w/ TP003377</t>
      </text>
    </comment>
    <comment authorId="0" ref="X320">
      <text>
        <t xml:space="preserve">======
ID#AAABoMyrzJk
admin    (2025-09-12 21:10:14)
2nd Violation issued 03/08/22 TP001404</t>
      </text>
    </comment>
    <comment authorId="0" ref="X85">
      <text>
        <t xml:space="preserve">======
ID#AAABoMyrzJg
admin    (2025-09-12 21:10:14)
2nd violation issued 4/29/21 TP000795
for same problems</t>
      </text>
    </comment>
    <comment authorId="0" ref="E532">
      <text>
        <t xml:space="preserve">======
ID#AAABoMyrzJY
admin    (2025-09-12 21:10:14)
Old C#31176 at 3720 E 7000 S, SLC.  New C#1234472 and new name 7-Eleven Store #16449C as per Kortee's email</t>
      </text>
    </comment>
    <comment authorId="0" ref="X625">
      <text>
        <t xml:space="preserve">======
ID#AAABoMyrzJU
admin    (2025-09-12 21:10:14)
Partially cleared 05/04/23 w/ TP002158. Still needs P#3 ethanol % label.</t>
      </text>
    </comment>
    <comment authorId="0" ref="X515">
      <text>
        <t xml:space="preserve">======
ID#AAABoMyrzJQ
admin    (2025-09-12 21:10:14)
Partially cleared 09/27/22, P#3 gas hose &amp; nozzle.
2nd Viol issued for P#4 (D) nozzle.
09/27/22 TP001808
Cleared 12/7/22 TP001906</t>
      </text>
    </comment>
    <comment authorId="0" ref="X57">
      <text>
        <t xml:space="preserve">======
ID#AAABoMyrzJM
admin    (2025-09-12 21:10:14)
2nd notification issued 02/18/21 TP000644</t>
      </text>
    </comment>
    <comment authorId="0" ref="X705">
      <text>
        <t xml:space="preserve">======
ID#AAABoMyrzJA
admin    (2025-09-12 21:10:14)
Partially cleared violation.
New violation issued:
P#5 (85) -10 cu. in.</t>
      </text>
    </comment>
    <comment authorId="0" ref="X446">
      <text>
        <t xml:space="preserve">======
ID#AAABoMyrzI4
admin    (2025-09-12 21:10:14)
2nd Viol issued 8/10/22 TP001709</t>
      </text>
    </comment>
    <comment authorId="0" ref="X25">
      <text>
        <t xml:space="preserve">======
ID#AAABoMyrzIw
admin    (2025-09-12 21:10:14)
3rd violation issued 03/11/21 TP000688.
2nd violation issued 02/08/21 TP000622 for P#2 nozzle leak.</t>
      </text>
    </comment>
    <comment authorId="0" ref="X584">
      <text>
        <t xml:space="preserve">======
ID#AAABoMyrzIs
admin    (2025-09-12 21:10:14)
2nd viol issued 6/27/22 TP001644</t>
      </text>
    </comment>
    <comment authorId="0" ref="X510">
      <text>
        <t xml:space="preserve">======
ID#AAABoMyrzIo
admin    (2025-09-12 21:10:14)
2nd viol issued 11/28/22 with TP001886. Fully cleared 11/29/22 with TP001890</t>
      </text>
    </comment>
    <comment authorId="0" ref="X614">
      <text>
        <t xml:space="preserve">======
ID#AAABoMyrzIk
admin    (2025-09-12 21:10:14)
2nd Violation issued 03/21/23 w/ TP002096
3rd Violation issued 04/28/23 w/ TP002141.
Also, issued $200 invoice for failure to effect repairs.</t>
      </text>
    </comment>
    <comment authorId="0" ref="X563">
      <text>
        <t xml:space="preserve">======
ID#AAABoMyrzIg
admin    (2025-09-12 21:10:14)
2nd viol issued 01/11/23 TP001963
Lana Rae 801-427-4987</t>
      </text>
    </comment>
    <comment authorId="0" ref="X454">
      <text>
        <t xml:space="preserve">======
ID#AAABoMyrzIc
admin    (2025-09-12 21:10:14)
(partially cleared: P8 gas hose replaced)
2nd viol issued for P#5 &amp; #7 fluid in sump</t>
      </text>
    </comment>
    <comment authorId="0" ref="X144">
      <text>
        <t xml:space="preserve">======
ID#AAABoMyrzIY
admin    (2025-09-12 21:10:14)
2nd violation issued 08/05/21 TP000987</t>
      </text>
    </comment>
    <comment authorId="0" ref="E234">
      <text>
        <t xml:space="preserve">======
ID#AAABoMyrzIU
admin    (2025-09-12 21:10:14)
Old C# 408
New C# 12236128
as of 11/08/2021.
Closed as of 12/13/2021</t>
      </text>
    </comment>
    <comment authorId="0" ref="R483">
      <text>
        <t xml:space="preserve">======
ID#AAABoMyrzIQ
admin    (2025-09-12 21:10:14)
previously PETROLEUM WHOLESALE LP</t>
      </text>
    </comment>
    <comment authorId="0" ref="X863">
      <text>
        <t xml:space="preserve">======
ID#AAABoMyrzIM
admin    (2025-09-12 21:10:14)
Partial clr. 2nd viol issued 4/15/24 w/ TP002731 for P#6 vol display</t>
      </text>
    </comment>
    <comment authorId="0" ref="X287">
      <text>
        <t xml:space="preserve">======
ID#AAABoMyrzIE
admin    (2025-09-12 21:10:14)
2nd violation issued 1/19/21 TP001286 for P#19 &amp; P320 fuel leak. The other two violations cleared.</t>
      </text>
    </comment>
    <comment authorId="0" ref="X31">
      <text>
        <t xml:space="preserve">======
ID#AAABoMyrzIA
admin    (2025-09-12 21:10:14)
2nd violation issued 3/18/21 TP000704 P#3 still needs hose
replacement</t>
      </text>
    </comment>
    <comment authorId="0" ref="E969">
      <text>
        <t xml:space="preserve">======
ID#AAABoMyrzH8
admin    (2025-09-12 21:10:14)
formerly C# 112355
Now 12246460</t>
      </text>
    </comment>
    <comment authorId="0" ref="E139">
      <text>
        <t xml:space="preserve">======
ID#AAABoMyrzH4
admin    (2025-09-12 21:10:14)
Old C#24660
TEXACO KHANANI</t>
      </text>
    </comment>
    <comment authorId="0" ref="X592">
      <text>
        <t xml:space="preserve">======
ID#AAABoMyrzH0
admin    (2025-09-12 21:10:14)
Partially cleared. 2nd violation issued 3/16/23 TP002089 for P#10 (91) U.P.D.</t>
      </text>
    </comment>
    <comment authorId="0" ref="X536">
      <text>
        <t xml:space="preserve">======
ID#AAABoMyrzHw
admin    (2025-09-12 21:10:14)
2nd viol issued 01/11/23 TP001963
Lana Rae 801-427-4987</t>
      </text>
    </comment>
    <comment authorId="0" ref="X509">
      <text>
        <t xml:space="preserve">======
ID#AAABoMyrzHs
admin    (2025-09-12 21:10:14)
2nd viol issued 11/28/22 with TP001886.</t>
      </text>
    </comment>
    <comment authorId="0" ref="X299">
      <text>
        <t xml:space="preserve">======
ID#AAABoMyrzHo
admin    (2025-09-12 21:10:14)
2nd Viol issued 02/17/22 TP001363 for P#11 eth %</t>
      </text>
    </comment>
    <comment authorId="0" ref="E958">
      <text>
        <t xml:space="preserve">======
ID#AAABoMyrzHk
admin    (2025-09-12 21:10:14)
Previously C# 191353</t>
      </text>
    </comment>
    <comment authorId="0" ref="X1169">
      <text>
        <t xml:space="preserve">======
ID#AAABoMyrzHg
admin    (2025-09-12 21:10:14)
2nd Viol issued for P#1 filter not 10 micron 7/23/25 w/ TP003587.
P#1 (91) -7.  P#2 (85) -9.  P#4 (91) -8. cleared.</t>
      </text>
    </comment>
    <comment authorId="0" ref="S499">
      <text>
        <t xml:space="preserve">======
ID#AAABoMyrzHc
admin    (2025-09-12 21:10:14)
Old address:
3720 E 7000 S
SLC</t>
      </text>
    </comment>
    <comment authorId="0" ref="X370">
      <text>
        <t xml:space="preserve">======
ID#AAABoMyrzHY
admin    (2025-09-12 21:10:14)
2nd Viol issued 04/15/22 TP001501. 3rd visit 4/18/22 TP001505 to text Kristy photos</t>
      </text>
    </comment>
    <comment authorId="0" ref="X318">
      <text>
        <t xml:space="preserve">======
ID#AAABoMyrzHU
admin    (2025-09-12 21:10:14)
2nd Viol issued 2/15/22 for fuel leak P#1 &amp; #2 diesel</t>
      </text>
    </comment>
    <comment authorId="0" ref="X879">
      <text>
        <t xml:space="preserve">======
ID#AAABoMyrzHQ
admin    (2025-09-12 21:10:14)
2nd viol issued 5/9/24 TP002780 filters not 10 micron on gas meters</t>
      </text>
    </comment>
    <comment authorId="0" ref="X333">
      <text>
        <t xml:space="preserve">======
ID#AAABoMyrzHM
admin    (2025-09-12 21:10:14)
2nd violation issued 01/26/22 TP001307,
then cleared 03/16/22 TP001426</t>
      </text>
    </comment>
    <comment authorId="0" ref="E1055">
      <text>
        <t xml:space="preserve">======
ID#AAABoMyrzHI
admin    (2025-09-12 21:10:14)
formerly 12240934
formerly 12246272</t>
      </text>
    </comment>
    <comment authorId="0" ref="X134">
      <text>
        <t xml:space="preserve">======
ID#AAABoMyrzHA
admin    (2025-09-12 21:10:14)
2nd violation issued 7/28/21 TP000966</t>
      </text>
    </comment>
    <comment authorId="0" ref="E59">
      <text>
        <t xml:space="preserve">======
ID#AAABoMyrzG4
admin    (2025-09-12 21:10:14)
Previously 213893</t>
      </text>
    </comment>
    <comment authorId="0" ref="X459">
      <text>
        <t xml:space="preserve">======
ID#AAABoMyrzG0
admin    (2025-09-12 21:10:14)
2nd viol issued for P#2 (89) UPD
09/01/22 TP001758
Partially cleared P#9, #13, #15 UPD</t>
      </text>
    </comment>
    <comment authorId="0" ref="X334">
      <text>
        <t xml:space="preserve">======
ID#AAABoMyrzGs
admin    (2025-09-12 21:10:14)
2nd violation issued 03/15/22 TP001421
then cleared 03/17/22 TP001428</t>
      </text>
    </comment>
    <comment authorId="0" ref="X271">
      <text>
        <t xml:space="preserve">======
ID#AAABoMyrzGo
admin    (2025-09-12 21:10:14)
2nd violation issued 01/26/22 TP001307</t>
      </text>
    </comment>
    <comment authorId="0" ref="F27">
      <text>
        <t xml:space="preserve">======
ID#AAABoMyrzGk
admin    (2025-09-12 21:10:14)
Warning issued for filters</t>
      </text>
    </comment>
    <comment authorId="0" ref="X983">
      <text>
        <t xml:space="preserve">======
ID#AAABoMyrzGg
admin    (2025-09-12 21:10:14)
2nd viol issued 11/4/24 w/ TP003083 for all violations except street sign which has been cleared.</t>
      </text>
    </comment>
    <comment authorId="0" ref="X969">
      <text>
        <t xml:space="preserve">======
ID#AAABoMyrzGc
admin    (2025-09-12 21:10:14)
2nd violation issued 10/1/24 w/ TP003005
Cleared 10/24/24 w/ JJ008207</t>
      </text>
    </comment>
    <comment authorId="0" ref="X321">
      <text>
        <t xml:space="preserve">======
ID#AAABoMyrzGY
admin    (2025-09-12 21:10:14)
2nd Violation issued 03/08/22 TP001405</t>
      </text>
    </comment>
    <comment authorId="0" ref="X815">
      <text>
        <t xml:space="preserve">======
ID#AAABrFwBNq0
admin    (2025-09-12 21:10:14)
Partially cleared (hoses), 2nd Viol issued 02/22/2024 w/ TP002621</t>
      </text>
    </comment>
    <comment authorId="0" ref="X325">
      <text>
        <t xml:space="preserve">======
ID#AAABrFwBNq4
admin    (2025-09-12 21:10:14)
2nd Violation issued 3/14/22 TP001413</t>
      </text>
    </comment>
    <comment authorId="0" ref="X184">
      <text>
        <t xml:space="preserve">======
ID#AAABrFwBNqo
admin    (2025-09-12 21:10:14)
1st violation 09/01/21, 2nd violation issued 09/10/21 and cleared 09/28/21 with TP001091</t>
      </text>
    </comment>
    <comment authorId="0" ref="X353">
      <text>
        <t xml:space="preserve">======
ID#AAABrFwBNqs
admin    (2025-09-12 21:10:14)
2nd Violation issued 4/7/22 TP001476</t>
      </text>
    </comment>
    <comment authorId="0" ref="X390">
      <text>
        <t xml:space="preserve">======
ID#AAABrFwBNqw
admin    (2025-09-12 21:10:14)
2nd Violation issued 4/7/22 TP001476.
3rd Violation issued 5/4/22 TP001541.</t>
      </text>
    </comment>
    <comment authorId="0" ref="AD409">
      <text>
        <t xml:space="preserve">======
ID#AAABrFwBNqc
admin    (2025-09-12 21:10:14)
05/12/22 TP001560 status update as per Kira: parts still backordered, ETA 2 weeks.
Verified by inspection that both street signs are covered over all sides.
2nd status update from Kira (mgr) 6/2/22 TP001607 about repairs delayed by parts on backorder</t>
      </text>
    </comment>
    <comment authorId="0" ref="R933">
      <text>
        <t xml:space="preserve">======
ID#AAABrFwBNqg
admin    (2025-09-12 21:10:14)
Previously
SINCLAIR - SAG GROUP</t>
      </text>
    </comment>
    <comment authorId="0" ref="R704">
      <text>
        <t xml:space="preserve">======
ID#AAABrFwBNqY
admin    (2025-09-12 21:10:14)
Previously Maverik #234, now renumbered as Maverik #508</t>
      </text>
    </comment>
    <comment authorId="0" ref="X894">
      <text>
        <t xml:space="preserve">======
ID#AAABq2geVuw
admin    (2025-09-12 21:10:14)
2nd viol issued 5/3/24 w/ TP002770 for P#10 gas nozzle leak. Remove pump from service until repaired.</t>
      </text>
    </comment>
    <comment authorId="0" ref="X1147">
      <text>
        <t xml:space="preserve">======
ID#AAABq2geVuo
admin    (2025-09-12 21:10:14)
2nd violation issued
06/25/25 w/ TP003537</t>
      </text>
    </comment>
    <comment authorId="0" ref="X864">
      <text>
        <t xml:space="preserve">======
ID#AAABq2geVus
admin    (2025-09-12 21:10:14)
Partial clr. 2nd viol issued 4/15/24 w/ TP002731 for P#6 vol display</t>
      </text>
    </comment>
    <comment authorId="0" ref="X856">
      <text>
        <t xml:space="preserve">======
ID#AAABq2geVuc
admin    (2025-09-12 21:10:14)
P#10 (D) hose leak at upper connection to frame</t>
      </text>
    </comment>
    <comment authorId="0" ref="X1000">
      <text>
        <t xml:space="preserve">======
ID#AAABq2geVug
admin    (2025-09-12 21:10:14)
2nd Viol issued 11/25/24 w/ TP003132</t>
      </text>
    </comment>
    <comment authorId="0" ref="E658">
      <text>
        <t xml:space="preserve">======
ID#AAABq2geVuk
admin    (2025-09-12 21:10:14)
Old C#80268.
New C#12236523</t>
      </text>
    </comment>
    <comment authorId="0" ref="E1118">
      <text>
        <t xml:space="preserve">======
ID#AAABq2geVuU
admin    (2025-09-12 21:10:14)
Old C#32255
Superior Gas and Food
New C#12244684 and new pumps as of 01/10/2024
Old C#12244684 as Sharooz Brothers.
Now C#12245787 as of 07/18/24</t>
      </text>
    </comment>
    <comment authorId="0" ref="X182">
      <text>
        <t xml:space="preserve">======
ID#AAABq2geVuY
admin    (2025-09-12 21:10:14)
2nd Violation issued for Fuel Filters on gas
TP001086
09/24/2021</t>
      </text>
    </comment>
    <comment authorId="0" ref="X407">
      <text>
        <t xml:space="preserve">======
ID#AAABq2geVuQ
admin    (2025-09-12 21:10:14)
2nd Viol issued 6/1/22
TP001603</t>
      </text>
    </comment>
    <comment authorId="0" ref="E559">
      <text>
        <t xml:space="preserve">======
ID#AAABq2geVuI
admin    (2025-09-12 21:10:14)
Old C# 118067</t>
      </text>
    </comment>
    <comment authorId="0" ref="X749">
      <text>
        <t xml:space="preserve">======
ID#AAABq2geVuM
admin    (2025-09-12 21:10:14)
2nd violation issued 11/28/23 w/ TP002470.
As an interim correction, store decided to remove pump from service, intends to replace all pumps in near future.</t>
      </text>
    </comment>
    <comment authorId="0" ref="E355">
      <text>
        <t xml:space="preserve">======
ID#AAABq2geVuA
admin    (2025-09-12 21:10:14)
Old C# 408
New C# 12236128
as of 11/08/2021.
Closed as of 12/13/2021.
New C# 12236359 as of 01/27/2022.
Reopened 03/02/2022.</t>
      </text>
    </comment>
    <comment authorId="0" ref="R474">
      <text>
        <t xml:space="preserve">======
ID#AAABq2geVuE
admin    (2025-09-12 21:10:14)
was TEXACO WINDRIVER</t>
      </text>
    </comment>
    <comment authorId="0" ref="X906">
      <text>
        <t xml:space="preserve">======
ID#AAABq2geVt4
admin    (2025-09-12 21:10:14)
2nd viol issued 5/9/24 TP002780 filters not 10 micron on gas meters.
Cleared 7/16/24</t>
      </text>
    </comment>
    <comment authorId="0" ref="X272">
      <text>
        <t xml:space="preserve">======
ID#AAABq2geVt0
admin    (2025-09-12 21:10:14)
2nd violation issued 01/27/22 TP001309</t>
      </text>
    </comment>
    <comment authorId="0" ref="X840">
      <text>
        <t xml:space="preserve">======
ID#AAABq2geVtw
admin    (2025-09-12 21:10:14)
2nd viol issued for UPD not functioning. 3/27/24 TP002690</t>
      </text>
    </comment>
    <comment authorId="0" ref="X776">
      <text>
        <t xml:space="preserve">======
ID#AAABq2geVto
admin    (2025-09-12 21:10:14)
Reinspection #1 on 1/9/24 TP002541, repairs incomplete.</t>
      </text>
    </comment>
    <comment authorId="0" ref="X875">
      <text>
        <t xml:space="preserve">======
ID#AAABq2geVts
admin    (2025-09-12 21:10:14)
2nd viol issued 5/3/24 w/ TP002770 for P#10 gas nozzle leak. Remove pump from service until repaired.</t>
      </text>
    </comment>
    <comment authorId="0" ref="R463">
      <text>
        <t xml:space="preserve">======
ID#AAABq2geVtc
admin    (2025-09-12 21:10:14)
Formerly SAVE N GO US FOOD &amp; FUEL
C# 5585 and #12239483</t>
      </text>
    </comment>
    <comment authorId="0" ref="R962">
      <text>
        <t xml:space="preserve">======
ID#AAABq2geVtg
admin    (2025-09-12 21:10:14)
Chase Hunsaker, owner's son. Family business 30+ years</t>
      </text>
    </comment>
    <comment authorId="0" ref="R58">
      <text>
        <t xml:space="preserve">======
ID#AAABq2geVtk
admin    (2025-09-12 21:10:14)
Old store Maverik #223</t>
      </text>
    </comment>
    <comment authorId="0" ref="R234">
      <text>
        <t xml:space="preserve">======
ID#AAABq2geVtU
admin    (2025-09-12 21:10:14)
Formerly Associated Fresh then Fresh Market. Now Fairpark Express.
Closed as of 12/13/2021</t>
      </text>
    </comment>
    <comment authorId="0" ref="R387">
      <text>
        <t xml:space="preserve">======
ID#AAABq2geVtY
admin    (2025-09-12 21:10:14)
2021 Outreach with
Craig Buttars, Commissioner
Kelly Pehrson, Deputy Commissioner
Mike Tribe, HR Dir.</t>
      </text>
    </comment>
    <comment authorId="0" ref="X673">
      <text>
        <t xml:space="preserve">======
ID#AAABq2geVtQ
admin    (2025-09-12 21:10:14)
2nd violation issued 08/03/23 TP002270</t>
      </text>
    </comment>
    <comment authorId="0" ref="X945">
      <text>
        <t xml:space="preserve">======
ID#AAABq2geVtM
admin    (2025-09-12 21:10:14)
Partially cleared. 2nd viol issued for P# 3 (D) -39
07/25/24 w/ TP002871.
New viol for P#15 (88EF) noz auto shutoff failure.
Cleared 8/29/24 w/ TP002950</t>
      </text>
    </comment>
    <comment authorId="0" ref="X1162">
      <text>
        <t xml:space="preserve">======
ID#AAABq2geVtI
admin    (2025-09-12 21:10:14)
2nd violation issued 7/10/25 w/ TP003569</t>
      </text>
    </comment>
    <comment authorId="0" ref="X931">
      <text>
        <t xml:space="preserve">======
ID#AAABq2geVtE
admin    (2025-09-12 21:10:14)
2nd viol issued 6/11/24 with TP002830.
3rd viol issued 8/9/24 #TP00210.
$200 billing invoice issued.</t>
      </text>
    </comment>
    <comment authorId="0" ref="X346">
      <text>
        <t xml:space="preserve">======
ID#AAABq2geVs4
admin    (2025-09-12 21:10:14)
2nd violation issued 01/26/22 TP001306</t>
      </text>
    </comment>
    <comment authorId="0" ref="X1179">
      <text>
        <t xml:space="preserve">======
ID#AAABq2geVs8
admin    (2025-09-12 21:10:14)
2nd Viol issued for P#1 filter not 10 micron 7/23/25 w/ TP003587.
P#1 (91) -7.  P#2 (85) -9.  P#4 (91) -8. cleared.</t>
      </text>
    </comment>
    <comment authorId="0" ref="F51">
      <text>
        <t xml:space="preserve">======
ID#AAABq2geVs0
admin    (2025-09-12 21:10:14)
Warning issued for filters</t>
      </text>
    </comment>
    <comment authorId="0" ref="AD391">
      <text>
        <t xml:space="preserve">======
ID#AAABq2geVso
admin    (2025-09-12 21:10:14)
05/12/22 TP001560 status update as per Kira: parts still backordered, ETA 2 weeks.
Verified by inspection that both street signs are covered over all sides.</t>
      </text>
    </comment>
    <comment authorId="0" ref="X987">
      <text>
        <t xml:space="preserve">======
ID#AAABq2geVsg
admin    (2025-09-12 21:10:14)
Cleared P#1 fuel leak violation, however new violations issued during reinspection on 10/18/24 w/ TP003045.
Reinspected on 10/31/24 w/ TP003078: hose replaced, P#1volume calibration still needed.</t>
      </text>
    </comment>
    <comment authorId="0" ref="X754">
      <text>
        <t xml:space="preserve">======
ID#AAABq2geVsc
admin    (2025-09-12 21:10:14)
2nd viol issued 10/24/23 with #TP002405</t>
      </text>
    </comment>
    <comment authorId="0" ref="X651">
      <text>
        <t xml:space="preserve">======
ID#AAABq2geVsU
admin    (2025-09-12 21:10:14)
2nd Violation issued 03/21/23 w/ TP002096
3rd Violation issued 04/28/23 w/ TP002141.
Also, issued $200 invoice for failure to effect repairs.
4th Violation issued 05/30/23 w/ TP002214.</t>
      </text>
    </comment>
    <comment authorId="0" ref="X172">
      <text>
        <t xml:space="preserve">======
ID#AAABq2geVsY
admin    (2025-09-12 21:10:14)
2nd Violation issued 09/10/21 TP001052</t>
      </text>
    </comment>
    <comment authorId="0" ref="X618">
      <text>
        <t xml:space="preserve">======
ID#AAABq2geVsQ
admin    (2025-09-12 21:10:14)
Partially cleared on 05/1/23 w/ TP002146. Still need ethanol % labels on P#15, 16, 18.</t>
      </text>
    </comment>
    <comment authorId="0" ref="X1072">
      <text>
        <t xml:space="preserve">======
ID#AAABq2geVsM
admin    (2025-09-12 21:10:14)
2nd violation 1/21/25 TP003253 for P#1 keypad not fuctioning therefore cannot test pump.
Cleared 2/12/25 w/ TP003299</t>
      </text>
    </comment>
    <comment authorId="0" ref="X170">
      <text>
        <t xml:space="preserve">======
ID#AAABq2geVsE
admin    (2025-09-12 21:10:14)
Partially cleared violation (filters are now 10 micron)
P#1 gas nozzle still leaks.</t>
      </text>
    </comment>
    <comment authorId="0" ref="X260">
      <text>
        <t xml:space="preserve">======
ID#AAABq2geVsI
admin    (2025-09-12 21:10:14)
2nd violation issued 1/19/21 TP001286 for P#19 &amp; P320 fuel leak. The other two violations cleared.</t>
      </text>
    </comment>
    <comment authorId="0" ref="E406">
      <text>
        <t xml:space="preserve">======
ID#AAABq2geVr8
admin    (2025-09-12 21:10:14)
Old C#140024
New C# 12237030</t>
      </text>
    </comment>
    <comment authorId="0" ref="X149">
      <text>
        <t xml:space="preserve">======
ID#AAABq2geVrw
admin    (2025-09-12 21:10:14)
2nd violation issued 08/05/21 TP000987</t>
      </text>
    </comment>
    <comment authorId="0" ref="R69">
      <text>
        <t xml:space="preserve">======
ID#AAABq2geVr0
admin    (2025-09-12 21:10:14)
Outreach with
Craig Buttars, Commissioner
Kelly Pehrson, Deputy Commissioner
Mike Tribe, HR Dir.</t>
      </text>
    </comment>
    <comment authorId="0" ref="X88">
      <text>
        <t xml:space="preserve">======
ID#AAABq2geVr4
admin    (2025-09-12 21:10:14)
2nd viol issued 05/06/21 TP000812</t>
      </text>
    </comment>
    <comment authorId="0" ref="X109">
      <text>
        <t xml:space="preserve">======
ID#AAABq2geVro
admin    (2025-09-12 21:10:14)
2nd viol issued 06/11/21 TP000876</t>
      </text>
    </comment>
    <comment authorId="0" ref="X1190">
      <text>
        <t xml:space="preserve">======
ID#AAABq2geVrs
admin    (2025-09-12 21:10:14)
2nd viol issued 7/17/25 w/ TP003578 for P#2 (91) this time -20 cu. in.</t>
      </text>
    </comment>
    <comment authorId="0" ref="E673">
      <text>
        <t xml:space="preserve">======
ID#AAABq2geVrg
admin    (2025-09-12 21:10:14)
previously C# 45234.
New number 234600 effective 09/10/2020
previously C# 234600.
New number 12242671 effective 05/220/2023</t>
      </text>
    </comment>
    <comment authorId="0" ref="E971">
      <text>
        <t xml:space="preserve">======
ID#AAABq2geVrk
admin    (2025-09-12 21:10:14)
Old C# 114253.  Devices transferred 4/10/211 to 12233520</t>
      </text>
    </comment>
    <comment authorId="0" ref="X548">
      <text>
        <t xml:space="preserve">======
ID#AAABq2geVrc
admin    (2025-09-12 21:10:14)
Partially cleared violation (filters now OK).
2nd viol issued 01/19/23 for P#16 (D) hose delaminated. TP001975</t>
      </text>
    </comment>
    <comment authorId="0" ref="X43">
      <text>
        <t xml:space="preserve">======
ID#AAABq2geVrQ
admin    (2025-09-12 21:10:14)
Partially cleared violation
4/9/21 TP000750</t>
      </text>
    </comment>
    <comment authorId="0" ref="X725">
      <text>
        <t xml:space="preserve">======
ID#AAABq2geVrU
admin    (2025-09-12 21:10:14)
2nd Violation issued 10/5/23 TP002369</t>
      </text>
    </comment>
    <comment authorId="0" ref="E30">
      <text>
        <t xml:space="preserve">======
ID#AAABq2geVrY
admin    (2025-09-12 21:10:14)
previously 31182</t>
      </text>
    </comment>
    <comment authorId="0" ref="AD548">
      <text>
        <t xml:space="preserve">======
ID#AAABq2geVrM
admin    (2025-09-12 21:10:14)
Applied UDAF seals: P#11/12 (0734109)
P#13/14 (0734132)</t>
      </text>
    </comment>
    <comment authorId="0" ref="X30">
      <text>
        <t xml:space="preserve">======
ID#AAABq2geVrI
admin    (2025-09-12 21:10:14)
3rd violation issued 03/11/21 TP000688.
2nd violation issued 02/08/21 TP000622 for P#2 nozzle leak.</t>
      </text>
    </comment>
    <comment authorId="0" ref="X649">
      <text>
        <t xml:space="preserve">======
ID#AAABq2geVrE
admin    (2025-09-12 21:10:14)
2nd Violation issued 03/21/23 w/ TP002096
3rd Violation issued 04/28/23 w/ TP002141.
Also, issued $200 invoice for failure to effect repairs.
4th Violation issued 05/30/23 w/ TP002214.</t>
      </text>
    </comment>
    <comment authorId="0" ref="R609">
      <text>
        <t xml:space="preserve">======
ID#AAABq2geVrA
admin    (2025-09-12 21:10:14)
Previously SHOP &amp; SAVE
Blue and Yellow forms submitted to UDAF</t>
      </text>
    </comment>
    <comment authorId="0" ref="AD79">
      <text>
        <t xml:space="preserve">======
ID#AAABq2geVq8
admin    (2025-09-12 21:10:14)
Partially cleared violation: 4/12/21 TP000756.
2nd violation issued: P8 (91) unit price display</t>
      </text>
    </comment>
    <comment authorId="0" ref="X230">
      <text>
        <t xml:space="preserve">======
ID#AAABq2geVq0
admin    (2025-09-12 21:10:14)
2nd violation issued 12/6/21 TP001205</t>
      </text>
    </comment>
    <comment authorId="0" ref="X62">
      <text>
        <t xml:space="preserve">======
ID#AAABq2geVq4
admin    (2025-09-12 21:10:14)
2nd violation issued
4/9/21 TP000754</t>
      </text>
    </comment>
    <comment authorId="0" ref="X490">
      <text>
        <t xml:space="preserve">======
ID#AAABq2geVqs
admin    (2025-09-12 21:10:14)
Partially cleared P#4 main display is fixed.
2nd violation issued for P#9(85) -8 and P#11 (85) -8.
10/13/22 TP001842</t>
      </text>
    </comment>
    <comment authorId="0" ref="T499">
      <text>
        <t xml:space="preserve">======
ID#AAABq2geVqw
admin    (2025-09-12 21:10:14)
Used to be SLC.  Now Cottonwood Heights</t>
      </text>
    </comment>
    <comment authorId="0" ref="X636">
      <text>
        <t xml:space="preserve">======
ID#AAABq2geVqk
admin    (2025-09-12 21:10:14)
2nd Violation issued 10/17/22 TP001848.
3rd Violation issued 05/17/23 TP002187 plus $200 invoice.</t>
      </text>
    </comment>
    <comment authorId="0" ref="E329">
      <text>
        <t xml:space="preserve">======
ID#AAABq2geVqo
admin    (2025-09-12 21:10:14)
OLD C# 4842
New C# 12232899</t>
      </text>
    </comment>
    <comment authorId="0" ref="S337">
      <text>
        <t xml:space="preserve">======
ID#AAABq2geVqc
admin    (2025-09-12 21:10:14)
Original address:
7812 S HIGHLANDS LOOP RD</t>
      </text>
    </comment>
    <comment authorId="0" ref="X841">
      <text>
        <t xml:space="preserve">======
ID#AAABq2geVqg
admin    (2025-09-12 21:10:14)
2nd viol issued P#1 no security seal. 3/28/24 TP002693</t>
      </text>
    </comment>
    <comment authorId="0" ref="X467">
      <text>
        <t xml:space="preserve">======
ID#AAABq2geVqQ
admin    (2025-09-12 21:10:14)
Partially cleared 09/01/22 TP001757
Still need to correct P#11 &amp; #12 sec seal</t>
      </text>
    </comment>
    <comment authorId="0" ref="X479">
      <text>
        <t xml:space="preserve">======
ID#AAABq2geVqU
admin    (2025-09-12 21:10:14)
Partially cleared 09/27/22, P#3 gas hose &amp; nozzle.
2nd Viol issued for P#4 (D) nozzle.
09/27/22 TP001808</t>
      </text>
    </comment>
    <comment authorId="0" ref="X637">
      <text>
        <t xml:space="preserve">======
ID#AAABq2geVqM
admin    (2025-09-12 21:10:14)
Partially cleared on 05/1/23 w/ TP002146. Still need ethanol % labels on P#15, 16, 18.</t>
      </text>
    </comment>
    <comment authorId="0" ref="R1178">
      <text>
        <t xml:space="preserve">======
ID#AAABq2geVqI
admin    (2025-09-12 21:10:14)
Currently not selling gas. Owner is in China.</t>
      </text>
    </comment>
    <comment authorId="0" ref="AD283">
      <text>
        <t xml:space="preserve">======
ID#AAABq2geVqA
admin    (2025-09-12 21:10:14)
2nd Violation issued 01/15/21 w/ TP000583</t>
      </text>
    </comment>
    <comment authorId="0" ref="X425">
      <text>
        <t xml:space="preserve">======
ID#AAABq2geVp4
admin    (2025-09-12 21:10:14)
2nd status update from Kira (mgr) 6/2/22 TP001607 about repairs delayed by parts on backorder</t>
      </text>
    </comment>
    <comment authorId="0" ref="X472">
      <text>
        <t xml:space="preserve">======
ID#AAABq2geVp8
admin    (2025-09-12 21:10:14)
(partially cleared: P8 gas hose replaced)
2nd viol issued for P#5 &amp; #7 fluid in sump</t>
      </text>
    </comment>
    <comment authorId="0" ref="X151">
      <text>
        <t xml:space="preserve">======
ID#AAABq2geVps
admin    (2025-09-12 21:10:14)
2nd violation issued 7/28/21 TP000966</t>
      </text>
    </comment>
    <comment authorId="0" ref="X347">
      <text>
        <t xml:space="preserve">======
ID#AAABq2geVpw
admin    (2025-09-12 21:10:14)
2nd Violation issued 3/14/22 TP001413</t>
      </text>
    </comment>
    <comment authorId="0" ref="E933">
      <text>
        <t xml:space="preserve">======
ID#AAABq2geVp0
admin    (2025-09-12 21:10:14)
Previously #87504
Sinclair SAG Group</t>
      </text>
    </comment>
    <comment authorId="0" ref="X507">
      <text>
        <t xml:space="preserve">======
ID#AAABq2geVpk
admin    (2025-09-12 21:10:14)
2nd Viol issued 7/28/22 TPoo1684</t>
      </text>
    </comment>
    <comment authorId="0" ref="R517">
      <text>
        <t xml:space="preserve">======
ID#AAABq2geVpo
admin    (2025-09-12 21:10:14)
Previously
HARTS - PHILLIPS 66</t>
      </text>
    </comment>
    <comment authorId="0" ref="X797">
      <text>
        <t xml:space="preserve">======
ID#AAABq2geVpg
admin    (2025-09-12 21:10:14)
2nd violation issued 02/12/2024 w/ TP002599</t>
      </text>
    </comment>
    <comment authorId="0" ref="AD33">
      <text>
        <t xml:space="preserve">======
ID#AAABq2geVpc
admin    (2025-09-12 21:10:14)
Following from earlier complaint, this reinspection 03/29/21 TP000724 to confirm northside pumps are still OOS</t>
      </text>
    </comment>
    <comment authorId="0" ref="X1010">
      <text>
        <t xml:space="preserve">======
ID#AAABq2geVpU
admin    (2025-09-12 21:10:14)
Partially cleared. 2nd violation issued 12/3/24 w/ TP003149 for P#2 (85) no P.I. label</t>
      </text>
    </comment>
    <comment authorId="0" ref="X343">
      <text>
        <t xml:space="preserve">======
ID#AAABq2geVpM
admin    (2025-09-12 21:10:14)
2nd Viol issued 2/16/22 for fuel filters</t>
      </text>
    </comment>
    <comment authorId="0" ref="X582">
      <text>
        <t xml:space="preserve">======
ID#AAABq2geVpQ
admin    (2025-09-12 21:10:14)
Follow-up inspection 03/13/23 TP002071.
Waiting for snow and ice to melt before caulking pumps to concrete.</t>
      </text>
    </comment>
    <comment authorId="0" ref="X867">
      <text>
        <t xml:space="preserve">======
ID#AAABq2geVpE
admin    (2025-09-12 21:10:14)
2nd viol issued P#1 no security seal. 3/28/24 TP002693</t>
      </text>
    </comment>
    <comment authorId="0" ref="X854">
      <text>
        <t xml:space="preserve">======
ID#AAABq2geVpI
admin    (2025-09-12 21:10:14)
2nd viol issued for UPD not functioning. 3/27/24 TP002690</t>
      </text>
    </comment>
    <comment authorId="0" ref="AD76">
      <text>
        <t xml:space="preserve">======
ID#AAABq2geVo8
admin    (2025-09-12 21:10:14)
Partially cleared violation 4/9/21 TP000750.
Still ned P#7 &amp; #8 seal</t>
      </text>
    </comment>
    <comment authorId="0" ref="X1056">
      <text>
        <t xml:space="preserve">======
ID#AAABq2geVo0
admin    (2025-09-12 21:10:14)
Pumps #1-12 diesel inspected (previously OOS). All ok except P#7 noz leak hence viol issued
Cleared P#7 (D) noz 01/07/25 w/ TP003231</t>
      </text>
    </comment>
    <comment authorId="0" ref="R239">
      <text>
        <t xml:space="preserve">======
ID#AAABq2geVo4
admin    (2025-09-12 21:10:14)
Previously NOLAN'S SINCLAIR</t>
      </text>
    </comment>
    <comment authorId="0" ref="R663">
      <text>
        <t xml:space="preserve">======
ID#AAABq2geVos
admin    (2025-09-12 21:10:14)
Formerly Associated Fresh then Fresh Market. Now Fairpark Express.
Closed as of 12/13/2021</t>
      </text>
    </comment>
    <comment authorId="0" ref="E433">
      <text>
        <t xml:space="preserve">======
ID#AAABq2geVow
admin    (2025-09-12 21:10:14)
Previously #6211
Sinclair - Crest Oil</t>
      </text>
    </comment>
    <comment authorId="0" ref="AD1006">
      <text>
        <t xml:space="preserve">======
ID#AAABq2geVok
admin    (2025-09-12 21:10:14)
Applied UDAF seals: P#11/12 (0734109)
P#13/14 (0734132)</t>
      </text>
    </comment>
    <comment authorId="0" ref="X46">
      <text>
        <t xml:space="preserve">======
ID#AAABq2geVoo
admin    (2025-09-12 21:10:14)
2nd violation issued:
4/8/21 TP000746 for
P#7 (D) and P#10 (85) nozzle leaks</t>
      </text>
    </comment>
    <comment authorId="0" ref="X469">
      <text>
        <t xml:space="preserve">======
ID#AAABq2geVoY
admin    (2025-09-12 21:10:14)
2nd viol issued for P#2 (89) UPD
09/01/22 TP001758
Partially cleared P#9, #13, #15 UPD</t>
      </text>
    </comment>
    <comment authorId="0" ref="X269">
      <text>
        <t xml:space="preserve">======
ID#AAABq2geVog
admin    (2025-09-12 21:10:14)
2nd Violation issued 01/26/22 TP001305
pumps red-bagged, 
placed out of service</t>
      </text>
    </comment>
    <comment authorId="0" ref="X860">
      <text>
        <t xml:space="preserve">======
ID#AAABq2geVoQ
admin    (2025-09-12 21:10:14)
Partially cleared.
2nd viol issued for P#3 hose leak 4/2/24 w/ TP002702</t>
      </text>
    </comment>
    <comment authorId="0" ref="E1178">
      <text>
        <t xml:space="preserve">======
ID#AAABq2geVoU
admin    (2025-09-12 21:10:14)
Currently not selling gas. Owner is in China.
Formerly 87504</t>
      </text>
    </comment>
    <comment authorId="0" ref="X774">
      <text>
        <t xml:space="preserve">======
ID#AAABoMlQFy0
admin    (2025-09-12 21:10:14)
2nd Viol issued 12/26/23 TP002518</t>
      </text>
    </comment>
    <comment authorId="0" ref="X345">
      <text>
        <t xml:space="preserve">======
ID#AAABoMlQFyw
admin    (2025-09-12 21:10:14)
2nd Violation issued 03/08/22 TP001405</t>
      </text>
    </comment>
    <comment authorId="0" ref="AD82">
      <text>
        <t xml:space="preserve">======
ID#AAABoMlQFys
admin    (2025-09-12 21:10:14)
Partially cleared violation, all except:
2nd violation issued
4/8/21 TP000746 for
P#7 (D) and P#10 (85) nozzle leaks</t>
      </text>
    </comment>
    <comment authorId="0" ref="X332">
      <text>
        <t xml:space="preserve">======
ID#AAABoMlQFyo
admin    (2025-09-12 21:10:14)
2nd Violation issued 03/08/22 TP001404,
then cleared 03/16/22 TP001425</t>
      </text>
    </comment>
    <comment authorId="0" ref="X1110">
      <text>
        <t xml:space="preserve">======
ID#AAABoMlQFyk
admin    (2025-09-12 21:10:14)
2nd viol issued 4/15/25 w/ TP003411</t>
      </text>
    </comment>
    <comment authorId="0" ref="X1035">
      <text>
        <t xml:space="preserve">======
ID#AAABoMlQFyg
admin    (2025-09-12 21:10:14)
Partially cleared. 2nd viol issued 12/5/24 w/ TP003158 for P#4 (D) nozzle leak.
3rd viol issued 12/19/24 w/ TP003177</t>
      </text>
    </comment>
    <comment authorId="0" ref="X607">
      <text>
        <t xml:space="preserve">======
ID#AAABoMlQFyc
admin    (2025-09-12 21:10:14)
After being notified by Maverik that repairs were complete (and they weren't) 2nd Viol issued 3/29/23 TP002117</t>
      </text>
    </comment>
    <comment authorId="0" ref="X286">
      <text>
        <t xml:space="preserve">======
ID#AAABoMlQFyU
admin    (2025-09-12 21:10:14)
2nd Viol issued 02/09/22
TP001341</t>
      </text>
    </comment>
    <comment authorId="0" ref="R701">
      <text>
        <t xml:space="preserve">======
ID#AAABoMlQFyQ
admin    (2025-09-12 21:10:14)
was TEXACO WINDRIVER</t>
      </text>
    </comment>
  </commentList>
  <extLst>
    <ext uri="GoogleSheetsCustomDataVersion2">
      <go:sheetsCustomData xmlns:go="http://customooxmlschemas.google.com/" r:id="rId1" roundtripDataSignature="AMtx7mg9VOOcOR54vfXQEBPujP486+/vy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42">
      <text>
        <t xml:space="preserve">======
ID#AAABrGNwoKQ
admin    (2025-09-12 21:10:14)
Formerly C# 99083
7-11 #35470H
702 E 3300 S
new C#12232831 and
address changed to
3311 S 700 E
Millcreek</t>
      </text>
    </comment>
    <comment authorId="0" ref="R66">
      <text>
        <t xml:space="preserve">======
ID#AAABrGNwoG0
admin    (2025-09-12 21:10:14)
was TEXACO WINDRIVER</t>
      </text>
    </comment>
    <comment authorId="0" ref="E79">
      <text>
        <t xml:space="preserve">======
ID#AAABrGNwoFg
admin    (2025-09-12 21:10:14)
Old C# 114253.  Devices transferred 4/10/211 to 12233520</t>
      </text>
    </comment>
    <comment authorId="0" ref="S115">
      <text>
        <t xml:space="preserve">======
ID#AAABoMyrzL8
admin    (2025-09-12 21:10:14)
coordinates are
5701 W 7800 S</t>
      </text>
    </comment>
    <comment authorId="0" ref="E35">
      <text>
        <t xml:space="preserve">======
ID#AAABoMyrzKE
admin    (2025-09-12 21:10:14)
Old C# 121592
Then C# 122352922
Then changed back to Old C# 121592</t>
      </text>
    </comment>
    <comment authorId="0" ref="R57">
      <text>
        <t xml:space="preserve">======
ID#AAABoMyrzJo
admin    (2025-09-12 21:10:14)
previously PETROLEUM WHOLESALE LP</t>
      </text>
    </comment>
    <comment authorId="0" ref="R112">
      <text>
        <t xml:space="preserve">======
ID#AAABq2geVu0
admin    (2025-09-12 21:10:14)
Chase Hunsaker, owner's son. Family business 30+ years</t>
      </text>
    </comment>
    <comment authorId="0" ref="E52">
      <text>
        <t xml:space="preserve">======
ID#AAABq2geVss
admin    (2025-09-12 21:10:14)
Old C# 114253.  Devices transferred 4/10/211 to 12233520</t>
      </text>
    </comment>
  </commentList>
  <extLst>
    <ext uri="GoogleSheetsCustomDataVersion2">
      <go:sheetsCustomData xmlns:go="http://customooxmlschemas.google.com/" r:id="rId1" roundtripDataSignature="AMtx7mgMG0f+DPusjzQwLPQDFDPgd94zVQ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59">
      <text>
        <t xml:space="preserve">======
ID#AAABrGNwoGo
admin    (2025-09-12 21:10:14)
Old C# 114253.  Devices transferred 4/10/211 to 12233520</t>
      </text>
    </comment>
    <comment authorId="0" ref="E62">
      <text>
        <t xml:space="preserve">======
ID#AAABrGNwoGI
admin    (2025-09-12 21:10:14)
Old C# 139289,
new C# 12236029</t>
      </text>
    </comment>
    <comment authorId="0" ref="R14">
      <text>
        <t xml:space="preserve">======
ID#AAABrGNwoGA
admin    (2025-09-12 21:10:14)
formerly
CHEVRON SUNMART</t>
      </text>
    </comment>
    <comment authorId="0" ref="R30">
      <text>
        <t xml:space="preserve">======
ID#AAABrGNwoEI
admin    (2025-09-12 21:10:14)
Previously SPEEDWAY #9446</t>
      </text>
    </comment>
    <comment authorId="0" ref="E30">
      <text>
        <t xml:space="preserve">======
ID#AAABoMyrzJI
admin    (2025-09-12 21:10:14)
Old C# 107404
New C# 12236137</t>
      </text>
    </comment>
    <comment authorId="0" ref="X52">
      <text>
        <t xml:space="preserve">======
ID#AAABoMyrzJE
admin    (2025-09-12 21:10:14)
2nd violation issued 01/26/22 TP001307,
then cleared 03/16/22 TP001426</t>
      </text>
    </comment>
    <comment authorId="0" ref="R48">
      <text>
        <t xml:space="preserve">======
ID#AAABrFwBNq8
admin    (2025-09-12 21:10:14)
435-831-4773
Gina Covington, Mgr</t>
      </text>
    </comment>
    <comment authorId="0" ref="X105">
      <text>
        <t xml:space="preserve">======
ID#AAABrFwBNqk
admin    (2025-09-12 21:10:14)
Partially cleared. 2nd violation issued 12/3/24 w/ TP003149 for P#2 (85) no P.I. label</t>
      </text>
    </comment>
    <comment authorId="0" ref="E127">
      <text>
        <t xml:space="preserve">======
ID#AAABq2geVsA
admin    (2025-09-12 21:10:14)
Previously #22515 Sinclair Basin #104</t>
      </text>
    </comment>
    <comment authorId="0" ref="R15">
      <text>
        <t xml:space="preserve">======
ID#AAABq2geVqE
admin    (2025-09-12 21:10:14)
previously PETROLEUM WHOLESALE LP</t>
      </text>
    </comment>
  </commentList>
  <extLst>
    <ext uri="GoogleSheetsCustomDataVersion2">
      <go:sheetsCustomData xmlns:go="http://customooxmlschemas.google.com/" r:id="rId1" roundtripDataSignature="AMtx7mgeHjOBSq1XhTeVsJeeOQcwE/5/WQ=="/>
    </ext>
  </extLst>
</comments>
</file>

<file path=xl/sharedStrings.xml><?xml version="1.0" encoding="utf-8"?>
<sst xmlns="http://schemas.openxmlformats.org/spreadsheetml/2006/main" count="15771" uniqueCount="4680">
  <si>
    <t>Last Inspection Date</t>
  </si>
  <si>
    <t>Elapsed Days</t>
  </si>
  <si>
    <t>Insp No.</t>
  </si>
  <si>
    <t>Business ID #</t>
  </si>
  <si>
    <t>10µ Filter</t>
  </si>
  <si>
    <t>Active Devices</t>
  </si>
  <si>
    <t>Concatenate formula combines data cells into one single cell</t>
  </si>
  <si>
    <t>Name</t>
  </si>
  <si>
    <t>Coordinates</t>
  </si>
  <si>
    <t>Address</t>
  </si>
  <si>
    <t>City</t>
  </si>
  <si>
    <t>State</t>
  </si>
  <si>
    <t>Zip</t>
  </si>
  <si>
    <t>County</t>
  </si>
  <si>
    <t>Reinspection Status</t>
  </si>
  <si>
    <t>Violation Date</t>
  </si>
  <si>
    <t>Clear Viol Date</t>
  </si>
  <si>
    <t>Cleared w/ Reinspect #</t>
  </si>
  <si>
    <t>Elapsed Days since V</t>
  </si>
  <si>
    <t>Elapsed Days to Clear</t>
  </si>
  <si>
    <t>Notes</t>
  </si>
  <si>
    <t>Font Color Key</t>
  </si>
  <si>
    <t>Description</t>
  </si>
  <si>
    <t>Do Not delete this row</t>
  </si>
  <si>
    <t>NEW</t>
  </si>
  <si>
    <t>WALMART FUEL STATION #5235</t>
  </si>
  <si>
    <t>9081 S QUARRY BEND DR</t>
  </si>
  <si>
    <t>SANDY</t>
  </si>
  <si>
    <t>UT</t>
  </si>
  <si>
    <t>Salt Lake</t>
  </si>
  <si>
    <t>Opening date TBD (perhaps August 2025)</t>
  </si>
  <si>
    <t>TBD</t>
  </si>
  <si>
    <t>MAVERIK</t>
  </si>
  <si>
    <t>LOAFER MTN PKWY &amp; SR #198</t>
  </si>
  <si>
    <t>SALEM</t>
  </si>
  <si>
    <t>Utah</t>
  </si>
  <si>
    <t>Opening date TBD (perhaps September 2025)</t>
  </si>
  <si>
    <t>SMITHS #NEW</t>
  </si>
  <si>
    <t>13893 S REDWOOD RD</t>
  </si>
  <si>
    <t>BLUFFDALE</t>
  </si>
  <si>
    <t>Opening date TBD (perhaps October 2025)</t>
  </si>
  <si>
    <t>HOLIDAY OIL</t>
  </si>
  <si>
    <t>RING RD &amp; REDWOOD</t>
  </si>
  <si>
    <t>SARATOGA SPRINGS</t>
  </si>
  <si>
    <t>TP002684</t>
  </si>
  <si>
    <t>No</t>
  </si>
  <si>
    <t>SLATE CANYON SINCLAIR</t>
  </si>
  <si>
    <t>1431 S STATE ST</t>
  </si>
  <si>
    <t>PROVO</t>
  </si>
  <si>
    <t>MM005232</t>
  </si>
  <si>
    <t>Not currently selling gas. Owner is in China. Annie Zhang 801-369-6868</t>
  </si>
  <si>
    <t>TP002920</t>
  </si>
  <si>
    <t>Yes</t>
  </si>
  <si>
    <t>FUEL UP</t>
  </si>
  <si>
    <t>40.24194236560078, -111.64935103850176</t>
  </si>
  <si>
    <t>530 E 600 N  (truck location)</t>
  </si>
  <si>
    <t>Mobile fuel truck, business address 988 S 680 W, Provo UT 84003</t>
  </si>
  <si>
    <t>TP002945</t>
  </si>
  <si>
    <t>7-ELEVEN STORE #16345D</t>
  </si>
  <si>
    <t>40.5593911449416, -111.87252860395627</t>
  </si>
  <si>
    <t>10580 S 700 E</t>
  </si>
  <si>
    <t>TP002967</t>
  </si>
  <si>
    <t>SMITHS MARKETPLACE #207</t>
  </si>
  <si>
    <t>689 N REDWOOD RD</t>
  </si>
  <si>
    <t>C</t>
  </si>
  <si>
    <t>TP003198</t>
  </si>
  <si>
    <t>P#10 gasoline upper whip hose deteriorated</t>
  </si>
  <si>
    <t>TP002968</t>
  </si>
  <si>
    <t>COSTCO WHOLESALE</t>
  </si>
  <si>
    <t>1083 N REDWOOD RD</t>
  </si>
  <si>
    <t>TP002973</t>
  </si>
  <si>
    <t>DUGWAY SERVICE</t>
  </si>
  <si>
    <t>40.22203229674159, -112.73913157008676</t>
  </si>
  <si>
    <t>BLDG 5440 STARK RD</t>
  </si>
  <si>
    <t>DUGWAY</t>
  </si>
  <si>
    <t>Tooele</t>
  </si>
  <si>
    <t>TP002985</t>
  </si>
  <si>
    <t>CHEVRON TOP STOP</t>
  </si>
  <si>
    <t>40.68964058335797, -112.26618397135012</t>
  </si>
  <si>
    <t>8793 N HWY 36</t>
  </si>
  <si>
    <t>LAKE POINT</t>
  </si>
  <si>
    <t>TP003204</t>
  </si>
  <si>
    <t>All pumps (88EF) fuel delivery speed slower than minimum required</t>
  </si>
  <si>
    <t>TP002986</t>
  </si>
  <si>
    <t>RALLY STOP #12</t>
  </si>
  <si>
    <t>40.68862725014819, -112.26563157794644</t>
  </si>
  <si>
    <t>8764 N HWY 36</t>
  </si>
  <si>
    <t>JJ008170</t>
  </si>
  <si>
    <t>HOLIDAY OIL #85</t>
  </si>
  <si>
    <t>40.68103524059663, -112.27191644431711</t>
  </si>
  <si>
    <t>8325 N BURTEN DR</t>
  </si>
  <si>
    <t>LAKEPOINT</t>
  </si>
  <si>
    <t>Inspected by Richard Newton</t>
  </si>
  <si>
    <t>TP002995</t>
  </si>
  <si>
    <t>PILOT TRAVEL CENTER #742</t>
  </si>
  <si>
    <t>1605 E SADDLEBACK BLVD</t>
  </si>
  <si>
    <t>TP002996</t>
  </si>
  <si>
    <t>SINCLAIR-HALES OIL CO INC</t>
  </si>
  <si>
    <t>6 E MAIN ST</t>
  </si>
  <si>
    <t>GRANTSVILLE</t>
  </si>
  <si>
    <t>TP002997</t>
  </si>
  <si>
    <t>MAVERIK #384</t>
  </si>
  <si>
    <t>825 E MAIN ST</t>
  </si>
  <si>
    <t>TP003208</t>
  </si>
  <si>
    <t>P#3 (D) hose leaks at swivel. P#10 nozzle holder broken.</t>
  </si>
  <si>
    <t>TP003002</t>
  </si>
  <si>
    <t>HOLIDAY OIL #7 - SINCLAIR</t>
  </si>
  <si>
    <t>293 E 12300 S</t>
  </si>
  <si>
    <t>DRAPER</t>
  </si>
  <si>
    <t>TP003034</t>
  </si>
  <si>
    <t>P#6 jagged sheet metal edge thigh-high needs removal</t>
  </si>
  <si>
    <t>TP003011</t>
  </si>
  <si>
    <t>HOLIDAY OIL #63</t>
  </si>
  <si>
    <t>747 S SPANISH FORK PKWY</t>
  </si>
  <si>
    <t>SPANISH FORK</t>
  </si>
  <si>
    <t>TP003013</t>
  </si>
  <si>
    <t>7-ELEVEN STORE #38629A</t>
  </si>
  <si>
    <t>295 S MAIN ST</t>
  </si>
  <si>
    <t>JJ008165</t>
  </si>
  <si>
    <t>JACKSONS FOOD STORE #199</t>
  </si>
  <si>
    <t>1250 W 800 S</t>
  </si>
  <si>
    <t>PAYSON</t>
  </si>
  <si>
    <t>JJ008166</t>
  </si>
  <si>
    <t>7-ELEVEN #36339A</t>
  </si>
  <si>
    <t>1522 W 800 S</t>
  </si>
  <si>
    <t>JJ008167</t>
  </si>
  <si>
    <t>FAST GAS</t>
  </si>
  <si>
    <t>788 S 1270 W</t>
  </si>
  <si>
    <t>JJ008168</t>
  </si>
  <si>
    <t>LAST CHANCE #5</t>
  </si>
  <si>
    <t>90 N MAIN ST</t>
  </si>
  <si>
    <t>TP003017</t>
  </si>
  <si>
    <t>40.05736974051873, -111.67175047485166</t>
  </si>
  <si>
    <t>84 E STATE RD 198</t>
  </si>
  <si>
    <t>TP003184</t>
  </si>
  <si>
    <t>P#12 (85) -15 cu.in.  P#1 &amp; P#2 filters on gas not 10µ.  P#7, #9, #11 gas hoses deteriorated.  P#11 &amp; P#12 missing security seal.</t>
  </si>
  <si>
    <t>TP003018</t>
  </si>
  <si>
    <t>JACKSONS EXTRA MILE #188</t>
  </si>
  <si>
    <t>40.0610185092834, -111.66701080786997</t>
  </si>
  <si>
    <t>390 N STATE RD 198</t>
  </si>
  <si>
    <t>TP003019</t>
  </si>
  <si>
    <t>TESORO - GAS N GO</t>
  </si>
  <si>
    <t>40.050173705364536, -111.68485145966696</t>
  </si>
  <si>
    <t>565 W STATE RD # 198</t>
  </si>
  <si>
    <t>TP003185</t>
  </si>
  <si>
    <t>P#5 &amp; P#6 missing security seals on two N.E. meters.  P#7 (D) noz leaks. Diesel underground tank Fill Cap broken.</t>
  </si>
  <si>
    <t>TP003020</t>
  </si>
  <si>
    <t>LOVE'S TRAVEL STOP #518</t>
  </si>
  <si>
    <t>358 S 2200 W</t>
  </si>
  <si>
    <t>SPRINGVILLE</t>
  </si>
  <si>
    <t>TP003187</t>
  </si>
  <si>
    <t>P#9 &amp; P#10 gas whip hoses deteriorated. P#11 (D) noz leaks.</t>
  </si>
  <si>
    <t>TP003021</t>
  </si>
  <si>
    <t>MAVERIK #517</t>
  </si>
  <si>
    <t>24 S GENEVA RD</t>
  </si>
  <si>
    <t>VINEYARD</t>
  </si>
  <si>
    <t>SMITHS MARKETPLACE #271</t>
  </si>
  <si>
    <t>1117 W 400 S</t>
  </si>
  <si>
    <t>JJ008174</t>
  </si>
  <si>
    <t>FAST GAS #12</t>
  </si>
  <si>
    <t>2009 W 400 S</t>
  </si>
  <si>
    <t>JJ008175</t>
  </si>
  <si>
    <t>7-11 #36341 A</t>
  </si>
  <si>
    <t>1730 W 400 S</t>
  </si>
  <si>
    <t>JJ008176</t>
  </si>
  <si>
    <t>SPRINGVILLE ONE STOP</t>
  </si>
  <si>
    <t>410 S 400 E</t>
  </si>
  <si>
    <t>TP003022</t>
  </si>
  <si>
    <t>SUNROC CORP</t>
  </si>
  <si>
    <t>395 S MAIN ST</t>
  </si>
  <si>
    <t>TP003023</t>
  </si>
  <si>
    <t>JACKSONS FOOD STORES #194</t>
  </si>
  <si>
    <t>1456 N MAIN ST</t>
  </si>
  <si>
    <t>TP003024</t>
  </si>
  <si>
    <t>FRIENDS FOOD &amp; GAS</t>
  </si>
  <si>
    <t>171 N MAIN ST</t>
  </si>
  <si>
    <t>TP003031</t>
  </si>
  <si>
    <t>7-ELEVEN #36754 A</t>
  </si>
  <si>
    <t>2851 CLUBHOUSE DR</t>
  </si>
  <si>
    <t>LEHI</t>
  </si>
  <si>
    <t>TP003032</t>
  </si>
  <si>
    <t>HOLIDAY OIL #41</t>
  </si>
  <si>
    <t>2155 N THANKSGIVING WAY</t>
  </si>
  <si>
    <t>TP003036</t>
  </si>
  <si>
    <t>MAVERIK #669</t>
  </si>
  <si>
    <t>279 S 5600 W</t>
  </si>
  <si>
    <t>SALT LAKE CITY</t>
  </si>
  <si>
    <t>TP003037</t>
  </si>
  <si>
    <t>7-ELEVEN STORE #38707H</t>
  </si>
  <si>
    <t>40.73082099830525, -111.98638560965279</t>
  </si>
  <si>
    <t>3985 W 1820 S</t>
  </si>
  <si>
    <t>TP003043</t>
  </si>
  <si>
    <t>REBEL OIL CO. (ROC)</t>
  </si>
  <si>
    <t>40.6168459850163, -111.91077798884072</t>
  </si>
  <si>
    <t>7398 S 700 W</t>
  </si>
  <si>
    <t>MIDVALE</t>
  </si>
  <si>
    <t>TP003044</t>
  </si>
  <si>
    <t>7-ELEVEN STORE #16449C</t>
  </si>
  <si>
    <t>40.619014652632124, -111.78971887305198</t>
  </si>
  <si>
    <t>3720 E FORT UNION BLVD (7000 S)</t>
  </si>
  <si>
    <t>COTTONWOOD HEIGHTS</t>
  </si>
  <si>
    <t>Advised: lock mechanisms for upper panels will need to be replaced</t>
  </si>
  <si>
    <t>TP003046</t>
  </si>
  <si>
    <t>MAVERIK #380</t>
  </si>
  <si>
    <t>9217 N RANCHES PKWY</t>
  </si>
  <si>
    <t>EAGLE MOUNTAIN</t>
  </si>
  <si>
    <t>TP003110</t>
  </si>
  <si>
    <t>Street sign diesel advertised price doesn't match pumps. P#8 unit prices do not match other pumps. P#6 (D) nozzle leaks. P#3 and P#5 keypads don't function for authorization codes necessary to test meter calibration.</t>
  </si>
  <si>
    <t>TP003047</t>
  </si>
  <si>
    <t>HOLIDAY OIL #64</t>
  </si>
  <si>
    <t>9295 N SUNSET DR</t>
  </si>
  <si>
    <t>TP003048</t>
  </si>
  <si>
    <t>HOLIDAY OIL #59</t>
  </si>
  <si>
    <t>1482 EAGLE MOUNTAIN BLVD</t>
  </si>
  <si>
    <t>JJ008196</t>
  </si>
  <si>
    <t>PILOT TRAVEL CENTER #747</t>
  </si>
  <si>
    <t>1460 N 1750 W</t>
  </si>
  <si>
    <t>JJ008197</t>
  </si>
  <si>
    <t>LAST CHANCE #3</t>
  </si>
  <si>
    <t>545 N 900 E</t>
  </si>
  <si>
    <t>JJ008198</t>
  </si>
  <si>
    <t>CHEVRON SAGS ON 5TH</t>
  </si>
  <si>
    <t>818 N 500 W</t>
  </si>
  <si>
    <t>JJ008199</t>
  </si>
  <si>
    <t>MAVERIK #321</t>
  </si>
  <si>
    <t>1410 S UNIVERSITY AVE</t>
  </si>
  <si>
    <t>JJ008200</t>
  </si>
  <si>
    <t>7-ELEVEN STORE #41191 B</t>
  </si>
  <si>
    <t>40.26502930597252, -111.67075044430894</t>
  </si>
  <si>
    <t>2291 N UNIVERSITY PKWY</t>
  </si>
  <si>
    <t>TP003191</t>
  </si>
  <si>
    <t>Street sign north side Reg Unleaded advertised price doesn't match pumps. $3.379 vs $3.399</t>
  </si>
  <si>
    <t>TP003049</t>
  </si>
  <si>
    <t>CHEVRON - WILLS PIT STOP</t>
  </si>
  <si>
    <t>36 W 3700 N</t>
  </si>
  <si>
    <t>TP003192</t>
  </si>
  <si>
    <t>P#1 and P#2, gas nozzles leak</t>
  </si>
  <si>
    <t>TP003050</t>
  </si>
  <si>
    <t>SMITHS FUEL CENTER</t>
  </si>
  <si>
    <t>233 N FREEDOM BLVD</t>
  </si>
  <si>
    <t>TP003051</t>
  </si>
  <si>
    <t>SINGHKAUR, INC.</t>
  </si>
  <si>
    <t>95 W CENTER ST</t>
  </si>
  <si>
    <t>PLEASANT GROVE</t>
  </si>
  <si>
    <t>JJ008201</t>
  </si>
  <si>
    <t>CHEVRON SAGS AT STADIUM</t>
  </si>
  <si>
    <t>1645 N CANYON RD</t>
  </si>
  <si>
    <t>JJ008202</t>
  </si>
  <si>
    <t>7-ELEVEN #36430 J</t>
  </si>
  <si>
    <t>1821 S STATE ST</t>
  </si>
  <si>
    <t>JJ008203</t>
  </si>
  <si>
    <t>7-ELEVEN #26749</t>
  </si>
  <si>
    <t>496 N UNIVERSITY AVE</t>
  </si>
  <si>
    <t>TP003052</t>
  </si>
  <si>
    <t>HOLIDAY OIL #68</t>
  </si>
  <si>
    <t>759 N 1500 W</t>
  </si>
  <si>
    <t>OREM</t>
  </si>
  <si>
    <t>TP003053</t>
  </si>
  <si>
    <t>COSTCO WHOLESALE #484</t>
  </si>
  <si>
    <t>648 E 800 S</t>
  </si>
  <si>
    <t>JJ008204</t>
  </si>
  <si>
    <t>HOLIDAY OIL #2 - SINCLAIR</t>
  </si>
  <si>
    <t>5013 W ROSECREST RD</t>
  </si>
  <si>
    <t>HERRIMAN</t>
  </si>
  <si>
    <t>TP003131</t>
  </si>
  <si>
    <t>P#4 (D) -7 cu. in.</t>
  </si>
  <si>
    <t>TP003055</t>
  </si>
  <si>
    <t>MAVERIK #5386</t>
  </si>
  <si>
    <t>5566 W HERRIMAN MAIN ST</t>
  </si>
  <si>
    <t>TP003056</t>
  </si>
  <si>
    <t>HOLIDAY OIL #34 - SINCLAIR</t>
  </si>
  <si>
    <t>6382 W 13400 S</t>
  </si>
  <si>
    <t>TP003155</t>
  </si>
  <si>
    <t>Predominance of Error, 100% of meters tested negative</t>
  </si>
  <si>
    <t>JJ008208</t>
  </si>
  <si>
    <t>7-ELEVEN #36765A</t>
  </si>
  <si>
    <t>109 E MAIN</t>
  </si>
  <si>
    <t>AMERICAN FORK</t>
  </si>
  <si>
    <t>LAST CHANCE #7</t>
  </si>
  <si>
    <t>889 W CENTER ST</t>
  </si>
  <si>
    <t>JJ008209</t>
  </si>
  <si>
    <t>7-ELEVEN #36334 B</t>
  </si>
  <si>
    <t>25 S STATE ST</t>
  </si>
  <si>
    <t>LINDON</t>
  </si>
  <si>
    <t>EXXON FAST GAS</t>
  </si>
  <si>
    <t>1091 N STATE ST</t>
  </si>
  <si>
    <t>JJ008210</t>
  </si>
  <si>
    <t>7-ELEVEN #38508A</t>
  </si>
  <si>
    <t>1120 W CENTER ST</t>
  </si>
  <si>
    <t>TP003065</t>
  </si>
  <si>
    <t>MAVERIK #262</t>
  </si>
  <si>
    <t>4692 S 4800 W</t>
  </si>
  <si>
    <t>WEST VALLEY CITY</t>
  </si>
  <si>
    <t>Advised: consider replacing gasoline whip hoses in the next 12 mo.</t>
  </si>
  <si>
    <t>TP003066</t>
  </si>
  <si>
    <t>7-11 #26838 C</t>
  </si>
  <si>
    <t>4807 W 3500 S</t>
  </si>
  <si>
    <t>TP003070</t>
  </si>
  <si>
    <t>MAVERIK #695</t>
  </si>
  <si>
    <t>1046 S 500 E</t>
  </si>
  <si>
    <t>TP003214</t>
  </si>
  <si>
    <t>P#17 (88EF) -8 cu. in.  P#15 and #18 no eth % labels</t>
  </si>
  <si>
    <t>TP003071</t>
  </si>
  <si>
    <t>PHILLIPS 66 HARTS #80144</t>
  </si>
  <si>
    <t>40.37482370429915, -111.78273861217255</t>
  </si>
  <si>
    <t>585 E STATE RD</t>
  </si>
  <si>
    <t>TP003196</t>
  </si>
  <si>
    <t>P#2 (91) -9 cu. in.</t>
  </si>
  <si>
    <t>TP003072</t>
  </si>
  <si>
    <t>PHILLIPS 66 HARTS #80180</t>
  </si>
  <si>
    <t>40.41436847422778, -111.7729371554808</t>
  </si>
  <si>
    <t>10022 N 4800 W (N COUNTY BLVD)</t>
  </si>
  <si>
    <t>CEDAR HILLS</t>
  </si>
  <si>
    <t>JJ008218</t>
  </si>
  <si>
    <t>HOLIDAY OIL #17 - SINCLAIR</t>
  </si>
  <si>
    <t>3210 W 3500 S</t>
  </si>
  <si>
    <t>JJ008219</t>
  </si>
  <si>
    <t>CHEVRON MINIATURE #3</t>
  </si>
  <si>
    <t>40.69726432486836, -111.98613569710675</t>
  </si>
  <si>
    <t>3984 W 3500 S</t>
  </si>
  <si>
    <t>JJ008220</t>
  </si>
  <si>
    <t>TESORO FASTRAC</t>
  </si>
  <si>
    <t>3596 W 3100 S</t>
  </si>
  <si>
    <t>TP003073</t>
  </si>
  <si>
    <t>HOLIDAY OIL #50 - CHEVRON</t>
  </si>
  <si>
    <t>40.684648986897365, -111.79560408282653</t>
  </si>
  <si>
    <t>4013 S WASATCH BLVD</t>
  </si>
  <si>
    <t>TP003074</t>
  </si>
  <si>
    <t>HOLIDAY OIL #13 - SINCLAIR</t>
  </si>
  <si>
    <t>40.696751249450614, -111.82474090119112</t>
  </si>
  <si>
    <t>3436 S 2300 E</t>
  </si>
  <si>
    <t>TP003146</t>
  </si>
  <si>
    <t>P#10 (85) -10 cu. in.</t>
  </si>
  <si>
    <t>JJ008221</t>
  </si>
  <si>
    <t>7-ELEVEN #36111 B</t>
  </si>
  <si>
    <t>40.413873340094376, -111.88643565810168</t>
  </si>
  <si>
    <t>2261 W MAIN ST</t>
  </si>
  <si>
    <t>TP003215</t>
  </si>
  <si>
    <t>JJ008223</t>
  </si>
  <si>
    <t>TESORO LA PICO M</t>
  </si>
  <si>
    <t>5404 S 4220 W</t>
  </si>
  <si>
    <t>KEARNS</t>
  </si>
  <si>
    <t>TP003076</t>
  </si>
  <si>
    <t>HOLIDAY OIL #66</t>
  </si>
  <si>
    <t>1225 W SANDALWOOD DR</t>
  </si>
  <si>
    <t>TP003077</t>
  </si>
  <si>
    <t>HARMONS</t>
  </si>
  <si>
    <t>1695 TRAVERSE PKWY</t>
  </si>
  <si>
    <t>TP003079</t>
  </si>
  <si>
    <t>MILLERS TRAVEL CENTERS</t>
  </si>
  <si>
    <t>80 E WENDOVER BLVD</t>
  </si>
  <si>
    <t>WENDOVER</t>
  </si>
  <si>
    <t>TP003080</t>
  </si>
  <si>
    <t>SINCLAIR</t>
  </si>
  <si>
    <t>230 WENDOVER BLVD</t>
  </si>
  <si>
    <t>No water in underground tanks for 3rd year in a row</t>
  </si>
  <si>
    <t>TP003081</t>
  </si>
  <si>
    <t>CARRILLO BROTHERS</t>
  </si>
  <si>
    <t>601 E WENDOVER BLVD</t>
  </si>
  <si>
    <t>Not currently selling fuel. Pumps are shut off. Julian will advise if status changes</t>
  </si>
  <si>
    <t>JJ008224</t>
  </si>
  <si>
    <t>322 E 2400 N</t>
  </si>
  <si>
    <t>TOOELE</t>
  </si>
  <si>
    <t>JJ008230</t>
  </si>
  <si>
    <t>CHEVRON</t>
  </si>
  <si>
    <t>29 W MAIN ST</t>
  </si>
  <si>
    <t>TP003084</t>
  </si>
  <si>
    <t>WALMART FUEL</t>
  </si>
  <si>
    <t>1251 N MAIN ST</t>
  </si>
  <si>
    <t>TP003085</t>
  </si>
  <si>
    <t>7-11 #36342 A</t>
  </si>
  <si>
    <t>975 N MAIN ST</t>
  </si>
  <si>
    <t>TP003086</t>
  </si>
  <si>
    <t>HOLIDAY OIL #42</t>
  </si>
  <si>
    <t>608 N MAIN ST</t>
  </si>
  <si>
    <t>TP003087</t>
  </si>
  <si>
    <t>HOLIDAY OIL #60 SINCLAIR</t>
  </si>
  <si>
    <t>430 E BATES CANYON RD</t>
  </si>
  <si>
    <t>ERDA</t>
  </si>
  <si>
    <t>TP008088</t>
  </si>
  <si>
    <t>PHILLIPS 66 - HANDY CORNER</t>
  </si>
  <si>
    <t>230 E MAIN ST</t>
  </si>
  <si>
    <t>JJ008232</t>
  </si>
  <si>
    <t>COSTCO WHOLESALE #733</t>
  </si>
  <si>
    <t>198 N 1200 E</t>
  </si>
  <si>
    <t>JJ008233</t>
  </si>
  <si>
    <t>TESORO - FAST GAS</t>
  </si>
  <si>
    <t>185 W 400 N</t>
  </si>
  <si>
    <t>JJ008234</t>
  </si>
  <si>
    <t>LAST CHANCE #4</t>
  </si>
  <si>
    <t>516 N STATE ST</t>
  </si>
  <si>
    <t>TP003089</t>
  </si>
  <si>
    <t>MAVERIK #683</t>
  </si>
  <si>
    <t>2211 N 1200 W</t>
  </si>
  <si>
    <t>TP003216</t>
  </si>
  <si>
    <t>P#15 and P#16, diesel fuel delivery speed below minimum req'd</t>
  </si>
  <si>
    <t>TP003090</t>
  </si>
  <si>
    <t>CHEVRON WILL'S CANYON STOP</t>
  </si>
  <si>
    <t>1565 E 800 N</t>
  </si>
  <si>
    <t>Advise: P#5 gas hose has cut in outer layer, may deteriorate over time</t>
  </si>
  <si>
    <t>TP003091</t>
  </si>
  <si>
    <t>870 E 800 N</t>
  </si>
  <si>
    <t>JJ008239</t>
  </si>
  <si>
    <r>
      <rPr>
        <rFont val="Calibri"/>
        <color theme="1"/>
      </rPr>
      <t xml:space="preserve">HOLIDAY OIL #9 </t>
    </r>
    <r>
      <rPr>
        <rFont val="Calibri"/>
        <i/>
        <color theme="1"/>
        <sz val="11.0"/>
      </rPr>
      <t>(</t>
    </r>
    <r>
      <rPr>
        <rFont val="Calibri"/>
        <i/>
        <color theme="1"/>
        <sz val="10.0"/>
      </rPr>
      <t>School: do early)</t>
    </r>
  </si>
  <si>
    <t>40.68194503793775, -111.96811938167447</t>
  </si>
  <si>
    <t>3219 W 4100 S</t>
  </si>
  <si>
    <t>JJ008240</t>
  </si>
  <si>
    <t>HOLIDAY OIL #30 - CHEVRON</t>
  </si>
  <si>
    <t>3215 W 5400 S</t>
  </si>
  <si>
    <t>TP003094</t>
  </si>
  <si>
    <t>SHOPPERS EXPRESS</t>
  </si>
  <si>
    <t>108 W 2100 S</t>
  </si>
  <si>
    <t>TP003095</t>
  </si>
  <si>
    <t>MAVERIK #332</t>
  </si>
  <si>
    <t>1270 S MAIN ST</t>
  </si>
  <si>
    <t>TP003096</t>
  </si>
  <si>
    <t>TOP STOP CONVENIENCE C-45</t>
  </si>
  <si>
    <t>2322 E 4500 S</t>
  </si>
  <si>
    <t>HOLLADAY</t>
  </si>
  <si>
    <t>JJ008241</t>
  </si>
  <si>
    <t>HOLIDAY OIL #36 - CHEVRON</t>
  </si>
  <si>
    <t>5625 W 13100 S</t>
  </si>
  <si>
    <t>TP003097</t>
  </si>
  <si>
    <t>MAVERIK #352</t>
  </si>
  <si>
    <t>4604 W 12600 S</t>
  </si>
  <si>
    <t>TP003098</t>
  </si>
  <si>
    <t>7-ELEVEN STORE #38875A</t>
  </si>
  <si>
    <t>40.52493477939365, -112.02430074391025</t>
  </si>
  <si>
    <t>12482 S ROSECREST RD</t>
  </si>
  <si>
    <t>TP003099</t>
  </si>
  <si>
    <t>HOLIDAY #37</t>
  </si>
  <si>
    <t>15027 ACADEMY PKWY</t>
  </si>
  <si>
    <t>TP003153</t>
  </si>
  <si>
    <t>P#9 (85) -9 cu. in.</t>
  </si>
  <si>
    <t>TP003100</t>
  </si>
  <si>
    <t>HOLIDAY OIL #32 - CHEVRON</t>
  </si>
  <si>
    <t>3978 W INNOVATION DR</t>
  </si>
  <si>
    <t>RIVERTON</t>
  </si>
  <si>
    <t>TP003101</t>
  </si>
  <si>
    <t>TESORO</t>
  </si>
  <si>
    <t>75 S 900 E</t>
  </si>
  <si>
    <t>TP003102</t>
  </si>
  <si>
    <t>MAVERIK #330</t>
  </si>
  <si>
    <t>310 S 900 E</t>
  </si>
  <si>
    <t>TP003103</t>
  </si>
  <si>
    <t>HOLIDAY OIL #21 - TEXACO</t>
  </si>
  <si>
    <t>40.638460891580095, -112.00504718718055</t>
  </si>
  <si>
    <t>4783 W 6200 S</t>
  </si>
  <si>
    <t>TP003133</t>
  </si>
  <si>
    <t>P#3 (D) -8 cu. in.</t>
  </si>
  <si>
    <t>TP003104</t>
  </si>
  <si>
    <t>SMITHS MARKET PLACE #495</t>
  </si>
  <si>
    <t>1820 W 9000 S</t>
  </si>
  <si>
    <t>WEST JORDAN</t>
  </si>
  <si>
    <t>JJ008253</t>
  </si>
  <si>
    <t>7-ELEVEN #36330 A</t>
  </si>
  <si>
    <t>795 N STATE ST</t>
  </si>
  <si>
    <t>JJ008254</t>
  </si>
  <si>
    <t>TEXACO DUG OUT</t>
  </si>
  <si>
    <t>866 S MAIN ST</t>
  </si>
  <si>
    <t>JJ008255</t>
  </si>
  <si>
    <t>HOLIDAY OIL #16 - SINCLAIR</t>
  </si>
  <si>
    <t>1316 W 9000 S</t>
  </si>
  <si>
    <t>TP003106</t>
  </si>
  <si>
    <t>7-11 #23099</t>
  </si>
  <si>
    <t>2102 S STATE ST</t>
  </si>
  <si>
    <t>TP003107</t>
  </si>
  <si>
    <t>MOWHAWK</t>
  </si>
  <si>
    <t>1708 S STATE ST</t>
  </si>
  <si>
    <t>TP003109</t>
  </si>
  <si>
    <t>MAVERIK #692</t>
  </si>
  <si>
    <t>1595 E EAGLE MTN BLVD</t>
  </si>
  <si>
    <t>TP003111</t>
  </si>
  <si>
    <t>MURPHY EXPRESS #8800</t>
  </si>
  <si>
    <t>1534 N COMMERCE DR</t>
  </si>
  <si>
    <t>TP003199</t>
  </si>
  <si>
    <t>All ethanol-free (88EF) dispensers (except P#5 &amp; P#6), fuel delivery speed  below minimum flow rate req'd. P#6 gasoline nozzle leaks. P#13 (D) nozzle leaks.</t>
  </si>
  <si>
    <t>TP003112</t>
  </si>
  <si>
    <t>HARTS GAS &amp; FOOD #80170</t>
  </si>
  <si>
    <t>40.43250154982213, -111.78466282231767</t>
  </si>
  <si>
    <t>5260 W 11000 N</t>
  </si>
  <si>
    <t>HIGHLAND</t>
  </si>
  <si>
    <t>TP003113</t>
  </si>
  <si>
    <t>MAVERIK #554</t>
  </si>
  <si>
    <t>1395 W 1600 N</t>
  </si>
  <si>
    <t>TP003195</t>
  </si>
  <si>
    <t>P#2 (D) and P#17 (D), both hoses leak near nozzle connection</t>
  </si>
  <si>
    <t>TP003114</t>
  </si>
  <si>
    <t>JACKSONS FOOD STORES #192</t>
  </si>
  <si>
    <t>40.32713378361364, -111.70869228598856</t>
  </si>
  <si>
    <t>1613 N STATE ST</t>
  </si>
  <si>
    <t>TP003194</t>
  </si>
  <si>
    <t>P#2 main display for $ and vol not functioning. P#5 vol display 1st decimal place not fully functioning</t>
  </si>
  <si>
    <t>TP003115</t>
  </si>
  <si>
    <t>JACKSONS #159</t>
  </si>
  <si>
    <t>1308 W UNIVERSITY</t>
  </si>
  <si>
    <t>TP003193</t>
  </si>
  <si>
    <t>P#2 (85 &amp; 91), P#4 (85). P#6 (85), damaged or unreadable Product Identity labels. P#2 (D) hose leaks at or near swivel.</t>
  </si>
  <si>
    <t>TP003116</t>
  </si>
  <si>
    <t>MAVERIK #357</t>
  </si>
  <si>
    <t>40.588513862132615, -111.95837906513721</t>
  </si>
  <si>
    <t>2714 W 9000 S</t>
  </si>
  <si>
    <t>TP003178</t>
  </si>
  <si>
    <r>
      <rPr>
        <rFont val="Calibri"/>
        <color theme="1"/>
        <sz val="11.0"/>
      </rPr>
      <t>P#7, #8, #9, #10 (85 octane) fuel deliv speed below minimum flow rate. P#2 (85) no product ID label.</t>
    </r>
    <r>
      <rPr>
        <rFont val="Calibri"/>
        <strike/>
        <color theme="1"/>
        <sz val="11.0"/>
      </rPr>
      <t xml:space="preserve"> P#2 (D) hose leaks at or near upper break-away</t>
    </r>
  </si>
  <si>
    <t>TP003117</t>
  </si>
  <si>
    <t>CHEVRON LA PICO</t>
  </si>
  <si>
    <t>7198 W 3500 S</t>
  </si>
  <si>
    <t>TP003202</t>
  </si>
  <si>
    <t>P#1 gas whip hose deteriorated. P#3 and P#5 damaged P.I. labels. P#1 (85), P#2 (85) U.P. displays not fully functioning. P#4 (D) nozzle leaks.</t>
  </si>
  <si>
    <t>TP003118</t>
  </si>
  <si>
    <t>7-ELEVEN STORE #38851A</t>
  </si>
  <si>
    <t>5696 W 3500 S</t>
  </si>
  <si>
    <t>TP003119</t>
  </si>
  <si>
    <t>3955 W 3500 S</t>
  </si>
  <si>
    <t>TP003120</t>
  </si>
  <si>
    <t>7-ELEVEN #23844C</t>
  </si>
  <si>
    <t>40.63906474002307, -112.00581869289925</t>
  </si>
  <si>
    <t>4820 W 6200 S</t>
  </si>
  <si>
    <t>TP003121</t>
  </si>
  <si>
    <t>40.639933008000554, -112.00727753436476</t>
  </si>
  <si>
    <t>4874 W 6200 S</t>
  </si>
  <si>
    <t>TP003122</t>
  </si>
  <si>
    <t>HOLIDAY OIL #6 - CHEVRON</t>
  </si>
  <si>
    <t>5408 S 5600 W</t>
  </si>
  <si>
    <t>TP003123</t>
  </si>
  <si>
    <t>MAVERIK #627</t>
  </si>
  <si>
    <t>3330 SOUTH 500 WEST</t>
  </si>
  <si>
    <t>SOUTH SALT LAKE</t>
  </si>
  <si>
    <t>TP003124</t>
  </si>
  <si>
    <t>LOVES TRAVEL STOP #436</t>
  </si>
  <si>
    <t>25 N REDWOOD RD</t>
  </si>
  <si>
    <t>TP003127</t>
  </si>
  <si>
    <t>P#10 gas hose, lower section deteriorated</t>
  </si>
  <si>
    <t>TP003125</t>
  </si>
  <si>
    <t>7-11 #27875 B</t>
  </si>
  <si>
    <t>790 S 900 W</t>
  </si>
  <si>
    <t>TP003163</t>
  </si>
  <si>
    <t>P#4 (87) mid-grade nozzle not functioning properly</t>
  </si>
  <si>
    <t>TP003126</t>
  </si>
  <si>
    <t>FASTRAC #2</t>
  </si>
  <si>
    <t>802 S 900 W</t>
  </si>
  <si>
    <t>TP003128</t>
  </si>
  <si>
    <t>SMITH'S MARKETPLACE #274</t>
  </si>
  <si>
    <t>5710 W 7800 S</t>
  </si>
  <si>
    <t>TP003129</t>
  </si>
  <si>
    <t>COSTCO #1441</t>
  </si>
  <si>
    <t>40.51252198240245, -112.00206418221703</t>
  </si>
  <si>
    <t>13126 S EAGLES FLIGHT RD</t>
  </si>
  <si>
    <t>TP003134</t>
  </si>
  <si>
    <t>CHEVRON BLUE STAR</t>
  </si>
  <si>
    <t>610 N 300 W</t>
  </si>
  <si>
    <t>TP003135</t>
  </si>
  <si>
    <t>COSTCO WHOLESALE #113</t>
  </si>
  <si>
    <t>1818 S 300 W</t>
  </si>
  <si>
    <t>TP003136</t>
  </si>
  <si>
    <t>7-ELEVEN #12932</t>
  </si>
  <si>
    <t>1157 W CALIFORNIA AVE</t>
  </si>
  <si>
    <t>TP003137</t>
  </si>
  <si>
    <t>MAVERIK #561</t>
  </si>
  <si>
    <t>13551 S 200 W</t>
  </si>
  <si>
    <t>TP003171</t>
  </si>
  <si>
    <t>P#1 (D) hose leaks at swivel fitting</t>
  </si>
  <si>
    <t>TP003138</t>
  </si>
  <si>
    <t>MAVERIK #254</t>
  </si>
  <si>
    <t>425 W 9000 S</t>
  </si>
  <si>
    <t>TP003179</t>
  </si>
  <si>
    <t>P#10 (D) -13 cu. in. P#12 (88EF) -8 cu. in. P#4 gas hose cut. P#5 (D) nozzle leaks</t>
  </si>
  <si>
    <t>TP003139</t>
  </si>
  <si>
    <t>HOLIDAY OIL #23 - CHEVRON</t>
  </si>
  <si>
    <t>9010 S STATE ST</t>
  </si>
  <si>
    <t>TP003140</t>
  </si>
  <si>
    <t>JACKSON ENERGY #6795</t>
  </si>
  <si>
    <t>7006 S HIGHLAND DR</t>
  </si>
  <si>
    <t>TP003181</t>
  </si>
  <si>
    <t>P#3 &amp; #4, fuel in sump 11-1/2" deep. Remove from service until corrected</t>
  </si>
  <si>
    <t>TP003141</t>
  </si>
  <si>
    <t>SMITHS #81</t>
  </si>
  <si>
    <t>40.60844084588092, -111.79683694186897</t>
  </si>
  <si>
    <t>3470 E Bengal Blvd (7800 S)</t>
  </si>
  <si>
    <t>TP003182</t>
  </si>
  <si>
    <t>P#3 (88) missing Product Identity label</t>
  </si>
  <si>
    <t>TP003142</t>
  </si>
  <si>
    <t>SINCLAIR - SAPP BROTHERS</t>
  </si>
  <si>
    <t>1953 W CALIFORNIA AVE</t>
  </si>
  <si>
    <t>Gilberto Avalos - gavalos@sappbros.net</t>
  </si>
  <si>
    <t>TP003143</t>
  </si>
  <si>
    <t>MAIN STREET MARKET #978</t>
  </si>
  <si>
    <t>1881 W CALIFORNIA</t>
  </si>
  <si>
    <t>TP003145</t>
  </si>
  <si>
    <t>MAVERIK #263</t>
  </si>
  <si>
    <t>676 N REDWOOD RD</t>
  </si>
  <si>
    <t>TP003200</t>
  </si>
  <si>
    <t>P#5 (85) selector switch is broken, needs replacement</t>
  </si>
  <si>
    <t>TP003147</t>
  </si>
  <si>
    <t>7-11 #35824A - PHILLIPS 66</t>
  </si>
  <si>
    <t>5769 S STATE ST</t>
  </si>
  <si>
    <t>TP003148</t>
  </si>
  <si>
    <t>SPEEDWAY #9420</t>
  </si>
  <si>
    <t>40.667562049878136, -111.94802132905143</t>
  </si>
  <si>
    <t>2187 W 4700 S</t>
  </si>
  <si>
    <t>TAYLORSVILLE</t>
  </si>
  <si>
    <t>TP003151</t>
  </si>
  <si>
    <t>7-ELEVEN</t>
  </si>
  <si>
    <t>231 EAST HIGHLAND DR</t>
  </si>
  <si>
    <t>TP003152</t>
  </si>
  <si>
    <t>HOLIDAY OIL #38 - CHEVRON</t>
  </si>
  <si>
    <t>255 E TRAVERSE RIDGE</t>
  </si>
  <si>
    <t>TP003183</t>
  </si>
  <si>
    <t>P#1 (85) -10 cu. in. P#5 &amp; #6 fuel leak inside from both north meters</t>
  </si>
  <si>
    <t>TP003154</t>
  </si>
  <si>
    <t>13330 S KESTREL RANGE RD</t>
  </si>
  <si>
    <t>TP003156</t>
  </si>
  <si>
    <t>CONRAC (Airport Rental Cars)</t>
  </si>
  <si>
    <t>3900 W 550 N</t>
  </si>
  <si>
    <t>TP003157</t>
  </si>
  <si>
    <t>CHEVRON MAGNA OIL</t>
  </si>
  <si>
    <t>8405 W 2700 S</t>
  </si>
  <si>
    <t>MAGNA</t>
  </si>
  <si>
    <t>TP003203</t>
  </si>
  <si>
    <t>P#5 &amp; P#6 missing security seal on east meter</t>
  </si>
  <si>
    <t>TP003159</t>
  </si>
  <si>
    <t>SMITHS FUEL #475</t>
  </si>
  <si>
    <t>3171 E 3300 S</t>
  </si>
  <si>
    <t>TP003160</t>
  </si>
  <si>
    <t>PHILLIPS 66 - SUNBURST</t>
  </si>
  <si>
    <t>40.649516209857765, -111.85390227741873</t>
  </si>
  <si>
    <t>1326 E 5600 S</t>
  </si>
  <si>
    <t>7-ELEVEN STORE #38764A</t>
  </si>
  <si>
    <t>1519 WEST 5400 SOUTH</t>
  </si>
  <si>
    <t>TP003162</t>
  </si>
  <si>
    <t>MAVERIK #420</t>
  </si>
  <si>
    <t>2678 S 5600 W</t>
  </si>
  <si>
    <t>TP003164</t>
  </si>
  <si>
    <t>UTAH COUNTY FUEL</t>
  </si>
  <si>
    <t>40.14936221005833, -111.65976017248379</t>
  </si>
  <si>
    <t>3015 N 400 W (3075 N MAIN ST)</t>
  </si>
  <si>
    <t>Dan Gibson: danielgg@utahcounty.gov   801-420-0323</t>
  </si>
  <si>
    <t>TP003167</t>
  </si>
  <si>
    <t>SMITHS #138</t>
  </si>
  <si>
    <t>40.56715922322116, -111.93787627524628</t>
  </si>
  <si>
    <t>1634 W 10400 S (S JORDAN PKWY)</t>
  </si>
  <si>
    <t>SOUTH JORDAN</t>
  </si>
  <si>
    <t>TP003219</t>
  </si>
  <si>
    <t>New pumps, all are missing ethanol percentage labels &lt;= 10%</t>
  </si>
  <si>
    <t>TP003168</t>
  </si>
  <si>
    <t>MAVERIK #264</t>
  </si>
  <si>
    <t>2707 W 12600 S</t>
  </si>
  <si>
    <t>TP003218</t>
  </si>
  <si>
    <t>P#6 gas whip hose deteriorated. P#7 main display, volume, 1st &amp; 2nd decimal places not fully functioning</t>
  </si>
  <si>
    <t>TP003169</t>
  </si>
  <si>
    <t>7-ELEVEN STORE #41519A</t>
  </si>
  <si>
    <t>5419 S 4015 W</t>
  </si>
  <si>
    <t>TP003170</t>
  </si>
  <si>
    <t>4025 W 1820 S</t>
  </si>
  <si>
    <t>JJ008271</t>
  </si>
  <si>
    <t>REBEL #912</t>
  </si>
  <si>
    <t>40.55848669593978, -111.87157393970348</t>
  </si>
  <si>
    <t>10615 S 700 E</t>
  </si>
  <si>
    <t>JJ008272</t>
  </si>
  <si>
    <t>JACKSONS FOOD ST #157</t>
  </si>
  <si>
    <t>40.57337751766254, -111.87248748292193</t>
  </si>
  <si>
    <t>9812 S 700 E</t>
  </si>
  <si>
    <t>JJ008273</t>
  </si>
  <si>
    <t>7-11 #33980</t>
  </si>
  <si>
    <t>7825 S 700 E</t>
  </si>
  <si>
    <t>TP003228</t>
  </si>
  <si>
    <t>P#1 (87) incorrect P.I. label. P#9 (85, 87, 91) fuel deliv speed &lt; req'd</t>
  </si>
  <si>
    <t>JJ008274</t>
  </si>
  <si>
    <t>FABULOUS FREDDY'S</t>
  </si>
  <si>
    <t>1065 E 9400 S</t>
  </si>
  <si>
    <t>TP003231</t>
  </si>
  <si>
    <t>P#7 (D) nozzle leaks and continues to dispense after shut-off</t>
  </si>
  <si>
    <t>JJ008275</t>
  </si>
  <si>
    <t>SMITHS #47</t>
  </si>
  <si>
    <t>40.58099676623897, -111.83299754647942</t>
  </si>
  <si>
    <t>2039 E 9400 S</t>
  </si>
  <si>
    <t>JJ008276</t>
  </si>
  <si>
    <t>HOLIDAY OIL #65</t>
  </si>
  <si>
    <t>4185 W 12600 S</t>
  </si>
  <si>
    <t>TP003172</t>
  </si>
  <si>
    <t>MAVERIK #593</t>
  </si>
  <si>
    <t>4077 W 13400 S</t>
  </si>
  <si>
    <t>TP003217</t>
  </si>
  <si>
    <t>P#11 (D) nozzle leak near swivel. P#14 (D) hose, pinhole leak. P#16 (88EF) incorrect P.I. label</t>
  </si>
  <si>
    <t>TP003173</t>
  </si>
  <si>
    <t>CREST CFN - PROVO</t>
  </si>
  <si>
    <t>595 S 200 E</t>
  </si>
  <si>
    <t>Tom Christensen 800-654-0438.  Sarah to schedule remote stations</t>
  </si>
  <si>
    <t>TP003174</t>
  </si>
  <si>
    <t>SINCLAIR - CFN - SPAN FORK</t>
  </si>
  <si>
    <t>1873 N MAIN ST</t>
  </si>
  <si>
    <t>TP003213</t>
  </si>
  <si>
    <t>P#1 (D), P#2 (D), nozzle autoshut-off failures. P#9 (D) hose leaks at nozz conn. P#7 (88EF), P#10 (D), P#12 (D), each missing P.I. label</t>
  </si>
  <si>
    <t>TP003175</t>
  </si>
  <si>
    <t>SINCLAIR - CFN - OREM</t>
  </si>
  <si>
    <t>524 N 1500 W</t>
  </si>
  <si>
    <t>P#1 (D), P#2 (D), both nozzles: autoshut-off failure</t>
  </si>
  <si>
    <t>TP003176</t>
  </si>
  <si>
    <t>DATS TRUCKING</t>
  </si>
  <si>
    <t>3330 W 500 S</t>
  </si>
  <si>
    <t>Travis Hafen 435-619-1463</t>
  </si>
  <si>
    <t>TP003221</t>
  </si>
  <si>
    <t>MURPHY EXPRESS</t>
  </si>
  <si>
    <t>6135 S 5600 W</t>
  </si>
  <si>
    <t>TP003275</t>
  </si>
  <si>
    <t>Fuel filters on gas not 10 micron. P#4, fuel leak inside console at 2nd filter from north</t>
  </si>
  <si>
    <t>TP003222</t>
  </si>
  <si>
    <t>JACKSONS FOOD ST #153</t>
  </si>
  <si>
    <t>4710 S 4000 W</t>
  </si>
  <si>
    <t>TP003223</t>
  </si>
  <si>
    <t>HOLIDAY OIL #19 - CHEVRON</t>
  </si>
  <si>
    <t>2778 S STATE ST</t>
  </si>
  <si>
    <t>TP003224</t>
  </si>
  <si>
    <t>FAST BREAK PHILLIPS 66</t>
  </si>
  <si>
    <t>379 S 300 W</t>
  </si>
  <si>
    <t>TP003225</t>
  </si>
  <si>
    <t>DOMINION ENERGY</t>
  </si>
  <si>
    <t>40.76711275578805, -111.91976387773013</t>
  </si>
  <si>
    <t>1000 W 100 S (gate entrance)</t>
  </si>
  <si>
    <t>TP003226</t>
  </si>
  <si>
    <t>JACKSONS FOOD STORES #151</t>
  </si>
  <si>
    <t>278 W 2100 S</t>
  </si>
  <si>
    <t>TP003385</t>
  </si>
  <si>
    <t>Pumps #1 thru #14 missing ethenol % labels</t>
  </si>
  <si>
    <t>TP003227</t>
  </si>
  <si>
    <t>SPEEDWAY #9437</t>
  </si>
  <si>
    <t>680 E 400 S</t>
  </si>
  <si>
    <t>TP003229</t>
  </si>
  <si>
    <t>MAVERIK #543</t>
  </si>
  <si>
    <t>40.67429640324584, -111.90061650197198</t>
  </si>
  <si>
    <t>4506 S COMMERCE DR</t>
  </si>
  <si>
    <t>MURRAY</t>
  </si>
  <si>
    <t>TP003299</t>
  </si>
  <si>
    <r>
      <rPr>
        <rFont val="Calibri"/>
        <color theme="1"/>
        <sz val="11.0"/>
      </rPr>
      <t xml:space="preserve">P#1 keypad broken, cannot test pump. </t>
    </r>
    <r>
      <rPr>
        <rFont val="Calibri"/>
        <strike/>
        <color theme="1"/>
        <sz val="11.0"/>
      </rPr>
      <t>P#6 (91) no product identity label. P#6 (D) unit price display not fully functioning. Diesel unit price sign $3.149, pump $3.499. P#1 security seal missing 2nd meter from west.</t>
    </r>
  </si>
  <si>
    <t>TP003230</t>
  </si>
  <si>
    <t>SPEEDWAY #9430</t>
  </si>
  <si>
    <t>40.66487181941189, -111.93838027130576</t>
  </si>
  <si>
    <t>4841 S REDWOOD RD</t>
  </si>
  <si>
    <t>TP003232</t>
  </si>
  <si>
    <t>PRO STOP CONV</t>
  </si>
  <si>
    <t>40.49897833158247, -111.88441883058258</t>
  </si>
  <si>
    <t>13893 S BANGERTER PKWY</t>
  </si>
  <si>
    <t>TP003243</t>
  </si>
  <si>
    <t>P#1, fuel leaking inside near low octane meter. P#2 lower gas hose deteriorated. P#9 (D) leak at swivel-hose conn. Rerular unlead tank Fill Cap broken.</t>
  </si>
  <si>
    <t>TP003233</t>
  </si>
  <si>
    <t>WALMART FUEL #7168</t>
  </si>
  <si>
    <t>40.50916570736155, -112.01065330011103</t>
  </si>
  <si>
    <t>13352 S FORT HERRIMAN PKWY</t>
  </si>
  <si>
    <t>TP003234</t>
  </si>
  <si>
    <t>7-11 #36451 H</t>
  </si>
  <si>
    <t>31 W 800 N</t>
  </si>
  <si>
    <t>TP003265</t>
  </si>
  <si>
    <t>P#1 (D) hose leaks at swivel fitting. P#10 gas hose deteriorated</t>
  </si>
  <si>
    <t>TP003235</t>
  </si>
  <si>
    <t>7-ELEVEN #36752B</t>
  </si>
  <si>
    <t>110 W CENTER ST</t>
  </si>
  <si>
    <t>TP003236</t>
  </si>
  <si>
    <t>TESORO - LEES ROUNDUP NO 1</t>
  </si>
  <si>
    <t>40.40694967697206, -111.86134505718118</t>
  </si>
  <si>
    <t>1531 N W STATE ST</t>
  </si>
  <si>
    <t>TP003237</t>
  </si>
  <si>
    <t>HOLIDAY OIL #43</t>
  </si>
  <si>
    <t>62 S INTERSTATE PLAZA</t>
  </si>
  <si>
    <t>TP003238</t>
  </si>
  <si>
    <t>7-11 #27126D</t>
  </si>
  <si>
    <t>40.74197148094505, -111.89424406447932</t>
  </si>
  <si>
    <r>
      <rPr>
        <rFont val="Calibri"/>
        <color theme="1"/>
        <sz val="11.0"/>
      </rPr>
      <t>114 W 1300 S  (</t>
    </r>
    <r>
      <rPr>
        <rFont val="Calibri"/>
        <i/>
        <color theme="1"/>
        <sz val="11.0"/>
      </rPr>
      <t>Ballpark</t>
    </r>
    <r>
      <rPr>
        <rFont val="Calibri"/>
        <color theme="1"/>
        <sz val="11.0"/>
      </rPr>
      <t>)</t>
    </r>
  </si>
  <si>
    <t>TP003239</t>
  </si>
  <si>
    <t>CHEVRON MINIATURE</t>
  </si>
  <si>
    <t>310 E 3300 S</t>
  </si>
  <si>
    <t>TP003249</t>
  </si>
  <si>
    <t>P#1 gas nozzle handle is broken. P#1 gas hose is deteriorated.</t>
  </si>
  <si>
    <t>TP003240</t>
  </si>
  <si>
    <t>CHEVRON FOODMART</t>
  </si>
  <si>
    <t>40.67432206751316, -111.88784168660953</t>
  </si>
  <si>
    <t>4503 S STATE ST</t>
  </si>
  <si>
    <t>Advise: P#1, #2, #7, #8 water (not fuel) in sump</t>
  </si>
  <si>
    <t>TP003241</t>
  </si>
  <si>
    <t>ALL ABOUT FUEL &amp; FOOD</t>
  </si>
  <si>
    <t>1750 W MAIN ST</t>
  </si>
  <si>
    <t>TP003248</t>
  </si>
  <si>
    <t>P#4 (91) and P#18 (ORD), missing product identity labels</t>
  </si>
  <si>
    <t>TP003242</t>
  </si>
  <si>
    <t>7-ELEVEN STORE #41172A</t>
  </si>
  <si>
    <t>40.4138331974744, -111.88635699982508</t>
  </si>
  <si>
    <t>2120 N TRIUMPH BLVD</t>
  </si>
  <si>
    <t>TP003244</t>
  </si>
  <si>
    <t>WALMART #3568</t>
  </si>
  <si>
    <t>3180 S 5600 W</t>
  </si>
  <si>
    <t>TP003245</t>
  </si>
  <si>
    <t>SMITHS #147</t>
  </si>
  <si>
    <t>40.68426506373275, -112.02585996449298</t>
  </si>
  <si>
    <t>5620 W 4100 S</t>
  </si>
  <si>
    <t>TP003246</t>
  </si>
  <si>
    <t>7-ELEVEN #41600A</t>
  </si>
  <si>
    <t>40.668263121043864, -112.02553861343358</t>
  </si>
  <si>
    <t>4682 S 5600 W</t>
  </si>
  <si>
    <t>TP003247</t>
  </si>
  <si>
    <t>MAVERIK #589</t>
  </si>
  <si>
    <t>40.325187603383526, -111.9058171274998</t>
  </si>
  <si>
    <t>2023 S REDWOOD RD</t>
  </si>
  <si>
    <t>MM005222</t>
  </si>
  <si>
    <t>P#2 &amp; P#4 auth code buttons brkn. P#16 (D) &amp; P#17 (D) hoses leak at or near swivel fittings. P#3, #7, #9, #13, #14 no eth % labels.</t>
  </si>
  <si>
    <t>TP003250</t>
  </si>
  <si>
    <t>504 S WEST TEMPLE</t>
  </si>
  <si>
    <t>TP003251</t>
  </si>
  <si>
    <t>JACKSONS #191</t>
  </si>
  <si>
    <t>1295 E 10600 S</t>
  </si>
  <si>
    <t>TP003309</t>
  </si>
  <si>
    <t>P#12 fuel leaking from southwest meter. Remove from service.</t>
  </si>
  <si>
    <t>TP003252</t>
  </si>
  <si>
    <t>7-ELEVEN STORE #38572A</t>
  </si>
  <si>
    <t>715 WEST 9000 SOUTH</t>
  </si>
  <si>
    <t>TP003310</t>
  </si>
  <si>
    <t>P#10 (D) hose leak</t>
  </si>
  <si>
    <t>TP003254</t>
  </si>
  <si>
    <t>HOLIDAY #55 - SINCLAIR</t>
  </si>
  <si>
    <t>1125 S 500 W</t>
  </si>
  <si>
    <t>TP003391</t>
  </si>
  <si>
    <t>P#16 (D) hose leak at swivel fitting</t>
  </si>
  <si>
    <t>TP003255</t>
  </si>
  <si>
    <t>TOP STOP CONV STORE C-29</t>
  </si>
  <si>
    <t>3501 N CENTER ST</t>
  </si>
  <si>
    <t>TP003314</t>
  </si>
  <si>
    <t>P#5 gas hose deeply cut</t>
  </si>
  <si>
    <t>TP003256</t>
  </si>
  <si>
    <t>MURPHY EXPRESS #8807</t>
  </si>
  <si>
    <t>40.62250118694782, -111.98247064192428</t>
  </si>
  <si>
    <t>3853 W S CAMPUS VIEW DR (7500 S)</t>
  </si>
  <si>
    <t>TP003349</t>
  </si>
  <si>
    <t>P#13 &amp; #14 fuel leaking inside in vicinity of south meter--remove from service. P#3 (88EF) nozzle auto-shut off failure. P#9 (88EF) hose leaks near nozzle connection.</t>
  </si>
  <si>
    <t>TP003257</t>
  </si>
  <si>
    <t>JAKE'S QUICK LUBE &amp; SERVICE</t>
  </si>
  <si>
    <t>4793 S STATE ST</t>
  </si>
  <si>
    <t>TP003258</t>
  </si>
  <si>
    <t>JACKSONS FOOD STORES #158</t>
  </si>
  <si>
    <t>290 W STATE ST</t>
  </si>
  <si>
    <t>TP003259</t>
  </si>
  <si>
    <t>PHILLIPS 66 HARTS ON THE RUN</t>
  </si>
  <si>
    <t>108 E STATE ST</t>
  </si>
  <si>
    <t>TP003260</t>
  </si>
  <si>
    <t>SHELL - SANDY STOP</t>
  </si>
  <si>
    <t>40.60939084159863, -111.87293620680113</t>
  </si>
  <si>
    <t>7820 S 700 E</t>
  </si>
  <si>
    <t>TP003261</t>
  </si>
  <si>
    <t>40.61075636983641, -111.87042872575867</t>
  </si>
  <si>
    <t>7755 S 700 E</t>
  </si>
  <si>
    <t>TP003262</t>
  </si>
  <si>
    <t>7-ELEVEN #17350 C</t>
  </si>
  <si>
    <t>2175 E 9400 S</t>
  </si>
  <si>
    <t>TP003263</t>
  </si>
  <si>
    <t>WALMART FUEL #3208</t>
  </si>
  <si>
    <t>660 S 1750 W</t>
  </si>
  <si>
    <t>TP003264</t>
  </si>
  <si>
    <t>MAVERIK #258</t>
  </si>
  <si>
    <t>309 N MAIN ST</t>
  </si>
  <si>
    <t>TP003548</t>
  </si>
  <si>
    <t>P#5 (D) and P#8 (D) missing product identity labels</t>
  </si>
  <si>
    <t>TP003266</t>
  </si>
  <si>
    <t>7-ELEVEN #34623A</t>
  </si>
  <si>
    <t>40.56276973438931, -111.95747704468612</t>
  </si>
  <si>
    <t>2700 W 10400 S (at 2680 W)</t>
  </si>
  <si>
    <t>TP003267</t>
  </si>
  <si>
    <t>REBEL #916</t>
  </si>
  <si>
    <t>40.55913800733614, -111.89335571476742</t>
  </si>
  <si>
    <t>95 W 10600 S (AutoMall Dr)</t>
  </si>
  <si>
    <t>TP003268</t>
  </si>
  <si>
    <t>PHILLIPS 66 - DAL SOGLIO</t>
  </si>
  <si>
    <t>8370 S STATE ST</t>
  </si>
  <si>
    <t>TP003293</t>
  </si>
  <si>
    <t>P#5 (85) meter creep-up. P#6, gas nozzle leaks.</t>
  </si>
  <si>
    <t>TP003269</t>
  </si>
  <si>
    <t>YUUI PETROLEUM LLC</t>
  </si>
  <si>
    <t>40.58764999355557, -111.95823086620534</t>
  </si>
  <si>
    <t>2729 W 9000 S</t>
  </si>
  <si>
    <t>Ut</t>
  </si>
  <si>
    <t>TP003341</t>
  </si>
  <si>
    <t>P#4 upper gas whip hose has hole, leaking. Remove from service.</t>
  </si>
  <si>
    <t>TP003270</t>
  </si>
  <si>
    <t>JACKSONS FOOD STORE #156</t>
  </si>
  <si>
    <t>40.581016417543516, -111.85294036807544</t>
  </si>
  <si>
    <t>9387 S 1300 E</t>
  </si>
  <si>
    <t>TP003346</t>
  </si>
  <si>
    <t>No proprietary key on premises to access upper portion of pumps</t>
  </si>
  <si>
    <t>TP003271</t>
  </si>
  <si>
    <t>7-ELEVEN #41620A</t>
  </si>
  <si>
    <t>40.65025946953775, -111.84973869333305</t>
  </si>
  <si>
    <t>5584 S VAN WINKLE EXPY</t>
  </si>
  <si>
    <t>TP003272</t>
  </si>
  <si>
    <t>KAY'S PLACE - CHEVRON</t>
  </si>
  <si>
    <t>6070 S HIGHLAND DR</t>
  </si>
  <si>
    <t>TP003292</t>
  </si>
  <si>
    <t>P#11 (D) and P#12 (D), nozzle auto-shut off failures</t>
  </si>
  <si>
    <t>TP003273</t>
  </si>
  <si>
    <t>HOLIDAY OIL #40 - SINCLAIR</t>
  </si>
  <si>
    <t>10419 S 4000 W</t>
  </si>
  <si>
    <t>TP003274</t>
  </si>
  <si>
    <t>7-ELEVEN #34734</t>
  </si>
  <si>
    <t>5203 W DAYBREAK PKWY</t>
  </si>
  <si>
    <t>TP003345</t>
  </si>
  <si>
    <t>P#9 &amp; #10 no security seal west side, metal slide not covering switch</t>
  </si>
  <si>
    <t>TP003276</t>
  </si>
  <si>
    <t>CHEVRON FOOD MART</t>
  </si>
  <si>
    <t>710 N MAIN ST</t>
  </si>
  <si>
    <t>TP003367</t>
  </si>
  <si>
    <t>P#3 &amp;#4 no security seal. P#5 &amp; #6 (D) fuel delivery speed too slow</t>
  </si>
  <si>
    <t>TP003278</t>
  </si>
  <si>
    <t>HOLIDAY OIL #67</t>
  </si>
  <si>
    <t>725 N GENEVA RD</t>
  </si>
  <si>
    <t>TP003279</t>
  </si>
  <si>
    <t>HARTS #80120</t>
  </si>
  <si>
    <t>21 N 1020 W</t>
  </si>
  <si>
    <t>TP003280</t>
  </si>
  <si>
    <t>SMITH'S MARKET PLACE #119</t>
  </si>
  <si>
    <t>1550 E 3500 N</t>
  </si>
  <si>
    <t>JJ008363</t>
  </si>
  <si>
    <t>TOUCH N GO</t>
  </si>
  <si>
    <t>40.77707110383277, -111.98137455958691</t>
  </si>
  <si>
    <t>375 N TERMINAL DR</t>
  </si>
  <si>
    <t>TP003287</t>
  </si>
  <si>
    <t>P#19 (85) -11 cu. in.</t>
  </si>
  <si>
    <t>TP003281</t>
  </si>
  <si>
    <t>875 S STATE ST</t>
  </si>
  <si>
    <t>TP003284</t>
  </si>
  <si>
    <t>HOLIDAY OIL #27 - CHEVRON</t>
  </si>
  <si>
    <t>40.66539416688347, -111.83944018518397</t>
  </si>
  <si>
    <t>4820 S HIGHLAND DR</t>
  </si>
  <si>
    <t>TP003285</t>
  </si>
  <si>
    <t>7-ELEVEN #33977</t>
  </si>
  <si>
    <t>4750 S HOLLADAY BLVD</t>
  </si>
  <si>
    <t>TP003286</t>
  </si>
  <si>
    <t>PARKLAND USA</t>
  </si>
  <si>
    <t>40.740994538817255, -111.99783447578014</t>
  </si>
  <si>
    <t>4475 W CALIFORNIA AVE</t>
  </si>
  <si>
    <t>TP003288</t>
  </si>
  <si>
    <t>HAMDARD BROTHERS</t>
  </si>
  <si>
    <t>1950 W 3500 S</t>
  </si>
  <si>
    <t>TP003436</t>
  </si>
  <si>
    <t>All pumps: security seals are improperly affixed</t>
  </si>
  <si>
    <t>TP003289</t>
  </si>
  <si>
    <t>CRAIG'S SERVICE</t>
  </si>
  <si>
    <t>904 S 1300 E</t>
  </si>
  <si>
    <t>TP003290</t>
  </si>
  <si>
    <t>HARMONS - BRICKYARD</t>
  </si>
  <si>
    <t>3270 S 1300 E</t>
  </si>
  <si>
    <t>TP003291</t>
  </si>
  <si>
    <t>MACEY'S</t>
  </si>
  <si>
    <t>4530 S HIGHLAND DR</t>
  </si>
  <si>
    <t>TP003294</t>
  </si>
  <si>
    <t>FABULOUS FREDDY'S LEHI</t>
  </si>
  <si>
    <t>40.40460502128396, -111.83221875660291</t>
  </si>
  <si>
    <t>1195 E MAIN ST</t>
  </si>
  <si>
    <t>TP003415</t>
  </si>
  <si>
    <t>P#15 (D) -8 cu. in.</t>
  </si>
  <si>
    <t>TP003295</t>
  </si>
  <si>
    <t>MAVERIK #601</t>
  </si>
  <si>
    <t>2050 N 3600 W</t>
  </si>
  <si>
    <t>TP003414</t>
  </si>
  <si>
    <t>P#2 &amp; P#11 lower gas hoses cut. P#7 gas fuel filters not 10 micron</t>
  </si>
  <si>
    <t>TP003296</t>
  </si>
  <si>
    <t>HOLIDAY OIL #48 - CHEVRON</t>
  </si>
  <si>
    <t>40.6027703532934, -112.05752222424718</t>
  </si>
  <si>
    <t>8166 S HIGHWAY 111</t>
  </si>
  <si>
    <t>TP003297</t>
  </si>
  <si>
    <t>CHEVRON - JACKSONS #150</t>
  </si>
  <si>
    <t>40.77245945011615, -111.93987553766367</t>
  </si>
  <si>
    <t>1704 W N TEMPLE ST</t>
  </si>
  <si>
    <t>TP003318</t>
  </si>
  <si>
    <t>P#9 gas hose deteriorated</t>
  </si>
  <si>
    <t>TP003298</t>
  </si>
  <si>
    <t>PILOT TRAVEL CENTER #746</t>
  </si>
  <si>
    <t>2025 S 900 W</t>
  </si>
  <si>
    <t>TP003605</t>
  </si>
  <si>
    <t>No proprietary key on premises for locks to access security seals inside HVD</t>
  </si>
  <si>
    <t>TP003300</t>
  </si>
  <si>
    <t>MAVERIK #310</t>
  </si>
  <si>
    <t>530 W 4800 S</t>
  </si>
  <si>
    <t>TP003301</t>
  </si>
  <si>
    <t>HOLIDAY OIL #10 - SINCLAIR</t>
  </si>
  <si>
    <t>7505 S STATE ST</t>
  </si>
  <si>
    <t>TP003302</t>
  </si>
  <si>
    <t>MAVERIK #196</t>
  </si>
  <si>
    <t>7728 S MAIN</t>
  </si>
  <si>
    <t>TP003323</t>
  </si>
  <si>
    <t>P#1 and P#2, fuel leaking inside pump in vicinity of west meter. P#1 &amp; P#2 gas upper whip hoses deteriorated.</t>
  </si>
  <si>
    <t>TP003303</t>
  </si>
  <si>
    <t>7-ELEVEN STORE #38848A</t>
  </si>
  <si>
    <t>40.61900829797883, -111.85706492601417</t>
  </si>
  <si>
    <t>7269 S UNION PARK AVE</t>
  </si>
  <si>
    <t>TP003342</t>
  </si>
  <si>
    <t>Predominance of error. 100% of meters tested negative</t>
  </si>
  <si>
    <t>TP003304</t>
  </si>
  <si>
    <t>JAGS FUEL STORE #4</t>
  </si>
  <si>
    <t>335 W 7200 S</t>
  </si>
  <si>
    <t>TP003305</t>
  </si>
  <si>
    <t>CHEVRON - JACKSONS #142</t>
  </si>
  <si>
    <t>365 W 7200 S</t>
  </si>
  <si>
    <t>TP003306</t>
  </si>
  <si>
    <t>HOLIDAY OIL #28 - CHEVRON</t>
  </si>
  <si>
    <t>3189 W 3500 S</t>
  </si>
  <si>
    <t>TP003308</t>
  </si>
  <si>
    <t>MAVERIK #686</t>
  </si>
  <si>
    <t>40.55895922104644, -111.89644735964613</t>
  </si>
  <si>
    <t>10640 S HOLIDAY PARK DR</t>
  </si>
  <si>
    <t>TP003311</t>
  </si>
  <si>
    <t>CHEVRON GAS-N-GO</t>
  </si>
  <si>
    <t>50 S 1200 W</t>
  </si>
  <si>
    <t>TP003312</t>
  </si>
  <si>
    <t>HOLIDAY OIL #15</t>
  </si>
  <si>
    <t>290 W CENTER ST</t>
  </si>
  <si>
    <t>TP003313</t>
  </si>
  <si>
    <t>JACKSONS #141</t>
  </si>
  <si>
    <t>777 N STATE ST</t>
  </si>
  <si>
    <t>TP003315</t>
  </si>
  <si>
    <t>1977 W 12600 S</t>
  </si>
  <si>
    <t>TP003316</t>
  </si>
  <si>
    <t>WALMART FUEL #3620</t>
  </si>
  <si>
    <t>13502 S HAMILTON VIEW RD</t>
  </si>
  <si>
    <t>TP003317</t>
  </si>
  <si>
    <t>GOOD 2 GO STORE #415</t>
  </si>
  <si>
    <t>40.52200415734011, -112.01183739337128</t>
  </si>
  <si>
    <t>5075 W HERRIMAN BLVD (12600 S)</t>
  </si>
  <si>
    <t>TP003319</t>
  </si>
  <si>
    <t>CHEVRON EXTRA MILE</t>
  </si>
  <si>
    <t>40.5278584694482, -111.85431100869845</t>
  </si>
  <si>
    <t>1302 E 12300 S</t>
  </si>
  <si>
    <t>TP003359</t>
  </si>
  <si>
    <t>P#1 and P#3 missing ethanol percentage labels</t>
  </si>
  <si>
    <t>TP003320</t>
  </si>
  <si>
    <t>GOOD 2 GO STORE #414</t>
  </si>
  <si>
    <t>40.52325149770322, -112.0105460086758</t>
  </si>
  <si>
    <t>4978 W 12600 S</t>
  </si>
  <si>
    <t>TP003321</t>
  </si>
  <si>
    <t>7-ELEVEN STORE #38705A</t>
  </si>
  <si>
    <t>186 W 7200 S</t>
  </si>
  <si>
    <t>TP003322</t>
  </si>
  <si>
    <t>MAVERIK # 556</t>
  </si>
  <si>
    <t>40.62267899866931, -111.91445412213835</t>
  </si>
  <si>
    <t>7148 S BINGHAM JCT BLVD</t>
  </si>
  <si>
    <t>7 pumps giving away fuel</t>
  </si>
  <si>
    <t>TP003324</t>
  </si>
  <si>
    <t>MAVERIK #516</t>
  </si>
  <si>
    <t>40.36981724998961, -111.77005828167451</t>
  </si>
  <si>
    <t>1078 E STATE RD</t>
  </si>
  <si>
    <t>TP003390</t>
  </si>
  <si>
    <t>P#1 (85) unit price display not fully functioning</t>
  </si>
  <si>
    <t>TP003325</t>
  </si>
  <si>
    <t>SMITHS #144</t>
  </si>
  <si>
    <t>45 S STATE ST</t>
  </si>
  <si>
    <t>TP003326</t>
  </si>
  <si>
    <t>HOLIDAY OIL #62</t>
  </si>
  <si>
    <t>2474 S 7200 W</t>
  </si>
  <si>
    <t>TP003377</t>
  </si>
  <si>
    <t>P#15 (D) and P#16 (D), each missing product identity labels</t>
  </si>
  <si>
    <t>TP003327</t>
  </si>
  <si>
    <t>SMITHS #65</t>
  </si>
  <si>
    <t>8055 W 3500 S</t>
  </si>
  <si>
    <t>TP003328</t>
  </si>
  <si>
    <t>HOLIDAY OIL #39</t>
  </si>
  <si>
    <t>40.68764589871839, -111.84516801199895</t>
  </si>
  <si>
    <t>3894 S HIGHLAND DR</t>
  </si>
  <si>
    <t>TP003331</t>
  </si>
  <si>
    <t>P#6 (D) nozzle leaks. Safety issue, remove from sevice until fixed</t>
  </si>
  <si>
    <t>TP003329</t>
  </si>
  <si>
    <t>SINCLAIR DINO MART</t>
  </si>
  <si>
    <t>2690 S 700 E</t>
  </si>
  <si>
    <t>TP003330</t>
  </si>
  <si>
    <t>SMITHS EXPRESS</t>
  </si>
  <si>
    <t>1974 S 1100 E</t>
  </si>
  <si>
    <t>TP003332</t>
  </si>
  <si>
    <t>CHEVRON TOP STOP C-61</t>
  </si>
  <si>
    <t>1284 E VINE ST</t>
  </si>
  <si>
    <t>TP003333</t>
  </si>
  <si>
    <t>7-ELEVEN #36328 A</t>
  </si>
  <si>
    <t>2025 W CENTER ST</t>
  </si>
  <si>
    <t>TP003334</t>
  </si>
  <si>
    <t>TIMP CHEVRON</t>
  </si>
  <si>
    <t>1218 S UNIVERSITY AVE</t>
  </si>
  <si>
    <t>Advise: P#1, #2, #4, #5, #6, #7, #8 gas hoses deteriorating</t>
  </si>
  <si>
    <t>TP003335</t>
  </si>
  <si>
    <t>1601 W CENTER ST</t>
  </si>
  <si>
    <t>TP003398</t>
  </si>
  <si>
    <t>P#2 (85) and (88), U.P.D not functioning</t>
  </si>
  <si>
    <t>TP003336</t>
  </si>
  <si>
    <t>7-11 #26794</t>
  </si>
  <si>
    <t>109 S 300 E</t>
  </si>
  <si>
    <t>TP003337</t>
  </si>
  <si>
    <t>SLAUGH'S SINCLAIR</t>
  </si>
  <si>
    <t>210 S 700 E</t>
  </si>
  <si>
    <t>TP003338</t>
  </si>
  <si>
    <t>MAVERIK #291</t>
  </si>
  <si>
    <t>1927 S 3230 W</t>
  </si>
  <si>
    <t>TP003339</t>
  </si>
  <si>
    <t>3963 W 9000 S</t>
  </si>
  <si>
    <t>TP003407</t>
  </si>
  <si>
    <t>P#1 (D) hose leak near swivel. P#2 (D) UPD NFF. P#1 (D), P#3 (91), P#9 (91), missing P.I. labels</t>
  </si>
  <si>
    <t>TP003340</t>
  </si>
  <si>
    <t>MAVERIK #295</t>
  </si>
  <si>
    <t>40.60929975278103, -111.98563440640365</t>
  </si>
  <si>
    <t>3985 W 7800 S</t>
  </si>
  <si>
    <t>TP003343</t>
  </si>
  <si>
    <t>MAVERIK #413</t>
  </si>
  <si>
    <t>11792 S 3600 W</t>
  </si>
  <si>
    <t>TP003344</t>
  </si>
  <si>
    <t>40.54372610177594, -111.9778267442464</t>
  </si>
  <si>
    <t>11453 S PKWY PLAZA DR (3600 W)</t>
  </si>
  <si>
    <t>TP003348</t>
  </si>
  <si>
    <t>JACKSONS FOOD #154</t>
  </si>
  <si>
    <t>40.63816342588691, -112.0005112402753</t>
  </si>
  <si>
    <t>4607 W 6200 S</t>
  </si>
  <si>
    <t>TP003350</t>
  </si>
  <si>
    <t>931 W STATE ST</t>
  </si>
  <si>
    <t>TP003351</t>
  </si>
  <si>
    <t>MAVERIK #459</t>
  </si>
  <si>
    <t>705 E STATE ST</t>
  </si>
  <si>
    <t>TP003389</t>
  </si>
  <si>
    <t>P#1 (D) hose leak at or near swivel fitting</t>
  </si>
  <si>
    <t>TP003353</t>
  </si>
  <si>
    <t>COSTCO WHOLESALE #1019</t>
  </si>
  <si>
    <t>3571 W 10400 S</t>
  </si>
  <si>
    <t>TP003372</t>
  </si>
  <si>
    <t>P#6 (91) - 9 cu. in.</t>
  </si>
  <si>
    <t>TP003354</t>
  </si>
  <si>
    <t>MAVERIK #541</t>
  </si>
  <si>
    <t>40.588988050515766, -111.90336295708829</t>
  </si>
  <si>
    <t>432 W 9000 S</t>
  </si>
  <si>
    <t>TP003558</t>
  </si>
  <si>
    <t>P#9 diesel nozzle leaks</t>
  </si>
  <si>
    <t>TP003356</t>
  </si>
  <si>
    <t>MAVERIK #333</t>
  </si>
  <si>
    <t>10419 S 2700 W</t>
  </si>
  <si>
    <t>TP003409</t>
  </si>
  <si>
    <t>P#1 (85) damaged P. I. label. P#7 (D) hose leaks at break-away</t>
  </si>
  <si>
    <t>TP003357</t>
  </si>
  <si>
    <t>HOLIDAY OIL #45 - CHEVRON</t>
  </si>
  <si>
    <t>267 W 12300 S</t>
  </si>
  <si>
    <t>TP003410</t>
  </si>
  <si>
    <t>P#10 (D) hose leaks at swivel/nozzle connection</t>
  </si>
  <si>
    <t>TP003358</t>
  </si>
  <si>
    <t>MAVERIK #5384</t>
  </si>
  <si>
    <t>40.5053523113048, -111.89619013905696</t>
  </si>
  <si>
    <t>13639 S 200 W</t>
  </si>
  <si>
    <t>TP003431</t>
  </si>
  <si>
    <t>P#13 (91) selector switch is broken</t>
  </si>
  <si>
    <t>TP003360</t>
  </si>
  <si>
    <t>7-ELEVEN #41131A</t>
  </si>
  <si>
    <t>3486 S 8400 W</t>
  </si>
  <si>
    <t>TP003361</t>
  </si>
  <si>
    <t>MAVERIK #665</t>
  </si>
  <si>
    <t>2435 S 8000 W</t>
  </si>
  <si>
    <t>MM005238</t>
  </si>
  <si>
    <t>P#2 (91) -15 cu. in. P#12 auth code bttn brkn. P#16 (D) whip hose leaking</t>
  </si>
  <si>
    <t>TP003363</t>
  </si>
  <si>
    <t>7-11 #23926</t>
  </si>
  <si>
    <t>3510 S REDWOOD RD</t>
  </si>
  <si>
    <t>TP003364</t>
  </si>
  <si>
    <t>7-11 #25587</t>
  </si>
  <si>
    <t>1690 S 900 W</t>
  </si>
  <si>
    <t>TP003365</t>
  </si>
  <si>
    <t>MK FUEL STOP</t>
  </si>
  <si>
    <t>96 E 100 N</t>
  </si>
  <si>
    <t>TP003366</t>
  </si>
  <si>
    <t>WALMART FUEL #5167</t>
  </si>
  <si>
    <t>964 S TURF FARM RD</t>
  </si>
  <si>
    <t>TP003368</t>
  </si>
  <si>
    <t>MAVERIK #474</t>
  </si>
  <si>
    <t>40.74092090754198, -111.9826243454409</t>
  </si>
  <si>
    <t>1445 S GUSTIN RD (3800 W)</t>
  </si>
  <si>
    <t>TP003369</t>
  </si>
  <si>
    <t>HOLIDAY OIL #29</t>
  </si>
  <si>
    <t>40.66749844013489, -111.95841236263345</t>
  </si>
  <si>
    <t>2729 W 4700 S</t>
  </si>
  <si>
    <t>TP003439</t>
  </si>
  <si>
    <t>P#8 (D) nozzle leaks</t>
  </si>
  <si>
    <t>TP003370</t>
  </si>
  <si>
    <t>REBEL #915</t>
  </si>
  <si>
    <t>7746 UNION PARK AVE</t>
  </si>
  <si>
    <t>TP003371</t>
  </si>
  <si>
    <t>JACKSON'S CHEVRON</t>
  </si>
  <si>
    <t>3728 W 12600 S</t>
  </si>
  <si>
    <t>TP003373</t>
  </si>
  <si>
    <t>HARMONS #87</t>
  </si>
  <si>
    <t>40.561172080128124, -111.93654029943974</t>
  </si>
  <si>
    <t>10507 S REDWOOD RD</t>
  </si>
  <si>
    <t>TP003374</t>
  </si>
  <si>
    <t>11100 S AUTO MALL DR</t>
  </si>
  <si>
    <t>TP003375</t>
  </si>
  <si>
    <t>7-11 #16072C</t>
  </si>
  <si>
    <t>6990 S REDWOOD RD</t>
  </si>
  <si>
    <t>TP003376</t>
  </si>
  <si>
    <t>7-ELEVEN 35627B</t>
  </si>
  <si>
    <t>2471 S 7200 W</t>
  </si>
  <si>
    <t>MM005252</t>
  </si>
  <si>
    <t>P#6 (85 &amp; 91), meters jump-up at start, will not dispense properly</t>
  </si>
  <si>
    <t>TP003378</t>
  </si>
  <si>
    <t>JACKSONS EXTRA MILE #190</t>
  </si>
  <si>
    <t>5595 S REDWOOD RD</t>
  </si>
  <si>
    <t>TP003379</t>
  </si>
  <si>
    <t>TEXACO FOOD MART</t>
  </si>
  <si>
    <t>4489 S CENTURY DR</t>
  </si>
  <si>
    <t>TP003449</t>
  </si>
  <si>
    <t>P#1 gas nozzle handle is broken</t>
  </si>
  <si>
    <t>TP003380</t>
  </si>
  <si>
    <t>3890 S 2300 E</t>
  </si>
  <si>
    <t>TP003381</t>
  </si>
  <si>
    <t>2110 S 1300 E</t>
  </si>
  <si>
    <t>TP003382</t>
  </si>
  <si>
    <t>7-11 #27330</t>
  </si>
  <si>
    <t>1285 N REDWOOD RD</t>
  </si>
  <si>
    <t>TP003403</t>
  </si>
  <si>
    <t>P#1, #2, #3 (91 octane) fuel delivery speed below minimum req'd</t>
  </si>
  <si>
    <t>TP003383</t>
  </si>
  <si>
    <t>MAVERIK #423</t>
  </si>
  <si>
    <t>425 S REDWOOD RD</t>
  </si>
  <si>
    <t>TP003384</t>
  </si>
  <si>
    <t>FAIRPARK EXPRESS</t>
  </si>
  <si>
    <t>880 W N TEMPLE</t>
  </si>
  <si>
    <t>TP003402</t>
  </si>
  <si>
    <t>P#7 (91) -10 cu. in.</t>
  </si>
  <si>
    <t>TP003386</t>
  </si>
  <si>
    <t>HOLIDAY OIL #14</t>
  </si>
  <si>
    <t>1223 W 1600 N</t>
  </si>
  <si>
    <t>TP003387</t>
  </si>
  <si>
    <t>MAVERIK #314</t>
  </si>
  <si>
    <t>795 S STATE ST</t>
  </si>
  <si>
    <t>P#6 (85 &amp; D) missing P.I. labels. Corrected by mgt during inspection</t>
  </si>
  <si>
    <t>TP003388</t>
  </si>
  <si>
    <t>SHELL LUCKYS</t>
  </si>
  <si>
    <t>1520 S STATE ST</t>
  </si>
  <si>
    <t>TP003392</t>
  </si>
  <si>
    <t>7-11 #29175</t>
  </si>
  <si>
    <t>4051 S STATE ST</t>
  </si>
  <si>
    <t>TP002432</t>
  </si>
  <si>
    <t>P#3 &amp; #4 fuel leak from supply line below east meter, 3" - 4" deep in sump w/ steady drip. Turn off elec &amp; remove from service.</t>
  </si>
  <si>
    <t>TP003393</t>
  </si>
  <si>
    <t>HOLIDAY OIL #18 - CHEVRON</t>
  </si>
  <si>
    <t>40.682515079129594, -112.00600050533626</t>
  </si>
  <si>
    <t>4825 W 4100 S</t>
  </si>
  <si>
    <t>TP003394</t>
  </si>
  <si>
    <t>SANDY CHEVRON</t>
  </si>
  <si>
    <t>40.60636921638398, -111.87249591530619</t>
  </si>
  <si>
    <t>8002 S 700 E</t>
  </si>
  <si>
    <t>TP003395</t>
  </si>
  <si>
    <t>KWICK STOP 66</t>
  </si>
  <si>
    <t>5905 S 700 W</t>
  </si>
  <si>
    <t>TP003396</t>
  </si>
  <si>
    <t>SHELL QUICK MART INC</t>
  </si>
  <si>
    <t>40.36611875573623, -111.75014515016117</t>
  </si>
  <si>
    <t>690 W STATE RD</t>
  </si>
  <si>
    <t>TP003397</t>
  </si>
  <si>
    <t>LAST CHANCE STORE #1</t>
  </si>
  <si>
    <t>1620 W CENTER ST</t>
  </si>
  <si>
    <t>TP003399</t>
  </si>
  <si>
    <t>SAM'S CLUB #6685</t>
  </si>
  <si>
    <t>1313 S UNIVERSITY AVE</t>
  </si>
  <si>
    <t>TP003517</t>
  </si>
  <si>
    <t>P#7 gasoline hose cut, inner steel weave visible</t>
  </si>
  <si>
    <t>TP003400</t>
  </si>
  <si>
    <t>MAVERIK #358</t>
  </si>
  <si>
    <t>3569 N THANKSGIVING WAY</t>
  </si>
  <si>
    <t>TP003413</t>
  </si>
  <si>
    <t>P#1 (D) hose leaks at swivel.  P#13 and P#15, upper gas whip hoses deteriorated.</t>
  </si>
  <si>
    <t>TP003401</t>
  </si>
  <si>
    <t>SPEEDWAY #9447</t>
  </si>
  <si>
    <t>965 N BECK ST</t>
  </si>
  <si>
    <t>TP003404</t>
  </si>
  <si>
    <t>873 E S TEMPLE</t>
  </si>
  <si>
    <t>TP003406</t>
  </si>
  <si>
    <t>FAST STOP #1123</t>
  </si>
  <si>
    <t>880 W 3300 S</t>
  </si>
  <si>
    <t>TP003408</t>
  </si>
  <si>
    <t>HOLIDAY OIL #57</t>
  </si>
  <si>
    <t>2730 W 7800 S</t>
  </si>
  <si>
    <t>TP003416</t>
  </si>
  <si>
    <t>WALMART FUEL #5270</t>
  </si>
  <si>
    <t>629 N STATE ST</t>
  </si>
  <si>
    <t>TP003417</t>
  </si>
  <si>
    <t>MAVERIK #399</t>
  </si>
  <si>
    <t>833 N 1200 W</t>
  </si>
  <si>
    <t>TP003518</t>
  </si>
  <si>
    <t>EXXON - FAST GAS #8</t>
  </si>
  <si>
    <t>101 E 100 N</t>
  </si>
  <si>
    <t>TP003419</t>
  </si>
  <si>
    <t>MAVERIK #438</t>
  </si>
  <si>
    <t>414 W 500 S</t>
  </si>
  <si>
    <t>TP003420</t>
  </si>
  <si>
    <t>12 W 3900 S</t>
  </si>
  <si>
    <t>TP003421</t>
  </si>
  <si>
    <t>IN-N-OUT LLC</t>
  </si>
  <si>
    <t>2905 E 4430 S</t>
  </si>
  <si>
    <t>TP003422</t>
  </si>
  <si>
    <t>MAVERIK #306</t>
  </si>
  <si>
    <t>6855 S 1300 E</t>
  </si>
  <si>
    <t>TP003423</t>
  </si>
  <si>
    <t>MAVERIK #304</t>
  </si>
  <si>
    <t>11415 S 700 E</t>
  </si>
  <si>
    <t>TP003522</t>
  </si>
  <si>
    <t xml:space="preserve">P#1 gasoline upper whip hose deteriorated. P#6 (85) -10 cu. in. </t>
  </si>
  <si>
    <t>TP003424</t>
  </si>
  <si>
    <t>672 E 11400 S</t>
  </si>
  <si>
    <t>TP003425</t>
  </si>
  <si>
    <t>7- ELEVEN #47158A</t>
  </si>
  <si>
    <t>40.623707448713844, -111.97969262270989</t>
  </si>
  <si>
    <t>3731 W JORDAN LANDING BL</t>
  </si>
  <si>
    <t>Last inspection in april did not include premium or blend. Inspected 8/15/2025 MM005241</t>
  </si>
  <si>
    <t>TP003426</t>
  </si>
  <si>
    <t>MAVERIK #555</t>
  </si>
  <si>
    <t>1298 W 7800 S</t>
  </si>
  <si>
    <t>TP003442</t>
  </si>
  <si>
    <t>P#1 gas hose retraction device cord broken</t>
  </si>
  <si>
    <t>TP003427</t>
  </si>
  <si>
    <t>HOLIDAY OIL #35 - CHEVRON</t>
  </si>
  <si>
    <t>1317 W 7800 S</t>
  </si>
  <si>
    <t>TP003429</t>
  </si>
  <si>
    <t>MAVERIK #523</t>
  </si>
  <si>
    <t>1500 N STATE ST</t>
  </si>
  <si>
    <t>P#3 (88EF) nozzle leaks</t>
  </si>
  <si>
    <t>TP003430</t>
  </si>
  <si>
    <t>MAVERIK #511</t>
  </si>
  <si>
    <t>325 S STATE ST</t>
  </si>
  <si>
    <t>TP003433</t>
  </si>
  <si>
    <t>MAVERIK #326</t>
  </si>
  <si>
    <t>710 E 2700 S</t>
  </si>
  <si>
    <t>TP003483</t>
  </si>
  <si>
    <t>P#3 and P#4, fuel filters not 10µ.  P#2 no ethanol % label.</t>
  </si>
  <si>
    <t>TP003434</t>
  </si>
  <si>
    <t>7-11 #26836</t>
  </si>
  <si>
    <t>510 E 1300 S</t>
  </si>
  <si>
    <t>TP003435</t>
  </si>
  <si>
    <t>GAS STOP SALT LAKE</t>
  </si>
  <si>
    <t>105 W 600 S</t>
  </si>
  <si>
    <t>TP003437</t>
  </si>
  <si>
    <t>MAVERIK, INC. #631</t>
  </si>
  <si>
    <t>40.77652530771181, -112.0265363611999</t>
  </si>
  <si>
    <t>5645 W AMELIA EARHART DR</t>
  </si>
  <si>
    <t>TP003579</t>
  </si>
  <si>
    <t>P#2 authoriz code touch-key at left of display not functioning</t>
  </si>
  <si>
    <t>TP003440</t>
  </si>
  <si>
    <t>HOLIDAY OIL #3 - CHEVRON</t>
  </si>
  <si>
    <t>40.60763968967417, -111.99709525531915</t>
  </si>
  <si>
    <t>4464 W NEW BINGHAM HWY</t>
  </si>
  <si>
    <t>TP003441</t>
  </si>
  <si>
    <t>SMITHS #139</t>
  </si>
  <si>
    <t>7061 S REDWOOD RD</t>
  </si>
  <si>
    <t>TP003480</t>
  </si>
  <si>
    <t>Premium underground tank fill cap is broken</t>
  </si>
  <si>
    <t>TP003443</t>
  </si>
  <si>
    <t>COSTCO WHOLESALE #622</t>
  </si>
  <si>
    <t>40.690645461681555, -111.95310799552549</t>
  </si>
  <si>
    <t>3747 S 2700 W</t>
  </si>
  <si>
    <t>TP003455</t>
  </si>
  <si>
    <t>Team effort with Adell, thank you!  P#11 (85) -10. P#16 (85) -12. P#13 &amp; #14 electrical short, burned wires inside.</t>
  </si>
  <si>
    <t>TP003444</t>
  </si>
  <si>
    <t>SAMS CLUB #4718</t>
  </si>
  <si>
    <t>11278 S JORDAN GATEWAY</t>
  </si>
  <si>
    <t>TP003521</t>
  </si>
  <si>
    <t>Team effort with Adell, thank you!  P#10 (85) creep-up.</t>
  </si>
  <si>
    <t>TP003445</t>
  </si>
  <si>
    <t xml:space="preserve">MAVERIK, INC. #498   </t>
  </si>
  <si>
    <t>40.562583628128536, -111.92852103154694</t>
  </si>
  <si>
    <t>10429 S TEMPLE DR (1300 W)</t>
  </si>
  <si>
    <t>TP003446</t>
  </si>
  <si>
    <t>CHEVRON  FOOD MART</t>
  </si>
  <si>
    <t>3140 S REDWOOD RD</t>
  </si>
  <si>
    <t>TP003447</t>
  </si>
  <si>
    <t>7-11 STORE #29514</t>
  </si>
  <si>
    <t>309 E 400 S</t>
  </si>
  <si>
    <t>TP003448</t>
  </si>
  <si>
    <t>1689 S 1300 E</t>
  </si>
  <si>
    <t>TP003450</t>
  </si>
  <si>
    <t>SPEEDWAY #9435</t>
  </si>
  <si>
    <t>665 S 500 E</t>
  </si>
  <si>
    <t>Mgt. would not authorize for &gt; $20. Could not complete inspection</t>
  </si>
  <si>
    <t>TP003451</t>
  </si>
  <si>
    <t>HOLIDAY OIL #47</t>
  </si>
  <si>
    <t>309 W MAIN</t>
  </si>
  <si>
    <t>TP003452</t>
  </si>
  <si>
    <t>SINCLAIR - TOP STOP</t>
  </si>
  <si>
    <t>40.74227196685804, -111.82680232261065</t>
  </si>
  <si>
    <t>1309 S FOOTHILL BLVD</t>
  </si>
  <si>
    <t>TP003453</t>
  </si>
  <si>
    <t>MAVERIK #323</t>
  </si>
  <si>
    <t>2680 S 2000 E</t>
  </si>
  <si>
    <t>TP003463</t>
  </si>
  <si>
    <t>P#1 lower access panel damaged, will not close and lock. P#2, #6, #8 upper gas whip hoses are deteriorated.</t>
  </si>
  <si>
    <t>TP003454</t>
  </si>
  <si>
    <t>SPEEDWAY #9425</t>
  </si>
  <si>
    <t>40.66804755377824, -111.97658545248912</t>
  </si>
  <si>
    <t>3597 W 4700 S</t>
  </si>
  <si>
    <t>TP003503</t>
  </si>
  <si>
    <t>P#3 (85) selector switch is broken, no product identity label</t>
  </si>
  <si>
    <t>TP003456</t>
  </si>
  <si>
    <t>HOLIDAY OIL #20 - CHEVRON</t>
  </si>
  <si>
    <t>40.59448926959512, -111.83161106240279</t>
  </si>
  <si>
    <t>8655 S HIGHLAND DR</t>
  </si>
  <si>
    <t>TP003457</t>
  </si>
  <si>
    <t>MAVERIK #462</t>
  </si>
  <si>
    <t>870 W CTR ST</t>
  </si>
  <si>
    <t>TP003546</t>
  </si>
  <si>
    <t>P#11 (87) missing product identity label</t>
  </si>
  <si>
    <t>TP003458</t>
  </si>
  <si>
    <t>MAVERIK #316</t>
  </si>
  <si>
    <t>1240 S 800 E</t>
  </si>
  <si>
    <t>TP003461</t>
  </si>
  <si>
    <t>609 W 5300 S</t>
  </si>
  <si>
    <t>TP003462</t>
  </si>
  <si>
    <t>HOLIDAY OIL #8</t>
  </si>
  <si>
    <t>606 W 5300 S</t>
  </si>
  <si>
    <t>TP003464</t>
  </si>
  <si>
    <t>SINCLAIR - OLYMPUS</t>
  </si>
  <si>
    <t>3905 S WASATCH BLVD</t>
  </si>
  <si>
    <t>TP003465</t>
  </si>
  <si>
    <t>454 W 4500 S</t>
  </si>
  <si>
    <t>TP003466</t>
  </si>
  <si>
    <t>7-11 #23850C</t>
  </si>
  <si>
    <t>4811 S STATE ST</t>
  </si>
  <si>
    <t>TP003588</t>
  </si>
  <si>
    <t>P#2 main display, volume dispensed not functioning</t>
  </si>
  <si>
    <t>TP003467</t>
  </si>
  <si>
    <t>GAS STOP MURRAY</t>
  </si>
  <si>
    <t>5380 S 900 E</t>
  </si>
  <si>
    <t>TP003501</t>
  </si>
  <si>
    <t>Fill caps on all three underground storage tanks are broken</t>
  </si>
  <si>
    <t>TP003468</t>
  </si>
  <si>
    <t>FAST STOP #1125</t>
  </si>
  <si>
    <t>5590 S 900 E</t>
  </si>
  <si>
    <t>TP003469</t>
  </si>
  <si>
    <t>MAVERIK #360</t>
  </si>
  <si>
    <t>1680 S REDWOOD RD</t>
  </si>
  <si>
    <t>TP003564</t>
  </si>
  <si>
    <t>P#2 (85), P#4 (89), P#8 (D), P#9 (87) missing product identity labels</t>
  </si>
  <si>
    <t>TP003470</t>
  </si>
  <si>
    <t>SAMS CLUB #6686</t>
  </si>
  <si>
    <t>1905 S 300 W</t>
  </si>
  <si>
    <t>MM005230</t>
  </si>
  <si>
    <r>
      <rPr>
        <rFont val="Calibri"/>
        <color theme="1"/>
        <sz val="11.0"/>
      </rPr>
      <t>2nd viol for P#1 fuel filter not 10µ.  [</t>
    </r>
    <r>
      <rPr>
        <rFont val="Calibri"/>
        <strike/>
        <color theme="1"/>
        <sz val="11.0"/>
      </rPr>
      <t>P#1 (91) -7.  P#2 (85) -9.  P#4 (91) -</t>
    </r>
    <r>
      <rPr>
        <rFont val="Calibri"/>
        <color theme="1"/>
        <sz val="11.0"/>
      </rPr>
      <t>8. cleared]</t>
    </r>
  </si>
  <si>
    <t>TP003471</t>
  </si>
  <si>
    <t>GREEN STORE LLC</t>
  </si>
  <si>
    <t>1318 S STATE ST</t>
  </si>
  <si>
    <t>TP003566</t>
  </si>
  <si>
    <t>Street sign advertised price for Regular does not match pump UPD</t>
  </si>
  <si>
    <t>TP003473</t>
  </si>
  <si>
    <t>MAVERIK #537</t>
  </si>
  <si>
    <t>40.74145442100123, -111.94782959984745</t>
  </si>
  <si>
    <t>1290 S WALLACE RD (2000 W)</t>
  </si>
  <si>
    <t>TP003565</t>
  </si>
  <si>
    <t>P#11 diesel nozzle auto shut-off failure</t>
  </si>
  <si>
    <t>TP003474</t>
  </si>
  <si>
    <t>7-ELEVEN #42140 A</t>
  </si>
  <si>
    <t>40.46396721849514, -111.94210962757754</t>
  </si>
  <si>
    <t>15835 S REDWOOD RD</t>
  </si>
  <si>
    <t>TP003476</t>
  </si>
  <si>
    <t>CHEVRON - EXTRA MART #60</t>
  </si>
  <si>
    <t>40.123710566271946, -111.6435172700359</t>
  </si>
  <si>
    <r>
      <rPr>
        <rFont val="Calibri"/>
        <color rgb="FF0070C0"/>
        <sz val="11.0"/>
      </rPr>
      <t xml:space="preserve">1085 N CYN CREEK PKWY </t>
    </r>
    <r>
      <rPr>
        <rFont val="Calibri"/>
        <i/>
        <color rgb="FF0070C0"/>
        <sz val="9.0"/>
      </rPr>
      <t>(Chappel Dr)</t>
    </r>
  </si>
  <si>
    <t>TP003477</t>
  </si>
  <si>
    <t>JACKSON ENERGY #6799</t>
  </si>
  <si>
    <t>3601 E POWERHOUSE RD</t>
  </si>
  <si>
    <t>TP003524</t>
  </si>
  <si>
    <t>P#4, #6, #7, #8 nozzle holders broken. P#6 and P#7 no P.I. labels</t>
  </si>
  <si>
    <t>TP003479</t>
  </si>
  <si>
    <t>CHEVRON - JACKSONS #155</t>
  </si>
  <si>
    <t>7020 S REDWOOD RD</t>
  </si>
  <si>
    <t>TP003554</t>
  </si>
  <si>
    <t>P#5 gasoline hose deteriorated</t>
  </si>
  <si>
    <t>TP003481</t>
  </si>
  <si>
    <t>SUNNY EXPRESS</t>
  </si>
  <si>
    <t>2508 S REDWOOD RD</t>
  </si>
  <si>
    <t>TP003482</t>
  </si>
  <si>
    <t>SPEEDWAY #9432</t>
  </si>
  <si>
    <t>524 W 4500 S</t>
  </si>
  <si>
    <t>TP003484</t>
  </si>
  <si>
    <t>PHILLIPS 66 - UPTOWN</t>
  </si>
  <si>
    <t>40.7253049357893, -111.82538453778089</t>
  </si>
  <si>
    <t>2276 E 2100 S</t>
  </si>
  <si>
    <t>TP003485</t>
  </si>
  <si>
    <t>MAVERIK #277</t>
  </si>
  <si>
    <t>3112 S REDWOOD RD</t>
  </si>
  <si>
    <t>TP003568</t>
  </si>
  <si>
    <t>P#12 (85) missing product identity label on selector switch</t>
  </si>
  <si>
    <t>TP003486</t>
  </si>
  <si>
    <t>MAVERIK #331</t>
  </si>
  <si>
    <t>615 S 200 W</t>
  </si>
  <si>
    <t>TP003487</t>
  </si>
  <si>
    <t>SMITHS FUEL STOP #094</t>
  </si>
  <si>
    <t>479 S 600 E</t>
  </si>
  <si>
    <t>TP003489</t>
  </si>
  <si>
    <t>HOLIDAY OIL #71</t>
  </si>
  <si>
    <t>40.46406459158583, -111.94268932940437</t>
  </si>
  <si>
    <t>15235 S PORTER ROCKWELL BLVD</t>
  </si>
  <si>
    <t>TP003490</t>
  </si>
  <si>
    <t>MAVERIK #576</t>
  </si>
  <si>
    <t>2175 S REDWOOD RD</t>
  </si>
  <si>
    <t>TP003567</t>
  </si>
  <si>
    <t>P#2, P#6, gas hoses deteriorated. P#5 (D) nozzle leaks</t>
  </si>
  <si>
    <t>TP003491</t>
  </si>
  <si>
    <t>SMITHS #66</t>
  </si>
  <si>
    <t>40.68481139258419, -111.93878606869505</t>
  </si>
  <si>
    <t>4065 S REDWOOD RD</t>
  </si>
  <si>
    <t>TP003492</t>
  </si>
  <si>
    <t>HOLIDAY OIL #56 - SINCLAIR</t>
  </si>
  <si>
    <t>2235 E FORT UNION BLVD</t>
  </si>
  <si>
    <t>TP003493</t>
  </si>
  <si>
    <t>SAMS CLUB #6683</t>
  </si>
  <si>
    <t>6525 S STATE ST</t>
  </si>
  <si>
    <t>TP003494</t>
  </si>
  <si>
    <t>EXXON FOOD MART</t>
  </si>
  <si>
    <t>2995 E FORT UNION BLVD</t>
  </si>
  <si>
    <t>TP003495</t>
  </si>
  <si>
    <t>SHELL - FAST STOP #1108</t>
  </si>
  <si>
    <t>2615 E BENGAL BLVD</t>
  </si>
  <si>
    <t>MM005228</t>
  </si>
  <si>
    <t>P#3 &amp; P#4, no security seals on north meter. All pumps no ethanol percentage labels.</t>
  </si>
  <si>
    <t>TP003496</t>
  </si>
  <si>
    <t>HOLIDAY OIL #84</t>
  </si>
  <si>
    <t>40.26124200030608, -111.71621174414375</t>
  </si>
  <si>
    <t>1981 S GENEVA RD</t>
  </si>
  <si>
    <t>TP003498</t>
  </si>
  <si>
    <t>MAVERIK #488</t>
  </si>
  <si>
    <t>40.48279100057385, -111.89804431540946</t>
  </si>
  <si>
    <t>14814 S MINUTEMAN DR</t>
  </si>
  <si>
    <t xml:space="preserve">DRAPER </t>
  </si>
  <si>
    <t>TP003591</t>
  </si>
  <si>
    <t>P#7 (D) and P#23 (D), missing product identity labels</t>
  </si>
  <si>
    <t>TP003500</t>
  </si>
  <si>
    <t>7-11 #35470B</t>
  </si>
  <si>
    <t>3311 S 700 E</t>
  </si>
  <si>
    <t>MILLCREEK</t>
  </si>
  <si>
    <t>TP003502</t>
  </si>
  <si>
    <t>WALMART FUEL #5233</t>
  </si>
  <si>
    <t>40.63706333948203, -112.02606742736222</t>
  </si>
  <si>
    <t>5671 W 6200 S</t>
  </si>
  <si>
    <t>TP003504</t>
  </si>
  <si>
    <t>MAVERIK #449</t>
  </si>
  <si>
    <t>3260 S W TEMPLE</t>
  </si>
  <si>
    <t>MM005227</t>
  </si>
  <si>
    <t xml:space="preserve">P#13, keypad not functioning. Can't enter auth code, can't test pump </t>
  </si>
  <si>
    <t>TP003505</t>
  </si>
  <si>
    <t>SAMS CLUB #4730</t>
  </si>
  <si>
    <t>7571 S 3800 W</t>
  </si>
  <si>
    <t>TP003506</t>
  </si>
  <si>
    <t>HOLIDAY OIL #44 - CHEVRON</t>
  </si>
  <si>
    <t>40.695324956096975, -112.09301362264992</t>
  </si>
  <si>
    <t>3592 S 8400 W</t>
  </si>
  <si>
    <t>TP003507</t>
  </si>
  <si>
    <t>REBEL #914</t>
  </si>
  <si>
    <t>7210 W 3500 S</t>
  </si>
  <si>
    <t>40 gallons of 85 octane returned to diesel tank</t>
  </si>
  <si>
    <t>TP003509</t>
  </si>
  <si>
    <t>HOLIDAY OIL #1 - SINCLAIR</t>
  </si>
  <si>
    <t>4391 W 3500 S</t>
  </si>
  <si>
    <t>TP003510</t>
  </si>
  <si>
    <t xml:space="preserve">SMITHS #137 D   </t>
  </si>
  <si>
    <t>4643 S 4000 W</t>
  </si>
  <si>
    <t>TP003511</t>
  </si>
  <si>
    <t>7-11 #33982 B</t>
  </si>
  <si>
    <t>11366 S REDWOOD RD</t>
  </si>
  <si>
    <t>TP003557</t>
  </si>
  <si>
    <t>P#3 and P#7, lower sheet metal access door locks brkn @ east edges</t>
  </si>
  <si>
    <t>TP003512</t>
  </si>
  <si>
    <t>HOLIDAY OIL #53 - SINCLAIR</t>
  </si>
  <si>
    <t>11415 S REDWOOD RD</t>
  </si>
  <si>
    <t>TP003513</t>
  </si>
  <si>
    <t>HOLIDAY OIL #4 - CHEVRON</t>
  </si>
  <si>
    <t>3086 S 2700 W</t>
  </si>
  <si>
    <t>TP003514</t>
  </si>
  <si>
    <t>CHEVRON MK FUEL STOP #3</t>
  </si>
  <si>
    <t>40.733619970503916, -111.91650782261762</t>
  </si>
  <si>
    <t>1709 S 900 W</t>
  </si>
  <si>
    <t>TP003515</t>
  </si>
  <si>
    <t>TEXACO SAGS GAS &amp; GROC</t>
  </si>
  <si>
    <t>614 N MAIN ST</t>
  </si>
  <si>
    <t>P#7 &amp; P #8, applied UDAF seal #3478004, meters in tolerance</t>
  </si>
  <si>
    <t>TP003516</t>
  </si>
  <si>
    <t>FAST GAS #9</t>
  </si>
  <si>
    <t>835 N MAIN ST</t>
  </si>
  <si>
    <t>TP003525</t>
  </si>
  <si>
    <t>P#9, #10, #11, #12, (88EF) fuel filters not not 10µ</t>
  </si>
  <si>
    <t>TP003519</t>
  </si>
  <si>
    <t>HOLIDAY OIL #5</t>
  </si>
  <si>
    <t>1055 W SOUTH JORDAN PKWY</t>
  </si>
  <si>
    <t>TP003520</t>
  </si>
  <si>
    <t>HOLIDAY OIL #33 - SINCLAIR</t>
  </si>
  <si>
    <t>1327 W 12600 S</t>
  </si>
  <si>
    <t>TP003593</t>
  </si>
  <si>
    <t>P#10 gas nozzle leaks internally (not at hose connection)</t>
  </si>
  <si>
    <t>TP003523</t>
  </si>
  <si>
    <t>TESORO - FAST GAS (EXXON)</t>
  </si>
  <si>
    <t>1351 E CENTER ST</t>
  </si>
  <si>
    <t>TP003526</t>
  </si>
  <si>
    <t>FAST STOP #1127</t>
  </si>
  <si>
    <t>890 N MAIN ST</t>
  </si>
  <si>
    <t>TP003549</t>
  </si>
  <si>
    <t>P#1 gas hose deteriorated. P#3 (85) &amp; P#8 (91) P.I. labels damaged</t>
  </si>
  <si>
    <t>TP003527</t>
  </si>
  <si>
    <t>MAVERIK #279</t>
  </si>
  <si>
    <t>1509 N 1750 W</t>
  </si>
  <si>
    <t>MM005225</t>
  </si>
  <si>
    <t>P#5 &amp; P#6 gas upper whip hoses cracked. P#6 (85) (91) P.I. labels damaged. P#7 (D) hose leak near swivel</t>
  </si>
  <si>
    <t>TP003528</t>
  </si>
  <si>
    <t>7-ELEVEN #38761 B</t>
  </si>
  <si>
    <t>1374 N MAIN ST</t>
  </si>
  <si>
    <t>TP003529</t>
  </si>
  <si>
    <t>LAST CHANCE #2</t>
  </si>
  <si>
    <t>930 S UNIVERSITY AVE</t>
  </si>
  <si>
    <t>TP003547</t>
  </si>
  <si>
    <t>P#1 (91) has 93 octane P.I. label. P#8 (85) damaged P.I. label</t>
  </si>
  <si>
    <t>TP003530</t>
  </si>
  <si>
    <t>SPEEDWAY #9419</t>
  </si>
  <si>
    <t>2112 E 2100 S</t>
  </si>
  <si>
    <t>TP003531</t>
  </si>
  <si>
    <t>TEXACO TOP STOP</t>
  </si>
  <si>
    <t>1306 S 2100 E</t>
  </si>
  <si>
    <t>MM005231</t>
  </si>
  <si>
    <t>P#2 gas hose leaks at swivel fitting</t>
  </si>
  <si>
    <t>TP003532</t>
  </si>
  <si>
    <t>SPEEDWAY #9444</t>
  </si>
  <si>
    <t>874 E 1300 S</t>
  </si>
  <si>
    <t>TP003534</t>
  </si>
  <si>
    <t>MAVERIK #580</t>
  </si>
  <si>
    <t>40.375253720168075, -111.86646650015352</t>
  </si>
  <si>
    <t>1075 S 1100 W  (aka 8730 W)</t>
  </si>
  <si>
    <t>MM005281</t>
  </si>
  <si>
    <t>P#28 (91) missing product identity label</t>
  </si>
  <si>
    <t>TP003535</t>
  </si>
  <si>
    <t>HOLIDAY OIL # 58</t>
  </si>
  <si>
    <t>330 E MAIN ST</t>
  </si>
  <si>
    <t>SANTAQUIN</t>
  </si>
  <si>
    <t>TP003536</t>
  </si>
  <si>
    <t>QUALITY QUICK STOP</t>
  </si>
  <si>
    <t>938 N 900 W</t>
  </si>
  <si>
    <t>TP003577</t>
  </si>
  <si>
    <t>TP003538</t>
  </si>
  <si>
    <t>SMITHS #133</t>
  </si>
  <si>
    <t>40.67631287894459, -111.86740565335678</t>
  </si>
  <si>
    <t>845 E 4500 S</t>
  </si>
  <si>
    <t>TP003539</t>
  </si>
  <si>
    <t>MAVERIK #377</t>
  </si>
  <si>
    <t>725 E MAIN ST</t>
  </si>
  <si>
    <t>TP003540</t>
  </si>
  <si>
    <t>CHEVRON - KARS</t>
  </si>
  <si>
    <t>1431 SUMMIT RIDGE PKWY</t>
  </si>
  <si>
    <t>V</t>
  </si>
  <si>
    <t>P#4 main display, volume brkn. P#5 (85) &amp; P#16 (D) no P.I. labels</t>
  </si>
  <si>
    <t>TP003541</t>
  </si>
  <si>
    <t>SMITHS #75</t>
  </si>
  <si>
    <t>632 S 100 W</t>
  </si>
  <si>
    <t>TP003542</t>
  </si>
  <si>
    <t>MAVERIK #550</t>
  </si>
  <si>
    <t>40.60958806037166, -112.028950130649</t>
  </si>
  <si>
    <t>7812 S HIGHLANDS LOOP RD</t>
  </si>
  <si>
    <t>TP003544</t>
  </si>
  <si>
    <t>7-ELEVEN STORE #34991H</t>
  </si>
  <si>
    <t>7953 S AIRPORT RD</t>
  </si>
  <si>
    <t>TP003545</t>
  </si>
  <si>
    <r>
      <rPr>
        <rFont val="Calibri"/>
        <color rgb="FF0070C0"/>
        <sz val="11.0"/>
      </rPr>
      <t xml:space="preserve">UTAH LAKE MARINA </t>
    </r>
    <r>
      <rPr>
        <rFont val="Calibri"/>
        <i/>
        <color rgb="FF0070C0"/>
        <sz val="10.0"/>
      </rPr>
      <t>(Above Ground Tanks)</t>
    </r>
  </si>
  <si>
    <t>4400 W CENTER ST</t>
  </si>
  <si>
    <t>Above ground tanks. State of Utah DNR requested fuel be returned into their vehicles, therefore was able to perform inspection.</t>
  </si>
  <si>
    <t>TP003550</t>
  </si>
  <si>
    <t>TESORO FAST GAS</t>
  </si>
  <si>
    <t>710 S 200 W</t>
  </si>
  <si>
    <t>MM005256</t>
  </si>
  <si>
    <t>P#4 (D) -12 cu. in.</t>
  </si>
  <si>
    <t>TP003551</t>
  </si>
  <si>
    <t>RALLY STOP #11</t>
  </si>
  <si>
    <t>385 E MAIN ST</t>
  </si>
  <si>
    <t>TP003552</t>
  </si>
  <si>
    <t>HOLIDAY OIL #25 - SINCLAIR</t>
  </si>
  <si>
    <t>40.639815723880275, -111.967233457354</t>
  </si>
  <si>
    <t>6189 S 3200 W</t>
  </si>
  <si>
    <t>TP003553</t>
  </si>
  <si>
    <t>MAVERIK #648</t>
  </si>
  <si>
    <t>40.610752667221405, -111.96818506133889</t>
  </si>
  <si>
    <t>3232 W 7800 S</t>
  </si>
  <si>
    <t>Did a training w/ jerry on 9/9 to show remote fill tanks.</t>
  </si>
  <si>
    <t>TP003555</t>
  </si>
  <si>
    <t>CHEVRON - TOP STOP</t>
  </si>
  <si>
    <t>36 W CROSSROADS BLVD</t>
  </si>
  <si>
    <t>TP003556</t>
  </si>
  <si>
    <t>HOLIDAY OIL #69</t>
  </si>
  <si>
    <t>56 S REDWOOD RD</t>
  </si>
  <si>
    <t>MM005253</t>
  </si>
  <si>
    <t>P#12 (D) hose leak near upper breakaway fitting</t>
  </si>
  <si>
    <t>TP003559</t>
  </si>
  <si>
    <t>JACKSONS #193</t>
  </si>
  <si>
    <t>835 W 1200 S</t>
  </si>
  <si>
    <t>TP003560</t>
  </si>
  <si>
    <t>MAVERIK #736</t>
  </si>
  <si>
    <t>85 W 800 N</t>
  </si>
  <si>
    <t>TP003561</t>
  </si>
  <si>
    <t>EXXON - LEES ROUNDUP #2</t>
  </si>
  <si>
    <t>862 E STATE ST</t>
  </si>
  <si>
    <t>MM00559</t>
  </si>
  <si>
    <t>P#8 (ORD Red D) -8 cu. in.</t>
  </si>
  <si>
    <t>TP003562</t>
  </si>
  <si>
    <t>MAVERIK #228</t>
  </si>
  <si>
    <t>2675 S 3200 W</t>
  </si>
  <si>
    <t>TP003563</t>
  </si>
  <si>
    <t>SPEEDWAY #9428</t>
  </si>
  <si>
    <t>40.68323278620558, -111.98713506127832</t>
  </si>
  <si>
    <t>4018 W 4100 S</t>
  </si>
  <si>
    <t>MM005262</t>
  </si>
  <si>
    <t>P#6 (85 &amp; D) and P#8 (85 &amp; 88) unit price displays are not readable. 2nd Violation issued 8/15</t>
  </si>
  <si>
    <t>TP003571</t>
  </si>
  <si>
    <t>MAVERIK #747</t>
  </si>
  <si>
    <t>40.73966797266262, -111.95328393987357</t>
  </si>
  <si>
    <t>2359 W CALIFORNIA AVE</t>
  </si>
  <si>
    <t>JJ008668</t>
  </si>
  <si>
    <t>MAVERIK #650</t>
  </si>
  <si>
    <t>40.58771541044622, -112.02505465876251</t>
  </si>
  <si>
    <t>5647 W 9000 S</t>
  </si>
  <si>
    <t>TP003572</t>
  </si>
  <si>
    <t>MAVERIK #452</t>
  </si>
  <si>
    <t>5372 S 5600 W</t>
  </si>
  <si>
    <t>MM005251</t>
  </si>
  <si>
    <t>P#7 (D) hose leaks near swivel. P#7 (gas) upper whip hose deteriorated. P#3 (91) unit price display not readable.</t>
  </si>
  <si>
    <t>JJ008669</t>
  </si>
  <si>
    <t>HOLIDAY OIL #11 - CHEVRON</t>
  </si>
  <si>
    <t>2716 W 4700 S</t>
  </si>
  <si>
    <t>JJ008670</t>
  </si>
  <si>
    <t>TEXACO - JACKSONS #152</t>
  </si>
  <si>
    <t>3575 W 3500 S</t>
  </si>
  <si>
    <t>JJ008671</t>
  </si>
  <si>
    <t>CHARLIE'S MARKET</t>
  </si>
  <si>
    <t>5556 W 2455 S</t>
  </si>
  <si>
    <t>JJ008672</t>
  </si>
  <si>
    <t>MAVERIK #626</t>
  </si>
  <si>
    <t>5969 WEST 4100 SOUTH</t>
  </si>
  <si>
    <t>TP003573</t>
  </si>
  <si>
    <t>MAVERIK #307</t>
  </si>
  <si>
    <t>686 E FORT UNION BLVD</t>
  </si>
  <si>
    <t>P#6, (D), upper whip hose deteriorated. P#7, (gas), lower hose deteriorated. P#6 eth % label damaged</t>
  </si>
  <si>
    <t>MURPHY EXPRESS #8780</t>
  </si>
  <si>
    <t>1679 W STATE ST</t>
  </si>
  <si>
    <t>JJ008673</t>
  </si>
  <si>
    <t>7-11 #26690</t>
  </si>
  <si>
    <t>6407 W 4100 S</t>
  </si>
  <si>
    <t>TP003574</t>
  </si>
  <si>
    <t>REBEL #913</t>
  </si>
  <si>
    <t>502 E 2100 S</t>
  </si>
  <si>
    <t>MM005265</t>
  </si>
  <si>
    <t>P#1 (gas) and P#7 (gas) upper whip hoses deteriorated. P#1 (all fuel grades) unit price displays not readable.</t>
  </si>
  <si>
    <t>TP003575</t>
  </si>
  <si>
    <t>COMMON CENTS - EXXON</t>
  </si>
  <si>
    <t>726 N REDWOOD RD</t>
  </si>
  <si>
    <t>TP003586</t>
  </si>
  <si>
    <t>P#8(D) hose leak at upper breakaway fitting</t>
  </si>
  <si>
    <t>TP003576</t>
  </si>
  <si>
    <t>SMITHS #69 (ROSEPARK)</t>
  </si>
  <si>
    <t>1174 W 600 N</t>
  </si>
  <si>
    <t>TP003580</t>
  </si>
  <si>
    <t>BURT BROTHERS MOTORPARK</t>
  </si>
  <si>
    <t>512 SHEEP LANE</t>
  </si>
  <si>
    <t>JJ008676</t>
  </si>
  <si>
    <t>CHEVRON - PIONEER</t>
  </si>
  <si>
    <t>1345 S PIONEER RD</t>
  </si>
  <si>
    <t>TP003581</t>
  </si>
  <si>
    <t>7-11 #33978C</t>
  </si>
  <si>
    <t>1680 W 7000 S</t>
  </si>
  <si>
    <t>MM005268</t>
  </si>
  <si>
    <t>P#3 gas creep-up. P#3 gas nozzle leak after shut off.</t>
  </si>
  <si>
    <t>TP003582</t>
  </si>
  <si>
    <t>WEST JORDAN FOOD MART</t>
  </si>
  <si>
    <t>40.61094428376093, -111.95762571742719</t>
  </si>
  <si>
    <t>2666 W 7800 S</t>
  </si>
  <si>
    <t>TP003584</t>
  </si>
  <si>
    <t>WALMART FUEL #5109</t>
  </si>
  <si>
    <t>4586 S 4000 W</t>
  </si>
  <si>
    <t>JJ008680</t>
  </si>
  <si>
    <t>7-ELEVEN #36340 A</t>
  </si>
  <si>
    <t>40.355673354081944, -111.7398309564347</t>
  </si>
  <si>
    <t>715 S MAIN ST</t>
  </si>
  <si>
    <t>JJ008681</t>
  </si>
  <si>
    <t>HOLIDAY OIL #54</t>
  </si>
  <si>
    <t>578 S PLEASANT GROVE BLVD</t>
  </si>
  <si>
    <t>JJ008682</t>
  </si>
  <si>
    <t>7-ELEVEN #41643A</t>
  </si>
  <si>
    <t>4184 E PONY EXPRESS PKWY</t>
  </si>
  <si>
    <t>TP003589</t>
  </si>
  <si>
    <t>COSTCO #764</t>
  </si>
  <si>
    <t>40.657740513710124, -111.88947772268126</t>
  </si>
  <si>
    <t>5201 S  INTERMOUNTAIN DR</t>
  </si>
  <si>
    <t>JJ008683</t>
  </si>
  <si>
    <t>HOLIDAY OIL #12 - CHEVRON</t>
  </si>
  <si>
    <t>3476 E PONY EXPRESS PKWY</t>
  </si>
  <si>
    <t>JJ008684</t>
  </si>
  <si>
    <t>BRICKYARD CHEVRON</t>
  </si>
  <si>
    <t>1111 E 3300 S</t>
  </si>
  <si>
    <t>TP003590</t>
  </si>
  <si>
    <t>HARMONS - BANGERTER</t>
  </si>
  <si>
    <t>125 E 13800 S</t>
  </si>
  <si>
    <t>TP003592</t>
  </si>
  <si>
    <t>MURPHY EXPRESS #8784</t>
  </si>
  <si>
    <t>13443 S HAMILTON VIEW RD</t>
  </si>
  <si>
    <t>MM005267</t>
  </si>
  <si>
    <t>P#9 (D) noz auto shut-off failure. P#15 &amp; #16 fuel in sump 1" deep.</t>
  </si>
  <si>
    <t>JJ008685</t>
  </si>
  <si>
    <t>7-ELEVEN #33985 B</t>
  </si>
  <si>
    <t>692 E 12300 S</t>
  </si>
  <si>
    <t>JJ008686</t>
  </si>
  <si>
    <t>7-ELEVEN #33984</t>
  </si>
  <si>
    <t>12292 S LONE PEAK PKWY</t>
  </si>
  <si>
    <t>TP003594</t>
  </si>
  <si>
    <t>SMITHS MARKETPLACE #276</t>
  </si>
  <si>
    <t>5448 W DAYBREAK PKWY</t>
  </si>
  <si>
    <t>MM005250</t>
  </si>
  <si>
    <t>UPD not funct P#12 (91) 1st &amp; 2nd dec pl, and P#2 (91) 2nd dec pl.</t>
  </si>
  <si>
    <t>TP003595</t>
  </si>
  <si>
    <t>7-11 #34995H</t>
  </si>
  <si>
    <t>40.562945719209836, -111.98668114113602</t>
  </si>
  <si>
    <t>4013 W SOUTH JORDAN PKWY</t>
  </si>
  <si>
    <t>MM005242</t>
  </si>
  <si>
    <t>All pumps: internal security seals improperly affixed</t>
  </si>
  <si>
    <t>TP003596</t>
  </si>
  <si>
    <t>TESORO FOOD MART</t>
  </si>
  <si>
    <t>6785 S STATE</t>
  </si>
  <si>
    <t>TP003597</t>
  </si>
  <si>
    <t>7-11#36026 B</t>
  </si>
  <si>
    <t>3694 W 11400 S</t>
  </si>
  <si>
    <t>P#1, 2, 3, 4, 11, 12, sec seals improperly affixed. All pumps missing eth %</t>
  </si>
  <si>
    <t>TP003598</t>
  </si>
  <si>
    <t xml:space="preserve">MAVERIK #573   </t>
  </si>
  <si>
    <t>40.49840002085661, -111.93945593074174</t>
  </si>
  <si>
    <t>13970 S REDWOOD RD</t>
  </si>
  <si>
    <t>P#4 (88EF) whip hose cut. P#5 (85) fuel deliv spd too slow. P#5 (85) noz auto shut-off fail. P#9 &amp; #10 fuel leak inside at P#9 east filter. Road sign N side RU not fully functioning.</t>
  </si>
  <si>
    <t>TP003599</t>
  </si>
  <si>
    <t>SPEEDWAY #9424</t>
  </si>
  <si>
    <t>3301 S 2300 E</t>
  </si>
  <si>
    <t>TP003600</t>
  </si>
  <si>
    <t>MINIATURE MARKET</t>
  </si>
  <si>
    <t>310 E 3900 S</t>
  </si>
  <si>
    <t>TP003601</t>
  </si>
  <si>
    <t>MAVERIK #327</t>
  </si>
  <si>
    <t>40.772161688689714, -111.89718194158172</t>
  </si>
  <si>
    <t>206 W N TEMPLE ST</t>
  </si>
  <si>
    <t>TP003602</t>
  </si>
  <si>
    <t>Road sign (D) $3.699, at pumps(D)  $3.799</t>
  </si>
  <si>
    <t>TP003603</t>
  </si>
  <si>
    <t>MAVERIK #328</t>
  </si>
  <si>
    <t>508 E 300 S</t>
  </si>
  <si>
    <t>P#4 eth % damaged. P#1, #3, #4 whip hoses deteriorated.</t>
  </si>
  <si>
    <t>TP003604</t>
  </si>
  <si>
    <t>AIR VIEW SERVICE</t>
  </si>
  <si>
    <t>40.73450144333349, -111.85975197605201</t>
  </si>
  <si>
    <t>1646 S 1100 E</t>
  </si>
  <si>
    <t>JJ008687</t>
  </si>
  <si>
    <t>7-ELEVEN STORE #38765H</t>
  </si>
  <si>
    <t>507 WEST 12300 SOUTH</t>
  </si>
  <si>
    <t>JJ008688</t>
  </si>
  <si>
    <t>CONOCO BJ SHORTSTOP</t>
  </si>
  <si>
    <t>130 W CENTER ST</t>
  </si>
  <si>
    <t>JJ008689</t>
  </si>
  <si>
    <t>ALPINE SHOP</t>
  </si>
  <si>
    <t>400 S MAIN ST</t>
  </si>
  <si>
    <t>ALPINE</t>
  </si>
  <si>
    <t>JJ008690</t>
  </si>
  <si>
    <t>SMITHS #73</t>
  </si>
  <si>
    <t>210 E 700 S</t>
  </si>
  <si>
    <t>JJ008691</t>
  </si>
  <si>
    <t>FAST GAS / EXXON</t>
  </si>
  <si>
    <t>40.38460141476304, -111.81480043345874</t>
  </si>
  <si>
    <t>312 N W STATE RD</t>
  </si>
  <si>
    <t>JJ008692</t>
  </si>
  <si>
    <t>7-ELEVEN #36331B</t>
  </si>
  <si>
    <t>290 W MAIN</t>
  </si>
  <si>
    <t>Station had already been inspected by Richard</t>
  </si>
  <si>
    <t>JJ008693</t>
  </si>
  <si>
    <t>CHEVRON - TOP STOP C-30</t>
  </si>
  <si>
    <t>114 S 850 E</t>
  </si>
  <si>
    <t>JJ008695</t>
  </si>
  <si>
    <t>LAST CHANCE #12</t>
  </si>
  <si>
    <t>40.776838295001156, -112.02334889189072</t>
  </si>
  <si>
    <t>5505 W AMELIA EARHART</t>
  </si>
  <si>
    <t>MM005221</t>
  </si>
  <si>
    <t>MAVERIK #524</t>
  </si>
  <si>
    <t>40.61758570753842, -111.85881860848764</t>
  </si>
  <si>
    <t>7360 S UNION PARK AVE</t>
  </si>
  <si>
    <t>MM005233</t>
  </si>
  <si>
    <t>P3, P12 hose hangers, P2(89), P4(89)P9(85)(89)(D) NFF, P9(D)(85)P10(D) yellow stickers</t>
  </si>
  <si>
    <t>MM005223</t>
  </si>
  <si>
    <t>MAVERIK #624</t>
  </si>
  <si>
    <t>1547 S 1600 W</t>
  </si>
  <si>
    <t>MAPLETON</t>
  </si>
  <si>
    <t>P1(88ef) nozzle autoshut off failure</t>
  </si>
  <si>
    <t>MM005224</t>
  </si>
  <si>
    <t>EXXON GAS N GO</t>
  </si>
  <si>
    <t>48 N 1600 W</t>
  </si>
  <si>
    <t>UPD P4(91),P8(91) NFF, P8(D) hose hanger, P6 fuel in sump</t>
  </si>
  <si>
    <t>JJ008696</t>
  </si>
  <si>
    <t>HOLIDAY OIL #24</t>
  </si>
  <si>
    <t>40.697025573596754, -112.04447493799395</t>
  </si>
  <si>
    <t>6415 W 3500 S</t>
  </si>
  <si>
    <t>TP003069</t>
  </si>
  <si>
    <t>MAVERIK #757</t>
  </si>
  <si>
    <t>40.27677012093027, -111.72667594037485</t>
  </si>
  <si>
    <t>1249 S GENEVA RD</t>
  </si>
  <si>
    <t>MAVERIK #5387</t>
  </si>
  <si>
    <t>6031 S 900 E</t>
  </si>
  <si>
    <t>MM005234</t>
  </si>
  <si>
    <t>7-ELEVEN #36336 C</t>
  </si>
  <si>
    <t>47 S 850 E</t>
  </si>
  <si>
    <t>CHEVRON DUNN OIL</t>
  </si>
  <si>
    <t>40.72051640949096, -111.81084685392344</t>
  </si>
  <si>
    <t>2362 S FOOTHILL BLVD</t>
  </si>
  <si>
    <t>MM005239</t>
  </si>
  <si>
    <t>HOLIDAY OIL #46 - SINCLAIR</t>
  </si>
  <si>
    <t>2644 S 8400 W</t>
  </si>
  <si>
    <t>MM005244</t>
  </si>
  <si>
    <t>SPEEDWAY #9445</t>
  </si>
  <si>
    <t>40.63271767129504, -111.8665903310223</t>
  </si>
  <si>
    <t>897 E WINCHESTER ST (6600 S)</t>
  </si>
  <si>
    <t>MM005245</t>
  </si>
  <si>
    <t>SMITHS #158</t>
  </si>
  <si>
    <t>40.5899544407295, -111.98692446422761</t>
  </si>
  <si>
    <t>4080 W 9000 S</t>
  </si>
  <si>
    <t>JJ008721</t>
  </si>
  <si>
    <t>TEXACO S&amp;S</t>
  </si>
  <si>
    <t>780 E 800 N</t>
  </si>
  <si>
    <t>TP003165</t>
  </si>
  <si>
    <t>P#3 (D) nozzle handle broken. P#8 (D) hose leaks at or near swivel</t>
  </si>
  <si>
    <t>JJ008722</t>
  </si>
  <si>
    <t>MAVERIK #670</t>
  </si>
  <si>
    <t>797 E 800 N</t>
  </si>
  <si>
    <t>JJ008724</t>
  </si>
  <si>
    <t>COSTCO WHOLESALE #1118</t>
  </si>
  <si>
    <t>273 E 1000 N</t>
  </si>
  <si>
    <t>MM005246</t>
  </si>
  <si>
    <t>HOLIDAY OIL #26 - SINCLAIR</t>
  </si>
  <si>
    <t>3189 W 7800 S</t>
  </si>
  <si>
    <t>JJ008725</t>
  </si>
  <si>
    <t>SINCLAIR OIL SPOUT WASH</t>
  </si>
  <si>
    <t>720 N MAIN ST</t>
  </si>
  <si>
    <t>TP003166</t>
  </si>
  <si>
    <t>JJ008726</t>
  </si>
  <si>
    <t>WALMART NEIGHBORHOOD MKT</t>
  </si>
  <si>
    <t>40.09822539749323, -111.61380546816049</t>
  </si>
  <si>
    <t>898 S 2550 E</t>
  </si>
  <si>
    <t>MM005247</t>
  </si>
  <si>
    <t xml:space="preserve">HORNER'S CHEVRON </t>
  </si>
  <si>
    <t>40.73412700994406, -111.84300756200878</t>
  </si>
  <si>
    <t>1688 E 1700 S</t>
  </si>
  <si>
    <t>MM005248</t>
  </si>
  <si>
    <t>DAVE'S SHOP N GO</t>
  </si>
  <si>
    <t>1702 E 1700 S</t>
  </si>
  <si>
    <t>JJ008728</t>
  </si>
  <si>
    <t>WALMART FUEL CTR #5763</t>
  </si>
  <si>
    <t>40.56342928430336, -111.97508765452801</t>
  </si>
  <si>
    <t>3470 W SOUTH JORDAN PKWY</t>
  </si>
  <si>
    <t>MM005249</t>
  </si>
  <si>
    <t>MAVERIK #5385</t>
  </si>
  <si>
    <t>40.574235976640686, -111.93934093809675</t>
  </si>
  <si>
    <t>9780 S REDWOOD RD</t>
  </si>
  <si>
    <t>MM005254</t>
  </si>
  <si>
    <t>WALMART FUEL STATION #1725</t>
  </si>
  <si>
    <t>9345 N SPRING RUN PKWY</t>
  </si>
  <si>
    <t>MM005280</t>
  </si>
  <si>
    <t>Fuel in Sumps #9/10 and #15/16</t>
  </si>
  <si>
    <t>MM005255</t>
  </si>
  <si>
    <t>MAVERIK #785</t>
  </si>
  <si>
    <t>40.072605933071614, -111.73554763236602</t>
  </si>
  <si>
    <t>67 W 1130 N</t>
  </si>
  <si>
    <t>#6 EF (-110)</t>
  </si>
  <si>
    <t>MM005257</t>
  </si>
  <si>
    <t>HOLIDAY OIL #22</t>
  </si>
  <si>
    <t>40.140237190984614, -111.59814454921165</t>
  </si>
  <si>
    <t>1042 N HWY 89</t>
  </si>
  <si>
    <t>MM005258</t>
  </si>
  <si>
    <t>CHEVRON BELLS</t>
  </si>
  <si>
    <t>1870 N STATE ST</t>
  </si>
  <si>
    <t>Fuel in sumps #3 and #4</t>
  </si>
  <si>
    <t>MM005261</t>
  </si>
  <si>
    <t xml:space="preserve">SMITHS FOOD &amp; DRUG #108 </t>
  </si>
  <si>
    <t>40.50894800788173, -112.02373178418769</t>
  </si>
  <si>
    <t>5560 W 13400 S</t>
  </si>
  <si>
    <t>MM00560</t>
  </si>
  <si>
    <t>CHEVRON HOLIDAY #52</t>
  </si>
  <si>
    <t>5487 W 11800 S (Daybreak)</t>
  </si>
  <si>
    <t>MM005264</t>
  </si>
  <si>
    <t>HOLIDAY OIL #31</t>
  </si>
  <si>
    <t>6995 S 1300 W</t>
  </si>
  <si>
    <t>Pump #1(D) hose deteriorated, #2(D) PIL damaged</t>
  </si>
  <si>
    <t>TP002917</t>
  </si>
  <si>
    <t>2855 S STATE ST</t>
  </si>
  <si>
    <t>Analog pumps. Vic Jones 801-851-8683</t>
  </si>
  <si>
    <t>TP002956</t>
  </si>
  <si>
    <t>MAVERIK #365</t>
  </si>
  <si>
    <t>246 E 2000 N</t>
  </si>
  <si>
    <t>JJ008225</t>
  </si>
  <si>
    <t>#1(85), #3(85), #4(85), #6(85) and #13(85) PIL(yellow stickers).</t>
  </si>
  <si>
    <t>TP002957</t>
  </si>
  <si>
    <t>CONOCO GO-FER</t>
  </si>
  <si>
    <t>502 S MAIN ST</t>
  </si>
  <si>
    <t>MM005275</t>
  </si>
  <si>
    <t>Water in RU fuel tank</t>
  </si>
  <si>
    <t>TP003039</t>
  </si>
  <si>
    <t>HOLIDAY OIL #49</t>
  </si>
  <si>
    <t>7173 S 700 W</t>
  </si>
  <si>
    <t>TP003042</t>
  </si>
  <si>
    <t>SPEEDWAY #9433</t>
  </si>
  <si>
    <t>5416 S REDWOOD RD</t>
  </si>
  <si>
    <t>MM005273</t>
  </si>
  <si>
    <t>MAVERIK #508</t>
  </si>
  <si>
    <t>40.6474404239903, -112.28896702079912</t>
  </si>
  <si>
    <t>6527 N HWY 36</t>
  </si>
  <si>
    <t>STANSBURY PARK</t>
  </si>
  <si>
    <t>P.I.L damaged #1(85)(91) #8(85). P#8 creep up (85)(91)</t>
  </si>
  <si>
    <t>MM005274</t>
  </si>
  <si>
    <t>JACKSONS OIL #5822</t>
  </si>
  <si>
    <t>591 N MAIN ST</t>
  </si>
  <si>
    <t>P#1 &amp; #2 diesel auto shut off NFF</t>
  </si>
  <si>
    <t>MM005277</t>
  </si>
  <si>
    <t>MAVERIK #285</t>
  </si>
  <si>
    <t>514 W 3900 S</t>
  </si>
  <si>
    <t>#10(D) whip hose too long hanging on ground</t>
  </si>
  <si>
    <t>MM005276</t>
  </si>
  <si>
    <t>SMITHS #44</t>
  </si>
  <si>
    <t>876 E 800 S</t>
  </si>
  <si>
    <t>MM005279</t>
  </si>
  <si>
    <t>HALES OIL STOCKTON</t>
  </si>
  <si>
    <t>29 CONNOR AVE</t>
  </si>
  <si>
    <t>STOCKTON</t>
  </si>
  <si>
    <t>TP003207</t>
  </si>
  <si>
    <r>
      <rPr>
        <rFont val="Calibri"/>
        <color rgb="FFFF0000"/>
        <sz val="11.0"/>
      </rPr>
      <t xml:space="preserve">P#1 gas nozzle missing retention coil. P#2 (D), P#3 (85), P#4 (85) missing or damaged P. I. labels. </t>
    </r>
    <r>
      <rPr>
        <rFont val="Calibri"/>
        <strike/>
        <color rgb="FFFF0000"/>
        <sz val="11.0"/>
      </rPr>
      <t>Street sign south side advertised price for Regular does not match pumps. $3.449 vs $3.559</t>
    </r>
    <r>
      <rPr>
        <rFont val="Calibri"/>
        <color rgb="FFFF0000"/>
        <sz val="11.0"/>
      </rPr>
      <t>.</t>
    </r>
  </si>
  <si>
    <t>MM005282</t>
  </si>
  <si>
    <t>MAVERIK #518</t>
  </si>
  <si>
    <t>655 E 9400 S</t>
  </si>
  <si>
    <t>P#9 gas hose retractor broken. P#1/2 &amp; P#5/6 improperly fastened seals</t>
  </si>
  <si>
    <t>BLACK</t>
  </si>
  <si>
    <t>Salt Lake County</t>
  </si>
  <si>
    <t>BLUE</t>
  </si>
  <si>
    <t>Utah County</t>
  </si>
  <si>
    <t>RED</t>
  </si>
  <si>
    <t>Tooele County</t>
  </si>
  <si>
    <t>GREEN</t>
  </si>
  <si>
    <t>Summit County</t>
  </si>
  <si>
    <t>BROWN</t>
  </si>
  <si>
    <t>HVD pumps in S.L. County</t>
  </si>
  <si>
    <t>PURPLE</t>
  </si>
  <si>
    <t>Other</t>
  </si>
  <si>
    <t>GRAY</t>
  </si>
  <si>
    <t>Deactivated stations</t>
  </si>
  <si>
    <t>Reinspection Summary</t>
  </si>
  <si>
    <t xml:space="preserve"> </t>
  </si>
  <si>
    <t xml:space="preserve"> is today's date</t>
  </si>
  <si>
    <t>Salt Lake, Tooele, Summit, Morgan Counties</t>
  </si>
  <si>
    <t>No. of Pumps</t>
  </si>
  <si>
    <t>Last  Regular Inspect Date</t>
  </si>
  <si>
    <t>Business Name</t>
  </si>
  <si>
    <t xml:space="preserve"> Viol Status</t>
  </si>
  <si>
    <t>Viol Date</t>
  </si>
  <si>
    <t>YY000202</t>
  </si>
  <si>
    <t xml:space="preserve">M&amp;M SERVICE D   </t>
  </si>
  <si>
    <t>4804 S REDWOOD RD</t>
  </si>
  <si>
    <t>Deactivated 05/18/2020, Blue sheet filled out</t>
  </si>
  <si>
    <t>YY000263</t>
  </si>
  <si>
    <t xml:space="preserve">SHELL/TESORO #62 D   </t>
  </si>
  <si>
    <t>7761 S 3200 W</t>
  </si>
  <si>
    <t>Deactivated 05/11/2020</t>
  </si>
  <si>
    <t>Stations w/ H.V. pumps in S.L. County</t>
  </si>
  <si>
    <t>YY000314</t>
  </si>
  <si>
    <t>4111 S REDWOOD RD</t>
  </si>
  <si>
    <t>Deactivated 05/19/2020, Blue sheet (boarded up)</t>
  </si>
  <si>
    <t>YY000333</t>
  </si>
  <si>
    <t>8145 W 3500 S</t>
  </si>
  <si>
    <t>Deactivated 05/19/2020, (boarded up)</t>
  </si>
  <si>
    <t>YY000360</t>
  </si>
  <si>
    <t>8595 S 1300 E</t>
  </si>
  <si>
    <t>Deactivated 05/27/2020, Blue sheet filled out</t>
  </si>
  <si>
    <t>Morgan County</t>
  </si>
  <si>
    <t>DW000867</t>
  </si>
  <si>
    <t>HOLIDAY OIL #51 - SI D</t>
  </si>
  <si>
    <t>153 W 9000 S</t>
  </si>
  <si>
    <t>Deactivated 07/28/2020, Blue sheet filled out</t>
  </si>
  <si>
    <t>Utah, Davis, Weber, Box Elder Counties</t>
  </si>
  <si>
    <t>YY000482</t>
  </si>
  <si>
    <t>151 W 10600 S</t>
  </si>
  <si>
    <t>Deactivated 05/26/2020, Blue sheet filled out</t>
  </si>
  <si>
    <t>YY000555</t>
  </si>
  <si>
    <t>176 S 1300 E</t>
  </si>
  <si>
    <t>Confirmed closed: boarded up, pumps removed</t>
  </si>
  <si>
    <t>YY000565</t>
  </si>
  <si>
    <t xml:space="preserve">ARS #637 EXXON M D </t>
  </si>
  <si>
    <t>3621 W 5400 S</t>
  </si>
  <si>
    <t>Deactivated by ARS on 04/16/2020.</t>
  </si>
  <si>
    <t>DW000966</t>
  </si>
  <si>
    <t xml:space="preserve">ARS #634 EXXON M D </t>
  </si>
  <si>
    <t>690 W 5300 S</t>
  </si>
  <si>
    <t>TP000126</t>
  </si>
  <si>
    <t xml:space="preserve">MAVERIK #324 D   </t>
  </si>
  <si>
    <t>Closed due to new store opening, confirmed 06/23/2020</t>
  </si>
  <si>
    <t>ZZ001207</t>
  </si>
  <si>
    <t>MAVERIK #317</t>
  </si>
  <si>
    <t>1635 BONANZA</t>
  </si>
  <si>
    <t>PARK CITY</t>
  </si>
  <si>
    <t>Summit</t>
  </si>
  <si>
    <t>Closed, pumps removed. Confirmed on 07/31/2020</t>
  </si>
  <si>
    <t>DW000902</t>
  </si>
  <si>
    <t xml:space="preserve">MAVERIK #223 D   </t>
  </si>
  <si>
    <t>10425 S 1300 W</t>
  </si>
  <si>
    <t>Closed due to new store opening, confirmed 08/21/2020</t>
  </si>
  <si>
    <t>CC005710</t>
  </si>
  <si>
    <t>SONDRAS SILVER SAGE LLC</t>
  </si>
  <si>
    <t>30 N SILVER SAGE RD</t>
  </si>
  <si>
    <t>VERNON</t>
  </si>
  <si>
    <t>Don Nerdin - Above Ground - High Volume</t>
  </si>
  <si>
    <t>CC005857</t>
  </si>
  <si>
    <t>EXIT 4 I-80</t>
  </si>
  <si>
    <t>All above ground tanks, needs Special truck to inspect</t>
  </si>
  <si>
    <t>CC005859</t>
  </si>
  <si>
    <t>TESORO - TRAVEL AMERICA</t>
  </si>
  <si>
    <t>8836 N HWY # 40</t>
  </si>
  <si>
    <t>CC005921</t>
  </si>
  <si>
    <t>I-80 EXIT 70</t>
  </si>
  <si>
    <t>CC005962</t>
  </si>
  <si>
    <t>CR ENGLAND INC</t>
  </si>
  <si>
    <t>4701 W 2100 S</t>
  </si>
  <si>
    <t>Don inspected all 5 pumps on 06/18/2020</t>
  </si>
  <si>
    <t>TP000641</t>
  </si>
  <si>
    <t>897 E 6600 S</t>
  </si>
  <si>
    <t>TP000681</t>
  </si>
  <si>
    <t>P#7 (D), P#8 (D) noz leaks. P#3, #4, #5, #6 missing eth % labels</t>
  </si>
  <si>
    <t>TP000571</t>
  </si>
  <si>
    <t>TP000688</t>
  </si>
  <si>
    <t>P#1(85) no P.I. P#2 noz leak, creep. P# 1, 2, 4 hoses to be replaced</t>
  </si>
  <si>
    <t>TP000680</t>
  </si>
  <si>
    <t>TP000691</t>
  </si>
  <si>
    <t>P# 1-2 and P# 3-4, no access to seals in upper cabinet</t>
  </si>
  <si>
    <t>TP000655</t>
  </si>
  <si>
    <t>TP000700</t>
  </si>
  <si>
    <t>P#5 gas hose leak at upper break-away</t>
  </si>
  <si>
    <t>TP000687</t>
  </si>
  <si>
    <t>TP000704</t>
  </si>
  <si>
    <t>P#1, 2, 11 (D) auto-shutoff. P#3, 4, 7, 9 gas hose. P#3 brkn noz hldr</t>
  </si>
  <si>
    <t>TP000294</t>
  </si>
  <si>
    <t>9401 S 700 E</t>
  </si>
  <si>
    <t>TP000315</t>
  </si>
  <si>
    <t>03/18/2021, Confirmed out of business, emailed Kortee</t>
  </si>
  <si>
    <t>TP000714</t>
  </si>
  <si>
    <t>TP000716</t>
  </si>
  <si>
    <t>TP000205</t>
  </si>
  <si>
    <t>CHEVRON SUNMART</t>
  </si>
  <si>
    <t>Confirmed that northside pumps are Out of Service (OOS)</t>
  </si>
  <si>
    <t>TP000720</t>
  </si>
  <si>
    <t>7-11 #33984</t>
  </si>
  <si>
    <t>12292 S LONE PEAK PKY</t>
  </si>
  <si>
    <t>TP000726</t>
  </si>
  <si>
    <t>P#8 (gas) brkn noz hldr. P#4 (D) noz leak. P#4 (gas) hose leak</t>
  </si>
  <si>
    <t>TP000698</t>
  </si>
  <si>
    <t>TP000729</t>
  </si>
  <si>
    <t>P#1(D) + P#8(gas) &amp; P#10(gas) brkn noz hldr. P#5(D) hose leak. P#7(gas) &amp; P#10(gas) cracked hoses</t>
  </si>
  <si>
    <t>TP000708</t>
  </si>
  <si>
    <t>TP000732</t>
  </si>
  <si>
    <t>P#1, #2, #3 gas hoses cracked</t>
  </si>
  <si>
    <t>TP000707</t>
  </si>
  <si>
    <t>TP000733</t>
  </si>
  <si>
    <t>P#1 (D) cracked hose. P#9 (87) missing P.I. label</t>
  </si>
  <si>
    <t>TP000701</t>
  </si>
  <si>
    <t>TP000734</t>
  </si>
  <si>
    <t>RU Tank fill cap o-ring. P#6(D) brkn noz hldr. P#6(D) noz leak</t>
  </si>
  <si>
    <t>TP000725</t>
  </si>
  <si>
    <t>P#1 (D) noz leak, creep-up.  Notes: P#10 (85) GAF +7. P#6 OOS</t>
  </si>
  <si>
    <t>TP000742</t>
  </si>
  <si>
    <t>Meet w/ Chase Peterson.   Devices entered in WinWam</t>
  </si>
  <si>
    <t>TP000743</t>
  </si>
  <si>
    <t>Under construction.  Devices entered in WinWam</t>
  </si>
  <si>
    <t>TP000731</t>
  </si>
  <si>
    <t>Fuel filters: gas not 10µ.  P#6 gas hose kinked. P#7 &amp;#8 no seal</t>
  </si>
  <si>
    <t>TP000673</t>
  </si>
  <si>
    <t>TP000745</t>
  </si>
  <si>
    <t>P#6 (D) nozzle leaks</t>
  </si>
  <si>
    <t>TP000712</t>
  </si>
  <si>
    <t>HOLIDAY OIL #21 - T</t>
  </si>
  <si>
    <t>P#3 and P#4 fluid in sump. P#10 gas nozzle leaks</t>
  </si>
  <si>
    <t>TP000715</t>
  </si>
  <si>
    <t>P#3 (EF88), #4 (gas), #9 (gas) brkn noz hldrs. P#6 (91), #10 (91) no U.P. P#7 (D), #10 (85) noz leaks. P#9 (D) no P.I.</t>
  </si>
  <si>
    <t>TP000730</t>
  </si>
  <si>
    <t>TP000749</t>
  </si>
  <si>
    <t>P#9 gas hose.  P#10 (91) no P.I.</t>
  </si>
  <si>
    <t>TP000685</t>
  </si>
  <si>
    <t>TP000748</t>
  </si>
  <si>
    <t>P#3 (85) -51.  P#15 leak inside cabinet at SW meter.</t>
  </si>
  <si>
    <t>TP000665</t>
  </si>
  <si>
    <t>P#6 (85) -51 vol. calc.  Advise: 5/8" water in diesel tank</t>
  </si>
  <si>
    <t>TP000645</t>
  </si>
  <si>
    <t>TP000753</t>
  </si>
  <si>
    <t xml:space="preserve">P#4 brkn hldr. P#8(85) no P.I.  P#9 gas hose. P#11 &amp; #12 no eth % </t>
  </si>
  <si>
    <t>TP000656</t>
  </si>
  <si>
    <t>TP000752</t>
  </si>
  <si>
    <t>P#2 (D) broken nozzle holder</t>
  </si>
  <si>
    <t>TP000677</t>
  </si>
  <si>
    <t>5448 DAYBREAK PKWY</t>
  </si>
  <si>
    <t>P#7 (D), P#9 (D), P#10 (D) noz leak.  P#8 (91) unit price display</t>
  </si>
  <si>
    <t>TP000722</t>
  </si>
  <si>
    <t>TP000760</t>
  </si>
  <si>
    <t>P#2 no eth %. Fuel leaks inside cabinet: P#3/#4 (D), P#3/#4 (gas), P#19 (gas). P#20 (91) creep-up. P#16 gas hose kinked.</t>
  </si>
  <si>
    <t>TP000659</t>
  </si>
  <si>
    <t>TP000764</t>
  </si>
  <si>
    <t>P#1, 5, 6 brkn (D) noz hldrs, P#6(85) no P.I.  P#6 (D) noz leak, creep</t>
  </si>
  <si>
    <t>TP000740</t>
  </si>
  <si>
    <t>SUPERIOR GAS AND FOOD</t>
  </si>
  <si>
    <t>Fuel filters on gas not 10µ</t>
  </si>
  <si>
    <t>TP000601</t>
  </si>
  <si>
    <t>TP000769</t>
  </si>
  <si>
    <t>New Sta. P#13 gas hose cut in 4 places above upper breakaway</t>
  </si>
  <si>
    <t>TP000602</t>
  </si>
  <si>
    <t>TP000767</t>
  </si>
  <si>
    <t>P#3 (85) -10, P#4 (85) -4, P#9 (91) -8</t>
  </si>
  <si>
    <t>TP000693</t>
  </si>
  <si>
    <t>7-11 #26718</t>
  </si>
  <si>
    <t>2703 S 8400 W</t>
  </si>
  <si>
    <t>TP000777</t>
  </si>
  <si>
    <t>P#1 (85) unit price display</t>
  </si>
  <si>
    <t>TP000690</t>
  </si>
  <si>
    <t>TP000778</t>
  </si>
  <si>
    <t>P#1 brkn noz hlder, P#4 (85) missing P.I.</t>
  </si>
  <si>
    <t>TP000781</t>
  </si>
  <si>
    <t>TP000782</t>
  </si>
  <si>
    <t>TP000621</t>
  </si>
  <si>
    <t>TP000785</t>
  </si>
  <si>
    <t>P#4 leak inside@ NE meter, sump fluid. P#5(D) P#6 gas hose leaks</t>
  </si>
  <si>
    <t>TP000713</t>
  </si>
  <si>
    <t>SPEEDWAY #9431</t>
  </si>
  <si>
    <t>TP000786</t>
  </si>
  <si>
    <t>P#3 gas hose cracked. P#5 (85) no P.I. P#6 (D) brkn noz hldr</t>
  </si>
  <si>
    <t>TP000157</t>
  </si>
  <si>
    <t>TP000182</t>
  </si>
  <si>
    <t>Creep-up: P#3 and P#9 diesel, P#10 91 octane</t>
  </si>
  <si>
    <t>TP000763</t>
  </si>
  <si>
    <t>TEXACO - JACKSONS</t>
  </si>
  <si>
    <t>Fuel filters on gas not 10µ.  P#1 &amp; #2 no security seal</t>
  </si>
  <si>
    <t>TP000766</t>
  </si>
  <si>
    <t>HOLIDAY OIL #36 -</t>
  </si>
  <si>
    <t>TP000797</t>
  </si>
  <si>
    <t xml:space="preserve">Fuel filters on gas not 10µ. </t>
  </si>
  <si>
    <t>TP000771</t>
  </si>
  <si>
    <t>TP000798</t>
  </si>
  <si>
    <t>P#3 (85) -10.  P#5 (85 and 87) U.P. displays not working</t>
  </si>
  <si>
    <t>TP000683</t>
  </si>
  <si>
    <t>HARTS GAS AND FOOD</t>
  </si>
  <si>
    <t>TP000802</t>
  </si>
  <si>
    <t>P#7 (91) -12.  P# 8 (91) -13.</t>
  </si>
  <si>
    <t>TP000669</t>
  </si>
  <si>
    <t>7-ELEVEN #36111 A</t>
  </si>
  <si>
    <t>TP000803</t>
  </si>
  <si>
    <t>P#3 (D), P#4 (D), P#11 (D) nozzle leaks</t>
  </si>
  <si>
    <t>TP000774</t>
  </si>
  <si>
    <t>TP000809</t>
  </si>
  <si>
    <t>P#3, #5, #9 cracked gas hoses</t>
  </si>
  <si>
    <t>TP000787</t>
  </si>
  <si>
    <t>P#2 &amp; P #12 gas noz leaks. P#1 (D) noz leak.</t>
  </si>
  <si>
    <t>TP000751</t>
  </si>
  <si>
    <t>P#7 and P#8 missing security seal</t>
  </si>
  <si>
    <t>TP000814</t>
  </si>
  <si>
    <t>TP000784</t>
  </si>
  <si>
    <t>TP000817</t>
  </si>
  <si>
    <t>Pump #2 &amp; #8 gas hoses cracked</t>
  </si>
  <si>
    <t>TP000820</t>
  </si>
  <si>
    <t>TP000757</t>
  </si>
  <si>
    <t>1634 W S JORDAN PKWY (10400 S)</t>
  </si>
  <si>
    <t>TP000821</t>
  </si>
  <si>
    <t>P1 &amp; P2 (91) missing security seals. P6 (D) brkn noz hldr</t>
  </si>
  <si>
    <t>TP000772</t>
  </si>
  <si>
    <t>TP000822</t>
  </si>
  <si>
    <t>P#1 (D) and P#6 (D) noz leak. P#19 &amp; #20 (HVD) no seals</t>
  </si>
  <si>
    <t>TP000824</t>
  </si>
  <si>
    <t>TP000790</t>
  </si>
  <si>
    <t>MAVERIK, INC. #626</t>
  </si>
  <si>
    <t>TP000834</t>
  </si>
  <si>
    <t>P#10 gas hose leak above U.B. where hose goes into pump</t>
  </si>
  <si>
    <t>TP000835</t>
  </si>
  <si>
    <t>TP000773</t>
  </si>
  <si>
    <t>LOVES TRAVEL STOP #518</t>
  </si>
  <si>
    <t>TP000841</t>
  </si>
  <si>
    <t>P#4 (D), #5 (D), #15 (D) noz leaks. P#7 gas no coil retainer. P#5 &amp; #6 no seals. P#7 (91) -12.</t>
  </si>
  <si>
    <t>TP000844</t>
  </si>
  <si>
    <t>TP000813</t>
  </si>
  <si>
    <t>TP000845</t>
  </si>
  <si>
    <t>Fuel filter on gas not 10µ.  P#2, #5, #6, #8 gas hoses cracked</t>
  </si>
  <si>
    <t>TP000848</t>
  </si>
  <si>
    <t>TP000833</t>
  </si>
  <si>
    <t>MAVERIK #234</t>
  </si>
  <si>
    <t>TP000853</t>
  </si>
  <si>
    <t>P#1, #6, #14 gas hoses. P#7, #15, #16 EF88 hoses. P#6 (91) creep up</t>
  </si>
  <si>
    <t>TP000776</t>
  </si>
  <si>
    <t>TP000856</t>
  </si>
  <si>
    <t>P #5 and P #6 gas have 30 micron filters</t>
  </si>
  <si>
    <t>TP000808</t>
  </si>
  <si>
    <t>SINCLAIR QUICK LUBE</t>
  </si>
  <si>
    <t>TP000857</t>
  </si>
  <si>
    <t>P#3 short hose leak above U.B. Red bagged. P#1, #3, #4 hoses</t>
  </si>
  <si>
    <t>TP000846</t>
  </si>
  <si>
    <t>TP000860</t>
  </si>
  <si>
    <t>P#12 (91) nozzle auto-shutoff failure</t>
  </si>
  <si>
    <t>TP000815</t>
  </si>
  <si>
    <t>P#5 (89) missing P.I.  P#8 gas hose cracked</t>
  </si>
  <si>
    <t>TP000839</t>
  </si>
  <si>
    <t>TP000865</t>
  </si>
  <si>
    <t>P#2, 3, 4, 5, 6, 7, 8 no seals. P#4 (D) hose leak</t>
  </si>
  <si>
    <t>TP000804</t>
  </si>
  <si>
    <t>SPEEDWAY #9421</t>
  </si>
  <si>
    <t>2280 S HIGHLAND DR</t>
  </si>
  <si>
    <t>TP000868</t>
  </si>
  <si>
    <t>P#5 missing eth %.  P#7 gas hose leak at U.B.</t>
  </si>
  <si>
    <t>TP000828</t>
  </si>
  <si>
    <t>TP000869</t>
  </si>
  <si>
    <t>Fuel filters on gas P#1, 2, 3, 4 not 10µ.  (P#5, 6, 7, 8 are ok)</t>
  </si>
  <si>
    <t>TP000768</t>
  </si>
  <si>
    <t>PHILLIPS 66</t>
  </si>
  <si>
    <t>TP000872</t>
  </si>
  <si>
    <t>P#3 &amp; P #4 missing security seals.  P#4 hose cracked</t>
  </si>
  <si>
    <t>TP000829</t>
  </si>
  <si>
    <t>Trip hazard, 6 bolts protruding from concrete at P#1, 2 and P#5, 6</t>
  </si>
  <si>
    <t>TP000888</t>
  </si>
  <si>
    <t>TP002269</t>
  </si>
  <si>
    <t>TP000874</t>
  </si>
  <si>
    <t>TP000896</t>
  </si>
  <si>
    <t>TP000873</t>
  </si>
  <si>
    <t>TP000897</t>
  </si>
  <si>
    <t>Fuel filters on gas not 10µ. Brkn cvr Prem underground tank vent</t>
  </si>
  <si>
    <t>TP000823</t>
  </si>
  <si>
    <t>TP000904</t>
  </si>
  <si>
    <t>Fuel filters on gas not 10µ.</t>
  </si>
  <si>
    <t>TP000884</t>
  </si>
  <si>
    <t>JACKSONS FOOD ST</t>
  </si>
  <si>
    <t>TP000910</t>
  </si>
  <si>
    <t>P#7 &amp; #8 cracked hoses</t>
  </si>
  <si>
    <t>TP000648</t>
  </si>
  <si>
    <t>TP000664</t>
  </si>
  <si>
    <t>P#1 and P#2 missing meter calibration seal</t>
  </si>
  <si>
    <t>TP000883</t>
  </si>
  <si>
    <t>TP000920</t>
  </si>
  <si>
    <t>P#9 &amp; #10 fluid in sump. P#1, #2, #4, #5, #13 cracked hoses</t>
  </si>
  <si>
    <t>TP000836</t>
  </si>
  <si>
    <t>TP000926</t>
  </si>
  <si>
    <t>P#6 gas nozzle leak</t>
  </si>
  <si>
    <t>TP000849</t>
  </si>
  <si>
    <t>PHILLIPS 66 HARTS</t>
  </si>
  <si>
    <t>10022 N 4800 W</t>
  </si>
  <si>
    <t>TP000949</t>
  </si>
  <si>
    <t>Filters on gas not 10µ. P#4, #5, #6, #7, #8, #10, #15 gas hoses crkd. P#1 (D) &amp; P#4 (gas) noz leaks</t>
  </si>
  <si>
    <t>TP000918</t>
  </si>
  <si>
    <t>TP000950</t>
  </si>
  <si>
    <t>New, acceptance tolerances apply. Diesel: P#3 (-23). 91 octane: P#2 (-4), #6 (-5). EF88: #1 (-6), #13 (-6). P#16 vol display 1st digit</t>
  </si>
  <si>
    <t>TP000810</t>
  </si>
  <si>
    <t>TP000953</t>
  </si>
  <si>
    <t>P#6 gas filters not 10µ.  P#1 (D) &amp; P#4 (gas) noz leaks</t>
  </si>
  <si>
    <t>TP000694</t>
  </si>
  <si>
    <t>SPEEDWAY #9439</t>
  </si>
  <si>
    <t>TP000954</t>
  </si>
  <si>
    <t>P#2 (gas) &amp; P#7 (gas) + P#2 (D) &amp; P#7 (D)  noz hldrs brkn</t>
  </si>
  <si>
    <t>TP000838</t>
  </si>
  <si>
    <t>TP000955</t>
  </si>
  <si>
    <t>P#13, #15, #16 no eth %. P#17 &amp; #18 no seals. P#4 (D) hose leak</t>
  </si>
  <si>
    <t>TP000903</t>
  </si>
  <si>
    <t>TP000958</t>
  </si>
  <si>
    <t>TP000924</t>
  </si>
  <si>
    <t>TP000959</t>
  </si>
  <si>
    <t>P#3 gas hose cracked</t>
  </si>
  <si>
    <t>TP000962</t>
  </si>
  <si>
    <t>TP000864</t>
  </si>
  <si>
    <t>TP000964</t>
  </si>
  <si>
    <t>Filters on gas not 10µ. P#4, #9 gas hoses crkd. All pumps missing eth %. P#10 no P.I. on (D) and (85)</t>
  </si>
  <si>
    <t>TP000736</t>
  </si>
  <si>
    <t>TP000965</t>
  </si>
  <si>
    <t>P#6 (D) brkn noz hldr. Underground tank (RU2 - So) mis-marked</t>
  </si>
  <si>
    <t>TP000735</t>
  </si>
  <si>
    <t>2nd Violation</t>
  </si>
  <si>
    <t>P#6 (91) noz leak.  Underground tank (D - East) brkn Fill Cap.</t>
  </si>
  <si>
    <t>TP000788</t>
  </si>
  <si>
    <t>TP000976</t>
  </si>
  <si>
    <t>P#6 gas hose, dangerous leak, taken OOS, red bagged</t>
  </si>
  <si>
    <t>TP000889</t>
  </si>
  <si>
    <t>MAVERIK #339</t>
  </si>
  <si>
    <t>TP000978</t>
  </si>
  <si>
    <t>Filters on gas not 10µ.  P#3 (85) P#11 (D) missing P.I.</t>
  </si>
  <si>
    <t>TP000759</t>
  </si>
  <si>
    <t>516 N MAIN ST</t>
  </si>
  <si>
    <t>TP000979</t>
  </si>
  <si>
    <t>P#3 (D) hose at U.B.  Filters on gas not 10µ.</t>
  </si>
  <si>
    <t>TP000911</t>
  </si>
  <si>
    <t>TP000981</t>
  </si>
  <si>
    <t>P#2 (85) noz leak, creep-up. P#1, #2, #3 cracked hoses</t>
  </si>
  <si>
    <t>TP000956</t>
  </si>
  <si>
    <t>TP000983</t>
  </si>
  <si>
    <t>P#5, #7, #9 gas hoses cracked. Fuel filters on gas not 10 micron</t>
  </si>
  <si>
    <t>TP000968</t>
  </si>
  <si>
    <t>TP000984</t>
  </si>
  <si>
    <t>P#2 (D) nozzle leak</t>
  </si>
  <si>
    <t>TP000938</t>
  </si>
  <si>
    <t>TP000985</t>
  </si>
  <si>
    <t>Pumps missing eth %. P#7 (85) hose/nozzle leak at connection</t>
  </si>
  <si>
    <t>TP000972</t>
  </si>
  <si>
    <t>TP000986</t>
  </si>
  <si>
    <t>P#2 &amp; P#8 gas hoses cracked</t>
  </si>
  <si>
    <t>TP000944</t>
  </si>
  <si>
    <t>2nd Viol issued: P#1 (91) nozzle leak</t>
  </si>
  <si>
    <t>TP000960</t>
  </si>
  <si>
    <t>TP001000</t>
  </si>
  <si>
    <t>Fuel filters on gas not 10 micron</t>
  </si>
  <si>
    <t>TP001005</t>
  </si>
  <si>
    <t>P#1 (91) nozzle leak</t>
  </si>
  <si>
    <t>TP000977</t>
  </si>
  <si>
    <t>TP001007</t>
  </si>
  <si>
    <t>P#2 (91) jump-up &amp; creep-up. P#3 main display, vol. 3rd decimal place. P#4 (D) nozzle leak</t>
  </si>
  <si>
    <t>TP001008</t>
  </si>
  <si>
    <t>TP002595</t>
  </si>
  <si>
    <t>TP001019</t>
  </si>
  <si>
    <t xml:space="preserve">P#1 gas hose cracked. Diesel P#3, #5, #6 hoses cracked </t>
  </si>
  <si>
    <t>TP000999</t>
  </si>
  <si>
    <t>TP001020</t>
  </si>
  <si>
    <t xml:space="preserve">All pumps missing Eth %. </t>
  </si>
  <si>
    <t>TP000898</t>
  </si>
  <si>
    <t>TP001021</t>
  </si>
  <si>
    <t>TP000975</t>
  </si>
  <si>
    <t>TP001022</t>
  </si>
  <si>
    <t>All pumps missing Eth % labels</t>
  </si>
  <si>
    <t>TP000859</t>
  </si>
  <si>
    <t>TP001026</t>
  </si>
  <si>
    <t>P#8 (85) Jump-up &amp; Creep-up. P#8 gas hose crkd</t>
  </si>
  <si>
    <t>TP000942</t>
  </si>
  <si>
    <t>TP001027</t>
  </si>
  <si>
    <t>P #4 gas hose cracked</t>
  </si>
  <si>
    <t>TP000974</t>
  </si>
  <si>
    <t>TP001028</t>
  </si>
  <si>
    <t>P#5 (91) nozzle auto-shutoff failure</t>
  </si>
  <si>
    <t>TP000969</t>
  </si>
  <si>
    <t>TP001038</t>
  </si>
  <si>
    <t>Acceptance tolerance +/- 3 applies: P#5 (85) -4. P#5 (91) -6. P#2 (88EF) -14. P#5 (88EF) -77.</t>
  </si>
  <si>
    <t>TP001014</t>
  </si>
  <si>
    <t>7-11 #33985 B</t>
  </si>
  <si>
    <t>TP001039</t>
  </si>
  <si>
    <t>P#7, #8, #10 cracked gasoline hoses</t>
  </si>
  <si>
    <t>TP001013</t>
  </si>
  <si>
    <t>CHEVRON EXTRA MART</t>
  </si>
  <si>
    <t>TP001040</t>
  </si>
  <si>
    <t>P#3 (85) -7.  P#7, #9, #10, #11, #13 cracked gasoline hoses</t>
  </si>
  <si>
    <t>TP000989</t>
  </si>
  <si>
    <t>TP001041</t>
  </si>
  <si>
    <t>P#8 (D) nozzle leak</t>
  </si>
  <si>
    <t>TP001016</t>
  </si>
  <si>
    <t>7-11 #12932</t>
  </si>
  <si>
    <t>1157 CALIFORNIA AVE</t>
  </si>
  <si>
    <t>TP001047</t>
  </si>
  <si>
    <t>P#3 gasoline hose cracked</t>
  </si>
  <si>
    <t>TP001017</t>
  </si>
  <si>
    <t>TP001048</t>
  </si>
  <si>
    <t>Spill buckets full to fill-pipe lid</t>
  </si>
  <si>
    <t>TP001001</t>
  </si>
  <si>
    <t>SPEEDWAY #9414</t>
  </si>
  <si>
    <t>1344 E FORT UNION BLVD</t>
  </si>
  <si>
    <t>P#2 (91) missing P.I. label</t>
  </si>
  <si>
    <t>TP001018</t>
  </si>
  <si>
    <t>TP001053</t>
  </si>
  <si>
    <t>P#2 gas nozzle leak</t>
  </si>
  <si>
    <t>TP001032</t>
  </si>
  <si>
    <t>P#1, #2,  #7, #8 gas filters not 10µ.  P#1 (gas) noz leaks, creep up</t>
  </si>
  <si>
    <t>TP001058</t>
  </si>
  <si>
    <t>TP001051</t>
  </si>
  <si>
    <t>HOLIDAY OIL #10 -</t>
  </si>
  <si>
    <t>TP001059</t>
  </si>
  <si>
    <t>P#11 (D) nozzle leak</t>
  </si>
  <si>
    <t>TP001034</t>
  </si>
  <si>
    <t>TP001064</t>
  </si>
  <si>
    <t>P#4 (85) -15</t>
  </si>
  <si>
    <t>TP001024</t>
  </si>
  <si>
    <t>TP001065</t>
  </si>
  <si>
    <t>Fuel filters on gas not 10µ. P#5 gas hose cracked</t>
  </si>
  <si>
    <t>TP001794</t>
  </si>
  <si>
    <t>TP001817</t>
  </si>
  <si>
    <t>P#4 (gas) noz leak. P#7 (85) and P#18 (91) UPD</t>
  </si>
  <si>
    <t>TP001066</t>
  </si>
  <si>
    <t>TP001075</t>
  </si>
  <si>
    <t>P#10 main display malfunction. All pumps missing eth % labels</t>
  </si>
  <si>
    <t>TP000854</t>
  </si>
  <si>
    <t>CHEVRON #248 EXTRA MT</t>
  </si>
  <si>
    <t>6500 N HWY 224</t>
  </si>
  <si>
    <t>TP001081</t>
  </si>
  <si>
    <t>P#1 (D) &amp; P#7 (D) hose leaks. P#11 &amp; P#12 no security seal</t>
  </si>
  <si>
    <t>TP000855</t>
  </si>
  <si>
    <t>PHILLIPS 66  - Jeremy Ranch</t>
  </si>
  <si>
    <t>3080 W RASMUSSEN RD</t>
  </si>
  <si>
    <t>TP001082</t>
  </si>
  <si>
    <t>P#1, #2, #3, #4, #7, #8 no sec seal. P#4 brkn gas noz hldr</t>
  </si>
  <si>
    <t>TP001070</t>
  </si>
  <si>
    <t>MAVERIK #588</t>
  </si>
  <si>
    <t>TP001085</t>
  </si>
  <si>
    <t>TP000996</t>
  </si>
  <si>
    <t>P#2 (88EF) -9.  Fuel filters on gas not 10µ.</t>
  </si>
  <si>
    <t>TP001091</t>
  </si>
  <si>
    <t>TP001083</t>
  </si>
  <si>
    <t>TP001092</t>
  </si>
  <si>
    <t>P#12 (D) missing P.I.  Fuel filters on gas not 10µ</t>
  </si>
  <si>
    <t>TP001098</t>
  </si>
  <si>
    <t>TP001080</t>
  </si>
  <si>
    <t>TEXACO WINDRIVER</t>
  </si>
  <si>
    <t>2010 N PARK AVE</t>
  </si>
  <si>
    <t>TP001101</t>
  </si>
  <si>
    <t>TP001006</t>
  </si>
  <si>
    <t>TP001106</t>
  </si>
  <si>
    <t>P#5 (D) nozzle missing coil retention device</t>
  </si>
  <si>
    <t>TP000826</t>
  </si>
  <si>
    <t>TP001107</t>
  </si>
  <si>
    <t>Filters not 10µ. P 2, 4, 5, 6 gas hoses ckd, P#3(D) hose &amp; noz leak</t>
  </si>
  <si>
    <t>TP001103</t>
  </si>
  <si>
    <t>HOLIDAY OIL #23 -</t>
  </si>
  <si>
    <t>TP001122</t>
  </si>
  <si>
    <t>P#2 (91) -8</t>
  </si>
  <si>
    <t>TP001072</t>
  </si>
  <si>
    <t>TP001126</t>
  </si>
  <si>
    <t>P#10 gas hose cracked</t>
  </si>
  <si>
    <t>TP000832</t>
  </si>
  <si>
    <t>MAVERIK #280</t>
  </si>
  <si>
    <t>520 W MAIN ST</t>
  </si>
  <si>
    <t>TP001132</t>
  </si>
  <si>
    <t>Filters on gas not 10µ</t>
  </si>
  <si>
    <t>TP000825</t>
  </si>
  <si>
    <t>TP001133</t>
  </si>
  <si>
    <t>Filters not 10µ.  P 3, 4, 13, 14 no seals. Prem tank lid brkn</t>
  </si>
  <si>
    <t>TP001123</t>
  </si>
  <si>
    <t>TP001136</t>
  </si>
  <si>
    <t>New pumps (acceptance tolerance +/- 3). P3 (85) -4. P10 (85) -4. P1 (91) -7. P2 (91) -5. P3 (91) -4. P5 (91) -5. P9 (91) -4. P3 (D) -6. P4 (D) -7. P11 (D) -6.</t>
  </si>
  <si>
    <t>TP001025</t>
  </si>
  <si>
    <t>TP001139</t>
  </si>
  <si>
    <t>P#13 main display, volume, 3rd decimal place not functioning</t>
  </si>
  <si>
    <t>TP001061</t>
  </si>
  <si>
    <t>CHEVRON - JACKSON #142</t>
  </si>
  <si>
    <t>TP001140</t>
  </si>
  <si>
    <t>P#3 &amp; #4 gas leak inside cabinet. P#1 (D) &amp; #2 (D) hose leaks</t>
  </si>
  <si>
    <t>TP001060</t>
  </si>
  <si>
    <t>PHILLIPS 66 - HARTS</t>
  </si>
  <si>
    <t>TP001141</t>
  </si>
  <si>
    <t>P#6 no eth %. P#1 &amp; #2 gas hoses cracked</t>
  </si>
  <si>
    <t>TP001042</t>
  </si>
  <si>
    <t>3853 W CAMPUS VIEW DR (7500 S)</t>
  </si>
  <si>
    <t>TP001146</t>
  </si>
  <si>
    <t>Unit price displays: P#2(89) #3(88EF) #4(88EF) #5(85) #7(89) #8(85,88EF) #11(85,89) #12(85,89) #13(85,89EF) #16(89)</t>
  </si>
  <si>
    <t>TP001120</t>
  </si>
  <si>
    <t>TP001150</t>
  </si>
  <si>
    <t>P#3 (85) unit price display incomplete</t>
  </si>
  <si>
    <t>TP001109</t>
  </si>
  <si>
    <t>TP001153</t>
  </si>
  <si>
    <t>P#7 and P#8 fuel leak inside cabinet</t>
  </si>
  <si>
    <t>TP000927</t>
  </si>
  <si>
    <t>TP001154</t>
  </si>
  <si>
    <t>P#8 (D) -41. P#10 (D) -10. P#11 (D) -67</t>
  </si>
  <si>
    <t>TP000980</t>
  </si>
  <si>
    <t>TP001156</t>
  </si>
  <si>
    <t>P#1 (85) -10. P#1 (91) -7.  P#3 &amp; P#6 gas hoses cracked. P#3 &amp; P#14 missing nozzle coil retaining devices</t>
  </si>
  <si>
    <t>TP001050</t>
  </si>
  <si>
    <t>TP001159</t>
  </si>
  <si>
    <t>U.P displays not functioning: #1(D),(89),(91) #4(89) #5(85),(91) #9(88EF).  P.I. labels missing: #1(D) #2(85),(87) #7(85)</t>
  </si>
  <si>
    <t>TP001049</t>
  </si>
  <si>
    <t>HARTS</t>
  </si>
  <si>
    <t>TP001160</t>
  </si>
  <si>
    <t>Unit price on street not same as pump (85). Fuel filters on gas not 10µ. Nozzle leak: (D) P#1, #3, #4, #14 &amp; (ORD) #15, #16.</t>
  </si>
  <si>
    <t>TP001111</t>
  </si>
  <si>
    <t>504 SW TEMPLE ST</t>
  </si>
  <si>
    <t>TP001164</t>
  </si>
  <si>
    <t>P#7 (D) -9</t>
  </si>
  <si>
    <t>TP001151</t>
  </si>
  <si>
    <t>TP001165</t>
  </si>
  <si>
    <t>P#7 (85) -25. P#8 (85) -41. All pumps missing ethanol %</t>
  </si>
  <si>
    <t>TP000837</t>
  </si>
  <si>
    <t>TP001173</t>
  </si>
  <si>
    <t>P#5 (D) -7.  P#14 (D) -31</t>
  </si>
  <si>
    <t>TP001031</t>
  </si>
  <si>
    <t>TP001174</t>
  </si>
  <si>
    <t>RU tank lid brkn. P#1 main display last dec pl. Fuel filters not 10µ</t>
  </si>
  <si>
    <t>TP001114</t>
  </si>
  <si>
    <r>
      <rPr>
        <rFont val="Calibri"/>
        <color rgb="FFFF0000"/>
        <sz val="11.0"/>
      </rPr>
      <t xml:space="preserve">Cleared: </t>
    </r>
    <r>
      <rPr>
        <rFont val="Calibri"/>
        <strike/>
        <color rgb="FFFF0000"/>
        <sz val="11.0"/>
      </rPr>
      <t>P7 (91) -9. P8 (85) -7. P9 (85)-9. P9 (91) -8. P11 (85) -8. P12 (91) -12. P16 (85) -9</t>
    </r>
    <r>
      <rPr>
        <rFont val="Calibri"/>
        <color rgb="FFFF0000"/>
        <sz val="11.0"/>
      </rPr>
      <t>. 2nd Viol issued: P11(85) missing P.I. P16 (gas) hose leak. Fuel filters on gas not 10µ</t>
    </r>
  </si>
  <si>
    <t>TP001155</t>
  </si>
  <si>
    <t>TP001176</t>
  </si>
  <si>
    <t>P#12 (91) -7</t>
  </si>
  <si>
    <t>TP001102</t>
  </si>
  <si>
    <t>TP001177</t>
  </si>
  <si>
    <t>P#27 (D) hose leak. P#31 (85) noz leak. UPD #6(D)(88)(87), #7(85), #10(D), #11(88)(85), #12(88)(87), #21(85)</t>
  </si>
  <si>
    <t>TP0011349</t>
  </si>
  <si>
    <t>TP001180</t>
  </si>
  <si>
    <t>P#15 (D) nozzle leak after shut-off</t>
  </si>
  <si>
    <t>TP001128</t>
  </si>
  <si>
    <t>TP001182</t>
  </si>
  <si>
    <t>P# 1, 2, 3, 4, 5, 8, 9 gas hoses cracked, need replacement</t>
  </si>
  <si>
    <t>TP001129</t>
  </si>
  <si>
    <t>TP001183</t>
  </si>
  <si>
    <t>P#1 (91) -7 cu. in.</t>
  </si>
  <si>
    <t>TP001148</t>
  </si>
  <si>
    <t>TP001188</t>
  </si>
  <si>
    <t>P#4 (91) P.I. missing on sel swtch. P#6, #10, #11 brkn gas noz hldrs</t>
  </si>
  <si>
    <t>TP0010011</t>
  </si>
  <si>
    <t>TP001189</t>
  </si>
  <si>
    <t>P#2 (85) nozzle leak</t>
  </si>
  <si>
    <t>TP001168</t>
  </si>
  <si>
    <t>TP001191</t>
  </si>
  <si>
    <t>P#3 and P#13 broken gas nozzle holders</t>
  </si>
  <si>
    <t>TP001099</t>
  </si>
  <si>
    <t>7-11 KAMAS</t>
  </si>
  <si>
    <t>220 S MAIN ST</t>
  </si>
  <si>
    <t>KAMAS</t>
  </si>
  <si>
    <t>TP001201</t>
  </si>
  <si>
    <t>P#13 (85) -10.  P#9 (D) &amp; P#14 (D) nozzle leaks</t>
  </si>
  <si>
    <t>TP001119</t>
  </si>
  <si>
    <t>SINCLAIR - DUTCH'S</t>
  </si>
  <si>
    <t>4848 N SR 32</t>
  </si>
  <si>
    <t>OAKLEY</t>
  </si>
  <si>
    <t>TP001202</t>
  </si>
  <si>
    <t>P#3 ORD Red diesel (analog pump) -9.</t>
  </si>
  <si>
    <t>TP001116</t>
  </si>
  <si>
    <t>118 S 50 W</t>
  </si>
  <si>
    <t>COALVILLE</t>
  </si>
  <si>
    <t>TP001203</t>
  </si>
  <si>
    <t xml:space="preserve">P#1 noz no retaining device. Fuel filters on gas not 10µ. </t>
  </si>
  <si>
    <t>TP001117</t>
  </si>
  <si>
    <t>PHILLIPS 66 - HOLLADAY HILLS</t>
  </si>
  <si>
    <t>100 S 500 W</t>
  </si>
  <si>
    <t>TP001204</t>
  </si>
  <si>
    <t>TP001087</t>
  </si>
  <si>
    <t>7-11 SILVER SUMMIT</t>
  </si>
  <si>
    <t>6065 SILVER CREEK</t>
  </si>
  <si>
    <t>P#1 &amp; P#2, fluid in sump</t>
  </si>
  <si>
    <t>TP000801</t>
  </si>
  <si>
    <t>7-ELEVEN #36334 J</t>
  </si>
  <si>
    <t>TP001211</t>
  </si>
  <si>
    <t>Street sign unit prices do not match pumps</t>
  </si>
  <si>
    <t>TP001157</t>
  </si>
  <si>
    <t>Filters on gas not 10µ. P#1, #2, #3 gas hoses need replacement.</t>
  </si>
  <si>
    <t>TP000383</t>
  </si>
  <si>
    <t>Closed as of 12/13/2021</t>
  </si>
  <si>
    <t>TP001181</t>
  </si>
  <si>
    <t>TP001223</t>
  </si>
  <si>
    <t>P#13 &amp; #14 and #15 &amp; #16, fuel leaks inside cabinet</t>
  </si>
  <si>
    <t>TP001190</t>
  </si>
  <si>
    <t>TP001224</t>
  </si>
  <si>
    <t>P#7 no ethanol %. P#10 brkn nozzle holder</t>
  </si>
  <si>
    <t>TP001214</t>
  </si>
  <si>
    <t>7-11 #33977</t>
  </si>
  <si>
    <t>TP001228</t>
  </si>
  <si>
    <t>P#6 &amp; P#8 cracked gas hoses</t>
  </si>
  <si>
    <t>TP001219</t>
  </si>
  <si>
    <t>TP001230</t>
  </si>
  <si>
    <t>P#1 and #2 missing security seal</t>
  </si>
  <si>
    <t>TP001162</t>
  </si>
  <si>
    <t>TP001231</t>
  </si>
  <si>
    <t>TP001171</t>
  </si>
  <si>
    <t>MAVERIK #199</t>
  </si>
  <si>
    <t>1707 S 300 W</t>
  </si>
  <si>
    <t>TP001232</t>
  </si>
  <si>
    <t>TP001093</t>
  </si>
  <si>
    <t>1085 N CHAPPEL DR</t>
  </si>
  <si>
    <t>TP001238</t>
  </si>
  <si>
    <t>F.S. for lab. P#1, 2, 3, 4, 5, 6, missing eth %. Fuel filters not 10µ</t>
  </si>
  <si>
    <t>TP001222</t>
  </si>
  <si>
    <t>7-11 #16072</t>
  </si>
  <si>
    <t>TP001240</t>
  </si>
  <si>
    <t>P#4 cracked gasoline hose</t>
  </si>
  <si>
    <t>TP001192</t>
  </si>
  <si>
    <t>TP001241</t>
  </si>
  <si>
    <t>P#7 (87) selector switch broken</t>
  </si>
  <si>
    <t>TP000967</t>
  </si>
  <si>
    <t>TP001244</t>
  </si>
  <si>
    <t xml:space="preserve">Underground tank (D) has 1.5" water.  All pumps missing Eth %. </t>
  </si>
  <si>
    <t>TP001210</t>
  </si>
  <si>
    <t>TP001246</t>
  </si>
  <si>
    <t>P#9 (91) -8.  P#14 (88EF) -7</t>
  </si>
  <si>
    <t>TP001131</t>
  </si>
  <si>
    <t>TP001247</t>
  </si>
  <si>
    <t>TP001077</t>
  </si>
  <si>
    <t>TP001251</t>
  </si>
  <si>
    <t>P#7 &amp; P#8 gas filters not 10µ</t>
  </si>
  <si>
    <t>TP001229</t>
  </si>
  <si>
    <t>P#3/P#4 fuel leak in cabinet @ southeast meter (D tank 1/2" H20)</t>
  </si>
  <si>
    <t>TP000562</t>
  </si>
  <si>
    <t>TP001267</t>
  </si>
  <si>
    <t>P#4(91) &amp; P#6(D) pipe leaks under meters inside cabinet. P#5(D) nozzle leak &amp; creep up. P#1, #2, #3, #4 missing eth % labels. Fuel samples for lab. 435-831-4773 Gina Covington, Mgr.</t>
  </si>
  <si>
    <t>TP001172</t>
  </si>
  <si>
    <t>TP001269</t>
  </si>
  <si>
    <t xml:space="preserve">No P.I. #1(D)(91), #2(91), #4(D)(85)(89)(91), #7(91). No eth %: #2, #5, #6, #10.  Filters on gas not 10µ. </t>
  </si>
  <si>
    <t>TP000878</t>
  </si>
  <si>
    <t>TP001272</t>
  </si>
  <si>
    <t>P#1, #2, #3, #4 missing ethanol %</t>
  </si>
  <si>
    <t>TP001258</t>
  </si>
  <si>
    <t>TP001273</t>
  </si>
  <si>
    <t>Underground tank (D) broken fill cap</t>
  </si>
  <si>
    <t>TP001199</t>
  </si>
  <si>
    <t>TP001275</t>
  </si>
  <si>
    <t>P#3 (85) missing P.I. label.  P#8 (D) broken nozzle cradle</t>
  </si>
  <si>
    <t>TP001274</t>
  </si>
  <si>
    <t>TP001281</t>
  </si>
  <si>
    <t>D &amp; EF88 tank fill caps not correct. P#4  leak at hose/noz conn.</t>
  </si>
  <si>
    <t>TP001195</t>
  </si>
  <si>
    <t>P#19 &amp; #20 fuel leak (85) inside cabinet. P#1 (D) no P.I. P#12 (D) &amp; #19 (D) nozzle leaks.</t>
  </si>
  <si>
    <t>TP001249</t>
  </si>
  <si>
    <t>TP001289</t>
  </si>
  <si>
    <t>TP001236</t>
  </si>
  <si>
    <t>TP001290</t>
  </si>
  <si>
    <t>P5&amp;6 fuel leak under NW meter. All P# no Eth %. Filters not 10µ</t>
  </si>
  <si>
    <t>TP001248</t>
  </si>
  <si>
    <t>TP001291</t>
  </si>
  <si>
    <t>P#7 (D) nozzle leak</t>
  </si>
  <si>
    <t>TP001294</t>
  </si>
  <si>
    <t>TP001263</t>
  </si>
  <si>
    <t>AMERICAN FOOD M</t>
  </si>
  <si>
    <t>1605 S FOOTHILL DR</t>
  </si>
  <si>
    <t>TP001297</t>
  </si>
  <si>
    <t>P#6 gas hose disconnected at upper breakaway fitting</t>
  </si>
  <si>
    <t>TP001252</t>
  </si>
  <si>
    <t>TP001301</t>
  </si>
  <si>
    <t>P#3, P#8, hoses cracked, need replacement</t>
  </si>
  <si>
    <t>TP001283</t>
  </si>
  <si>
    <t>7-ELEVEN STORE #25116C</t>
  </si>
  <si>
    <t>2321 S REDWOOD ROAD</t>
  </si>
  <si>
    <t>WEST VALLEY</t>
  </si>
  <si>
    <t>TP001302</t>
  </si>
  <si>
    <t>P#1 (91) hose leak, red-bagged.  P#3 (89) nozzle leak.</t>
  </si>
  <si>
    <t>TP001250</t>
  </si>
  <si>
    <t>P#9 &amp; #10 fuel leak dripping inside cabinet</t>
  </si>
  <si>
    <t>TP001235</t>
  </si>
  <si>
    <t>P#3 (gas &amp; D) noz leak. Filters on gas not 10µ</t>
  </si>
  <si>
    <t>P#13 (D) noz auto-shutoff failure. P#14 no eth %</t>
  </si>
  <si>
    <t>TP001218</t>
  </si>
  <si>
    <t>Premium tank steel access cover missing. RU tank lid brkn.</t>
  </si>
  <si>
    <t>TP001312</t>
  </si>
  <si>
    <t>TP000906</t>
  </si>
  <si>
    <t>TP001316</t>
  </si>
  <si>
    <t>TP000930</t>
  </si>
  <si>
    <t>TP001317</t>
  </si>
  <si>
    <t>Filters on gas not 10µ. All pumps missing eth%. P#2 (D) noz leak</t>
  </si>
  <si>
    <t>TP000695</t>
  </si>
  <si>
    <t>TP001319</t>
  </si>
  <si>
    <r>
      <rPr>
        <rFont val="Calibri"/>
        <color rgb="FF0070C0"/>
        <sz val="11.0"/>
      </rPr>
      <t xml:space="preserve">Cleared: </t>
    </r>
    <r>
      <rPr>
        <rFont val="Calibri"/>
        <strike/>
        <color rgb="FF0070C0"/>
        <sz val="11.0"/>
      </rPr>
      <t xml:space="preserve">P#1, 2, 5, 6, 9, 10, 11, 12 no security seals. P#4(D) -71. P#4(91EF) -9. P#13 &amp; #14 fuel in sump. Tank (north, 110 octane) mislabeled as kerosene. </t>
    </r>
    <r>
      <rPr>
        <rFont val="Calibri"/>
        <color rgb="FF0070C0"/>
        <sz val="11.0"/>
      </rPr>
      <t xml:space="preserve"> Remaining: Gas pumps missing eth %</t>
    </r>
  </si>
  <si>
    <t>TP001298</t>
  </si>
  <si>
    <t>TP001326</t>
  </si>
  <si>
    <t>P#5 &amp; P#6 leak in cabinet at SE meter. P#1 hose crkd. P#6 noz leak</t>
  </si>
  <si>
    <t>TP001279</t>
  </si>
  <si>
    <t>1284 VINE ST</t>
  </si>
  <si>
    <t>TP001327</t>
  </si>
  <si>
    <t>P#6 (D) nozzle leak</t>
  </si>
  <si>
    <t>TP001314</t>
  </si>
  <si>
    <t>HOLIDAY OIL #35 -</t>
  </si>
  <si>
    <t>TP001328</t>
  </si>
  <si>
    <t>TP001282</t>
  </si>
  <si>
    <t>TP001331</t>
  </si>
  <si>
    <t>P#7 (85) no P.I. label on selector switch.</t>
  </si>
  <si>
    <t>TP001233</t>
  </si>
  <si>
    <t>TP001332</t>
  </si>
  <si>
    <t>P#2 (D) -16. P#4 (D) -7. P#5 (D) -7. P#7 (D) -7. P#8 (D) -7.</t>
  </si>
  <si>
    <t>TP001225</t>
  </si>
  <si>
    <t>TP001339</t>
  </si>
  <si>
    <t>P#3 (85) meter creep-up, not noz lk. Prem tank steel cvr missing</t>
  </si>
  <si>
    <t>TP001340</t>
  </si>
  <si>
    <t>TP001295</t>
  </si>
  <si>
    <t>P#1 &amp; P#2 fuel filters not 10µ. P#1 &amp; P#2 hoses cracked.</t>
  </si>
  <si>
    <t>TP001343</t>
  </si>
  <si>
    <t>TP001346</t>
  </si>
  <si>
    <t>TP001299</t>
  </si>
  <si>
    <t>TP001347</t>
  </si>
  <si>
    <t>TP001310</t>
  </si>
  <si>
    <t>TP001349</t>
  </si>
  <si>
    <t>P#5 (91) missing P.I.  P#2 gas nozzle leaks</t>
  </si>
  <si>
    <t>TP001185</t>
  </si>
  <si>
    <r>
      <rPr>
        <rFont val="Calibri"/>
        <color rgb="FFC55A11"/>
        <sz val="11.0"/>
      </rPr>
      <t xml:space="preserve">P# 13 &amp; 14 (D) leak in cabinet (2nd viol). </t>
    </r>
    <r>
      <rPr>
        <rFont val="Calibri"/>
        <strike/>
        <color rgb="FFC55A11"/>
        <sz val="11.0"/>
      </rPr>
      <t>P#4 (D) noz leak</t>
    </r>
    <r>
      <rPr>
        <rFont val="Calibri"/>
        <color rgb="FFC55A11"/>
        <sz val="11.0"/>
      </rPr>
      <t xml:space="preserve"> </t>
    </r>
    <r>
      <rPr>
        <rFont val="Calibri"/>
        <i/>
        <color rgb="FFC55A11"/>
        <sz val="11.0"/>
      </rPr>
      <t>cleared</t>
    </r>
  </si>
  <si>
    <t>TP001062</t>
  </si>
  <si>
    <t>TP001352</t>
  </si>
  <si>
    <t>P#5 (91) no P.I.  P#6 (D) nozzle leak</t>
  </si>
  <si>
    <t>TP001104</t>
  </si>
  <si>
    <t>EAST BAY PHILLIPS 66</t>
  </si>
  <si>
    <t>1188 S UNIVERSITY AVE</t>
  </si>
  <si>
    <t>TP001353</t>
  </si>
  <si>
    <t xml:space="preserve">Filters on gas not 10µ. </t>
  </si>
  <si>
    <t>TP001105</t>
  </si>
  <si>
    <r>
      <rPr>
        <rFont val="Calibri"/>
        <color rgb="FF0070C0"/>
        <sz val="11.0"/>
      </rPr>
      <t xml:space="preserve">P#1 &amp; #2 leak in cabinet (2nd Viol).   </t>
    </r>
    <r>
      <rPr>
        <rFont val="Calibri"/>
        <strike/>
        <color rgb="FF0070C0"/>
        <sz val="11.0"/>
      </rPr>
      <t>P#7 UPD (85, 88, 91). Filters on gas not 10µ. P5(D) noz leak. All pumps no eth %</t>
    </r>
    <r>
      <rPr>
        <rFont val="Calibri"/>
        <color rgb="FF0070C0"/>
        <sz val="11.0"/>
      </rPr>
      <t xml:space="preserve"> </t>
    </r>
    <r>
      <rPr>
        <rFont val="Calibri"/>
        <i/>
        <color rgb="FF0070C0"/>
        <sz val="11.0"/>
      </rPr>
      <t>Cleared</t>
    </r>
  </si>
  <si>
    <t>TP001226</t>
  </si>
  <si>
    <t>TP001357</t>
  </si>
  <si>
    <t>All meters missing security seals. P#5 (D) no P.I. label</t>
  </si>
  <si>
    <t>TP001242</t>
  </si>
  <si>
    <r>
      <rPr>
        <rFont val="Calibri"/>
        <strike/>
        <color rgb="FF0070C0"/>
        <sz val="11.0"/>
      </rPr>
      <t>P#7(D) hose lk @noz con. P#12 eth %</t>
    </r>
    <r>
      <rPr>
        <rFont val="Calibri"/>
        <color rgb="FF0070C0"/>
        <sz val="11.0"/>
      </rPr>
      <t xml:space="preserve"> Clr. Filters not 10µ (2nd V)</t>
    </r>
  </si>
  <si>
    <t>TP001090</t>
  </si>
  <si>
    <r>
      <rPr>
        <rFont val="Calibri"/>
        <color rgb="FFC55A11"/>
        <sz val="11.0"/>
      </rPr>
      <t xml:space="preserve">P#11 no eth % (2nd Viol). </t>
    </r>
    <r>
      <rPr>
        <rFont val="Calibri"/>
        <strike/>
        <color rgb="FFC55A11"/>
        <sz val="11.0"/>
      </rPr>
      <t>P#9 cracked gas hose</t>
    </r>
    <r>
      <rPr>
        <rFont val="Calibri"/>
        <color rgb="FFC55A11"/>
        <sz val="11.0"/>
      </rPr>
      <t xml:space="preserve"> cleared</t>
    </r>
  </si>
  <si>
    <t>TP001364</t>
  </si>
  <si>
    <r>
      <rPr>
        <rFont val="Calibri"/>
        <strike/>
        <color rgb="FFC55A11"/>
        <sz val="11.0"/>
      </rPr>
      <t>P#11 no eth % (2nd Viol). P#9 cracked gas hose</t>
    </r>
    <r>
      <rPr>
        <rFont val="Calibri"/>
        <color rgb="FFC55A11"/>
        <sz val="11.0"/>
      </rPr>
      <t xml:space="preserve"> cleared</t>
    </r>
  </si>
  <si>
    <t>TP000961</t>
  </si>
  <si>
    <t>TP001365</t>
  </si>
  <si>
    <t>P#6 gas hose leaks at connection to upper breakaway fitting</t>
  </si>
  <si>
    <t>TP001300</t>
  </si>
  <si>
    <t>TP001366</t>
  </si>
  <si>
    <t>P#5 and P#6, cracked gasoline hoses</t>
  </si>
  <si>
    <t>TP001308</t>
  </si>
  <si>
    <t>TP001369</t>
  </si>
  <si>
    <t>P#7 (D) hose leak. P#8 (D) hose leak. Fuel filters on gas not 10µ</t>
  </si>
  <si>
    <t>TP001313</t>
  </si>
  <si>
    <t>TP001370</t>
  </si>
  <si>
    <t>TP001372</t>
  </si>
  <si>
    <t>TP001325</t>
  </si>
  <si>
    <t>TP001377</t>
  </si>
  <si>
    <t>P#3 &amp; P#6 missing eth %. P#8 gas hose cracked</t>
  </si>
  <si>
    <t>TP001311</t>
  </si>
  <si>
    <t>TP001379</t>
  </si>
  <si>
    <t>P#12 retractor-reel cord brkn.  P#12 (D) and P#13 (D) hose leaks</t>
  </si>
  <si>
    <t>TP001367</t>
  </si>
  <si>
    <t>TP001380</t>
  </si>
  <si>
    <t>TP001338</t>
  </si>
  <si>
    <t>TP001384</t>
  </si>
  <si>
    <t>Road (D) U.P. does not match P#1, 2, 9, 10 U.P. P#10 (85)(D) no P.I.</t>
  </si>
  <si>
    <t>TP001345</t>
  </si>
  <si>
    <t>SINCLAIR BASIN MART #105</t>
  </si>
  <si>
    <t>TP001385</t>
  </si>
  <si>
    <t>Underground tank steel covers (D) (P) broken and/or missing</t>
  </si>
  <si>
    <t>TP001378</t>
  </si>
  <si>
    <t>TP001389</t>
  </si>
  <si>
    <t>P#18 (88EF) missing P.I. label</t>
  </si>
  <si>
    <t>TP001358</t>
  </si>
  <si>
    <t>TP001391</t>
  </si>
  <si>
    <t>P#17 &amp; P#18 filters on gas not 10µ.  P#11 (85) no P.I.</t>
  </si>
  <si>
    <t>TP001237</t>
  </si>
  <si>
    <t>TP001392</t>
  </si>
  <si>
    <t>P#1 gas noz lk. P#3,4,5,6,8 no U.P. displ. P#1 &amp; #2 filters not 10µ</t>
  </si>
  <si>
    <t>TP001265</t>
  </si>
  <si>
    <t>TP001396</t>
  </si>
  <si>
    <t>P#3 and P#9 have cracked gas hoses</t>
  </si>
  <si>
    <t>TP001277</t>
  </si>
  <si>
    <t>1033 W 10500 S</t>
  </si>
  <si>
    <t>TP001397</t>
  </si>
  <si>
    <t>P#5 &amp; P#6 fuel leak inside cabinet at NE meter</t>
  </si>
  <si>
    <t>TP001401</t>
  </si>
  <si>
    <t>P#1 &amp; #2 leak in cabinet (2nd Viol).   P#7 UPD (85, 88, 91). Filters on gas not 10µ. P5(D) noz leak. All pumps no eth %</t>
  </si>
  <si>
    <t>TP001227</t>
  </si>
  <si>
    <t>TP001403</t>
  </si>
  <si>
    <t>P3(D)-7. P4(85)-9. P4(D)-11. P3 v displ 3rd dec pl. D tank lid brkn</t>
  </si>
  <si>
    <t>TP001142</t>
  </si>
  <si>
    <t>P#1 (91) unit price display not fully functioning</t>
  </si>
  <si>
    <t>TP001256</t>
  </si>
  <si>
    <t>All pumps missing ethanol % labels</t>
  </si>
  <si>
    <t>TP001234</t>
  </si>
  <si>
    <t>705 S STATE ST</t>
  </si>
  <si>
    <t>TP001406</t>
  </si>
  <si>
    <t>P#2 (85) (D) missing P.I.</t>
  </si>
  <si>
    <t>TP001409</t>
  </si>
  <si>
    <t>TP001410</t>
  </si>
  <si>
    <t>26 meters out of calibration. Diesel spill while returning fuel to underground tank.  See WinWam #12237164 on the Notes tab.</t>
  </si>
  <si>
    <t>TP001362</t>
  </si>
  <si>
    <t>P#6 and P#8 U.P.D. not functioning</t>
  </si>
  <si>
    <t>TP001368</t>
  </si>
  <si>
    <t>TP001414</t>
  </si>
  <si>
    <t>P#5 &amp; P#6 missing security seal.  P#5 (D) noz leak</t>
  </si>
  <si>
    <t>TP001387</t>
  </si>
  <si>
    <t>TP001415</t>
  </si>
  <si>
    <t>P#6 (D) noz leak. P#7 gas hose abraded, inner weave visible</t>
  </si>
  <si>
    <t>TP001383</t>
  </si>
  <si>
    <t>TP001418</t>
  </si>
  <si>
    <t>P#5 &amp; #6 fuel leak inside cabinet @ SW meter. P#7 &amp; #8 same @ NE meter. P#16 gas hose crkd. P#24 (D) hose leak at noz conn</t>
  </si>
  <si>
    <t>TP001344</t>
  </si>
  <si>
    <t>TP001420</t>
  </si>
  <si>
    <t>TP001348</t>
  </si>
  <si>
    <t>P#11 missing eth % label</t>
  </si>
  <si>
    <t>TP001394</t>
  </si>
  <si>
    <t>TP001424</t>
  </si>
  <si>
    <t>P#7 leak in cab @NW mtr. P11(D) &amp; 19(D) hoses leak @noz con</t>
  </si>
  <si>
    <t>TP001425</t>
  </si>
  <si>
    <t>TP001426</t>
  </si>
  <si>
    <t>TP001428</t>
  </si>
  <si>
    <t>TP001329</t>
  </si>
  <si>
    <t>TP001434</t>
  </si>
  <si>
    <t>Fuel leaks inside: P#1 at SE meter, 3 plcs; P#3 at SE meter, 2 plcs.</t>
  </si>
  <si>
    <t>TP001407</t>
  </si>
  <si>
    <t>5701 W 7800 S</t>
  </si>
  <si>
    <t>TP001435</t>
  </si>
  <si>
    <t>P#1 (91) &amp; P#10 (85) U.P. displays not functioning. P#7(D) noz leak</t>
  </si>
  <si>
    <t>TP001441</t>
  </si>
  <si>
    <t>TP001271</t>
  </si>
  <si>
    <t>CHEVRON - HOLIDAY OIL #12</t>
  </si>
  <si>
    <t>TP001443</t>
  </si>
  <si>
    <t>P#13/#14 (85) leak inside cabinet at 2 western meters. Placed out of service and mgt notified CSESCO</t>
  </si>
  <si>
    <t>TP001284</t>
  </si>
  <si>
    <t>TP001444</t>
  </si>
  <si>
    <t>P#12 gas hose puncture &amp; bulged</t>
  </si>
  <si>
    <t>TP001355</t>
  </si>
  <si>
    <t>TP001453</t>
  </si>
  <si>
    <t>P#3 (88EF) -7.  P#4 (88EF) -12</t>
  </si>
  <si>
    <t>TP001454</t>
  </si>
  <si>
    <r>
      <rPr>
        <rFont val="Calibri"/>
        <strike/>
        <color rgb="FF0070C0"/>
        <sz val="11.0"/>
      </rPr>
      <t>P#7(D) hose lk @noz con. P#12 eth %</t>
    </r>
    <r>
      <rPr>
        <rFont val="Calibri"/>
        <color rgb="FF0070C0"/>
        <sz val="11.0"/>
      </rPr>
      <t xml:space="preserve"> Clr. Filters not 10µ (2nd V)</t>
    </r>
  </si>
  <si>
    <t>TP001402</t>
  </si>
  <si>
    <t>TP001455</t>
  </si>
  <si>
    <t>P#1, #3, #5, #7, #8 gas hoses need replacement</t>
  </si>
  <si>
    <t>TP001456</t>
  </si>
  <si>
    <t>TP001457</t>
  </si>
  <si>
    <t>TP001460</t>
  </si>
  <si>
    <t>TP001436</t>
  </si>
  <si>
    <t>TP001461</t>
  </si>
  <si>
    <t>P#11 (D) -9</t>
  </si>
  <si>
    <t>TP001423</t>
  </si>
  <si>
    <t>TP001464</t>
  </si>
  <si>
    <t>P#2 (85) missing P. I. label</t>
  </si>
  <si>
    <t>TP001433</t>
  </si>
  <si>
    <t>TP001469</t>
  </si>
  <si>
    <t>P#7/P#8 fuel in sump 3" deep. Placed out of service</t>
  </si>
  <si>
    <t>TP001439</t>
  </si>
  <si>
    <t>TP001474</t>
  </si>
  <si>
    <t>All pumps missing eth %.  Filters on gas not 10µ</t>
  </si>
  <si>
    <t>TP001408</t>
  </si>
  <si>
    <t>2nd Viol 4/7/22. P#1 &amp; P#2 no seals (91). Filters on gas not 10µ</t>
  </si>
  <si>
    <t>TP001449</t>
  </si>
  <si>
    <t>TP001480</t>
  </si>
  <si>
    <t>P#4 (85) -31</t>
  </si>
  <si>
    <t>TP001430</t>
  </si>
  <si>
    <t>TP001481</t>
  </si>
  <si>
    <t>P#8 (85) -7</t>
  </si>
  <si>
    <t>TP001484</t>
  </si>
  <si>
    <t>P# 13 &amp; 14 (D) leak in cabinet (2nd viol). P#4 (D) noz leak</t>
  </si>
  <si>
    <t>TP001451</t>
  </si>
  <si>
    <t>TP001487</t>
  </si>
  <si>
    <t>No sec seals P#1/#2, #5/#6, #7/#8, #9/#10. All pumps no eth %</t>
  </si>
  <si>
    <t>TP001452</t>
  </si>
  <si>
    <r>
      <rPr>
        <rFont val="Calibri"/>
        <color rgb="FF0070C0"/>
        <sz val="11.0"/>
      </rPr>
      <t xml:space="preserve">P#8 (85) -8.  </t>
    </r>
    <r>
      <rPr>
        <rFont val="Calibri"/>
        <strike/>
        <color rgb="FF0070C0"/>
        <sz val="11.0"/>
      </rPr>
      <t>P#7 (85) -12. P#7 (91) -12.  P#8 (91) -18. No sec seal.</t>
    </r>
  </si>
  <si>
    <t>TP001213</t>
  </si>
  <si>
    <t>TP001490</t>
  </si>
  <si>
    <t>P#2 (91) -8.  P#7 (85) -7</t>
  </si>
  <si>
    <t>TP001371</t>
  </si>
  <si>
    <t>TP001491</t>
  </si>
  <si>
    <t>P#1 &amp; #2 no eth %. P#5(D) noz leak. P#7(ORD) &amp; #8(ORD) no P.I.</t>
  </si>
  <si>
    <t>TP001342</t>
  </si>
  <si>
    <t>1075 S 1100 W</t>
  </si>
  <si>
    <t>TP001492</t>
  </si>
  <si>
    <t>P#5(D) P#27(D) noz leak. P#20(88EF) UP display not functioning</t>
  </si>
  <si>
    <t>TP001465</t>
  </si>
  <si>
    <t>TP001495</t>
  </si>
  <si>
    <t>No P.I. P4 (91), P6 (85), P8 (88), P9 (87EF). P#3 (D) noz leak</t>
  </si>
  <si>
    <t>TP001468</t>
  </si>
  <si>
    <t>TP001496</t>
  </si>
  <si>
    <t>All pumps missing eth % labels. P#3 gas hose cracked</t>
  </si>
  <si>
    <t>TP001429</t>
  </si>
  <si>
    <t>TP001499</t>
  </si>
  <si>
    <t xml:space="preserve"> Filters on gas not 10µ. P#8 crckd gas hose. P#9 (91) no P.I. label</t>
  </si>
  <si>
    <t>TP001417</t>
  </si>
  <si>
    <t>TP001500</t>
  </si>
  <si>
    <t>Filters on gas not 10µ. P#1, #2, #3, #4 gas hoses need replacement</t>
  </si>
  <si>
    <t>TP001416</t>
  </si>
  <si>
    <t>SMITHS FUEL STOP</t>
  </si>
  <si>
    <t>P#1, #2, #3, #4 fuel filters on gas not 10µ</t>
  </si>
  <si>
    <t>TP001459</t>
  </si>
  <si>
    <r>
      <rPr>
        <rFont val="Calibri"/>
        <strike/>
        <color theme="1"/>
        <sz val="11.0"/>
      </rPr>
      <t>P#3(85) -18. P#2(D) -12.</t>
    </r>
    <r>
      <rPr>
        <rFont val="Calibri"/>
        <color theme="1"/>
        <sz val="11.0"/>
      </rPr>
      <t xml:space="preserve"> P#1 UPD (85, 88, 91, D). </t>
    </r>
    <r>
      <rPr>
        <rFont val="Calibri"/>
        <strike/>
        <color theme="1"/>
        <sz val="11.0"/>
      </rPr>
      <t>Filters not 10µ</t>
    </r>
  </si>
  <si>
    <t>P#1, #2, #3, #4 fuel filters on gas not 10µ: texted Kristy photos</t>
  </si>
  <si>
    <t>TP001509</t>
  </si>
  <si>
    <r>
      <rPr>
        <rFont val="Calibri"/>
        <color rgb="FF0070C0"/>
        <sz val="11.0"/>
      </rPr>
      <t xml:space="preserve">P#8 (85) -8.  </t>
    </r>
    <r>
      <rPr>
        <rFont val="Calibri"/>
        <strike/>
        <color rgb="FF0070C0"/>
        <sz val="11.0"/>
      </rPr>
      <t>P#7 (85) -12. P#7 (91) -12.  P#8 (91) -18. No sec seal.</t>
    </r>
  </si>
  <si>
    <t>TP001422</t>
  </si>
  <si>
    <t>TP001511</t>
  </si>
  <si>
    <t>P#9 (D) and P#17 (D) nozzles leak</t>
  </si>
  <si>
    <t>Remaining: P#1, #2 fuel filters on gas not 10µ</t>
  </si>
  <si>
    <t>TP001506</t>
  </si>
  <si>
    <t>TP001522</t>
  </si>
  <si>
    <t>P#10 (D) hose leak. P#16 (gas) noz leak before &amp; after activation</t>
  </si>
  <si>
    <t>TP001473</t>
  </si>
  <si>
    <t>TP001525</t>
  </si>
  <si>
    <t>P#27 (91) -9</t>
  </si>
  <si>
    <t>TP001458</t>
  </si>
  <si>
    <t>TP001528</t>
  </si>
  <si>
    <t>No P. I. labels #2 (85), #3 (85), #6 (85). Hoses P#8, 9, 10, 16 (all D)</t>
  </si>
  <si>
    <t>TP001531</t>
  </si>
  <si>
    <t>P#3(85) -18. P#2(D) -12. P#1 UPD (85, 88, 91, D). Filters not 10µ</t>
  </si>
  <si>
    <t>TP001532</t>
  </si>
  <si>
    <t>Cleared: P7 (91) -9. P8 (85) -7. P9 (85)-9. P9 (91) -8. P11 (85) -8. P12 (91) -12. P16 (85) -9. 2nd Viol issued: P11(85) missing P.I. P16 (gas) hose leak. Fuel filters on gas not 10µ</t>
  </si>
  <si>
    <t>TP001533</t>
  </si>
  <si>
    <t>TP001534</t>
  </si>
  <si>
    <t>TP001539</t>
  </si>
  <si>
    <t>TP001540</t>
  </si>
  <si>
    <t>Street sign (D) $5.099, pumps $5.199. Street sign (RU) $4.339, pumps $4.499</t>
  </si>
  <si>
    <t>3rd Viol 5/4/22. P#1 &amp; P#2 no seals (91). Filters on gas not 10µ</t>
  </si>
  <si>
    <t>TP001513</t>
  </si>
  <si>
    <t>TP001543</t>
  </si>
  <si>
    <t>P#6 (D) no P.I. P#8 (91) UPD not functioning</t>
  </si>
  <si>
    <t>TP001546</t>
  </si>
  <si>
    <t>TP001517</t>
  </si>
  <si>
    <t>TP001547</t>
  </si>
  <si>
    <t>Station is missing key to access upper inside portion of pumps</t>
  </si>
  <si>
    <t>TP001442</t>
  </si>
  <si>
    <t>TP001551</t>
  </si>
  <si>
    <t>P#13(D) -8. P#1 gas hse leak. P#2(D) noz leak. P#4 gas hse crkd</t>
  </si>
  <si>
    <t>TP001553</t>
  </si>
  <si>
    <t>Confirming street sign repaired and unit prices match pumps</t>
  </si>
  <si>
    <t>TP001554</t>
  </si>
  <si>
    <t>P#1 &amp; P#2 no seals (91). Filters on gas not 10µ</t>
  </si>
  <si>
    <t>TP001502</t>
  </si>
  <si>
    <t>Street sign U.P. for Diesel and pump U.P. don't match. Unit price displays broken for P#1(89), P#2(87), P#3(89), P#4(87 &amp; 89), P#5(89), P#6(89), P#7(91), P#8(89), P#9(D), P#10(D)</t>
  </si>
  <si>
    <t>TP001544</t>
  </si>
  <si>
    <t>TP001561</t>
  </si>
  <si>
    <t>Pump #3 gasoline hose cracked</t>
  </si>
  <si>
    <t>TP001472</t>
  </si>
  <si>
    <t>TP001568</t>
  </si>
  <si>
    <t>All pumps missing eth % labels.</t>
  </si>
  <si>
    <t>TP001566</t>
  </si>
  <si>
    <t>n/a</t>
  </si>
  <si>
    <t>7-ELEVEN #19326 J</t>
  </si>
  <si>
    <t>210 N MAIN ST</t>
  </si>
  <si>
    <t>Pumps &amp; tanks removed. Store vacant. Out of business.</t>
  </si>
  <si>
    <t>TP001477</t>
  </si>
  <si>
    <t>TP001575</t>
  </si>
  <si>
    <t>Prem tank fill pipe lid brkn. Fuel filters on gas not 10µ</t>
  </si>
  <si>
    <t>TP001564</t>
  </si>
  <si>
    <t>TP001578</t>
  </si>
  <si>
    <t>P#6 gas nozzle leaks</t>
  </si>
  <si>
    <t>TP001493</t>
  </si>
  <si>
    <t>TP001581</t>
  </si>
  <si>
    <t>P#8 (D) -7 cu. In.</t>
  </si>
  <si>
    <t>TP001583</t>
  </si>
  <si>
    <t>P#1 (D) noz leak. P#10, 11, 12, 13, 14, 15, 16 diesel hoses cracked</t>
  </si>
  <si>
    <t>TP001503</t>
  </si>
  <si>
    <t>TP001585</t>
  </si>
  <si>
    <t>P#6 (85) UPD not functioning</t>
  </si>
  <si>
    <t>TP001557</t>
  </si>
  <si>
    <t>TP001588</t>
  </si>
  <si>
    <t>P#4 (D) hose leak at nozzle connection</t>
  </si>
  <si>
    <t>TP001574</t>
  </si>
  <si>
    <t>TP001597</t>
  </si>
  <si>
    <t>Tank fuel grade markings insufficient. P#3 &amp; #4 hoses cracked</t>
  </si>
  <si>
    <t>TP001562</t>
  </si>
  <si>
    <t>TP001598</t>
  </si>
  <si>
    <t>P#1, #3, #7, gas hoses cracked</t>
  </si>
  <si>
    <t>TP001112</t>
  </si>
  <si>
    <t>7-ELEVEN STORE #26282E</t>
  </si>
  <si>
    <t>111 W 800 S</t>
  </si>
  <si>
    <t>TP001599</t>
  </si>
  <si>
    <t>Pumps &amp; tanks removed. Still open as a convenience store. Blue form submitted, WinWam updated.</t>
  </si>
  <si>
    <t>TP001526</t>
  </si>
  <si>
    <t>P#2 hose cracked. P#4 &amp; #6 hoses wrapped in black tape. P#5 no UPD (85, 88, 91). P#5 no eth %</t>
  </si>
  <si>
    <t>TP001012</t>
  </si>
  <si>
    <t>7-11 #25791</t>
  </si>
  <si>
    <t>4110 S REDWOOD RD</t>
  </si>
  <si>
    <t>TP001604</t>
  </si>
  <si>
    <t>TP001002</t>
  </si>
  <si>
    <t>PRO STOP CONV - S</t>
  </si>
  <si>
    <t>10986 S STATE ST</t>
  </si>
  <si>
    <t>TP001609</t>
  </si>
  <si>
    <t>Pumps &amp; tanks removed. Site bulldozed.</t>
  </si>
  <si>
    <t>TP001614</t>
  </si>
  <si>
    <t>Street sign advertised price does not match pump $</t>
  </si>
  <si>
    <t>TP001567</t>
  </si>
  <si>
    <t>TP001616</t>
  </si>
  <si>
    <t>P#2 (D) -9</t>
  </si>
  <si>
    <t>TP001587</t>
  </si>
  <si>
    <t>TP001622</t>
  </si>
  <si>
    <t>P#7 gas hose cracked</t>
  </si>
  <si>
    <t>TP001600</t>
  </si>
  <si>
    <t>MAVERIK, INC. #627</t>
  </si>
  <si>
    <t>HVD meters tested (P#17, P#18, P#19, P#20, P#21)</t>
  </si>
  <si>
    <t>TP001571</t>
  </si>
  <si>
    <t>TP001631</t>
  </si>
  <si>
    <t>P#7 (D) hose cracked</t>
  </si>
  <si>
    <t>TP001611</t>
  </si>
  <si>
    <t>SMITH'S #72</t>
  </si>
  <si>
    <t>1725 W UINTA WAY</t>
  </si>
  <si>
    <t>TP001643</t>
  </si>
  <si>
    <t>P#4 (D) noz leak. P#5 &amp; #6 gas hoses cracked, section nearest noz</t>
  </si>
  <si>
    <t>TP001612</t>
  </si>
  <si>
    <t>P#9, #10, #11, #12 no security seal</t>
  </si>
  <si>
    <t>TP001200</t>
  </si>
  <si>
    <t>7100 N SILVER CREEK RD</t>
  </si>
  <si>
    <t>TP001645</t>
  </si>
  <si>
    <t>P#1 &amp; #3 (85) U.P. displays brkn. P#3 no noz coil. Filters not 10µ</t>
  </si>
  <si>
    <t>TP001649</t>
  </si>
  <si>
    <t>TP001648</t>
  </si>
  <si>
    <t>TP001657</t>
  </si>
  <si>
    <t>P#6, #10, #12, #16, #18, #20 cracked hoses</t>
  </si>
  <si>
    <t>TP001658</t>
  </si>
  <si>
    <t>TP001321</t>
  </si>
  <si>
    <t>TP001662</t>
  </si>
  <si>
    <t>P#17 fuel leak @ SE meter. P#15 hose crkd. P#1 no eth %. P#1, #11, #14 missing P.I. Fuel filters on gas not 10µ</t>
  </si>
  <si>
    <t>TP001400</t>
  </si>
  <si>
    <t>545 N 900 E, Provo</t>
  </si>
  <si>
    <t>TP001663</t>
  </si>
  <si>
    <t>P#4 fuel leak in cabinet @ N-S pipe @ E face of middle meter</t>
  </si>
  <si>
    <t>TP001620</t>
  </si>
  <si>
    <t>3470 E 7800 S</t>
  </si>
  <si>
    <t>TP001667</t>
  </si>
  <si>
    <t>P#7 and P#8 missing security seal on low octane meter. New pumps, acceptance tol +/- 3 applies</t>
  </si>
  <si>
    <t>TP001624</t>
  </si>
  <si>
    <t>TP001669</t>
  </si>
  <si>
    <t>P#21 missing security seal</t>
  </si>
  <si>
    <t>TP001668</t>
  </si>
  <si>
    <t>TP001675</t>
  </si>
  <si>
    <t>TP001653</t>
  </si>
  <si>
    <t>TP001678</t>
  </si>
  <si>
    <t>P#7 (D) nozzle holder broken. P#8 (ORD) no P.I. label</t>
  </si>
  <si>
    <t>TP001628</t>
  </si>
  <si>
    <t>TP001681</t>
  </si>
  <si>
    <t>TP001629</t>
  </si>
  <si>
    <t>TP001684</t>
  </si>
  <si>
    <t>P#14 (D) nozzle leak</t>
  </si>
  <si>
    <t>TP001702</t>
  </si>
  <si>
    <t>Pumps removed from service by owner (Julian) until price of fuel decreases</t>
  </si>
  <si>
    <t>TP001630</t>
  </si>
  <si>
    <t>TP001694</t>
  </si>
  <si>
    <t>P#1 thru P#20 all pumps missing security seals (new station)</t>
  </si>
  <si>
    <t>TP001542</t>
  </si>
  <si>
    <t>Fox News TV with Miland</t>
  </si>
  <si>
    <t>TP001580</t>
  </si>
  <si>
    <t>P#16 gas nozzle leaks</t>
  </si>
  <si>
    <t>TP001635</t>
  </si>
  <si>
    <t>TP001712</t>
  </si>
  <si>
    <t>P#2, 1 filter not 10µ. P#1 gas hose crkd. P#2 gas hose swivel leak</t>
  </si>
  <si>
    <t>TP001692</t>
  </si>
  <si>
    <t>TP001713</t>
  </si>
  <si>
    <t>P#1, #2, #3, #4 fuel in sump, meters leak. Placed out of service</t>
  </si>
  <si>
    <t>TP001693</t>
  </si>
  <si>
    <t>TP001714</t>
  </si>
  <si>
    <t>P#3 &amp; #8 missing eth % labels. P#8 (D) missing P.I. label</t>
  </si>
  <si>
    <t>TP001634</t>
  </si>
  <si>
    <t>HOLIDAY OIL #32 -</t>
  </si>
  <si>
    <t>TP001719</t>
  </si>
  <si>
    <t>P#2 gas nozzle missing coil retention device</t>
  </si>
  <si>
    <t>TPoo1720</t>
  </si>
  <si>
    <t>TP001485</t>
  </si>
  <si>
    <t>TP001726</t>
  </si>
  <si>
    <t>TP001390</t>
  </si>
  <si>
    <t>TP001727</t>
  </si>
  <si>
    <t>P#2 fuel leak in cab @NW meter. P#3(D) and P#9(D) hoses leak @ noz conn. P#8, #10, #12, #16 fuel filters on gas not not 10µ.</t>
  </si>
  <si>
    <t>TP001486</t>
  </si>
  <si>
    <t>TP001728</t>
  </si>
  <si>
    <t>Fuel filters on gas not 10µ.  P#4 (D) no P.I.</t>
  </si>
  <si>
    <t>TP001685</t>
  </si>
  <si>
    <t>TP001731</t>
  </si>
  <si>
    <t>P#15, #16, #17, #18 diesel hoses leak at upper connection</t>
  </si>
  <si>
    <t>TP001733</t>
  </si>
  <si>
    <t>HOLIDAY OIL #38 -</t>
  </si>
  <si>
    <t>TP001734</t>
  </si>
  <si>
    <t>P#3 &amp; #4 inspected after Csesco repairs (John)</t>
  </si>
  <si>
    <t>TP001666</t>
  </si>
  <si>
    <t>HARMONS -BANGERTER</t>
  </si>
  <si>
    <t>TP001736</t>
  </si>
  <si>
    <t>P#2 (91) Jump-up at start, creep-up after finish</t>
  </si>
  <si>
    <t>TP001672</t>
  </si>
  <si>
    <t>P#5 &amp; P#7 fluid in sump. P#8 cracked hose incl upper section</t>
  </si>
  <si>
    <t>TP001715</t>
  </si>
  <si>
    <t>TP001743</t>
  </si>
  <si>
    <t xml:space="preserve">P#8 break-away broken. P#2 gas hose bulged. P#7 filter not 10µ. </t>
  </si>
  <si>
    <t>TP001740</t>
  </si>
  <si>
    <t>TP001752</t>
  </si>
  <si>
    <t>P#1 gas hose cracked</t>
  </si>
  <si>
    <t>TP001737</t>
  </si>
  <si>
    <t>P#11, 12 no sec seal. P#9 (D) hose lk @ upper conn. All P# no eth %.</t>
  </si>
  <si>
    <t>TP001708</t>
  </si>
  <si>
    <t>P#2 (89), P#9 (91), P#12 (91), P#15 (89) U.P.D. not fully functioning</t>
  </si>
  <si>
    <t>TP001704</t>
  </si>
  <si>
    <t>P #8 gas hose cracked</t>
  </si>
  <si>
    <t>TP001698</t>
  </si>
  <si>
    <t>TP001761</t>
  </si>
  <si>
    <t>P#6 missing ethanol % label</t>
  </si>
  <si>
    <t>TP001664</t>
  </si>
  <si>
    <t>TP001766</t>
  </si>
  <si>
    <t>P#3 (D) nozzle is broken</t>
  </si>
  <si>
    <t>TP001721</t>
  </si>
  <si>
    <t>TP001767</t>
  </si>
  <si>
    <t>P#11 &amp; #12 missing eth % labels</t>
  </si>
  <si>
    <t>TP001633</t>
  </si>
  <si>
    <t>TP001769</t>
  </si>
  <si>
    <t>P#5 and P#8 gas hoses cracked</t>
  </si>
  <si>
    <t>TP001717</t>
  </si>
  <si>
    <t>TP001770</t>
  </si>
  <si>
    <t>P#2 gas short hose leaks at upper connection &amp; break-away</t>
  </si>
  <si>
    <t>TP001771</t>
  </si>
  <si>
    <t>TP001687</t>
  </si>
  <si>
    <t>FABULOUS FREDDY</t>
  </si>
  <si>
    <t>TP001772</t>
  </si>
  <si>
    <t>P#1, #4, #6, #7, #9, #10, #11 gasoline hoses cracked</t>
  </si>
  <si>
    <t>TP001773</t>
  </si>
  <si>
    <t>TP001756</t>
  </si>
  <si>
    <t>TP001774</t>
  </si>
  <si>
    <t>P#10 short gas hose crkd &amp; dangerous, placed OOS. P#11 (D) noz lk</t>
  </si>
  <si>
    <t>TP001775</t>
  </si>
  <si>
    <t>TP001776</t>
  </si>
  <si>
    <t>TP001642</t>
  </si>
  <si>
    <t>TOP STOP #C15</t>
  </si>
  <si>
    <t>TP001782</t>
  </si>
  <si>
    <t>P#4 &amp; P#6 gas hoses cracked, need replacement</t>
  </si>
  <si>
    <t>TP001781</t>
  </si>
  <si>
    <t>7-11 #53606 BLUE ROOF</t>
  </si>
  <si>
    <t>4575 N SILVER SPRINGS</t>
  </si>
  <si>
    <t>TP001789</t>
  </si>
  <si>
    <t>P#1 (85) -7. P#3 (D) -18.</t>
  </si>
  <si>
    <t>TP001778</t>
  </si>
  <si>
    <t>TP001793</t>
  </si>
  <si>
    <t>P#1 (D), P#2 (D), P#11 (D), P#12 (D) nozzles leak</t>
  </si>
  <si>
    <t>TP001764</t>
  </si>
  <si>
    <t>7-ELEVEN #36430A</t>
  </si>
  <si>
    <t xml:space="preserve">P#3 (gas) and P# 4 (D) nozzles leak. P#3 gas hose cracked. </t>
  </si>
  <si>
    <t>TP001777</t>
  </si>
  <si>
    <t>TP001814</t>
  </si>
  <si>
    <t>P#1 (85) UPD not fully functioning. P#1 and P#3 no eth %.</t>
  </si>
  <si>
    <t>TP001784</t>
  </si>
  <si>
    <t>TP001815</t>
  </si>
  <si>
    <t>P#8 (D) delivery speed below min. P#1 (D) hose crkd</t>
  </si>
  <si>
    <t>TP001676</t>
  </si>
  <si>
    <t>TP001818</t>
  </si>
  <si>
    <t>P#1 (91) missing P.I.</t>
  </si>
  <si>
    <t>TP001799</t>
  </si>
  <si>
    <t>TP001819</t>
  </si>
  <si>
    <t>Diesel tank, fill cap broken</t>
  </si>
  <si>
    <t>TP001809</t>
  </si>
  <si>
    <t>TP001823</t>
  </si>
  <si>
    <t>P#5 (D) nozzle leak</t>
  </si>
  <si>
    <t>TP001791</t>
  </si>
  <si>
    <t>TP001829</t>
  </si>
  <si>
    <t>P#1 (east side) 85 octane, hose worn through outer layer</t>
  </si>
  <si>
    <t>TP001812</t>
  </si>
  <si>
    <t>WAL-MART SUPER</t>
  </si>
  <si>
    <t>TP001831</t>
  </si>
  <si>
    <t>UPD: P#1 (88), P#1 (D), P#2 (91), P#3 (91), P#5 (85), P#7 (91).</t>
  </si>
  <si>
    <t>TP001825</t>
  </si>
  <si>
    <t>P#9 (85) -9. P#11 (85) -8. P#12 (85) -8. P#4 main display 3rd dec place</t>
  </si>
  <si>
    <t>TP001830</t>
  </si>
  <si>
    <t>TP001844</t>
  </si>
  <si>
    <t>P#6 gas short upper, P#11 (D) short upper, P#12 (D) long: hoses crckd</t>
  </si>
  <si>
    <t>TP001810</t>
  </si>
  <si>
    <t>TP001845</t>
  </si>
  <si>
    <t>P#3 (gas) and P#4 (gas) hoses cracked and cut</t>
  </si>
  <si>
    <t>TP001824</t>
  </si>
  <si>
    <t>TP001846</t>
  </si>
  <si>
    <t>P#3 (85) meter leak inside cabinet. All pumps missing eth %.</t>
  </si>
  <si>
    <t>TP001785</t>
  </si>
  <si>
    <t>P#10 (D) -7.  P#3 (D) &amp; P#14 (D) no nozzle coil retaining devices</t>
  </si>
  <si>
    <t>TP001786</t>
  </si>
  <si>
    <t>TP001849</t>
  </si>
  <si>
    <t>P#2 (D) -22</t>
  </si>
  <si>
    <t>TP001724</t>
  </si>
  <si>
    <t>TP001853</t>
  </si>
  <si>
    <t>P #3, #5, #6 gas hoses cracked</t>
  </si>
  <si>
    <t>TP001507</t>
  </si>
  <si>
    <t>TP001855</t>
  </si>
  <si>
    <t>Underground storage tank (88EF) fill pipe cap too small for pipe</t>
  </si>
  <si>
    <t>TP001826</t>
  </si>
  <si>
    <t>TP001856</t>
  </si>
  <si>
    <t>All pump cabinet locks brkn. P#5 (D) noz leak. RU &amp; D tank markings</t>
  </si>
  <si>
    <t>TP001735</t>
  </si>
  <si>
    <t>TP001862</t>
  </si>
  <si>
    <t>Fill caps brkn on RU &amp; ORD tanks. P#9 (85,87,89,91) UP not readable</t>
  </si>
  <si>
    <t>TP001859</t>
  </si>
  <si>
    <t>TP001863</t>
  </si>
  <si>
    <t>P#3 and P#4 gasoline hoses cracked</t>
  </si>
  <si>
    <t>TP001871</t>
  </si>
  <si>
    <t>TP001874</t>
  </si>
  <si>
    <t>P#4 and P#6 gasoline hoses cracked, need immediate replacement</t>
  </si>
  <si>
    <t>TP001615</t>
  </si>
  <si>
    <t>TP001876</t>
  </si>
  <si>
    <t>P#6, #8, #12 gas hoses cracked. Applied UDAF seal #0733982 to P#3 and P#4</t>
  </si>
  <si>
    <t>TP001806</t>
  </si>
  <si>
    <t>TP001877</t>
  </si>
  <si>
    <t>P1#15 (85) &amp; P#16 (85) delivery speed below minimum</t>
  </si>
  <si>
    <t>TP001683</t>
  </si>
  <si>
    <r>
      <rPr>
        <rFont val="Calibri"/>
        <color rgb="FF0070C0"/>
        <sz val="11.0"/>
      </rPr>
      <t>P# 1,2,3,4,8,9 no eth%.</t>
    </r>
    <r>
      <rPr>
        <rFont val="Calibri"/>
        <strike/>
        <color rgb="FF0070C0"/>
        <sz val="11.0"/>
      </rPr>
      <t xml:space="preserve"> P#6 (D) noz lk. P#1,2,3,4,10 gas hoses</t>
    </r>
    <r>
      <rPr>
        <rFont val="Calibri"/>
        <color rgb="FF0070C0"/>
        <sz val="11.0"/>
      </rPr>
      <t xml:space="preserve"> (Clr)</t>
    </r>
  </si>
  <si>
    <t>TP001883</t>
  </si>
  <si>
    <t>TP001870</t>
  </si>
  <si>
    <t>TP001886</t>
  </si>
  <si>
    <t>P#1 &amp; P#2 fluid in sump up to top edge</t>
  </si>
  <si>
    <t>TP001890</t>
  </si>
  <si>
    <t>TP001884</t>
  </si>
  <si>
    <t>TP001896</t>
  </si>
  <si>
    <t>P#8 gas nozzle missing coil spring retaining device</t>
  </si>
  <si>
    <t>TP001873</t>
  </si>
  <si>
    <t>TP001899</t>
  </si>
  <si>
    <t>(D) street sign $5.759 U.P. does not match pump $5.799 U.P. P#1 (D) filter leaks. P#1 gas hose cut, needs replacement.</t>
  </si>
  <si>
    <t>TP001904</t>
  </si>
  <si>
    <t>Closed, not reopening as per owner: Gary Davis</t>
  </si>
  <si>
    <t>TP001906</t>
  </si>
  <si>
    <t>TP001679</t>
  </si>
  <si>
    <t>JACKSON'S</t>
  </si>
  <si>
    <t>TP001907</t>
  </si>
  <si>
    <t>P#5 gas hose cracked</t>
  </si>
  <si>
    <t>TP001880</t>
  </si>
  <si>
    <t>TP001908</t>
  </si>
  <si>
    <t>R.U. storage tank fill cap broken, needs replacement</t>
  </si>
  <si>
    <t>Pumps and tanks removed. Blue form submitted to UDAF. Fuel devices deactivated in WinWam. Status on Info tab changed to "Convenience - no pumps."</t>
  </si>
  <si>
    <t>TP001706</t>
  </si>
  <si>
    <t>TP001918</t>
  </si>
  <si>
    <t>P#4 (89) U.P.D not functioning</t>
  </si>
  <si>
    <t>TP001913</t>
  </si>
  <si>
    <t>TP001919</t>
  </si>
  <si>
    <t>P#1 and P#8 gasoline hoses cracked, need replacement</t>
  </si>
  <si>
    <t>TP000946</t>
  </si>
  <si>
    <t>Closed for remodeling.  Sched to open mid-Jan or Feb 2023</t>
  </si>
  <si>
    <t>TP000947</t>
  </si>
  <si>
    <t>CHEVRON SUNMART #861</t>
  </si>
  <si>
    <t>1320 S MAIN ST</t>
  </si>
  <si>
    <t>Closed. Pumps removed. Store vacant and empty. Blue Profile form submitted to UDAF. Devices deactivated in WinWam.</t>
  </si>
  <si>
    <t>TP001926</t>
  </si>
  <si>
    <t>P# 1,2,3,4,8,9 no eth%.</t>
  </si>
  <si>
    <t>TP001510</t>
  </si>
  <si>
    <t>TP001929</t>
  </si>
  <si>
    <t>Fuel filters on gas pumps #1 thru #6 not 10µ. P#7 ok</t>
  </si>
  <si>
    <t>TP001893</t>
  </si>
  <si>
    <t>TP001932</t>
  </si>
  <si>
    <t>P#1 (85) brkn select switch. P#7 gas hose leak at upper breakaway</t>
  </si>
  <si>
    <t>TP001902</t>
  </si>
  <si>
    <t>TP001938</t>
  </si>
  <si>
    <t>P#7 &amp; P#8 fluid in sump (not water)</t>
  </si>
  <si>
    <t>TP001916</t>
  </si>
  <si>
    <t>TP001941</t>
  </si>
  <si>
    <t>Pumps #1/#2 and #3/#4 missing security seals on western meters</t>
  </si>
  <si>
    <t>TP001921</t>
  </si>
  <si>
    <t>TP001942</t>
  </si>
  <si>
    <t>P#8 gas hose is cracked.  P#6 (D) nozzle leaks</t>
  </si>
  <si>
    <t>TP001946</t>
  </si>
  <si>
    <t>TP001885</t>
  </si>
  <si>
    <t>7-11 #34734</t>
  </si>
  <si>
    <t>TP001949</t>
  </si>
  <si>
    <t>P#5 &amp; P#6 key not providing access to upper part of pump cabinet</t>
  </si>
  <si>
    <t>TP001900</t>
  </si>
  <si>
    <t>TP001950</t>
  </si>
  <si>
    <t>P#1 and P#5 missing eth % labels</t>
  </si>
  <si>
    <t>TP001590</t>
  </si>
  <si>
    <t>Inspected with Adell.  Filters on gas not 10µ</t>
  </si>
  <si>
    <t>TP001959</t>
  </si>
  <si>
    <t>TP001966</t>
  </si>
  <si>
    <t>P#3 (D) missing P.I. label</t>
  </si>
  <si>
    <t>TP001958</t>
  </si>
  <si>
    <t>TP001968</t>
  </si>
  <si>
    <t>Regular unleaded tank (east), fill cap broken</t>
  </si>
  <si>
    <t>TP001894</t>
  </si>
  <si>
    <t>TP001970</t>
  </si>
  <si>
    <t>P#7 (D) -7. P#9 (85) -7. P#11 (88EF) -13. P#12 (85) -9.</t>
  </si>
  <si>
    <t>TP001523</t>
  </si>
  <si>
    <t>P#16 (D) hose delaminated. Fuel filters on gas not 10µ</t>
  </si>
  <si>
    <t>TP001821</t>
  </si>
  <si>
    <t>TP001976</t>
  </si>
  <si>
    <t>P#4 no eth %. P#6 gas noz leak.</t>
  </si>
  <si>
    <t>TP001875</t>
  </si>
  <si>
    <t>TP001977</t>
  </si>
  <si>
    <t>P#2 (D) hose coil retractor cord brkn. P#2 (D) and P#5 (91) missing P.I. labels. P#3 gas nozzle leaks at swivel fitting.</t>
  </si>
  <si>
    <t>TP001843</t>
  </si>
  <si>
    <t>3586 S 8400 W</t>
  </si>
  <si>
    <t>TP001979</t>
  </si>
  <si>
    <t>P#6 (85 &amp; 91) delivery speed below minimum flow rate</t>
  </si>
  <si>
    <t>TP001933</t>
  </si>
  <si>
    <t>TP001980</t>
  </si>
  <si>
    <t>P#4 (D) nozzle leaks</t>
  </si>
  <si>
    <t>TP001888</t>
  </si>
  <si>
    <t>TP001986</t>
  </si>
  <si>
    <t>P#10 meter leak inside cabinet, northeast meter</t>
  </si>
  <si>
    <t>TP001990</t>
  </si>
  <si>
    <t>TP001948</t>
  </si>
  <si>
    <t>TP001995</t>
  </si>
  <si>
    <t>P#6 main display: fuel volume dispensed not functioning</t>
  </si>
  <si>
    <t>TP001935</t>
  </si>
  <si>
    <t>TP001998</t>
  </si>
  <si>
    <t xml:space="preserve">P#5(91) no P.I. P#1(91), P#4 (91), P#5 (91) U.P.D not functioning </t>
  </si>
  <si>
    <t>TP001936</t>
  </si>
  <si>
    <t>TP001999</t>
  </si>
  <si>
    <t xml:space="preserve">P#2 gas hose damage (take from service). P3(D) noz hldr brkn. </t>
  </si>
  <si>
    <t>TP002000</t>
  </si>
  <si>
    <t>TP002001</t>
  </si>
  <si>
    <t>Review inspection results with Bree Ballard, store manager</t>
  </si>
  <si>
    <t>TP001943</t>
  </si>
  <si>
    <t>TP002004</t>
  </si>
  <si>
    <t>P#12 (91) -11.  All pumps Predominance of Error. All pumps no eth %</t>
  </si>
  <si>
    <t>TP002003</t>
  </si>
  <si>
    <t>TP002008</t>
  </si>
  <si>
    <t>P#2 &amp; #12(D) no UPD. P#7(88) no P.I. label. P#2 gas noz no retain dev</t>
  </si>
  <si>
    <t>TP001868</t>
  </si>
  <si>
    <t xml:space="preserve"> P#1(D),(89) U.P.D. not functioning. P#6 (D) noz leak. P#2 (D), P#3 (D), P#4 (D), P#4 (85) no P.I. labels.</t>
  </si>
  <si>
    <t>TP001952</t>
  </si>
  <si>
    <t>TP002023</t>
  </si>
  <si>
    <t>Diesel underground storage tank missing metal cover</t>
  </si>
  <si>
    <t>TP002007</t>
  </si>
  <si>
    <t>TP002031</t>
  </si>
  <si>
    <t>P#6 gas hose cracked</t>
  </si>
  <si>
    <t>AMERICAN FOOD</t>
  </si>
  <si>
    <t>Closed, building leveled as of 02/27/2023</t>
  </si>
  <si>
    <t>TP002036</t>
  </si>
  <si>
    <t>TP001749</t>
  </si>
  <si>
    <t>TP002037</t>
  </si>
  <si>
    <t>P#5 (85) -14.  P#9 gas noz leaks.  P#1 &amp; P#5 no eth %</t>
  </si>
  <si>
    <t>TP001905</t>
  </si>
  <si>
    <t>TP002040</t>
  </si>
  <si>
    <t>P#5 (D) &amp; P#6 (D), fuel leak from pipes inside console</t>
  </si>
  <si>
    <t>TP001996</t>
  </si>
  <si>
    <t>TP002041</t>
  </si>
  <si>
    <t>P#5 (85) missing product idenhtity label</t>
  </si>
  <si>
    <t>TP001969</t>
  </si>
  <si>
    <t>TP002044</t>
  </si>
  <si>
    <t>P#15 (85) -12 cu in</t>
  </si>
  <si>
    <t>TP001988</t>
  </si>
  <si>
    <t>TP002047</t>
  </si>
  <si>
    <t>P#1 (91), P#4 (87), P#4 (91), P#6 (91), P#8 (85) gas hoses cracked</t>
  </si>
  <si>
    <t>TP002032</t>
  </si>
  <si>
    <t>TP002051</t>
  </si>
  <si>
    <t>P#1, #2, #3, #4 no key on premeses, no access. P#7 gas hose deep cut</t>
  </si>
  <si>
    <t>TP002043</t>
  </si>
  <si>
    <t>TP002052</t>
  </si>
  <si>
    <t>P#3 (91) -8</t>
  </si>
  <si>
    <t>TP001989</t>
  </si>
  <si>
    <t>TP002053</t>
  </si>
  <si>
    <t>P#10 (88EF) and P#11 (85, 88, 91) hose retractor cords broken</t>
  </si>
  <si>
    <t>TP001972</t>
  </si>
  <si>
    <t>TP002056</t>
  </si>
  <si>
    <t>P#5 gas hose cut, remove from service</t>
  </si>
  <si>
    <t>TP001971</t>
  </si>
  <si>
    <r>
      <rPr>
        <rFont val="Calibri"/>
        <color rgb="FF0070C0"/>
        <sz val="11.0"/>
      </rPr>
      <t xml:space="preserve">1085 N CYN CREEK PKWY </t>
    </r>
    <r>
      <rPr>
        <rFont val="Calibri"/>
        <i/>
        <color rgb="FF0070C0"/>
        <sz val="9.0"/>
      </rPr>
      <t>(Chappel Dr)</t>
    </r>
  </si>
  <si>
    <t>TP002057</t>
  </si>
  <si>
    <t>P#1 hose, short section cracked above breakaway, remove from service. P#4 (85 &amp; 91) gas noz leak. P#7 (EF free) noz leak. P#3 (gas), #8 (gas), #9 (D), #10 (gas), #11 (gas), #12 (gas) hoses cracked.</t>
  </si>
  <si>
    <t>TP001991</t>
  </si>
  <si>
    <t>TP002059</t>
  </si>
  <si>
    <t>P#6 (D), P#8 (D) missing P.I. label. P#7 gas hose short section crkd</t>
  </si>
  <si>
    <t>TP002026</t>
  </si>
  <si>
    <t>TP002062</t>
  </si>
  <si>
    <t>P#4 &amp; P#12, both have leaks from premium meters inside cabinet.</t>
  </si>
  <si>
    <t>TP001965</t>
  </si>
  <si>
    <t>SPEEDWAY #9412</t>
  </si>
  <si>
    <t>1285 W 9000 S</t>
  </si>
  <si>
    <t>TP002065</t>
  </si>
  <si>
    <t>P#6 (D) missing P.I. label</t>
  </si>
  <si>
    <t>TP001954</t>
  </si>
  <si>
    <t>TP002066</t>
  </si>
  <si>
    <t>P#3 (85) fuel filter not 10µ. P#4 no eth %. P#6 (D) no prod ident label</t>
  </si>
  <si>
    <t>TP002028</t>
  </si>
  <si>
    <t>TP002068</t>
  </si>
  <si>
    <t>P#3 gas hose short section above breakaway is cracked. P#1 (D) nozzle leak. P#2 (D &amp; 91) and P#3 (85 &amp; 87) missing P.I. labels.</t>
  </si>
  <si>
    <t>TP002024</t>
  </si>
  <si>
    <t>TP002069</t>
  </si>
  <si>
    <t>P#1 (85) &amp; P#6 (85) missing P.I. label.  P#6 (85) U.P.D. not fully functioning. P#8 gas noz handle brkn. P#7 &amp; P#8 no eth % labels.</t>
  </si>
  <si>
    <t>TP001887</t>
  </si>
  <si>
    <t>TP002071</t>
  </si>
  <si>
    <t>P#1, #2, #5, #6, #7, #8, #9, #10 fluid in sump</t>
  </si>
  <si>
    <t>TP001787</t>
  </si>
  <si>
    <t xml:space="preserve">SINCLAIR - BELLS </t>
  </si>
  <si>
    <t>TP002072</t>
  </si>
  <si>
    <t>Premium tank fill cap brkn. P#1 (85) U.P. D. brkn. P#10 (D) no P.I.</t>
  </si>
  <si>
    <t>TP002073</t>
  </si>
  <si>
    <t>TP001780</t>
  </si>
  <si>
    <t>PHILLIPS 66  - JEREMY RANCH</t>
  </si>
  <si>
    <t>TP002074</t>
  </si>
  <si>
    <t>Premium tank (91) brkn fill cap. P#1 (gas) &amp; P#7 (gas) noz leak</t>
  </si>
  <si>
    <t>TP001837</t>
  </si>
  <si>
    <t>TP002078</t>
  </si>
  <si>
    <t>P#7 gas nozzle auto-shutoff failure</t>
  </si>
  <si>
    <t>TP001730</t>
  </si>
  <si>
    <t>TP002079</t>
  </si>
  <si>
    <t>TP002015</t>
  </si>
  <si>
    <t>TP002082</t>
  </si>
  <si>
    <t>P#5 (85) missing P.I. label.  P#6 gas hose crkd.</t>
  </si>
  <si>
    <t>TP001956</t>
  </si>
  <si>
    <t>TP002083</t>
  </si>
  <si>
    <t>P#1 &amp; P#2 no security seal on north meter.  P#4 (D) nozzle leak</t>
  </si>
  <si>
    <t>TP002084</t>
  </si>
  <si>
    <t>TP001962</t>
  </si>
  <si>
    <t>TP002085</t>
  </si>
  <si>
    <t>P#3 gas hose leak at upper disconnect. P#9 gas hose short upper section crkd. P#11 (D) hose crkd. P#12 (D) hose crkd &amp; leaks. P#15 gas hose crkd. P#20 (D) hose crkd. P#11 (D) noz leaks. P#13 gas and P#14 gas, both noz leak. P#15 (91) and P#19 (89) missing P.I. labels.</t>
  </si>
  <si>
    <t>TP001964</t>
  </si>
  <si>
    <r>
      <rPr>
        <rFont val="Calibri"/>
        <color theme="1"/>
        <sz val="11.0"/>
      </rPr>
      <t xml:space="preserve"> P#10 (91) U.P.D. not functioning. </t>
    </r>
    <r>
      <rPr>
        <rFont val="Calibri"/>
        <strike/>
        <color theme="1"/>
        <sz val="11.0"/>
      </rPr>
      <t>P#6 gas hose crkd</t>
    </r>
    <r>
      <rPr>
        <rFont val="Calibri"/>
        <color theme="1"/>
        <sz val="11.0"/>
      </rPr>
      <t xml:space="preserve"> (corrected)</t>
    </r>
  </si>
  <si>
    <t>TP002027</t>
  </si>
  <si>
    <t>TP002090</t>
  </si>
  <si>
    <t>P#5 (85) no P.I. label on selector switch. P#6 (D) nozzle leak</t>
  </si>
  <si>
    <t>TP002002</t>
  </si>
  <si>
    <t>P#4 (91) and P#14 (85) nozzle auto shutoff failure. P#13/#14 no security seal. P#4, 10, 12, 16, 17, 18, 19, 20 hoses cracked.</t>
  </si>
  <si>
    <t>TP001992</t>
  </si>
  <si>
    <t>TP002097</t>
  </si>
  <si>
    <t>P#13 leak @ SE meter. P#2(D) noz leak. P#1,3,10,12,13,14 crkd hoses.</t>
  </si>
  <si>
    <t>TP002061</t>
  </si>
  <si>
    <t>TP002098</t>
  </si>
  <si>
    <t>P#2 (85) and P#9 (D) missing P.I. labels</t>
  </si>
  <si>
    <t>TP002020</t>
  </si>
  <si>
    <t>TP002102</t>
  </si>
  <si>
    <t>P#2 UPD not funct, all grades. P#5(85) no P.I. label. P#7 gas hose crkd</t>
  </si>
  <si>
    <t>TP002064</t>
  </si>
  <si>
    <t>TP002103</t>
  </si>
  <si>
    <t>P#14 (D) hose retractor cord broken</t>
  </si>
  <si>
    <t>TP002104</t>
  </si>
  <si>
    <r>
      <rPr>
        <rFont val="Calibri"/>
        <color theme="1"/>
        <sz val="11.0"/>
      </rPr>
      <t xml:space="preserve"> P#10 (91) U.P.D. not functioning. </t>
    </r>
    <r>
      <rPr>
        <rFont val="Calibri"/>
        <strike/>
        <color theme="1"/>
        <sz val="11.0"/>
      </rPr>
      <t>P#6 gas hose crkd</t>
    </r>
    <r>
      <rPr>
        <rFont val="Calibri"/>
        <color theme="1"/>
        <sz val="11.0"/>
      </rPr>
      <t xml:space="preserve"> (corrected)</t>
    </r>
  </si>
  <si>
    <t>TP002017</t>
  </si>
  <si>
    <t>TP002105</t>
  </si>
  <si>
    <t>P#7 fuel leak inside pump cabinet @ southeast meter</t>
  </si>
  <si>
    <t>TP002095</t>
  </si>
  <si>
    <t>P#19 (D) nozzle leak</t>
  </si>
  <si>
    <t>TP002013</t>
  </si>
  <si>
    <t>TP002118</t>
  </si>
  <si>
    <t>P#15 gas hose leak. P#16 (D) noz leak. P#1 (85) gas hose crkd.</t>
  </si>
  <si>
    <t>TP002109</t>
  </si>
  <si>
    <t>TP002119</t>
  </si>
  <si>
    <t>P#5 (D) nozzle holder broken</t>
  </si>
  <si>
    <t>TP002035</t>
  </si>
  <si>
    <t>TP002121</t>
  </si>
  <si>
    <t>P#1 missing eth %. P#2 (D) hose leaks below upper breakaway</t>
  </si>
  <si>
    <t>TP002124</t>
  </si>
  <si>
    <t>TP002093</t>
  </si>
  <si>
    <t>SAFE MART</t>
  </si>
  <si>
    <t>TP002127</t>
  </si>
  <si>
    <t>New pumps installed. P#5 (91) -8. Street sign price for (91) does not match pump price. All pumps missing security seals. All pumps missing eth % labels.</t>
  </si>
  <si>
    <t>TP002054</t>
  </si>
  <si>
    <t>TP002134</t>
  </si>
  <si>
    <t>P#2 (88EF) -8</t>
  </si>
  <si>
    <t>TP002055</t>
  </si>
  <si>
    <t>800 N 800 E</t>
  </si>
  <si>
    <t>TP002135</t>
  </si>
  <si>
    <t>P#1 (D) -9</t>
  </si>
  <si>
    <t>TP002112</t>
  </si>
  <si>
    <t>TP002136</t>
  </si>
  <si>
    <t>P#5 gas hose deep cut &amp; abraded. P#11 gas noz leaks. P#3(85), P#4(85), P#6(85), P#7(87), P#8(D), P#12(85), missing P.I. labels</t>
  </si>
  <si>
    <t>TP002116</t>
  </si>
  <si>
    <t>TP002142</t>
  </si>
  <si>
    <t>P#1 gas hose abraded to inner steel mesh. P#3 gas hose cracked.</t>
  </si>
  <si>
    <t>TP002123</t>
  </si>
  <si>
    <t>TP002143</t>
  </si>
  <si>
    <t>Regular underground tank (north) Fill Cap brkn.  P#3 gas hose crkd.</t>
  </si>
  <si>
    <t>P#2 (D) -22. P#7 (D) -12. P#12 (D) -8.  P#5/6, #11/12, #13/14 no security seals. P#14 (88EF) nozzle auto shutoff failure. P#1 (88EF) and P#3 (88EF) hose leak at upper connection to pump frame. P#3 (D) and P#10 (D) hoses leak above upper breakaway fitting. P#15, #16, #18 no ethanol % labels.</t>
  </si>
  <si>
    <t>TP002126</t>
  </si>
  <si>
    <t>TP002147</t>
  </si>
  <si>
    <t>P#1 no eth %. P#3 &amp; P#6 gas hoses cracked (both upper &amp; lower sections). P#10 main display, volume, 1st dec. place. RU #2  (south) tank fill cap brkn.</t>
  </si>
  <si>
    <t>TP001851</t>
  </si>
  <si>
    <t>TP002150</t>
  </si>
  <si>
    <t>P#4 (91) no P.I. P#9 (D) &amp; P#10 (D) noz leak. P#10 (91) deliv speed below minimum. Tank (D) fill cap brkn.</t>
  </si>
  <si>
    <t>TP001852</t>
  </si>
  <si>
    <t>TP002151</t>
  </si>
  <si>
    <t>P#1 gas hose spring activated coil retractor, cord is broken</t>
  </si>
  <si>
    <t>TP002130</t>
  </si>
  <si>
    <t>TP002152</t>
  </si>
  <si>
    <t>P#5/#6 no security seal. P#3/#4 &amp; #11/#12, 30 µ filters on gas.</t>
  </si>
  <si>
    <t>TP002129</t>
  </si>
  <si>
    <t>TP002155</t>
  </si>
  <si>
    <t>P#6 (85 and 91) missing product identity labels</t>
  </si>
  <si>
    <t>TP001745</t>
  </si>
  <si>
    <t>All gasoline pumps missing Eth % labels</t>
  </si>
  <si>
    <t>TP002046</t>
  </si>
  <si>
    <t>P#1, #11, #12 hose retractor-reel cord brkn.  P#3 missing eth %.</t>
  </si>
  <si>
    <t>TP002021</t>
  </si>
  <si>
    <t>TP002159</t>
  </si>
  <si>
    <t>P#13,15,17,19 filters not 10µ. P#14 gas hose upper sect crkd. P#18(D) noz leak.</t>
  </si>
  <si>
    <t>TP002012</t>
  </si>
  <si>
    <t>KUM &amp; GO #2500</t>
  </si>
  <si>
    <t>TP002166</t>
  </si>
  <si>
    <t>All pumps, filters on gas meters not 10µ. All pumps, ethanol % label font &lt; 1/2" tall. P#3/P#4 no security seal. P#3 (D) upper short hose leak. P#10 P.I. labels (85 &amp; 88EF) are reversed.</t>
  </si>
  <si>
    <t>TP002170</t>
  </si>
  <si>
    <t>TP002156</t>
  </si>
  <si>
    <t>TP002171</t>
  </si>
  <si>
    <t>P# 1, 2, 5, 6, 7, 8, 11, 12, 13, 14, 19, 20, 23, 24 missing security seals. P#13 (D) nozzle leak.</t>
  </si>
  <si>
    <t>TP002153</t>
  </si>
  <si>
    <t>TP002172</t>
  </si>
  <si>
    <t>All pumps need Product Identity labels corrected. All pumps need unit prices activated to match street sign advertised price</t>
  </si>
  <si>
    <t>TP002144</t>
  </si>
  <si>
    <t>TP002184</t>
  </si>
  <si>
    <t>P#3 (D) nozzle leak</t>
  </si>
  <si>
    <t>TP002087</t>
  </si>
  <si>
    <t>SPEEDWAY #9427</t>
  </si>
  <si>
    <t>TP002185</t>
  </si>
  <si>
    <t>P#4 gas hose short section above U.B.F. leaks at top of pump</t>
  </si>
  <si>
    <t>TP002189</t>
  </si>
  <si>
    <t>TP002190</t>
  </si>
  <si>
    <t>TP001552</t>
  </si>
  <si>
    <t>TP002196</t>
  </si>
  <si>
    <t>P#10 (85) missing PI.  P#6 (D) noz leak. P#9 (D) noz leak</t>
  </si>
  <si>
    <t>TP001858</t>
  </si>
  <si>
    <t>TP002199</t>
  </si>
  <si>
    <t>P#2 -9. P#4 -7. P#6 -7. P#8 -7. P#10 -7. (All are 88EF.)</t>
  </si>
  <si>
    <t>TP002162</t>
  </si>
  <si>
    <t>TP002200</t>
  </si>
  <si>
    <t>Regular underground tank (west) Fill Cap broken</t>
  </si>
  <si>
    <t>TP002163</t>
  </si>
  <si>
    <t>TP002201</t>
  </si>
  <si>
    <t>P#1 &amp; P#12 gas hoses crkd. P#2 (D) hose bulged near noz connection</t>
  </si>
  <si>
    <t>TP002106</t>
  </si>
  <si>
    <t>TP002204</t>
  </si>
  <si>
    <t>P#7 (85) &amp; P#12 (85) &amp; P#12 (D) missing P.I. labels</t>
  </si>
  <si>
    <t>TP001981</t>
  </si>
  <si>
    <t>TP002206</t>
  </si>
  <si>
    <t>P#13, #17, #21, #22 (all 88EF) noz auto shutoff failure.  UPD not funct #6(87)(91)(88EF), #7(85), #10(88EF). No P.I. #2(D), #5 (D). P#32 (D) hose leak.  Jason inspected half the 176 devices = 88 dev.</t>
  </si>
  <si>
    <t>TP002091</t>
  </si>
  <si>
    <t>TP002208</t>
  </si>
  <si>
    <t>P#2 (85) and P#8 (D) missing P.I. labels</t>
  </si>
  <si>
    <t>TP002180</t>
  </si>
  <si>
    <t>TP002210</t>
  </si>
  <si>
    <t>P#3, #4, #5, #6 gas hoses short &amp; long sections (P#2 short only)</t>
  </si>
  <si>
    <t>TP002167</t>
  </si>
  <si>
    <t>TP002211</t>
  </si>
  <si>
    <t>P#1 &amp; P#2 one fuel filter not 10µ.  P#3, #4, #5, #6 short upper section of gas hoses crkd. P#6 long gas hose crkd.</t>
  </si>
  <si>
    <t>TP002080</t>
  </si>
  <si>
    <t>TP002220</t>
  </si>
  <si>
    <t>P#3 (91) has 92 octane label. P#5 gas hose bulged, loose at swage fitting. P#5 (85) &amp; P#9 (D) U.P.D. not functioning. P#9 lower sheet metal cover needs attachment to console. P#10 (D) noz hldr brkn.</t>
  </si>
  <si>
    <t>TP002192</t>
  </si>
  <si>
    <t>TP002223</t>
  </si>
  <si>
    <t>P#3 (88EF) U.P. display not functioning. P#12(D) hose cracked</t>
  </si>
  <si>
    <t>TP002224</t>
  </si>
  <si>
    <t>TP002203</t>
  </si>
  <si>
    <t>TP002231</t>
  </si>
  <si>
    <t>P#5 northwest meter leak inside cabinet on underside</t>
  </si>
  <si>
    <t>TP002165</t>
  </si>
  <si>
    <t>TP002232</t>
  </si>
  <si>
    <t>P#5 gas hose crkd. P#11 (D) noz leak</t>
  </si>
  <si>
    <t>TP002221</t>
  </si>
  <si>
    <t>TP002235</t>
  </si>
  <si>
    <t>P#11 (D) and P#12 (D) fuel delivery speed below minimum</t>
  </si>
  <si>
    <t>TP002238</t>
  </si>
  <si>
    <t>TP002194</t>
  </si>
  <si>
    <t>TP002239</t>
  </si>
  <si>
    <t>P#4 gas hose cracked &amp; damaged</t>
  </si>
  <si>
    <t>TP002154</t>
  </si>
  <si>
    <t>TP002243</t>
  </si>
  <si>
    <t>P#2 (85) unit price display not functioning</t>
  </si>
  <si>
    <t>TP002169</t>
  </si>
  <si>
    <t>TP002244</t>
  </si>
  <si>
    <t>P#8 gas noz leak. Pump placed out of service until repaired.</t>
  </si>
  <si>
    <t>TP001467</t>
  </si>
  <si>
    <t>TP002252</t>
  </si>
  <si>
    <t>Pumps &amp; tanks removed. WinWam updated. Blue form submitted.</t>
  </si>
  <si>
    <t>TP002212</t>
  </si>
  <si>
    <t>TP002258</t>
  </si>
  <si>
    <t>P#9 (88EF) hose leak above upper breakaway</t>
  </si>
  <si>
    <t>TP002215</t>
  </si>
  <si>
    <t>P#8 and P#9, gasoline hoses need replacement</t>
  </si>
  <si>
    <t>TP002226</t>
  </si>
  <si>
    <t>TP002267</t>
  </si>
  <si>
    <t>P#1/#2 one fuel filter not 10µ. P#2, #3, #6 gas nozzles, no spring on lever latch</t>
  </si>
  <si>
    <t>TP002193</t>
  </si>
  <si>
    <t>TP002268</t>
  </si>
  <si>
    <t>P#2, #5, #8 missing (85 octane) product identity labels</t>
  </si>
  <si>
    <t>TP002213</t>
  </si>
  <si>
    <t>7-11 #25117C</t>
  </si>
  <si>
    <t>287 W 3300 S</t>
  </si>
  <si>
    <t>P#1 (87) hose cracked, needs replacement</t>
  </si>
  <si>
    <t>TP002249</t>
  </si>
  <si>
    <t>P#3 &amp; #4 trip hazard, bolts needs removal. P#1, #2, #3, #4 no eth %.</t>
  </si>
  <si>
    <t>TP002273</t>
  </si>
  <si>
    <t>TP002254</t>
  </si>
  <si>
    <t>PHILLIPS 66 KICKS</t>
  </si>
  <si>
    <t>TP002274</t>
  </si>
  <si>
    <t>P#5, gas hose, lower section needs replacement</t>
  </si>
  <si>
    <t>TP002257</t>
  </si>
  <si>
    <t>TP002275</t>
  </si>
  <si>
    <t>P#13, flap-switch for fuel shutoff inside noz hldr brkn. P#8 (D) noz leak. P#15 (D) hose needs replacement.</t>
  </si>
  <si>
    <t>TP002253</t>
  </si>
  <si>
    <t>TP002277</t>
  </si>
  <si>
    <t>P#2(85) -24.  P#4, gas hose, short upper section needs replacement.</t>
  </si>
  <si>
    <t>TP002263</t>
  </si>
  <si>
    <t>TP002278</t>
  </si>
  <si>
    <t>P#3 &amp; P#4 one fuel filter not 10µ.  P#1 (87) missing P.I. label</t>
  </si>
  <si>
    <t>TP002186</t>
  </si>
  <si>
    <t>TP002280</t>
  </si>
  <si>
    <t>P#1 main display not functioning. P#5 main display, 3rd decimal place not functioning. P#9 (D) noz leak. P#2, #4, #7, #8 gas hoses cracked.</t>
  </si>
  <si>
    <t>TP002259</t>
  </si>
  <si>
    <t>TP002284</t>
  </si>
  <si>
    <t>P#1 missing eth % label</t>
  </si>
  <si>
    <t>TP002183</t>
  </si>
  <si>
    <t>TP002286</t>
  </si>
  <si>
    <t>P#1, #6, #8 unit price displays not readable</t>
  </si>
  <si>
    <t>TP002245</t>
  </si>
  <si>
    <t>TP002290</t>
  </si>
  <si>
    <t>P#9 (91) &amp; P#10 (91) UPD not fully functional. P#4 (D) noz hldr brkn</t>
  </si>
  <si>
    <t>TP002246</t>
  </si>
  <si>
    <r>
      <rPr>
        <rFont val="Calibri"/>
        <strike/>
        <color theme="1"/>
        <sz val="11.0"/>
      </rPr>
      <t>P#5 fuel leak from west-side meter. P#3, #5, #6, #7 gas hoses crkd</t>
    </r>
    <r>
      <rPr>
        <rFont val="Calibri"/>
        <color theme="1"/>
        <sz val="11.0"/>
      </rPr>
      <t>. P#5 (85) -10 cu. in.</t>
    </r>
  </si>
  <si>
    <t>TP002229</t>
  </si>
  <si>
    <t>TP002300</t>
  </si>
  <si>
    <t>P#1, #2, #3, #4 fuel filters on gas meters not 10µ</t>
  </si>
  <si>
    <t>TP002247</t>
  </si>
  <si>
    <t>TP002301</t>
  </si>
  <si>
    <t>P#6 (D) noz leak. P#15 volume display, 3rd dec plc not functioning.</t>
  </si>
  <si>
    <t>TP002287</t>
  </si>
  <si>
    <t>TP2304</t>
  </si>
  <si>
    <t>P#7 (85) -7 cu.in.</t>
  </si>
  <si>
    <t>TP002306</t>
  </si>
  <si>
    <t>P#5 fuel leak from west-side meter. P#3, #5, #6, #7 gas hoses crkd. P#5 (85) -10 cu. in.</t>
  </si>
  <si>
    <t>TP002313</t>
  </si>
  <si>
    <t>TP002219</t>
  </si>
  <si>
    <t>TP002315</t>
  </si>
  <si>
    <t xml:space="preserve">P#2 (D) hose leak below U.B. P#12 (D) noz leak. P#12 (D) missing P.I. </t>
  </si>
  <si>
    <t>TP002265</t>
  </si>
  <si>
    <t>TP002316</t>
  </si>
  <si>
    <t>P#5 (85) -8 cu.in.</t>
  </si>
  <si>
    <t>TP002264</t>
  </si>
  <si>
    <t>TP002317</t>
  </si>
  <si>
    <t>P#5 &amp; P#6 missing eth % labels</t>
  </si>
  <si>
    <t>TP001584</t>
  </si>
  <si>
    <t>7-11 #19587</t>
  </si>
  <si>
    <t>341 N MAIN ST</t>
  </si>
  <si>
    <t>Pumps and tanks removed. Deactivated and changes to Convenience Only - No Pumps</t>
  </si>
  <si>
    <t>TP002322</t>
  </si>
  <si>
    <t>TP002330</t>
  </si>
  <si>
    <t>P#6 gas hose cut &amp; cracked, need replacement</t>
  </si>
  <si>
    <t>TP002324</t>
  </si>
  <si>
    <t>TP002335</t>
  </si>
  <si>
    <t>P#13 (D) and P#14 (D), nozzles leak</t>
  </si>
  <si>
    <t>TP002320</t>
  </si>
  <si>
    <t>TP002339</t>
  </si>
  <si>
    <t>P#5 (91) -10 cu. in.  P#9 (D) hose leak at top conn. P#5 (gas), P#7 (gas), P#7 (88EF), P#8 (88EF) upper hoses crkd. P#10 (gas) lower hose crkd.</t>
  </si>
  <si>
    <t>TP002346</t>
  </si>
  <si>
    <t>TP002308</t>
  </si>
  <si>
    <t>KUM &amp; GO #2501</t>
  </si>
  <si>
    <t>TP002352</t>
  </si>
  <si>
    <t>P#4 (85) -7 cu. in. All pumps eth % label font not 1/2" tall minimum</t>
  </si>
  <si>
    <t>TP002305</t>
  </si>
  <si>
    <t>TP002357</t>
  </si>
  <si>
    <t>P#4 (D) -8 cu. In.</t>
  </si>
  <si>
    <t>TP002298</t>
  </si>
  <si>
    <t>TP002359</t>
  </si>
  <si>
    <t>P#2, #3, #4, #5 gas hoses cracked, need replacement</t>
  </si>
  <si>
    <t>TP002289</t>
  </si>
  <si>
    <t>TP002361</t>
  </si>
  <si>
    <t>Street sign advertised price doesn't match pump price. P#8 all fuel grades, unit prices mismatched. UPD not functioning for P#3 (88 &amp; 91), P#4 (88), P#6 (91).</t>
  </si>
  <si>
    <t>TP002343</t>
  </si>
  <si>
    <t>P#6 gas hose &amp; P#6 diesel hose, both cracked</t>
  </si>
  <si>
    <t>TP002342</t>
  </si>
  <si>
    <t>TP002370</t>
  </si>
  <si>
    <t>P#4 gas nozzle leaks</t>
  </si>
  <si>
    <t>TP002344</t>
  </si>
  <si>
    <t>TP002374</t>
  </si>
  <si>
    <t>P#1 and P#5, gas hoses cut deeply &amp; cracked</t>
  </si>
  <si>
    <t>TP002345</t>
  </si>
  <si>
    <t>TP002375</t>
  </si>
  <si>
    <t>P#3 gas nozzle leaks. P#7 (85) missing P.I. label</t>
  </si>
  <si>
    <t>TP002383</t>
  </si>
  <si>
    <t>P#2 (91) hose leaks. Violation issued.</t>
  </si>
  <si>
    <t>TP002354</t>
  </si>
  <si>
    <t>TP002384</t>
  </si>
  <si>
    <t>P#4 gas nozzle auto-shutoff failure. Removed from service</t>
  </si>
  <si>
    <t>TP002323</t>
  </si>
  <si>
    <t>TP002387</t>
  </si>
  <si>
    <t>P#8 gas nozzle missing vehicle tank retention device (coil)</t>
  </si>
  <si>
    <t>TP002347</t>
  </si>
  <si>
    <t>1st STOP</t>
  </si>
  <si>
    <t>185 ASPEN DR</t>
  </si>
  <si>
    <t>TP002388</t>
  </si>
  <si>
    <t>P#3 gas nozzle leak. P#4 (D) hose leak. P#4 (D) missing P.I. label</t>
  </si>
  <si>
    <t>TP002341</t>
  </si>
  <si>
    <t>TP002391</t>
  </si>
  <si>
    <t>P#8 (D) hose leaks at crimp fitting near nozzle connection</t>
  </si>
  <si>
    <t>TP002380</t>
  </si>
  <si>
    <t>TP002393</t>
  </si>
  <si>
    <t>Team effort with Adell.  P#5 and P#13 missing security seals. P#6 (91) -8 cu. in.</t>
  </si>
  <si>
    <t>TP002382</t>
  </si>
  <si>
    <t>TP002396</t>
  </si>
  <si>
    <t>P#5 gas hose, hole in outer layer down to steel mesh</t>
  </si>
  <si>
    <t>TP002399</t>
  </si>
  <si>
    <t>TP002353</t>
  </si>
  <si>
    <t>TP002403</t>
  </si>
  <si>
    <t>P#6 (D) hose leak at noz conn. P#14 (gas) hose lower section, deep cut</t>
  </si>
  <si>
    <t>TP002297</t>
  </si>
  <si>
    <t>CONOCO</t>
  </si>
  <si>
    <t>130 W CTR ST</t>
  </si>
  <si>
    <t>P#3 &amp; P#4 missing eth % labels</t>
  </si>
  <si>
    <t>TP002363</t>
  </si>
  <si>
    <t>TP002406</t>
  </si>
  <si>
    <t>P#6 gas nozzle leak. P#9 gas hose lower section cracked</t>
  </si>
  <si>
    <t>TP002397</t>
  </si>
  <si>
    <t>TP002415</t>
  </si>
  <si>
    <t>P#10, incorrect product identity labels for (85, 87, 89)</t>
  </si>
  <si>
    <t>TP002400</t>
  </si>
  <si>
    <t>TP002416</t>
  </si>
  <si>
    <t>P#12 (D) nozzle leaks after shut-off</t>
  </si>
  <si>
    <t>TP002326</t>
  </si>
  <si>
    <t>TP002422</t>
  </si>
  <si>
    <t>P#3 (91) fuel delivery speed below minimum flow rate</t>
  </si>
  <si>
    <t>TP002425</t>
  </si>
  <si>
    <t>TP002431</t>
  </si>
  <si>
    <t>P#7 (D), P#10 (D), P#12 (D) these hoses leak at swivel conn to noz</t>
  </si>
  <si>
    <t>TP002404</t>
  </si>
  <si>
    <t>TP002436</t>
  </si>
  <si>
    <t>P#7 (D) -16.  P#9 (88EF) -7.  P#9 &amp; #10 missing security seals.</t>
  </si>
  <si>
    <t>TP002410</t>
  </si>
  <si>
    <t>TP002444</t>
  </si>
  <si>
    <t>P#10 main display, volume, 3rd dec. place not fully functioning</t>
  </si>
  <si>
    <t>TP002292</t>
  </si>
  <si>
    <t>TP002445</t>
  </si>
  <si>
    <t>P#9 (91) &amp; P#10 (91) fuel delivery speed below minimum required</t>
  </si>
  <si>
    <t>TP002423</t>
  </si>
  <si>
    <t>TP002446</t>
  </si>
  <si>
    <t>P#3 gas hose lower sect crkd.  RU tank fill cap brkn &amp; Spl Bckt full</t>
  </si>
  <si>
    <t>TP002424</t>
  </si>
  <si>
    <t>TP002447</t>
  </si>
  <si>
    <t>P#3 missing eth % label</t>
  </si>
  <si>
    <t>TP002450</t>
  </si>
  <si>
    <t>TP002452</t>
  </si>
  <si>
    <t>P#13, #14, #17, #18 (all 88 EF) fuel delivery speed is &lt; min flow rate</t>
  </si>
  <si>
    <t>TP002360</t>
  </si>
  <si>
    <t>TP002453</t>
  </si>
  <si>
    <t>P#3 (D) hose worn and stretched. P#11 (D) missing P.I. label</t>
  </si>
  <si>
    <t>TP002318</t>
  </si>
  <si>
    <t>TP002458</t>
  </si>
  <si>
    <t>P#5, #6, #8, diesel hoses cracked (short upper section only). Fuel samples collected for lab</t>
  </si>
  <si>
    <t>TP002441</t>
  </si>
  <si>
    <t>TP002459</t>
  </si>
  <si>
    <t>P#1 gas hose leaks at swivel connection to nozzle</t>
  </si>
  <si>
    <t>TP002461</t>
  </si>
  <si>
    <t>TP002466</t>
  </si>
  <si>
    <t>P#7 (85) -10 cu. in.</t>
  </si>
  <si>
    <t>TP002288</t>
  </si>
  <si>
    <t xml:space="preserve">P#5 (91) unit price display first digit not fully functioning </t>
  </si>
  <si>
    <t>TP002355</t>
  </si>
  <si>
    <t>7-11 #25760C</t>
  </si>
  <si>
    <t>895 E 4500 S</t>
  </si>
  <si>
    <t>TP002471</t>
  </si>
  <si>
    <t>Pumps and tanks removed. Deactivated and changed to Convenience Only - No Pumps</t>
  </si>
  <si>
    <t>TP002365</t>
  </si>
  <si>
    <t>TP002474</t>
  </si>
  <si>
    <t>P#1 (D) hose, lower section cracked. P#6 (D) hose leaks two places</t>
  </si>
  <si>
    <t>TP002429</t>
  </si>
  <si>
    <t>TP002478</t>
  </si>
  <si>
    <t>P#8 (85) creep-up, appears to be meter related, not leakage</t>
  </si>
  <si>
    <t>TP002480</t>
  </si>
  <si>
    <t>TP002414</t>
  </si>
  <si>
    <t>TP002487</t>
  </si>
  <si>
    <t>P#7 (85) -9 cu. in.</t>
  </si>
  <si>
    <t>TP002488</t>
  </si>
  <si>
    <t>P#1 (D), P#6 (D), P#12 (D) hoses leak at nozzle connection. P#7 gas hose crkd. P#7 (gas) and P#17 (88EF) nozzles leak after shut-off.</t>
  </si>
  <si>
    <t>TP002420</t>
  </si>
  <si>
    <t>TP002489</t>
  </si>
  <si>
    <t>P#15 gas hose leak at threaded connection below U. B.</t>
  </si>
  <si>
    <t>TP002435</t>
  </si>
  <si>
    <t>TP002492</t>
  </si>
  <si>
    <t>P#4 gas hose leaks at upper break-away fitting</t>
  </si>
  <si>
    <t>TP002486</t>
  </si>
  <si>
    <t>TP002493</t>
  </si>
  <si>
    <t>P#6 (85 &amp; D) missing P.I. labels.  Fuel samples for W&amp;M lab.</t>
  </si>
  <si>
    <t>TP002421</t>
  </si>
  <si>
    <t>TP002504</t>
  </si>
  <si>
    <t>P#2 (D) no product ID label. P#8 gas hose lower section cracked</t>
  </si>
  <si>
    <t>TP002467</t>
  </si>
  <si>
    <t>TP002505</t>
  </si>
  <si>
    <t>P#9 gas nozzle missing retention coil. P#10 (D) missing P.I. label</t>
  </si>
  <si>
    <t>TP002476</t>
  </si>
  <si>
    <t>TP002508</t>
  </si>
  <si>
    <t>P#2 gas hose leaks below upper break-away fitting at hose conn.</t>
  </si>
  <si>
    <t>TP002475</t>
  </si>
  <si>
    <t>TP002509</t>
  </si>
  <si>
    <t>P#1 &amp; P#4 gas hoses, shrt uppr sect crkd. P#9 (87) 1st numeral UPD not funct. P#11 (85) 2nd decimal UPD not funct.</t>
  </si>
  <si>
    <t>TP002479</t>
  </si>
  <si>
    <t>TP002514</t>
  </si>
  <si>
    <t>P#9 (85) -11 cu. in.</t>
  </si>
  <si>
    <t>TP002477</t>
  </si>
  <si>
    <t>TP002516</t>
  </si>
  <si>
    <t>P#15 &amp; P#16, ORD Red diesel fuel deliv speed &lt; min flow rate</t>
  </si>
  <si>
    <t>TP002501</t>
  </si>
  <si>
    <t>P#9 (85) -63 cu. in.</t>
  </si>
  <si>
    <t>TP002427</t>
  </si>
  <si>
    <t>TP002523</t>
  </si>
  <si>
    <t>P#3 and P#4 missing ethanol percentage labels</t>
  </si>
  <si>
    <t>TP002455</t>
  </si>
  <si>
    <t>TP002524</t>
  </si>
  <si>
    <t>P#3 (D) noz leak at swivel conn. Team effort with Adell. Thank you!</t>
  </si>
  <si>
    <t>TP002521</t>
  </si>
  <si>
    <t>TP002526</t>
  </si>
  <si>
    <t>P#11 (85) -17, also meter creep.  P#17 (91) -21.  P#21 (85) -10.  P#24 (85) -21.  Team effort w/ Adell, thank you!</t>
  </si>
  <si>
    <t>TP002462</t>
  </si>
  <si>
    <t>TP002530</t>
  </si>
  <si>
    <t>P#1 unit price displays not readable for all fuel grades</t>
  </si>
  <si>
    <t>TP002533</t>
  </si>
  <si>
    <t>TP002527</t>
  </si>
  <si>
    <t>1175 W 130 S</t>
  </si>
  <si>
    <t>P#9 (D) leak inside console at south-side filter</t>
  </si>
  <si>
    <t>TP002481</t>
  </si>
  <si>
    <t>TP002543</t>
  </si>
  <si>
    <t>P#1, P#6, P#10 gas hoses (short upper sections) crkd. P#7 gas hose (long lower) crkd. P#11 gas noz missing coil retention.</t>
  </si>
  <si>
    <t>TP002547</t>
  </si>
  <si>
    <t>TP002513</t>
  </si>
  <si>
    <t>TP002556</t>
  </si>
  <si>
    <t xml:space="preserve">P#2, #3, #4, #8 lower gas hoses crkd. P#2 upper short hose crkd. P#9 gas hose leaks at upper connection to pump. P#8 plastic nozzle holder broken. </t>
  </si>
  <si>
    <t>TP002558</t>
  </si>
  <si>
    <t>Building, store, pumps removed. Under construction for new Maverik</t>
  </si>
  <si>
    <t>TP002519</t>
  </si>
  <si>
    <t>TP002560</t>
  </si>
  <si>
    <t>P#12 (85) -9 cu. In.</t>
  </si>
  <si>
    <t>TP002520</t>
  </si>
  <si>
    <t>TP002561</t>
  </si>
  <si>
    <t>P#3 gas nozzle broken, removed pump from service</t>
  </si>
  <si>
    <t>TP002538</t>
  </si>
  <si>
    <t>TP002562</t>
  </si>
  <si>
    <t>P#3 (91) -32 cu. in.</t>
  </si>
  <si>
    <t>TP002484</t>
  </si>
  <si>
    <t>TP002566</t>
  </si>
  <si>
    <t>P#3 (88EF) hose cut 2 places. All 88EF dispensers, fuel delivery speed  below minimum flow rate. Fuel samples for W&amp;M lab.</t>
  </si>
  <si>
    <t>TP002539</t>
  </si>
  <si>
    <t>TP002570</t>
  </si>
  <si>
    <t>P#2 (D) -8. P#8 (91) -7. All pumps: security seals installed incorrectly</t>
  </si>
  <si>
    <t>TP002497</t>
  </si>
  <si>
    <t>TP002571</t>
  </si>
  <si>
    <t>P#2 (D) &amp; P#12 (D) nozzles leak. P#3 &amp; P#4 no security seal. P#3 vol display 1st numeral and P#5 vol display 2nd &amp; 3rd decimals, not fully functioning.</t>
  </si>
  <si>
    <t>TP002511</t>
  </si>
  <si>
    <t>TP002573</t>
  </si>
  <si>
    <t xml:space="preserve">P#1 (85) unit price display unreadable. P#2 &amp; #11 gas hoses cracked </t>
  </si>
  <si>
    <t>TP002584</t>
  </si>
  <si>
    <t>TP002586</t>
  </si>
  <si>
    <t>P#3 gas nozzle leaks excessively, removed from service</t>
  </si>
  <si>
    <t>TP002568</t>
  </si>
  <si>
    <t>TP002588</t>
  </si>
  <si>
    <t>ORD storage tank missing steel cover. P#1 and P#3 lower gas hoses cracked. Fuel samples for lab.</t>
  </si>
  <si>
    <t>TP002583</t>
  </si>
  <si>
    <t>TP002589</t>
  </si>
  <si>
    <t>TP002554</t>
  </si>
  <si>
    <t>TP002593</t>
  </si>
  <si>
    <t>P#4 (D) -70.  P#9 (D) -8.</t>
  </si>
  <si>
    <t>TP002563</t>
  </si>
  <si>
    <t>P#2 and P#6 gas hoses,lower sections cut, need replacement</t>
  </si>
  <si>
    <t>TP002549</t>
  </si>
  <si>
    <t>TP002602</t>
  </si>
  <si>
    <t>P#7 (D) -8 cu. in.  P#1 (D) nozzle missing retention coil. P#5 and P#11 gas hoses cut.</t>
  </si>
  <si>
    <t>TP002496</t>
  </si>
  <si>
    <t>TP002607</t>
  </si>
  <si>
    <t>P#1 (D) nozzle leaks</t>
  </si>
  <si>
    <t>TP002534</t>
  </si>
  <si>
    <t>TP002641</t>
  </si>
  <si>
    <t>All pumps, no key to access sec seals. P#1, #3, #4, #6, #9 gas hoses crkd</t>
  </si>
  <si>
    <t>TP002515</t>
  </si>
  <si>
    <t>TP002610</t>
  </si>
  <si>
    <t>P#1 (85) -16 cu in.  P#7 fuel leaking from underside of southeast meter.  Unit price (D) street &lt;&gt; pump.  P#3, #6, #7, #8 gas hoses cracked.  P tank Fill Cap broken.</t>
  </si>
  <si>
    <t>TP002550</t>
  </si>
  <si>
    <t>TP002614</t>
  </si>
  <si>
    <t>P#8 (85) missing product identity label</t>
  </si>
  <si>
    <t>TP002536</t>
  </si>
  <si>
    <t>TP002615</t>
  </si>
  <si>
    <t xml:space="preserve">P#1 (85) -16 cu in.  P#9 &amp; P#10 no sec seal west meter. P#2 (D) &amp; P#7 (D) both hoses leak at shrt uppr sect. P#9 gas hose lower sect crkd. P#1 (D) &amp; P#10 (85) no P.I. labels. </t>
  </si>
  <si>
    <t>TP002529</t>
  </si>
  <si>
    <t>TP002616</t>
  </si>
  <si>
    <t>P#2 (D) hose leak at short upper section</t>
  </si>
  <si>
    <t>TP002617</t>
  </si>
  <si>
    <t>P#4 gasoline hose cracked</t>
  </si>
  <si>
    <t>TP002581</t>
  </si>
  <si>
    <t>TP002618</t>
  </si>
  <si>
    <t>P#1,#2, #3, #4 fluid in sump up to top. P#9 &amp; #10 trip hazard, 4 exposed bolts embedded in concrete. All pumps missing eth % labels.</t>
  </si>
  <si>
    <t>TP002548</t>
  </si>
  <si>
    <r>
      <rPr>
        <rFont val="Calibri"/>
        <color theme="1"/>
        <sz val="11.0"/>
      </rPr>
      <t xml:space="preserve">P#7 (D) -10 cu. in. </t>
    </r>
    <r>
      <rPr>
        <rFont val="Calibri"/>
        <i/>
        <color theme="1"/>
        <sz val="11.0"/>
      </rPr>
      <t xml:space="preserve">Cleared: </t>
    </r>
    <r>
      <rPr>
        <rFont val="Calibri"/>
        <i/>
        <strike/>
        <color theme="1"/>
        <sz val="11.0"/>
      </rPr>
      <t>P#2, P#7, P#8 gas hoses cracked</t>
    </r>
  </si>
  <si>
    <t>TP002542</t>
  </si>
  <si>
    <t>TP002622</t>
  </si>
  <si>
    <t>P#1 (85), P#2 (85), P#3 (85), P#7 (85) missing P. I. labels</t>
  </si>
  <si>
    <t>TP002596</t>
  </si>
  <si>
    <t>TP002624</t>
  </si>
  <si>
    <t>P#5 gas nozzle missing coil winding for retention in tank</t>
  </si>
  <si>
    <t>TP002576</t>
  </si>
  <si>
    <t>TP002625</t>
  </si>
  <si>
    <t>Fuel deliv speed all Ethanol-free pumps &lt; min reqd. P#6 gas noz leak</t>
  </si>
  <si>
    <t>TP002597</t>
  </si>
  <si>
    <t>PHILLIPS 66 - HARTS #80190</t>
  </si>
  <si>
    <t>TP002628</t>
  </si>
  <si>
    <t>P#1 (D) noz leak. P#10, #11, #12 gas hoses crkd. ORD Fill Cap broken.</t>
  </si>
  <si>
    <t>TP002637</t>
  </si>
  <si>
    <r>
      <rPr>
        <rFont val="Calibri"/>
        <color theme="1"/>
        <sz val="11.0"/>
      </rPr>
      <t xml:space="preserve">P#7 (D) -10 cu. in. </t>
    </r>
    <r>
      <rPr>
        <rFont val="Calibri"/>
        <i/>
        <color theme="1"/>
        <sz val="11.0"/>
      </rPr>
      <t xml:space="preserve">Cleared: </t>
    </r>
    <r>
      <rPr>
        <rFont val="Calibri"/>
        <i/>
        <strike/>
        <color theme="1"/>
        <sz val="11.0"/>
      </rPr>
      <t>P#2, P#7, P#8 gas hoses cracked</t>
    </r>
  </si>
  <si>
    <t>TP002587</t>
  </si>
  <si>
    <t>TP002638</t>
  </si>
  <si>
    <t>P#2 (88EF) -9 cu. in.</t>
  </si>
  <si>
    <t>TP002606</t>
  </si>
  <si>
    <t>TP002642</t>
  </si>
  <si>
    <t>P#8 gasoline hose, lower section cracked, needs replacement</t>
  </si>
  <si>
    <t>TP002611</t>
  </si>
  <si>
    <t>TP002643</t>
  </si>
  <si>
    <t>P#6 gas nozzle leaks. P#3 lower gas hose needs replacement</t>
  </si>
  <si>
    <t>TP002532</t>
  </si>
  <si>
    <t>TP002648</t>
  </si>
  <si>
    <t>P#1 (D) nozzle leaks. P#1 gas hose, short upper section cracked.</t>
  </si>
  <si>
    <t>TP002623</t>
  </si>
  <si>
    <t>TP002649</t>
  </si>
  <si>
    <t>P#11 south meter, fuel filter not 10µ. P#1 lower gas hose cracked</t>
  </si>
  <si>
    <t>TP002635</t>
  </si>
  <si>
    <t>TP002650</t>
  </si>
  <si>
    <t>P#1 gas hose, short upper section, leaks at connection to frame</t>
  </si>
  <si>
    <t>TP002600</t>
  </si>
  <si>
    <t>TP002653</t>
  </si>
  <si>
    <t>P#10 gas hose leak at noz conn. P#11 lock on lower panel broken.</t>
  </si>
  <si>
    <t>TP002654</t>
  </si>
  <si>
    <t>TP002531</t>
  </si>
  <si>
    <t>All pumps (88EF) deliv speed &lt; min reqd. P#8 (88EF) hose leaks, short upper sect. P#8 gas hose lower sect crkd.</t>
  </si>
  <si>
    <t>TP002644</t>
  </si>
  <si>
    <t>TP002665</t>
  </si>
  <si>
    <t>P#8 (D) nozzle leaks. P#5, #7, #8 diesel hoses are deteriorated</t>
  </si>
  <si>
    <t>TP002442</t>
  </si>
  <si>
    <t>TP002671</t>
  </si>
  <si>
    <t>P#9 fuel leak in cabinet at underside east meter and pipe in front. P#11 fuel leak in cabinet at east meter underside. Premium underground storage tank Fill Cap broken.</t>
  </si>
  <si>
    <t>TP002494</t>
  </si>
  <si>
    <t>TP002672</t>
  </si>
  <si>
    <t>P#20 main screen, volume, gallons dispensed not functioning</t>
  </si>
  <si>
    <t>TP002634</t>
  </si>
  <si>
    <t>TP002673</t>
  </si>
  <si>
    <t>P#1 gas hose deteriorated. Yellow bagged. Removed from service.</t>
  </si>
  <si>
    <t>TP002633</t>
  </si>
  <si>
    <t>TP002674</t>
  </si>
  <si>
    <t>P#4 gasoline hose cut below upper break-away fitting</t>
  </si>
  <si>
    <t>TP002598</t>
  </si>
  <si>
    <t>TP002679</t>
  </si>
  <si>
    <t>P#1, #5, #6 trip hazards, broken bollards @ South, cut off or repair</t>
  </si>
  <si>
    <t>TP002661</t>
  </si>
  <si>
    <t>TP002680</t>
  </si>
  <si>
    <t>P#3 and P#4, unit price displays for all fuel grades not readable</t>
  </si>
  <si>
    <t>TP002630</t>
  </si>
  <si>
    <t>TP002682</t>
  </si>
  <si>
    <t>All pumps, no key provided to access security seals. P#4 upper hose leaks. P# 14 lower hose cut. P#1, #3, #5, #6, #7, #9, #11, #12, #13, #14, #15 upper whip hoses deteriorated, need replacement.</t>
  </si>
  <si>
    <t>TP002663</t>
  </si>
  <si>
    <t>TP002687</t>
  </si>
  <si>
    <t>P#5 gas nozzle leaks at swivel connection</t>
  </si>
  <si>
    <t>TP002662</t>
  </si>
  <si>
    <t>TP002688</t>
  </si>
  <si>
    <t>P#8 (85) fuel filter not 10 micron</t>
  </si>
  <si>
    <t>TP002667</t>
  </si>
  <si>
    <t>TP002689</t>
  </si>
  <si>
    <t>P#1 (D) nozzle leak. P#3 no eth %. P#10 (85) &amp; P#12 (87) no product ID</t>
  </si>
  <si>
    <t>TP002632</t>
  </si>
  <si>
    <t>P#1 (D), P#6 (87) no P.I. labels. P#11 (88EF) nozzle leaks. UPD not functioning: #3 (D), (89), (91). #7 (88EF), (89), (91). #8 (89), (91). #10 (89), (91). #11 (88EF). #12 (87), (88EF), (89). Hoses need replacement: P#3 (gas), P#5 (D), P#6 (D).</t>
  </si>
  <si>
    <t>TP002440</t>
  </si>
  <si>
    <t>P#1 no security seal on middle meter. P#3 (91) hose leak at upper break-away fitting. P#4 (85) U.P.D not functioning. Jag Singh, owner.</t>
  </si>
  <si>
    <t>TP002522</t>
  </si>
  <si>
    <t>TP002694</t>
  </si>
  <si>
    <t>P#1 gas hose leaks below conn to UBF. P#7 gas nozzle leaks, removed from service. P#5 (D) lower, P#8 (gas) lower, P#11 (gas) short upper, P#12 (D) lower: hoses cracked.  Team effort w/ Adell, thank you!</t>
  </si>
  <si>
    <t>TP002540</t>
  </si>
  <si>
    <t>TP002695</t>
  </si>
  <si>
    <t>P#6 fuel leaks from both west-facing meters. P#11 fuel leak from southeast meter. Removed both pumps from service. P#10 gas hose cut. P#18 (D) nozzle leaks.</t>
  </si>
  <si>
    <t>TP002670</t>
  </si>
  <si>
    <t>TP002696</t>
  </si>
  <si>
    <t>P#5 &amp; #6 fuel leaking inside pump at southwest meter. Remove from service until repaired. Fuel samples for lab.</t>
  </si>
  <si>
    <t>TP002312</t>
  </si>
  <si>
    <t>TP002700</t>
  </si>
  <si>
    <t>P#5 (88 EF) nozzle leak</t>
  </si>
  <si>
    <t>TP002594</t>
  </si>
  <si>
    <t>TP002701</t>
  </si>
  <si>
    <t>P#3 (85) unit price not funct. Prem underground tank fill cap brkn.</t>
  </si>
  <si>
    <t>TP002675</t>
  </si>
  <si>
    <t>P#3 gas hose leaks below upper break-away. P#6 gas hose leaks at swivel connection. P#8 gas hose deteriorated. Fuel samples for lab.</t>
  </si>
  <si>
    <t>TP002691</t>
  </si>
  <si>
    <t>TP002707</t>
  </si>
  <si>
    <t>P#1 (85) -14 cu. in.</t>
  </si>
  <si>
    <t>TP002579</t>
  </si>
  <si>
    <t>TP002711</t>
  </si>
  <si>
    <t>P#1 northwest corner of console damaged &amp; loose on frame, removed from service. P#1 (87) missing Product Identity label.</t>
  </si>
  <si>
    <t>TP002685</t>
  </si>
  <si>
    <t>TP002712</t>
  </si>
  <si>
    <t>P#1 (91), P#2 (91), P#3 (91), P#4 (91), P#5 (D), P#7 (91), P#8 (all grades), U.P.D not functioning. P#3 gas nozzle missing coil retention winding. P#5 gas nozzle leaks. P#6 (D) missing product identity label.</t>
  </si>
  <si>
    <t>TP002686</t>
  </si>
  <si>
    <t>TP002713</t>
  </si>
  <si>
    <t xml:space="preserve">P#2 (87), P#3 (D), P#4 (85 &amp; 87), U.P.D not functioning. </t>
  </si>
  <si>
    <t>TP002714</t>
  </si>
  <si>
    <t>TP002631</t>
  </si>
  <si>
    <t>TP002717</t>
  </si>
  <si>
    <t>Diesel underground storage tank Fill Cap broken. P#9 no eth % label</t>
  </si>
  <si>
    <t>TP002018</t>
  </si>
  <si>
    <t>TP002718</t>
  </si>
  <si>
    <t>Partial, needs to be completed</t>
  </si>
  <si>
    <t>TP002604</t>
  </si>
  <si>
    <t>TP002719</t>
  </si>
  <si>
    <t>P#2 gasoline hose, lower section cracked, needs replacement</t>
  </si>
  <si>
    <t>TP002656</t>
  </si>
  <si>
    <t>TP002721</t>
  </si>
  <si>
    <t>P#6 (91) meter creep-up (not noz leak).  P#1 gas hose deteriorated.  P#1 (85), P#1 (D), P#5 (D), P#6 (91) missing product identity labels.</t>
  </si>
  <si>
    <t>TP002669</t>
  </si>
  <si>
    <t>TP002722</t>
  </si>
  <si>
    <t>P#1 &amp; #2 fluid in sump. P#2, #3, #4, #5, #6, #12 gas hoses deteriorated. Fuel samples for lab.</t>
  </si>
  <si>
    <t>TP002725</t>
  </si>
  <si>
    <t>TP002659</t>
  </si>
  <si>
    <t>TP002730</t>
  </si>
  <si>
    <t>P#9 gas hose, short upper section and P#10 gas hose, lower section, hoses deteriorated. Team effort with Adell. Thank you!</t>
  </si>
  <si>
    <t>TP002660</t>
  </si>
  <si>
    <t>HARMONS (1st visit 4/15)</t>
  </si>
  <si>
    <r>
      <rPr>
        <rFont val="Calibri"/>
        <strike/>
        <color theme="1"/>
        <sz val="11.0"/>
      </rPr>
      <t>P#4 and P#6, cradles for holding nozzles loose in pump consoles</t>
    </r>
    <r>
      <rPr>
        <rFont val="Calibri"/>
        <color theme="1"/>
        <sz val="11.0"/>
      </rPr>
      <t>. P#6, main display, volume, 3rd decimal place not fully functioning.</t>
    </r>
  </si>
  <si>
    <t>HARMONS (2nd visit 4/17)</t>
  </si>
  <si>
    <t>TP002737</t>
  </si>
  <si>
    <t>P#4 and P#6, cradles for holding nozzles loose in pump consoles. P#6, main display, volume, 3rd decimal place not fully functioning. Team effort with Adell. Thank you!</t>
  </si>
  <si>
    <t>TP002706</t>
  </si>
  <si>
    <t>TP002738</t>
  </si>
  <si>
    <t>P#7 gas nozzle missing coil retention winding</t>
  </si>
  <si>
    <t>TP002646</t>
  </si>
  <si>
    <t>TP002743</t>
  </si>
  <si>
    <t>P#1 &amp; P#2 fluid in sump.  P#5, #9, #12 gasoline hoses deteriorated.</t>
  </si>
  <si>
    <t>TP002744</t>
  </si>
  <si>
    <t>TP002699</t>
  </si>
  <si>
    <t>TP002750</t>
  </si>
  <si>
    <t>Tank (88EF) Fill Cap brkn. P#4 (D), P#9 (85), P#12 (D), no P.I. labels</t>
  </si>
  <si>
    <t>TP002703</t>
  </si>
  <si>
    <t>TP002752</t>
  </si>
  <si>
    <t>P#1 (D) nozzle leaks.  P#19 (87), (89), missing P.I. labels.  P#1, #2, #5, #7, #9, #19, gas, short upper whip hoses deteriorated. P#2, #8, #9, #11, #19, gas, long lower hoses deteriorated.</t>
  </si>
  <si>
    <t>TP002734</t>
  </si>
  <si>
    <t>TP002759</t>
  </si>
  <si>
    <t>P#2, #3, #5 gas whip hoses deteriorated.  P#5 (D) nozzle leak at swivel. P#5 (D) no Product Identity label</t>
  </si>
  <si>
    <t>TP002746</t>
  </si>
  <si>
    <t>TP002764</t>
  </si>
  <si>
    <t>P#2 &amp; P#14 no coil winding on noz. P tank Fill Cap brkn. RU north tank steel cover cannot be removed from spill bucket.</t>
  </si>
  <si>
    <t>TP002739</t>
  </si>
  <si>
    <t>TP002769</t>
  </si>
  <si>
    <t>P#16 &amp; P#18, gas hoses, outer layers cut, steel inner weave exposed</t>
  </si>
  <si>
    <t>TP002720</t>
  </si>
  <si>
    <t>P#10 gasoline nozzle leak</t>
  </si>
  <si>
    <t>TP001928</t>
  </si>
  <si>
    <t>SPEEDWAY #9411</t>
  </si>
  <si>
    <t>12592 S 1300 W</t>
  </si>
  <si>
    <t>Vacant. Store closed. Exterior signage removed.</t>
  </si>
  <si>
    <t>TP002757</t>
  </si>
  <si>
    <t>TP002779</t>
  </si>
  <si>
    <t>P#1 and #3, lower gas hoses deteriorated. P#9 (85) no P.I. label</t>
  </si>
  <si>
    <t>TP002704</t>
  </si>
  <si>
    <t>Fuel filters on gasoline dispensers not 10µ.</t>
  </si>
  <si>
    <t>TP002681</t>
  </si>
  <si>
    <t>TP002781</t>
  </si>
  <si>
    <t>Regular underground storage tank (south) Fill Cap broken</t>
  </si>
  <si>
    <t>TP002740</t>
  </si>
  <si>
    <t>TP002782</t>
  </si>
  <si>
    <t>P#7 &amp; P#8 fluid in sump 4" deep. Fuel samples for lab.</t>
  </si>
  <si>
    <t>TP002755</t>
  </si>
  <si>
    <t>TP002783</t>
  </si>
  <si>
    <t>P#9 authorization code key on keypad brkn, is necessary to perform test. P#4, #8, #9, #11 gas hoses deteriorated.</t>
  </si>
  <si>
    <t>TP002771</t>
  </si>
  <si>
    <t>TP002785</t>
  </si>
  <si>
    <t>P#2 gas nozzle leaks, continues to dispense fuel after shut off</t>
  </si>
  <si>
    <t>TP002763</t>
  </si>
  <si>
    <t>TP002794</t>
  </si>
  <si>
    <t>P#3 lower gas hose deteriorated</t>
  </si>
  <si>
    <t>TP002751</t>
  </si>
  <si>
    <t>TP002798</t>
  </si>
  <si>
    <t>P#1 whip hose, P#5 whip &amp; lower hose, P#7 whip hose, cut &amp; crkd.</t>
  </si>
  <si>
    <t>TP002765</t>
  </si>
  <si>
    <t>TP002799</t>
  </si>
  <si>
    <t>P#1 &amp; P#2 fuel filters on gas meters not 10µ. P#6 main display for dollars and volume not functioning properly</t>
  </si>
  <si>
    <t>TP002748</t>
  </si>
  <si>
    <t>TP002808</t>
  </si>
  <si>
    <t>P#5 gas nozzle, broken rivet and broken handle.</t>
  </si>
  <si>
    <t>TP002754</t>
  </si>
  <si>
    <t>TP002809</t>
  </si>
  <si>
    <t>P#4 (85) -7. P#4 (87) -7. P#4 (85, 87) meters creep-up after shut off.</t>
  </si>
  <si>
    <t>TP002804</t>
  </si>
  <si>
    <t>TP002823</t>
  </si>
  <si>
    <t>TP002824</t>
  </si>
  <si>
    <t>TP002789</t>
  </si>
  <si>
    <t>TP002827</t>
  </si>
  <si>
    <t>P#1 (D) noz leak.  P#1 (D), P#3 (91), P#3 (85) missing P.I. labels</t>
  </si>
  <si>
    <t>TP002792</t>
  </si>
  <si>
    <t>Street sign east side advertised price (85 only) doesn't match pump. Fuel samples for lab</t>
  </si>
  <si>
    <t>TP002817</t>
  </si>
  <si>
    <t>TP002831</t>
  </si>
  <si>
    <t>P#1, #2, #7, #8 missing ethanol percentage labels</t>
  </si>
  <si>
    <t>TP002821</t>
  </si>
  <si>
    <t>TP002843</t>
  </si>
  <si>
    <t>P#4 gas hose has black plastic wrapped around breakaway fitting</t>
  </si>
  <si>
    <t>TP002813</t>
  </si>
  <si>
    <t>TP002844</t>
  </si>
  <si>
    <t>TP002784</t>
  </si>
  <si>
    <t>TP002849</t>
  </si>
  <si>
    <t>P#3, upper hose leaks at conn to frame; P#3 lower hose leaks at swivel, remove P#3 from service. P#5, noz leaks at swivel, remove P#5 from service. P#7 main display, volume, 1st two numerals not fully functioning. P#7 (87) unit price display not functioning.</t>
  </si>
  <si>
    <t>TP002747</t>
  </si>
  <si>
    <t>TP002850</t>
  </si>
  <si>
    <t>P#6, #7, #8, whip hoses deteriorated. P#8 lower hose deteriorated.</t>
  </si>
  <si>
    <t>TP002854</t>
  </si>
  <si>
    <t>TP002795</t>
  </si>
  <si>
    <t>TP002856</t>
  </si>
  <si>
    <t>P#32 gas hose retractor cord brkn. UPD not funct #6 (87)(91), #12 (88EF). No P.I. #1(D), #5 (D). P#21 missing eth%.</t>
  </si>
  <si>
    <t>TP002867</t>
  </si>
  <si>
    <r>
      <rPr>
        <rFont val="Calibri"/>
        <color theme="1"/>
        <sz val="11.0"/>
      </rPr>
      <t xml:space="preserve">All pumps (88EF) deliv speed &lt; min req'd. </t>
    </r>
    <r>
      <rPr>
        <rFont val="Calibri"/>
        <strike/>
        <color theme="1"/>
        <sz val="11.0"/>
      </rPr>
      <t>P#8 (88EF) hose leaks, short upper sect. P#8 gas hose lower sect crkd</t>
    </r>
    <r>
      <rPr>
        <rFont val="Calibri"/>
        <color theme="1"/>
        <sz val="11.0"/>
      </rPr>
      <t>.</t>
    </r>
  </si>
  <si>
    <t>TP002807</t>
  </si>
  <si>
    <t>TP002868</t>
  </si>
  <si>
    <t>P#3 (D) nozzle leaks</t>
  </si>
  <si>
    <t>TP002760</t>
  </si>
  <si>
    <r>
      <rPr>
        <rFont val="Calibri"/>
        <color rgb="FFC55A11"/>
        <sz val="11.0"/>
      </rPr>
      <t xml:space="preserve">P#3 (D) -31. P#15 (88EF) noz auto shutoff failure. </t>
    </r>
    <r>
      <rPr>
        <rFont val="Calibri"/>
        <strike/>
        <color rgb="FFC55A11"/>
        <sz val="11.0"/>
      </rPr>
      <t>P#5, #6, #15, authorization key on main screen not functioning, could not test. P#9 gas whip hose leaks at connection to frame. P#9 (D) hose leaks at or below upper disconnect.</t>
    </r>
  </si>
  <si>
    <t>TP002749</t>
  </si>
  <si>
    <t>TP002874</t>
  </si>
  <si>
    <t>P#2 gas hose deteriorated. P#3 gas noz leaks at swivel, red bagged.</t>
  </si>
  <si>
    <t>TP002786</t>
  </si>
  <si>
    <t>TP002875</t>
  </si>
  <si>
    <t>P#14 (D) upper hose leaks</t>
  </si>
  <si>
    <t>TP002677</t>
  </si>
  <si>
    <t>TP002876</t>
  </si>
  <si>
    <t>P#1 (87) no product identity label. P#4 gas nozzle leaks. P#11 both gas and diesel hoses deteriorated</t>
  </si>
  <si>
    <t>TP002838</t>
  </si>
  <si>
    <t>TP002879</t>
  </si>
  <si>
    <t>P#8 lower gas hose cut</t>
  </si>
  <si>
    <t>TP002839</t>
  </si>
  <si>
    <t>TP002880</t>
  </si>
  <si>
    <t>P#1 (D) nozzle leaks at swivel fitting</t>
  </si>
  <si>
    <t>TP002828</t>
  </si>
  <si>
    <t>TP002883</t>
  </si>
  <si>
    <t>P#1, #2, #4, #6, #8, #10, #11, #12 missing or damaged ethanol % labels</t>
  </si>
  <si>
    <t>TP002835</t>
  </si>
  <si>
    <t>TP002884</t>
  </si>
  <si>
    <t>P#7 and P#11, (D) nozzles leak</t>
  </si>
  <si>
    <t>TP002840</t>
  </si>
  <si>
    <t>TP002885</t>
  </si>
  <si>
    <t>P#8 gas nozzle leaks</t>
  </si>
  <si>
    <t>TP002846</t>
  </si>
  <si>
    <t>TP002886</t>
  </si>
  <si>
    <t>P#9 (D) nozzle leak. P#11 (D) nozzle leak</t>
  </si>
  <si>
    <t>TP002841</t>
  </si>
  <si>
    <t>TP002887</t>
  </si>
  <si>
    <t>P#2 (D) creep-up and nozzle leak</t>
  </si>
  <si>
    <t>TP002853</t>
  </si>
  <si>
    <t>TP002892</t>
  </si>
  <si>
    <t>P#3, #4, #13, #14 fuel filters on gas meters not 10µ</t>
  </si>
  <si>
    <t>TP002805</t>
  </si>
  <si>
    <r>
      <rPr>
        <rFont val="Calibri"/>
        <color rgb="FF0070C0"/>
        <sz val="11.0"/>
      </rPr>
      <t xml:space="preserve">P#20 and P#21, authorization code "Pump Test" button inoperable, needs to function to test pump. </t>
    </r>
    <r>
      <rPr>
        <rFont val="Calibri"/>
        <strike/>
        <color rgb="FF0070C0"/>
        <sz val="11.0"/>
      </rPr>
      <t>P#4 D) hose leaks at noz conn. P#25 gas noz leaks at swivel.</t>
    </r>
  </si>
  <si>
    <t>TP002793</t>
  </si>
  <si>
    <t>TP002895</t>
  </si>
  <si>
    <t>All pumps (85) fuel delivery speed less than minimum required. Fuel samples for lab</t>
  </si>
  <si>
    <t>TP002852</t>
  </si>
  <si>
    <t>TP002896</t>
  </si>
  <si>
    <t>P#12 (D) nozzle leaks and continues to dispense fuel after shut off</t>
  </si>
  <si>
    <t>TP002899</t>
  </si>
  <si>
    <r>
      <rPr>
        <rFont val="Calibri"/>
        <color rgb="FF0070C0"/>
        <sz val="11.0"/>
      </rPr>
      <t xml:space="preserve">P#20 and P#21, authorization code "Pump Test" button inoperable, needs to function to test pump. </t>
    </r>
    <r>
      <rPr>
        <rFont val="Calibri"/>
        <strike/>
        <color rgb="FF0070C0"/>
        <sz val="11.0"/>
      </rPr>
      <t>P#4 D) hose leaks at noz conn. P#25 gas noz leaks at swivel.</t>
    </r>
  </si>
  <si>
    <t>TP002888</t>
  </si>
  <si>
    <t>TP002900</t>
  </si>
  <si>
    <t>TP002857</t>
  </si>
  <si>
    <t>TP002903</t>
  </si>
  <si>
    <t>P#23 (88EF) nozzle leaks and continues to dispense after shut off</t>
  </si>
  <si>
    <t>TP002919</t>
  </si>
  <si>
    <t>Fuel filters on gas meters not 10µ. P#6 fuel leaks from (91) meter inside console. P#6 both hoses deteriorated. P#8 gas hose leaks prior to nozzle connection. Annie Zhang 801-369-6868</t>
  </si>
  <si>
    <t>TP002891</t>
  </si>
  <si>
    <t>TP002929</t>
  </si>
  <si>
    <t>P#10 (D) hose leak at or near upper breakaway fitting</t>
  </si>
  <si>
    <t>TP002934</t>
  </si>
  <si>
    <t>Confirming store is closed, vacant, pumps removed. Deactivated devices in WinWam</t>
  </si>
  <si>
    <t>TP002815</t>
  </si>
  <si>
    <t>TP002938</t>
  </si>
  <si>
    <t>P#4 gasoline and P#11  (88EF) hose retractor cords broken. P#4 &amp; P#8 gas hoses lower sections deteriorated, P#7 (D) hose leaks at U.B. fitting</t>
  </si>
  <si>
    <t>TP002800</t>
  </si>
  <si>
    <t>TP002939</t>
  </si>
  <si>
    <t>P#1 gas hose leaks near upper break-away, remove from service</t>
  </si>
  <si>
    <t>TP002796</t>
  </si>
  <si>
    <r>
      <rPr>
        <rFont val="Calibri"/>
        <color rgb="FF0070C0"/>
        <sz val="11.0"/>
      </rPr>
      <t xml:space="preserve">1085 N CYN CREEK PKWY </t>
    </r>
    <r>
      <rPr>
        <rFont val="Calibri"/>
        <i/>
        <color rgb="FF0070C0"/>
        <sz val="9.0"/>
      </rPr>
      <t>(Chappel Dr)</t>
    </r>
  </si>
  <si>
    <t>TP002940</t>
  </si>
  <si>
    <t xml:space="preserve">P#10 fuel leaks from 3 meters inside, remove from service. P#6, #9, #11 gas hoses, short upper, deteriorated. </t>
  </si>
  <si>
    <t>TP002877</t>
  </si>
  <si>
    <t>TP002942</t>
  </si>
  <si>
    <t>P#1 missing eth % label. P#7 (D) hose leak below U.B. fitting</t>
  </si>
  <si>
    <t>TP002878</t>
  </si>
  <si>
    <t>TP002943</t>
  </si>
  <si>
    <t>P#1 no eth % label. P# 2 (D) and P#3 (85) missing P.I. labels</t>
  </si>
  <si>
    <t>TP002907</t>
  </si>
  <si>
    <t>TP002947</t>
  </si>
  <si>
    <t>Street sign advertised unit price does not match pump unit price</t>
  </si>
  <si>
    <t>TP002904</t>
  </si>
  <si>
    <t>TP002948</t>
  </si>
  <si>
    <t>P#5, #13, #24 gas hoses deteriorated. P#23 (D) broken hose retractor cord. P#23 gas nozzle leaks</t>
  </si>
  <si>
    <t>TP002950</t>
  </si>
  <si>
    <r>
      <rPr>
        <rFont val="Calibri"/>
        <color rgb="FFC55A11"/>
        <sz val="11.0"/>
      </rPr>
      <t xml:space="preserve">P#3 (D) -31. P#15 (88EF) noz auto shutoff failure. </t>
    </r>
    <r>
      <rPr>
        <rFont val="Calibri"/>
        <strike/>
        <color rgb="FFC55A11"/>
        <sz val="11.0"/>
      </rPr>
      <t>P#5, #6, #15, authorization key on main screen not functioning, could not test. P#9 gas whip hose leaks at connection to frame. P#9 (D) hose leaks at or below upper disconnect.</t>
    </r>
  </si>
  <si>
    <t>TP002869</t>
  </si>
  <si>
    <t>TP002958</t>
  </si>
  <si>
    <t>P#1 gas nozzle missing retention coil. P#10 (91) missing P. I. label</t>
  </si>
  <si>
    <t>TP002901</t>
  </si>
  <si>
    <t>TP002962</t>
  </si>
  <si>
    <t>P#1 (D) jump-up 0.011 at start. P#1 &amp; #2 (D) fuel deliv spd &lt; minimum</t>
  </si>
  <si>
    <t>TP002936</t>
  </si>
  <si>
    <t>TP002963</t>
  </si>
  <si>
    <t>P#5 gas hose deteriorated</t>
  </si>
  <si>
    <t>TP002921</t>
  </si>
  <si>
    <t>TP002964</t>
  </si>
  <si>
    <t>P#1 (D) hose is deteriorating</t>
  </si>
  <si>
    <t>TP002954</t>
  </si>
  <si>
    <t>TP002977</t>
  </si>
  <si>
    <t>P#1 &amp; #7 Auth Code brkn. P#11 (88EF) no P.I. P#11 (88EF) nozzle shut-off.</t>
  </si>
  <si>
    <t>TP002949</t>
  </si>
  <si>
    <t>TP002981</t>
  </si>
  <si>
    <t>P#4, gas, upper whip hose, and P#15, gas, lower hose, deteriorated</t>
  </si>
  <si>
    <t>TP002909</t>
  </si>
  <si>
    <t>TP002983</t>
  </si>
  <si>
    <t>P#5 (D) nozzle leaks</t>
  </si>
  <si>
    <t>TP002790</t>
  </si>
  <si>
    <t>TP002990</t>
  </si>
  <si>
    <t xml:space="preserve">P#7 southeast meter fuel filter not 10µ.  P#1 gas hose, lower, deteriorated. P#1 (85), P#12 (85), P#12 (D) missing P.I. labels </t>
  </si>
  <si>
    <t>TP002928</t>
  </si>
  <si>
    <t>TP002991</t>
  </si>
  <si>
    <t>Diesel underground tank fill cap broken</t>
  </si>
  <si>
    <t>TP002930</t>
  </si>
  <si>
    <t>TP002992</t>
  </si>
  <si>
    <t>P#3 &amp; P#4, one gasoline fuel filter not 10µ.</t>
  </si>
  <si>
    <t>9/27/24: tested (85 octane) P#1, 2, 4, 7, 8, previously out of service</t>
  </si>
  <si>
    <t>TP002944</t>
  </si>
  <si>
    <t>P#6 gasoline hose deteriorated</t>
  </si>
  <si>
    <t>TP002970</t>
  </si>
  <si>
    <t>TP003014</t>
  </si>
  <si>
    <t>P#3 gas whip hose leaks. P#7, #8, #12 security seals loose. P#9 gas nozzle leaks. P#11 (88EF) and P#12 (88EF) fuel deliv speed less than minimum required.</t>
  </si>
  <si>
    <t>TP002960</t>
  </si>
  <si>
    <t>TP003033</t>
  </si>
  <si>
    <t>P#5 (85 &amp; 91) fuel delivery speed less than minimum req'd.</t>
  </si>
  <si>
    <t>TP003026</t>
  </si>
  <si>
    <t>TP003045</t>
  </si>
  <si>
    <t>P#1 &amp; P#2 fuel leaking inside console at S.W. meter. RFS.</t>
  </si>
  <si>
    <t>TP003040</t>
  </si>
  <si>
    <t>TP003054</t>
  </si>
  <si>
    <t>P#2 (D) hose leaks at break-away fitting. P#3 gas hose deteriorated</t>
  </si>
  <si>
    <t>JJ008207</t>
  </si>
  <si>
    <t>TP002978</t>
  </si>
  <si>
    <t>TP003057</t>
  </si>
  <si>
    <t>P#6 (85) missing P.I. label</t>
  </si>
  <si>
    <t>TP002965</t>
  </si>
  <si>
    <t>TP003058</t>
  </si>
  <si>
    <t>P#5 lower gas hose is cut. P#8 gas hose leaks at upper break-away</t>
  </si>
  <si>
    <t>TP003061</t>
  </si>
  <si>
    <t>Street sign east side advertised price (85 only) doesn't match pump</t>
  </si>
  <si>
    <t>TP003028</t>
  </si>
  <si>
    <t>TP003062</t>
  </si>
  <si>
    <t>P#1 &amp; P#2 fuel leaking inside console at middle meter E. side. Sump is filled 2" deep. RFS.</t>
  </si>
  <si>
    <t>TP002980</t>
  </si>
  <si>
    <t>TP003063</t>
  </si>
  <si>
    <t>P#2, gasoline nozzle leaks</t>
  </si>
  <si>
    <t>TP003038</t>
  </si>
  <si>
    <t>TP003064</t>
  </si>
  <si>
    <t>P#5, #7, #8, #9, gasoline upper whip hoses deteriorated</t>
  </si>
  <si>
    <t>TP002924</t>
  </si>
  <si>
    <t>TP003067</t>
  </si>
  <si>
    <t>P#6 (85 and 88) unit price displays are not readable.</t>
  </si>
  <si>
    <t>TP002955</t>
  </si>
  <si>
    <t>TP003068</t>
  </si>
  <si>
    <t>P#2(91) -7.  P#4 (D) -9.  P#1 &amp; #2 no security seal.</t>
  </si>
  <si>
    <t>TP003016</t>
  </si>
  <si>
    <t>P#5, gas nozzle missing coil winding retention device</t>
  </si>
  <si>
    <t>TP003078</t>
  </si>
  <si>
    <r>
      <rPr>
        <rFont val="Calibri"/>
        <color theme="1"/>
        <sz val="11.0"/>
      </rPr>
      <t xml:space="preserve">P#1 (91) -7 cu. in. </t>
    </r>
    <r>
      <rPr>
        <rFont val="Calibri"/>
        <strike/>
        <color theme="1"/>
        <sz val="11.0"/>
      </rPr>
      <t xml:space="preserve"> P#1 gas hose deteriorated</t>
    </r>
    <r>
      <rPr>
        <rFont val="Calibri"/>
        <color theme="1"/>
        <sz val="11.0"/>
      </rPr>
      <t>.</t>
    </r>
  </si>
  <si>
    <t>TP002972</t>
  </si>
  <si>
    <t>TP003082</t>
  </si>
  <si>
    <t>P#5 gas nozzle handle broken</t>
  </si>
  <si>
    <t>TP002974</t>
  </si>
  <si>
    <r>
      <rPr>
        <rFont val="Calibri"/>
        <color rgb="FFFF0000"/>
        <sz val="11.0"/>
      </rPr>
      <t xml:space="preserve">P#1 gas nozzle missing retention coil. P#2 (D), P#3 (85), P#4 (85) missing or damaged P. I. labels. </t>
    </r>
    <r>
      <rPr>
        <rFont val="Calibri"/>
        <strike/>
        <color rgb="FFFF0000"/>
        <sz val="11.0"/>
      </rPr>
      <t>Street sign south side advertised price for Regular does not match pumps. $3.449 vs $3.559</t>
    </r>
    <r>
      <rPr>
        <rFont val="Calibri"/>
        <color rgb="FFFF0000"/>
        <sz val="11.0"/>
      </rPr>
      <t>.</t>
    </r>
  </si>
  <si>
    <t>TP003075</t>
  </si>
  <si>
    <t>TP003092</t>
  </si>
  <si>
    <t>P#2 gas hose cut deeply.  P#5 gas nozzle handle broken</t>
  </si>
  <si>
    <t>CC006447</t>
  </si>
  <si>
    <t>DATS TRUCKING SI</t>
  </si>
  <si>
    <t>Spoke with Travis Hafen re scheduling a time for inspection</t>
  </si>
  <si>
    <t>TP003105</t>
  </si>
  <si>
    <r>
      <rPr>
        <rFont val="Calibri"/>
        <color theme="1"/>
        <sz val="11.0"/>
      </rPr>
      <t xml:space="preserve">P#1 (91) -7 cu. in.  </t>
    </r>
    <r>
      <rPr>
        <rFont val="Calibri"/>
        <strike/>
        <color theme="1"/>
        <sz val="11.0"/>
      </rPr>
      <t>P#1 gas hose deteriorated</t>
    </r>
    <r>
      <rPr>
        <rFont val="Calibri"/>
        <color theme="1"/>
        <sz val="11.0"/>
      </rPr>
      <t>.</t>
    </r>
  </si>
  <si>
    <t>TP002984</t>
  </si>
  <si>
    <t>TP003144</t>
  </si>
  <si>
    <t>P#21 (HVD) would not dispense sufficient fuel to complete test</t>
  </si>
  <si>
    <r>
      <rPr>
        <rFont val="Calibri"/>
        <color theme="1"/>
        <sz val="11.0"/>
      </rPr>
      <t>P#7, #8, #9, #10 (85 octane) fuel deliv speed below minimum flow rate. P#2 (85) no product ID label.</t>
    </r>
    <r>
      <rPr>
        <rFont val="Calibri"/>
        <strike/>
        <color theme="1"/>
        <sz val="11.0"/>
      </rPr>
      <t xml:space="preserve"> P#2 (D) hose leaks at or near upper break-away</t>
    </r>
  </si>
  <si>
    <t>TP002937</t>
  </si>
  <si>
    <t>TP003010</t>
  </si>
  <si>
    <t>P#12 (100 octane) nozzle auto shut-off failure</t>
  </si>
  <si>
    <r>
      <rPr>
        <rFont val="Calibri"/>
        <strike/>
        <color theme="1"/>
        <sz val="11.0"/>
      </rPr>
      <t>P#1 gas whip hose deteriorated. P#3 and P#5 damaged P.I. labels. P#1 (85), P#2 (85) U.P. displays not fully functioning</t>
    </r>
    <r>
      <rPr>
        <rFont val="Calibri"/>
        <color theme="1"/>
        <sz val="11.0"/>
      </rPr>
      <t>. P#4 (D) nozzle leaks.</t>
    </r>
  </si>
  <si>
    <r>
      <rPr>
        <rFont val="Calibri"/>
        <color theme="1"/>
        <sz val="11.0"/>
      </rPr>
      <t>P#7, #8, #9, #10 (85 octane) fuel deliv speed below minimum flow rate. P#2 (85) no product ID label.</t>
    </r>
    <r>
      <rPr>
        <rFont val="Calibri"/>
        <strike/>
        <color theme="1"/>
        <sz val="11.0"/>
      </rPr>
      <t xml:space="preserve"> P#2 (D) hose leaks at or near upper break-away</t>
    </r>
  </si>
  <si>
    <t>TP003186</t>
  </si>
  <si>
    <t>P#3 and #4 previously out of service, dispense within tolerance</t>
  </si>
  <si>
    <t>TP002811</t>
  </si>
  <si>
    <t>TP003188</t>
  </si>
  <si>
    <t>P#8 (85), missing P.I. label</t>
  </si>
  <si>
    <t>OOS</t>
  </si>
  <si>
    <t>TP003189</t>
  </si>
  <si>
    <t>TP002989</t>
  </si>
  <si>
    <t>TP003190</t>
  </si>
  <si>
    <t>P#1 (85) -8 cu. in.</t>
  </si>
  <si>
    <t>TP003197</t>
  </si>
  <si>
    <r>
      <rPr>
        <rFont val="Calibri"/>
        <strike/>
        <color rgb="FF0070C0"/>
        <sz val="11.0"/>
      </rPr>
      <t>P#17 (88EF) -8 cu. in</t>
    </r>
    <r>
      <rPr>
        <rFont val="Calibri"/>
        <color rgb="FF0070C0"/>
        <sz val="11.0"/>
      </rPr>
      <t>.  P#15 and #18 no eth % labels</t>
    </r>
  </si>
  <si>
    <t>TP002803</t>
  </si>
  <si>
    <t>TP003201</t>
  </si>
  <si>
    <t>P#3 previously out of service, dispenses within tolerance</t>
  </si>
  <si>
    <t>TP002971</t>
  </si>
  <si>
    <t>TP003205</t>
  </si>
  <si>
    <t>P#7 (88EF), nozzle leaks. P#7 (88EF), upper whip hose deteriorated.</t>
  </si>
  <si>
    <t>TP003206</t>
  </si>
  <si>
    <t>P#3 (85 &amp; 91) previously out of service, dispense within tolerance</t>
  </si>
  <si>
    <r>
      <rPr>
        <rFont val="Calibri"/>
        <color rgb="FFFF0000"/>
        <sz val="11.0"/>
      </rPr>
      <t xml:space="preserve">P#1 gas nozzle missing retention coil. P#2 (D), P#3 (85), P#4 (85) missing or damaged P. I. labels. </t>
    </r>
    <r>
      <rPr>
        <rFont val="Calibri"/>
        <strike/>
        <color rgb="FFFF0000"/>
        <sz val="11.0"/>
      </rPr>
      <t>Street sign south side advertised price for Regular does not match pumps. $3.449 vs $3.559</t>
    </r>
    <r>
      <rPr>
        <rFont val="Calibri"/>
        <color rgb="FFFF0000"/>
        <sz val="11.0"/>
      </rPr>
      <t>.</t>
    </r>
  </si>
  <si>
    <t>TP003209</t>
  </si>
  <si>
    <t>P#4 (all grades) previously out of service, dispense within tolerance</t>
  </si>
  <si>
    <t>TP003210</t>
  </si>
  <si>
    <t>TP003211</t>
  </si>
  <si>
    <t>TP003212</t>
  </si>
  <si>
    <t>TP003220</t>
  </si>
  <si>
    <r>
      <rPr>
        <rFont val="Calibri"/>
        <color theme="1"/>
        <sz val="11.0"/>
      </rPr>
      <t xml:space="preserve">P#1 keypad broken, cannot test pump. </t>
    </r>
    <r>
      <rPr>
        <rFont val="Calibri"/>
        <strike/>
        <color theme="1"/>
        <sz val="11.0"/>
      </rPr>
      <t>P#6 (91) no product identity label. P#6 (D) unit price display not fully functioning. Diesel unit price sign $3.149, pump $3.499. P#1 security seal missing 2nd meter from west.</t>
    </r>
  </si>
  <si>
    <t>TP003283</t>
  </si>
  <si>
    <t>P#6 (85 &amp; 91) previously OOS, tested, in tolerance</t>
  </si>
  <si>
    <r>
      <rPr>
        <rFont val="Calibri"/>
        <color theme="1"/>
        <sz val="11.0"/>
      </rPr>
      <t xml:space="preserve">P#1 keypad broken, cannot test pump. </t>
    </r>
    <r>
      <rPr>
        <rFont val="Calibri"/>
        <strike/>
        <color theme="1"/>
        <sz val="11.0"/>
      </rPr>
      <t>P#6 (91) no product identity label. P#6 (D) unit price display not fully functioning. Diesel unit price sign $3.149, pump $3.499. P#1 security seal missing 2nd meter from west.</t>
    </r>
  </si>
  <si>
    <t>TP002613</t>
  </si>
  <si>
    <t>Pumps removed. Building boarded up. Deactivated in WinWam</t>
  </si>
  <si>
    <t>TP003282</t>
  </si>
  <si>
    <t>TP003347</t>
  </si>
  <si>
    <t>P#5, #6, #7, #8 (D), fuel delivery speed too slow, auto shut off failures</t>
  </si>
  <si>
    <t>TP0033517</t>
  </si>
  <si>
    <t>TP003412</t>
  </si>
  <si>
    <t>TP003438</t>
  </si>
  <si>
    <t>P#11 (85) -10. P#16 (85) -12. P#13 &amp; #14 electrical short, burned wires inside.</t>
  </si>
  <si>
    <t>TP003472</t>
  </si>
  <si>
    <t>Pumps and tanks removed 05/14/2025</t>
  </si>
  <si>
    <t>TP003488</t>
  </si>
  <si>
    <t>Previously out of service. Pump #7 dispenses within tolerance</t>
  </si>
  <si>
    <t>TP003508</t>
  </si>
  <si>
    <t>P#8 (85) jump up, continuous nozzle leak, creep up.</t>
  </si>
  <si>
    <t>TP003475</t>
  </si>
  <si>
    <t>P#3 and P#26 Pump Test key, P#8 Auth Code key, not functioning</t>
  </si>
  <si>
    <t>No proprietary key on premises for locks to access security seals inside High Volume Diesel pumps</t>
  </si>
  <si>
    <r>
      <rPr>
        <rFont val="Calibri"/>
        <color theme="1"/>
        <sz val="11.0"/>
      </rPr>
      <t>2nd viol for P#1 fuel filter not 10µ.  [</t>
    </r>
    <r>
      <rPr>
        <rFont val="Calibri"/>
        <strike/>
        <color theme="1"/>
        <sz val="11.0"/>
      </rPr>
      <t>P#1 (91) -7.  P#2 (85) -9.  P#4 (91) -</t>
    </r>
    <r>
      <rPr>
        <rFont val="Calibri"/>
        <color theme="1"/>
        <sz val="11.0"/>
      </rPr>
      <t>8. cleared]</t>
    </r>
  </si>
  <si>
    <r>
      <rPr>
        <rFont val="Calibri"/>
        <color theme="1"/>
        <sz val="11.0"/>
      </rPr>
      <t>2nd viol for P#1 fuel filter not 10µ.  [</t>
    </r>
    <r>
      <rPr>
        <rFont val="Calibri"/>
        <strike/>
        <color theme="1"/>
        <sz val="11.0"/>
      </rPr>
      <t>P#1 (91) -7.  P#2 (85) -9.  P#4 (91) -</t>
    </r>
    <r>
      <rPr>
        <rFont val="Calibri"/>
        <color theme="1"/>
        <sz val="11.0"/>
      </rPr>
      <t>8. cleared]</t>
    </r>
  </si>
  <si>
    <t>P#13 auth code not functioning could not test</t>
  </si>
  <si>
    <t>MM005235</t>
  </si>
  <si>
    <t xml:space="preserve">P#1 (gas) and P#7 (gas) upper whip hoses deteriorated. P#1 (all fuel grades) unit price displays not readable. </t>
  </si>
  <si>
    <t>MM005263</t>
  </si>
  <si>
    <t xml:space="preserve">2nd Violation for hoses P#1 (gas) and P#7 (gas) upper whip hoses deteriorated. P#1 (all fuel grades) unit price displays not readable. </t>
  </si>
  <si>
    <t>Complaints  Summary</t>
  </si>
  <si>
    <t>= Average elapsed days since station inspection</t>
  </si>
  <si>
    <t>= Average months since station inspection</t>
  </si>
  <si>
    <t>Last Insp Date</t>
  </si>
  <si>
    <t>Complaint Resolved Date</t>
  </si>
  <si>
    <t>TP000699</t>
  </si>
  <si>
    <t>SHOP &amp; SAVE</t>
  </si>
  <si>
    <t>1302 S STATE ST</t>
  </si>
  <si>
    <t>Complaint resolved. P#1, #2, #3, #4 (85) no jump-up</t>
  </si>
  <si>
    <t>TP000709</t>
  </si>
  <si>
    <t>Complaint resolution in progress, samples to fuel lab</t>
  </si>
  <si>
    <t>TP000678</t>
  </si>
  <si>
    <t>P# 3 (85) in tolerance.  Complainant contacted.  Resolved.</t>
  </si>
  <si>
    <t>TP000830</t>
  </si>
  <si>
    <t>TEXACO HOLIDAY #43</t>
  </si>
  <si>
    <t>No evidence of skimmers, 10 photos taken</t>
  </si>
  <si>
    <t>TP000354</t>
  </si>
  <si>
    <t>CHEVRON - JACKSON</t>
  </si>
  <si>
    <t>TP000914</t>
  </si>
  <si>
    <t>P#6 (88) is in tolerance.  Complainant contacted.  Resolved.</t>
  </si>
  <si>
    <t>TP000940</t>
  </si>
  <si>
    <t>P#4 is correct, dispenses within tolerance. Complaint Resolved.</t>
  </si>
  <si>
    <t>TP000943</t>
  </si>
  <si>
    <t>P#5 (91) dispenses within tolerance. Complainant emailed (no ph #)</t>
  </si>
  <si>
    <t>TP000993</t>
  </si>
  <si>
    <t xml:space="preserve">145 W 200 </t>
  </si>
  <si>
    <t>TP000992</t>
  </si>
  <si>
    <t>P#3 dispenses all four fuel grades within tolerance</t>
  </si>
  <si>
    <t>TP000831</t>
  </si>
  <si>
    <t>TP001196</t>
  </si>
  <si>
    <t>All ten 85 octane meters dispense within tolerance</t>
  </si>
  <si>
    <t>TP000995</t>
  </si>
  <si>
    <t>TP001264</t>
  </si>
  <si>
    <t>All 85 octane pumps dispense within tolerance</t>
  </si>
  <si>
    <t>TP001179</t>
  </si>
  <si>
    <t>TP001336</t>
  </si>
  <si>
    <t>Road sign unit pricing now matches pump unit pricing</t>
  </si>
  <si>
    <t>TP001337</t>
  </si>
  <si>
    <t>TP001386</t>
  </si>
  <si>
    <t>P#3 (85) dispenses within tolerance</t>
  </si>
  <si>
    <t>TP001437</t>
  </si>
  <si>
    <t>Street sign unit price for diesel not matching P#3</t>
  </si>
  <si>
    <t>TP001450</t>
  </si>
  <si>
    <t>Street sign unit price does not match pumps</t>
  </si>
  <si>
    <t>TP001595</t>
  </si>
  <si>
    <t>P#3 (85) dispenses w/in tolerance (customer said he put 33 gal in his 26 gal tank)</t>
  </si>
  <si>
    <t>TP000922</t>
  </si>
  <si>
    <t>TP001596</t>
  </si>
  <si>
    <t>P#3 (85) dispenses w/in tol (same customer as above, same P#, same issue)</t>
  </si>
  <si>
    <t>TP001375</t>
  </si>
  <si>
    <t>TP001613</t>
  </si>
  <si>
    <t>P#1 (85) dispenses w/in tolerance</t>
  </si>
  <si>
    <t>TP001636</t>
  </si>
  <si>
    <t>Volume complaint: All (85) dispense w/in tolerance</t>
  </si>
  <si>
    <t>TP001639</t>
  </si>
  <si>
    <t>TP001638</t>
  </si>
  <si>
    <t>Volume complaint: P#1 (85) dispenses w/in tolerance</t>
  </si>
  <si>
    <t>TP001641</t>
  </si>
  <si>
    <t>Diesel fuel delivery rate too slow</t>
  </si>
  <si>
    <t>TP001650</t>
  </si>
  <si>
    <t>P#10 (EF88) dispenses w/in tolerance</t>
  </si>
  <si>
    <t>TP001674</t>
  </si>
  <si>
    <t>88 octane, all pumps dispense within tolerance</t>
  </si>
  <si>
    <t>TP001689</t>
  </si>
  <si>
    <t>TP001690</t>
  </si>
  <si>
    <t>P#3, all fuel grades dispense within tolerance</t>
  </si>
  <si>
    <t>TP001696</t>
  </si>
  <si>
    <t>HOLIDAY OIL #16 -</t>
  </si>
  <si>
    <t>TP001697</t>
  </si>
  <si>
    <t>P#9, all fuel grades dispense within tolerance</t>
  </si>
  <si>
    <t>TP001738</t>
  </si>
  <si>
    <t>TP001739</t>
  </si>
  <si>
    <t>P#14 dispenses within tolerance</t>
  </si>
  <si>
    <t>TP001646</t>
  </si>
  <si>
    <t>TP001800</t>
  </si>
  <si>
    <t>P#11 (D), P#12 (D), both dispense within tolerance</t>
  </si>
  <si>
    <t>TP001801</t>
  </si>
  <si>
    <t>TP001802</t>
  </si>
  <si>
    <t>P#3 (91) dispenses within tolerance</t>
  </si>
  <si>
    <t>TP001803</t>
  </si>
  <si>
    <t>P#3 and P#8 dispense within tolerance</t>
  </si>
  <si>
    <t>TP001795</t>
  </si>
  <si>
    <t>TP001822</t>
  </si>
  <si>
    <t>TP001912</t>
  </si>
  <si>
    <t>P#2 (D) dispenses within tolerance</t>
  </si>
  <si>
    <t>Complaint  Main Street Market # 57942 @ 1881 W California Ave. Pump 2 Diesel.  Patrick Jensen 801 903 8451</t>
  </si>
  <si>
    <t>TP001804</t>
  </si>
  <si>
    <t>TP001957</t>
  </si>
  <si>
    <t>P#3 (D) and P#11 (D) both dispense within tolerance</t>
  </si>
  <si>
    <t>Complaint: Murphy's #8807 C# 117932 by Joel Dobson 801-864-4265</t>
  </si>
  <si>
    <t>TP001626</t>
  </si>
  <si>
    <t>TP002058</t>
  </si>
  <si>
    <t>P#7 (D) dispenses w/in tolerance</t>
  </si>
  <si>
    <t>Complaint: 7-11 #36341 A C# 61270 by Forest Lewis 435-660-1395</t>
  </si>
  <si>
    <t>TP002070</t>
  </si>
  <si>
    <t>P#7 (85) dispenses within tolerance, no external or internal leaks</t>
  </si>
  <si>
    <t>Complaint: Top Stop C# 25280 by Jeff Bargh 435-565-1955</t>
  </si>
  <si>
    <t>TP001627</t>
  </si>
  <si>
    <t>TP002110</t>
  </si>
  <si>
    <t>P#3 (D) out of tolerance by -1,160 cu in/5 gal. Removed from service.</t>
  </si>
  <si>
    <t>Complaint: Pilot Travel C# 40395 by Brian Parr 801-592-7618</t>
  </si>
  <si>
    <t>TP001610</t>
  </si>
  <si>
    <t>TP002216</t>
  </si>
  <si>
    <t>P#4 88 octane dispenses within tolerance</t>
  </si>
  <si>
    <t>Complaint: Tesoro C# 45561 by Keith McDonald 801-884-9141</t>
  </si>
  <si>
    <t>TP002225</t>
  </si>
  <si>
    <t>P#2 (85) nozzle shut-off functions properly</t>
  </si>
  <si>
    <t>Complaint: Tesoro C# 45561 by Motorcycle Person ph: not available</t>
  </si>
  <si>
    <t>TP002228</t>
  </si>
  <si>
    <t>P#7 (88 octane ethanol-free) dispenses within tolerance</t>
  </si>
  <si>
    <t>Complaint: Maverik #537 C# 116515 by Eric no last name 801-651-7915</t>
  </si>
  <si>
    <t>TP002372</t>
  </si>
  <si>
    <t>Complaint: 7-11 #2396 C# 45245 by Raymond Garcia 801-661-7052</t>
  </si>
  <si>
    <t>TP002417</t>
  </si>
  <si>
    <t>P#2 (85) dispenses within tolerance</t>
  </si>
  <si>
    <t>Complaint: Conoco BJ Shortstop C# 1480 by Bradley 385-329-7894</t>
  </si>
  <si>
    <t>TP002806</t>
  </si>
  <si>
    <t>P#2 85 octane dispenses within tolerance</t>
  </si>
  <si>
    <t>Complaint: Chevron C# 4834 by Steven Goodwin 435-890-2156</t>
  </si>
  <si>
    <t>TP002951</t>
  </si>
  <si>
    <t>P#5, 91 octane, creep-up. Confirmed by inspection. CSESCO replaced tank pump check valve, thereafter P#5 (91) creep-up eliminated and dispenses within tolerance</t>
  </si>
  <si>
    <t>Complaint: Maverik #543 C#117607 by Robert Duncan 801-598-0838</t>
  </si>
  <si>
    <t>Complaint: Chevron Food Mart C#71701 by Tyler Coy tc1682@gmail.com (email only)</t>
  </si>
  <si>
    <t>TP003352</t>
  </si>
  <si>
    <t>P#10 (91) dispenses within tolerance</t>
  </si>
  <si>
    <t>Complaint: Chevron Miniature P#10 (91 octane) by Nadine 305-927-5640</t>
  </si>
  <si>
    <t>TP003428</t>
  </si>
  <si>
    <t>2025 stickers have been on pumps since January. P#12 (91) main display does not register fuel dispensed. Violation issued.</t>
  </si>
  <si>
    <t>Complaint: Shell (YUUI Petroleum) Express Mart by Taylor 385-349-7864</t>
  </si>
  <si>
    <t>TP003459</t>
  </si>
  <si>
    <t>MARKET EXPRESS</t>
  </si>
  <si>
    <t>51 W MAIN ST</t>
  </si>
  <si>
    <t>MIDWAY</t>
  </si>
  <si>
    <t>Wasatch</t>
  </si>
  <si>
    <t>P#1 (D) hose is abraded, inner braided layer is exposed</t>
  </si>
  <si>
    <t>Complaint: Market Express Chevron, volume calibration by Jason 435-659-5912</t>
  </si>
  <si>
    <t>TP002816</t>
  </si>
  <si>
    <t>TP003478</t>
  </si>
  <si>
    <t>P#5 (88) volume calibration. Pump dispenses within tolerance</t>
  </si>
  <si>
    <t>Complaint: Chevron - Kars by John Nosack 801-471-8189</t>
  </si>
  <si>
    <t>TP003497</t>
  </si>
  <si>
    <t>Complaint: Charlie's Market</t>
  </si>
  <si>
    <t>TP003543</t>
  </si>
  <si>
    <t>P#9 (85) giving away fuel (+10 cu. In.)</t>
  </si>
  <si>
    <t>Complaint: Maverik #550 by Korey 801-529-3367</t>
  </si>
  <si>
    <t>TP003570</t>
  </si>
  <si>
    <t>P#3 dispenses within tolerance</t>
  </si>
  <si>
    <t>Complaint: Walmart Fuel by Reny 435-338-5488</t>
  </si>
  <si>
    <t>TP003585</t>
  </si>
  <si>
    <t>CHEVRON #248 EXTRA MILE</t>
  </si>
  <si>
    <t>P#9 all fuel grades dispense within tolerance</t>
  </si>
  <si>
    <t>Complaint: Jeff Fleig 801-556-3870</t>
  </si>
  <si>
    <t>Out of Service Pumps</t>
  </si>
  <si>
    <t>Elapsed Days OOS</t>
  </si>
  <si>
    <t>TP001565</t>
  </si>
  <si>
    <t>6470 W 4100 S</t>
  </si>
  <si>
    <t>P#4 out of service</t>
  </si>
  <si>
    <t>TP001576</t>
  </si>
  <si>
    <t>P# 3 (85 &amp; 91) out of service, software issue</t>
  </si>
  <si>
    <t>P#3 &amp; P#9 out of service, all fuel grades</t>
  </si>
  <si>
    <t>P#10 all grades OOS</t>
  </si>
  <si>
    <t>P#4 all grades OOS</t>
  </si>
  <si>
    <t>TP001659</t>
  </si>
  <si>
    <t>P#8 (85) &amp; (91)</t>
  </si>
  <si>
    <t>TP001665</t>
  </si>
  <si>
    <t>P#10 (D) broken selector switch</t>
  </si>
  <si>
    <t>P#1 (85), P#2 (85) OOS</t>
  </si>
  <si>
    <t>TP001671</t>
  </si>
  <si>
    <t>P# 3 &amp; #4 OOS</t>
  </si>
  <si>
    <t>P#3 (D), P#8 OOS</t>
  </si>
  <si>
    <t>TP001680</t>
  </si>
  <si>
    <t>P#9 (85 &amp; 91) OOS</t>
  </si>
  <si>
    <t>TP001695</t>
  </si>
  <si>
    <t>P#2, P#4 OOS</t>
  </si>
  <si>
    <t>TP001723</t>
  </si>
  <si>
    <t>P#8 (85 &amp; 91) OOS</t>
  </si>
  <si>
    <t>TP001763</t>
  </si>
  <si>
    <t>P#10 (85 and 91) OOS</t>
  </si>
  <si>
    <t>P#6 (D) OOS</t>
  </si>
  <si>
    <t>TP001813</t>
  </si>
  <si>
    <t>P#3 and #10 OOS</t>
  </si>
  <si>
    <t>P#9 OOS</t>
  </si>
  <si>
    <t>TP001835</t>
  </si>
  <si>
    <t>P#7 &amp; #8 OOS</t>
  </si>
  <si>
    <t>P#3 &amp; #4 OOS</t>
  </si>
  <si>
    <t>P#7 (88EF) OOS</t>
  </si>
  <si>
    <t>TP001860</t>
  </si>
  <si>
    <t>PHILLIPS 66 - DAL SAL</t>
  </si>
  <si>
    <t>P#6 all grades OOS</t>
  </si>
  <si>
    <t>TP001861</t>
  </si>
  <si>
    <t>P#12 (D) OOS</t>
  </si>
  <si>
    <t>TP001864</t>
  </si>
  <si>
    <t>P#2 &amp; #6 OOS</t>
  </si>
  <si>
    <t>TP001869</t>
  </si>
  <si>
    <t>P#1, #5, #6 OOS all grades</t>
  </si>
  <si>
    <t>TP001898</t>
  </si>
  <si>
    <t>P#12 (85 &amp; 91) OOS</t>
  </si>
  <si>
    <t>P#5 (85 &amp; 91) OOS</t>
  </si>
  <si>
    <t>TP001901</t>
  </si>
  <si>
    <t>P#9 (D only) OOS, could not authorize</t>
  </si>
  <si>
    <t>TP0019106</t>
  </si>
  <si>
    <t>P#5 OOS (circuit board issue)</t>
  </si>
  <si>
    <t>TP001945</t>
  </si>
  <si>
    <t>P#7 OOS, broken upper disconnect</t>
  </si>
  <si>
    <t>P#10 OOS, electrical issue</t>
  </si>
  <si>
    <t>TP001951</t>
  </si>
  <si>
    <t>P#9 (85) OOS</t>
  </si>
  <si>
    <t>P#1 (85 &amp; 91), P#2 (91) OOS</t>
  </si>
  <si>
    <t>P#4 (85, 91, D) OOS</t>
  </si>
  <si>
    <t>TP001973</t>
  </si>
  <si>
    <t>P#4 (85, 91) OOS</t>
  </si>
  <si>
    <t>TP001987</t>
  </si>
  <si>
    <t>7-11 #35627 A</t>
  </si>
  <si>
    <t>P#9 &amp; #10 OOS, error code 31 &amp; 26 Westtech</t>
  </si>
  <si>
    <t>P#4 (85 &amp; 91) OOS</t>
  </si>
  <si>
    <t>TP002034</t>
  </si>
  <si>
    <t>P#1 (85 &amp; 91) and P#5 OOS</t>
  </si>
  <si>
    <t>TP002038</t>
  </si>
  <si>
    <t>SAMS CLUB #6685</t>
  </si>
  <si>
    <t>P#3 (85 &amp; 91) OOS</t>
  </si>
  <si>
    <t>TP002060</t>
  </si>
  <si>
    <t>P#3 OOS</t>
  </si>
  <si>
    <t>TP002076</t>
  </si>
  <si>
    <t>P#4 OOS</t>
  </si>
  <si>
    <t>TP002086</t>
  </si>
  <si>
    <t>P#1 &amp;#2 (85 &amp; 91) OOS</t>
  </si>
  <si>
    <t>P#7 &amp; #12 OOS</t>
  </si>
  <si>
    <t>TP002113</t>
  </si>
  <si>
    <t>TP002120</t>
  </si>
  <si>
    <t>P#2, #6, #11 OOS</t>
  </si>
  <si>
    <t>P#13, #14, #15, #16 OOS (closed for repairs)</t>
  </si>
  <si>
    <t>TP002191</t>
  </si>
  <si>
    <t>P#1 &amp; #2 (85 &amp; 91) OOS</t>
  </si>
  <si>
    <t>TP002198</t>
  </si>
  <si>
    <t>P#1 &amp; #2 (all grades) OOS</t>
  </si>
  <si>
    <t>TP002207</t>
  </si>
  <si>
    <t>7-11#36026 A</t>
  </si>
  <si>
    <t>3714 W 11400 S</t>
  </si>
  <si>
    <t>P#8 OOS</t>
  </si>
  <si>
    <t>P#16 (85 &amp; 91) OOS</t>
  </si>
  <si>
    <t>P#7 OOS</t>
  </si>
  <si>
    <t>TP002233</t>
  </si>
  <si>
    <t>P#8, #9, #10 OOS</t>
  </si>
  <si>
    <t>TP002295</t>
  </si>
  <si>
    <t>7- ELEVEN STORE #33983C</t>
  </si>
  <si>
    <t>TP002332</t>
  </si>
  <si>
    <t>THE OUTPOST</t>
  </si>
  <si>
    <t>2246 S STATE RD 32</t>
  </si>
  <si>
    <t>WANSHIP</t>
  </si>
  <si>
    <t>P#1 (85 &amp; 91) OOS</t>
  </si>
  <si>
    <t>TP002334</t>
  </si>
  <si>
    <t>MIRROR LAKE SERVICE</t>
  </si>
  <si>
    <t>2 N MAIN ST</t>
  </si>
  <si>
    <t>TP002338</t>
  </si>
  <si>
    <t>P#3 &amp; #4 (all grades) OOS</t>
  </si>
  <si>
    <t>7-11 #25760</t>
  </si>
  <si>
    <t>P# 3 and #4 OOS</t>
  </si>
  <si>
    <t>TP002362</t>
  </si>
  <si>
    <t>P#6 (85 &amp; 91) OOS</t>
  </si>
  <si>
    <t>TP002401</t>
  </si>
  <si>
    <t>P#2 OOS</t>
  </si>
  <si>
    <t>TP002408</t>
  </si>
  <si>
    <t>P#3 &amp; #8 OOS</t>
  </si>
  <si>
    <t>TP002419</t>
  </si>
  <si>
    <t>P#7 &amp; #8 unable to authorize</t>
  </si>
  <si>
    <t>TP002448</t>
  </si>
  <si>
    <t>P#1 (D) OOS</t>
  </si>
  <si>
    <t>TP002454</t>
  </si>
  <si>
    <t>P#2, #3, #6 OOS</t>
  </si>
  <si>
    <t>TP002525</t>
  </si>
  <si>
    <t>P#7, #8, #13 OOS</t>
  </si>
  <si>
    <t>TP002528</t>
  </si>
  <si>
    <t>P#5 (D) &amp; P#6 (D) OOS - not selling diesel</t>
  </si>
  <si>
    <t>TP002535</t>
  </si>
  <si>
    <t>P#9 (D) OOS</t>
  </si>
  <si>
    <t>TP002582</t>
  </si>
  <si>
    <t>P#3 and #4 OOS</t>
  </si>
  <si>
    <t>TP002609</t>
  </si>
  <si>
    <t>TP002640</t>
  </si>
  <si>
    <t>TP002647</t>
  </si>
  <si>
    <t>P#6 (91 &amp; D) OOS</t>
  </si>
  <si>
    <t>TP002668</t>
  </si>
  <si>
    <t>P#10 all grades OOS, main display</t>
  </si>
  <si>
    <t>SINCLAIR - SAG GROUP</t>
  </si>
  <si>
    <t>P#4 and P#8 OOS</t>
  </si>
  <si>
    <t>TP002705</t>
  </si>
  <si>
    <t>P#2, #5, #8 OOS</t>
  </si>
  <si>
    <t>TP002881</t>
  </si>
  <si>
    <t>P#1 OOS</t>
  </si>
  <si>
    <t>P#1, 2, 3, 4, 7, 8 (85 octane) OOS</t>
  </si>
  <si>
    <t>TP002926</t>
  </si>
  <si>
    <t>P#11 OOS</t>
  </si>
  <si>
    <t>TP003030</t>
  </si>
  <si>
    <t>P#4 (all grades) OOS</t>
  </si>
  <si>
    <t>All pumps OOS</t>
  </si>
  <si>
    <t>TP003108</t>
  </si>
  <si>
    <t>P#7, #8, #9, #10 (85) fuel deliv spd &lt; min reqd</t>
  </si>
  <si>
    <t>P#8 (85 &amp; 91) OOS keyboard issue</t>
  </si>
  <si>
    <t>P#3 (85 &amp; 91), P#12 (85 &amp; 91) OOS</t>
  </si>
  <si>
    <t>End 2024</t>
  </si>
  <si>
    <t>Start 2025</t>
  </si>
  <si>
    <t>P#8 985, 91, D) OOS</t>
  </si>
  <si>
    <t>P#7 &amp; #8 (85 &amp; 91) OOS</t>
  </si>
  <si>
    <t>P#2 (88EF) OOS</t>
  </si>
  <si>
    <t>P#5 (D), P#6 (D) + all pumps (91) OOS</t>
  </si>
  <si>
    <t>P#6 (all) OOS - keypad not functioning</t>
  </si>
  <si>
    <t>P#3 and P#6 OOS</t>
  </si>
  <si>
    <t>P#1 (all grades) OOS</t>
  </si>
  <si>
    <t>LEE MART - SHELL</t>
  </si>
  <si>
    <t>P#1 (91), P#2 (91), P#7 (85 &amp; 91)</t>
  </si>
  <si>
    <t>P#7 (85 &amp; 91) OOS</t>
  </si>
  <si>
    <t>P#7 all grades OOS</t>
  </si>
  <si>
    <t>P#6 and P#19 OOS</t>
  </si>
  <si>
    <t>P#7 (91) OOS</t>
  </si>
  <si>
    <t>P#7 &amp; P#8 OOS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</si>
</sst>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m/dd/yy"/>
  </numFmts>
  <fonts count="27">
    <font>
      <sz val="11.0"/>
      <color theme="1"/>
      <name val="Calibri"/>
      <scheme val="minor"/>
    </font>
    <font>
      <b/>
      <sz val="10.0"/>
      <color theme="1"/>
      <name val="Calibri"/>
    </font>
    <font>
      <b/>
      <sz val="11.0"/>
      <color theme="1"/>
      <name val="Calibri"/>
    </font>
    <font>
      <b/>
      <sz val="10.0"/>
      <color rgb="FFFF0000"/>
      <name val="Calibri"/>
    </font>
    <font>
      <sz val="10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C55A11"/>
      <name val="Calibri"/>
    </font>
    <font>
      <b/>
      <i/>
      <sz val="11.0"/>
      <color theme="1"/>
      <name val="Calibri"/>
    </font>
    <font>
      <sz val="11.0"/>
      <color rgb="FFFF0000"/>
      <name val="Calibri"/>
    </font>
    <font>
      <sz val="11.0"/>
      <color rgb="FF0070C0"/>
      <name val="Calibri"/>
    </font>
    <font>
      <sz val="11.0"/>
      <color rgb="FF7030A0"/>
      <name val="Calibri"/>
    </font>
    <font>
      <sz val="11.0"/>
      <color rgb="FF00B050"/>
      <name val="Calibri"/>
    </font>
    <font>
      <sz val="11.0"/>
      <color rgb="FFA5A5A5"/>
      <name val="Calibri"/>
    </font>
    <font>
      <i/>
      <sz val="11.0"/>
      <color rgb="FFA5A5A5"/>
      <name val="Calibri"/>
    </font>
    <font>
      <sz val="11.0"/>
      <color rgb="FFAEABAB"/>
      <name val="Calibri"/>
    </font>
    <font>
      <strike/>
      <sz val="11.0"/>
      <color theme="1"/>
      <name val="Calibri"/>
    </font>
    <font>
      <b/>
      <strike/>
      <sz val="11.0"/>
      <color theme="1"/>
      <name val="Calibri"/>
    </font>
    <font>
      <i/>
      <strike/>
      <sz val="11.0"/>
      <color rgb="FFA5A5A5"/>
      <name val="Calibri"/>
    </font>
    <font>
      <strike/>
      <sz val="11.0"/>
      <color rgb="FFA5A5A5"/>
      <name val="Calibri"/>
    </font>
    <font>
      <strike/>
      <sz val="11.0"/>
      <color rgb="FFC55A11"/>
      <name val="Calibri"/>
    </font>
    <font>
      <strike/>
      <sz val="11.0"/>
      <color rgb="FFFF0000"/>
      <name val="Calibri"/>
    </font>
    <font>
      <i/>
      <sz val="11.0"/>
      <color rgb="FFFF0000"/>
      <name val="Calibri"/>
    </font>
    <font>
      <i/>
      <sz val="11.0"/>
      <color rgb="FFC55A11"/>
      <name val="Calibri"/>
    </font>
    <font>
      <b/>
      <i/>
      <sz val="11.0"/>
      <color rgb="FFA5A5A5"/>
      <name val="Calibri"/>
    </font>
    <font>
      <b/>
      <sz val="11.0"/>
      <color rgb="FFA5A5A5"/>
      <name val="Calibri"/>
    </font>
    <font>
      <b/>
      <sz val="11.0"/>
      <color rgb="FFC55A1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</fills>
  <borders count="6">
    <border/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center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Border="1" applyFont="1"/>
    <xf borderId="1" fillId="2" fontId="3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2" fontId="4" numFmtId="3" xfId="0" applyAlignment="1" applyBorder="1" applyFont="1" applyNumberFormat="1">
      <alignment horizontal="center" readingOrder="0" shrinkToFit="0" wrapText="1"/>
    </xf>
    <xf borderId="1" fillId="2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2" fontId="2" numFmtId="1" xfId="0" applyAlignment="1" applyBorder="1" applyFont="1" applyNumberFormat="1">
      <alignment horizontal="left"/>
    </xf>
    <xf borderId="1" fillId="2" fontId="1" numFmtId="3" xfId="0" applyAlignment="1" applyBorder="1" applyFont="1" applyNumberFormat="1">
      <alignment horizontal="center" readingOrder="0" shrinkToFit="0" wrapText="1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shrinkToFit="0" wrapText="1"/>
    </xf>
    <xf borderId="0" fillId="0" fontId="6" numFmtId="0" xfId="0" applyFont="1"/>
    <xf borderId="2" fillId="3" fontId="6" numFmtId="0" xfId="0" applyBorder="1" applyFill="1" applyFont="1"/>
    <xf borderId="2" fillId="3" fontId="6" numFmtId="0" xfId="0" applyAlignment="1" applyBorder="1" applyFont="1">
      <alignment horizontal="center"/>
    </xf>
    <xf borderId="2" fillId="3" fontId="6" numFmtId="3" xfId="0" applyAlignment="1" applyBorder="1" applyFont="1" applyNumberFormat="1">
      <alignment horizontal="center"/>
    </xf>
    <xf borderId="2" fillId="3" fontId="7" numFmtId="0" xfId="0" applyAlignment="1" applyBorder="1" applyFont="1">
      <alignment horizontal="center"/>
    </xf>
    <xf borderId="2" fillId="3" fontId="6" numFmtId="0" xfId="0" applyAlignment="1" applyBorder="1" applyFont="1">
      <alignment horizontal="left"/>
    </xf>
    <xf borderId="2" fillId="3" fontId="8" numFmtId="164" xfId="0" applyBorder="1" applyFont="1" applyNumberFormat="1"/>
    <xf borderId="2" fillId="3" fontId="6" numFmtId="0" xfId="0" applyAlignment="1" applyBorder="1" applyFont="1">
      <alignment vertical="center"/>
    </xf>
    <xf borderId="2" fillId="3" fontId="6" numFmtId="1" xfId="0" applyAlignment="1" applyBorder="1" applyFont="1" applyNumberFormat="1">
      <alignment horizontal="left"/>
    </xf>
    <xf borderId="2" fillId="3" fontId="6" numFmtId="0" xfId="0" applyAlignment="1" applyBorder="1" applyFont="1">
      <alignment horizontal="center" vertical="center"/>
    </xf>
    <xf borderId="2" fillId="3" fontId="6" numFmtId="14" xfId="0" applyAlignment="1" applyBorder="1" applyFont="1" applyNumberFormat="1">
      <alignment vertical="center"/>
    </xf>
    <xf borderId="2" fillId="3" fontId="6" numFmtId="14" xfId="0" applyBorder="1" applyFont="1" applyNumberFormat="1"/>
    <xf borderId="2" fillId="3" fontId="6" numFmtId="1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1" xfId="0" applyAlignment="1" applyFont="1" applyNumberFormat="1">
      <alignment horizontal="left"/>
    </xf>
    <xf borderId="0" fillId="0" fontId="6" numFmtId="14" xfId="0" applyAlignment="1" applyFont="1" applyNumberFormat="1">
      <alignment vertical="center"/>
    </xf>
    <xf borderId="0" fillId="0" fontId="6" numFmtId="14" xfId="0" applyFont="1" applyNumberFormat="1"/>
    <xf borderId="0" fillId="0" fontId="6" numFmtId="1" xfId="0" applyAlignment="1" applyFont="1" applyNumberFormat="1">
      <alignment horizontal="center"/>
    </xf>
    <xf borderId="0" fillId="0" fontId="9" numFmtId="0" xfId="0" applyFont="1"/>
    <xf borderId="0" fillId="0" fontId="6" numFmtId="0" xfId="0" applyAlignment="1" applyFont="1">
      <alignment horizontal="right"/>
    </xf>
    <xf borderId="0" fillId="0" fontId="5" numFmtId="0" xfId="0" applyFont="1"/>
    <xf borderId="0" fillId="0" fontId="6" numFmtId="0" xfId="0" applyAlignment="1" applyFont="1">
      <alignment vertical="center"/>
    </xf>
    <xf borderId="0" fillId="0" fontId="10" numFmtId="0" xfId="0" applyAlignment="1" applyFont="1">
      <alignment horizontal="center"/>
    </xf>
    <xf borderId="0" fillId="0" fontId="10" numFmtId="14" xfId="0" applyFont="1" applyNumberFormat="1"/>
    <xf borderId="0" fillId="0" fontId="10" numFmtId="1" xfId="0" applyAlignment="1" applyFont="1" applyNumberFormat="1">
      <alignment horizontal="center"/>
    </xf>
    <xf borderId="0" fillId="0" fontId="10" numFmtId="0" xfId="0" applyFont="1"/>
    <xf borderId="0" fillId="0" fontId="10" numFmtId="0" xfId="0" applyAlignment="1" applyFont="1">
      <alignment horizontal="right"/>
    </xf>
    <xf borderId="0" fillId="0" fontId="10" numFmtId="1" xfId="0" applyAlignment="1" applyFont="1" applyNumberFormat="1">
      <alignment horizontal="left"/>
    </xf>
    <xf borderId="0" fillId="0" fontId="6" numFmtId="0" xfId="0" applyAlignment="1" applyFont="1">
      <alignment horizontal="center" vertical="center"/>
    </xf>
    <xf borderId="0" fillId="0" fontId="10" numFmtId="0" xfId="0" applyAlignment="1" applyFont="1">
      <alignment readingOrder="0"/>
    </xf>
    <xf borderId="0" fillId="0" fontId="10" numFmtId="0" xfId="0" applyAlignment="1" applyFont="1">
      <alignment vertical="center"/>
    </xf>
    <xf borderId="0" fillId="0" fontId="7" numFmtId="0" xfId="0" applyAlignment="1" applyFont="1">
      <alignment horizontal="center"/>
    </xf>
    <xf borderId="0" fillId="0" fontId="9" numFmtId="14" xfId="0" applyFont="1" applyNumberFormat="1"/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9" numFmtId="1" xfId="0" applyAlignment="1" applyFont="1" applyNumberFormat="1">
      <alignment horizontal="left"/>
    </xf>
    <xf borderId="0" fillId="0" fontId="9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1" numFmtId="0" xfId="0" applyFont="1"/>
    <xf borderId="0" fillId="0" fontId="9" numFmtId="1" xfId="0" applyAlignment="1" applyFont="1" applyNumberFormat="1">
      <alignment horizontal="left" vertical="center"/>
    </xf>
    <xf borderId="0" fillId="0" fontId="9" numFmtId="0" xfId="0" applyAlignment="1" applyFont="1">
      <alignment horizontal="center" vertical="center"/>
    </xf>
    <xf borderId="0" fillId="0" fontId="12" numFmtId="0" xfId="0" applyFont="1"/>
    <xf borderId="0" fillId="0" fontId="13" numFmtId="0" xfId="0" applyFont="1"/>
    <xf borderId="0" fillId="0" fontId="6" numFmtId="1" xfId="0" applyAlignment="1" applyFont="1" applyNumberFormat="1">
      <alignment horizontal="left" vertical="center"/>
    </xf>
    <xf borderId="0" fillId="0" fontId="7" numFmtId="0" xfId="0" applyFont="1"/>
    <xf borderId="0" fillId="0" fontId="7" numFmtId="14" xfId="0" applyFont="1" applyNumberFormat="1"/>
    <xf borderId="0" fillId="0" fontId="7" numFmtId="1" xfId="0" applyAlignment="1" applyFont="1" applyNumberFormat="1">
      <alignment horizontal="center"/>
    </xf>
    <xf borderId="0" fillId="0" fontId="7" numFmtId="0" xfId="0" applyAlignment="1" applyFont="1">
      <alignment vertical="center"/>
    </xf>
    <xf borderId="0" fillId="0" fontId="7" numFmtId="1" xfId="0" applyAlignment="1" applyFont="1" applyNumberFormat="1">
      <alignment horizontal="left" vertical="center"/>
    </xf>
    <xf borderId="0" fillId="0" fontId="7" numFmtId="0" xfId="0" applyAlignment="1" applyFont="1">
      <alignment horizontal="center" vertical="center"/>
    </xf>
    <xf borderId="0" fillId="0" fontId="6" numFmtId="3" xfId="0" applyAlignment="1" applyFont="1" applyNumberFormat="1">
      <alignment horizontal="center"/>
    </xf>
    <xf borderId="0" fillId="0" fontId="6" numFmtId="0" xfId="0" applyAlignment="1" applyFont="1">
      <alignment horizontal="left"/>
    </xf>
    <xf borderId="0" fillId="0" fontId="12" numFmtId="0" xfId="0" applyAlignment="1" applyFont="1">
      <alignment vertical="center"/>
    </xf>
    <xf borderId="0" fillId="0" fontId="6" numFmtId="0" xfId="0" applyAlignment="1" applyFont="1">
      <alignment horizontal="left" readingOrder="0"/>
    </xf>
    <xf borderId="0" fillId="0" fontId="9" numFmtId="14" xfId="0" applyAlignment="1" applyFont="1" applyNumberFormat="1">
      <alignment vertical="center"/>
    </xf>
    <xf borderId="3" fillId="0" fontId="10" numFmtId="0" xfId="0" applyBorder="1" applyFont="1"/>
    <xf borderId="0" fillId="0" fontId="2" numFmtId="0" xfId="0" applyFont="1"/>
    <xf borderId="0" fillId="0" fontId="7" numFmtId="3" xfId="0" applyAlignment="1" applyFont="1" applyNumberFormat="1">
      <alignment horizontal="center"/>
    </xf>
    <xf borderId="0" fillId="0" fontId="7" numFmtId="0" xfId="0" applyAlignment="1" applyFont="1">
      <alignment horizontal="left"/>
    </xf>
    <xf borderId="0" fillId="0" fontId="7" numFmtId="1" xfId="0" applyAlignment="1" applyFont="1" applyNumberFormat="1">
      <alignment horizontal="left"/>
    </xf>
    <xf borderId="0" fillId="0" fontId="6" numFmtId="16" xfId="0" applyFont="1" applyNumberFormat="1"/>
    <xf borderId="0" fillId="0" fontId="7" numFmtId="14" xfId="0" applyAlignment="1" applyFont="1" applyNumberFormat="1">
      <alignment vertical="center"/>
    </xf>
    <xf borderId="0" fillId="0" fontId="7" numFmtId="0" xfId="0" applyAlignment="1" applyFont="1">
      <alignment readingOrder="0"/>
    </xf>
    <xf borderId="0" fillId="0" fontId="10" numFmtId="1" xfId="0" applyAlignment="1" applyFont="1" applyNumberFormat="1">
      <alignment horizontal="left" vertical="center"/>
    </xf>
    <xf borderId="0" fillId="0" fontId="6" numFmtId="0" xfId="0" applyAlignment="1" applyFont="1">
      <alignment readingOrder="0"/>
    </xf>
    <xf borderId="0" fillId="0" fontId="14" numFmtId="0" xfId="0" applyAlignment="1" applyFont="1">
      <alignment vertical="center"/>
    </xf>
    <xf borderId="0" fillId="0" fontId="10" numFmtId="0" xfId="0" applyAlignment="1" applyFont="1">
      <alignment horizontal="left"/>
    </xf>
    <xf borderId="0" fillId="0" fontId="10" numFmtId="1" xfId="0" applyAlignment="1" applyFont="1" applyNumberFormat="1">
      <alignment horizontal="right"/>
    </xf>
    <xf borderId="0" fillId="0" fontId="15" numFmtId="0" xfId="0" applyFont="1"/>
    <xf borderId="0" fillId="0" fontId="9" numFmtId="0" xfId="0" applyAlignment="1" applyFont="1">
      <alignment horizontal="left"/>
    </xf>
    <xf borderId="0" fillId="0" fontId="5" numFmtId="1" xfId="0" applyFont="1" applyNumberFormat="1"/>
    <xf borderId="0" fillId="0" fontId="12" numFmtId="0" xfId="0" applyAlignment="1" applyFont="1">
      <alignment horizontal="left"/>
    </xf>
    <xf borderId="0" fillId="0" fontId="14" numFmtId="0" xfId="0" applyAlignment="1" applyFont="1">
      <alignment horizontal="left"/>
    </xf>
    <xf borderId="0" fillId="0" fontId="14" numFmtId="0" xfId="0" applyFont="1"/>
    <xf borderId="4" fillId="0" fontId="6" numFmtId="164" xfId="0" applyBorder="1" applyFont="1" applyNumberFormat="1"/>
    <xf borderId="4" fillId="0" fontId="6" numFmtId="0" xfId="0" applyBorder="1" applyFont="1"/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left"/>
    </xf>
    <xf borderId="4" fillId="0" fontId="6" numFmtId="14" xfId="0" applyAlignment="1" applyBorder="1" applyFont="1" applyNumberFormat="1">
      <alignment vertical="center"/>
    </xf>
    <xf borderId="5" fillId="0" fontId="6" numFmtId="0" xfId="0" applyBorder="1" applyFont="1"/>
    <xf borderId="5" fillId="0" fontId="2" numFmtId="14" xfId="0" applyAlignment="1" applyBorder="1" applyFont="1" applyNumberFormat="1">
      <alignment horizontal="center"/>
    </xf>
    <xf quotePrefix="1" borderId="5" fillId="0" fontId="2" numFmtId="0" xfId="0" applyAlignment="1" applyBorder="1" applyFont="1">
      <alignment horizontal="left"/>
    </xf>
    <xf borderId="5" fillId="0" fontId="6" numFmtId="0" xfId="0" applyAlignment="1" applyBorder="1" applyFont="1">
      <alignment horizontal="center"/>
    </xf>
    <xf borderId="5" fillId="0" fontId="2" numFmtId="0" xfId="0" applyAlignment="1" applyBorder="1" applyFont="1">
      <alignment horizontal="left"/>
    </xf>
    <xf borderId="5" fillId="0" fontId="2" numFmtId="0" xfId="0" applyBorder="1" applyFont="1"/>
    <xf borderId="5" fillId="0" fontId="2" numFmtId="0" xfId="0" applyAlignment="1" applyBorder="1" applyFont="1">
      <alignment horizontal="right"/>
    </xf>
    <xf borderId="5" fillId="0" fontId="6" numFmtId="0" xfId="0" applyAlignment="1" applyBorder="1" applyFont="1">
      <alignment horizontal="left"/>
    </xf>
    <xf borderId="5" fillId="0" fontId="16" numFmtId="0" xfId="0" applyAlignment="1" applyBorder="1" applyFont="1">
      <alignment horizontal="center"/>
    </xf>
    <xf borderId="5" fillId="0" fontId="17" numFmtId="0" xfId="0" applyAlignment="1" applyBorder="1" applyFont="1">
      <alignment horizontal="right"/>
    </xf>
    <xf borderId="0" fillId="0" fontId="6" numFmtId="164" xfId="0" applyAlignment="1" applyFont="1" applyNumberFormat="1">
      <alignment horizontal="center"/>
    </xf>
    <xf borderId="1" fillId="2" fontId="2" numFmtId="0" xfId="0" applyAlignment="1" applyBorder="1" applyFont="1">
      <alignment horizontal="left"/>
    </xf>
    <xf borderId="0" fillId="0" fontId="18" numFmtId="0" xfId="0" applyFont="1"/>
    <xf borderId="0" fillId="0" fontId="18" numFmtId="14" xfId="0" applyFont="1" applyNumberFormat="1"/>
    <xf borderId="0" fillId="0" fontId="19" numFmtId="1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left" vertical="center"/>
    </xf>
    <xf borderId="0" fillId="0" fontId="14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  <xf borderId="5" fillId="0" fontId="18" numFmtId="0" xfId="0" applyBorder="1" applyFont="1"/>
    <xf borderId="5" fillId="0" fontId="18" numFmtId="14" xfId="0" applyBorder="1" applyFont="1" applyNumberFormat="1"/>
    <xf borderId="5" fillId="0" fontId="19" numFmtId="1" xfId="0" applyAlignment="1" applyBorder="1" applyFont="1" applyNumberFormat="1">
      <alignment horizontal="center"/>
    </xf>
    <xf borderId="5" fillId="0" fontId="18" numFmtId="0" xfId="0" applyAlignment="1" applyBorder="1" applyFont="1">
      <alignment horizontal="center"/>
    </xf>
    <xf borderId="5" fillId="0" fontId="20" numFmtId="0" xfId="0" applyAlignment="1" applyBorder="1" applyFont="1">
      <alignment horizontal="center"/>
    </xf>
    <xf borderId="5" fillId="0" fontId="18" numFmtId="0" xfId="0" applyAlignment="1" applyBorder="1" applyFont="1">
      <alignment vertical="center"/>
    </xf>
    <xf borderId="5" fillId="0" fontId="18" numFmtId="0" xfId="0" applyAlignment="1" applyBorder="1" applyFont="1">
      <alignment horizontal="left" vertical="center"/>
    </xf>
    <xf borderId="5" fillId="0" fontId="14" numFmtId="0" xfId="0" applyAlignment="1" applyBorder="1" applyFont="1">
      <alignment horizontal="center" vertical="center"/>
    </xf>
    <xf borderId="5" fillId="0" fontId="6" numFmtId="14" xfId="0" applyAlignment="1" applyBorder="1" applyFont="1" applyNumberFormat="1">
      <alignment vertical="center"/>
    </xf>
    <xf borderId="5" fillId="0" fontId="6" numFmtId="14" xfId="0" applyBorder="1" applyFont="1" applyNumberFormat="1"/>
    <xf borderId="5" fillId="0" fontId="6" numFmtId="1" xfId="0" applyAlignment="1" applyBorder="1" applyFont="1" applyNumberFormat="1">
      <alignment horizontal="center"/>
    </xf>
    <xf borderId="5" fillId="0" fontId="14" numFmtId="0" xfId="0" applyAlignment="1" applyBorder="1" applyFont="1">
      <alignment vertical="center"/>
    </xf>
    <xf borderId="0" fillId="0" fontId="21" numFmtId="0" xfId="0" applyFont="1"/>
    <xf borderId="0" fillId="0" fontId="21" numFmtId="14" xfId="0" applyFont="1" applyNumberFormat="1"/>
    <xf borderId="0" fillId="0" fontId="16" numFmtId="1" xfId="0" applyAlignment="1" applyFont="1" applyNumberFormat="1">
      <alignment horizontal="center"/>
    </xf>
    <xf borderId="0" fillId="0" fontId="21" numFmtId="0" xfId="0" applyAlignment="1" applyFont="1">
      <alignment horizontal="center"/>
    </xf>
    <xf borderId="0" fillId="0" fontId="21" numFmtId="0" xfId="0" applyAlignment="1" applyFont="1">
      <alignment vertical="center"/>
    </xf>
    <xf borderId="0" fillId="0" fontId="21" numFmtId="0" xfId="0" applyAlignment="1" applyFont="1">
      <alignment horizontal="left"/>
    </xf>
    <xf borderId="0" fillId="0" fontId="22" numFmtId="0" xfId="0" applyAlignment="1" applyFont="1">
      <alignment horizontal="center"/>
    </xf>
    <xf borderId="0" fillId="0" fontId="22" numFmtId="0" xfId="0" applyFont="1"/>
    <xf borderId="0" fillId="0" fontId="21" numFmtId="0" xfId="0" applyAlignment="1" applyFont="1">
      <alignment horizontal="left" vertical="center"/>
    </xf>
    <xf borderId="0" fillId="0" fontId="20" numFmtId="0" xfId="0" applyFont="1"/>
    <xf borderId="0" fillId="0" fontId="20" numFmtId="14" xfId="0" applyFont="1" applyNumberFormat="1"/>
    <xf borderId="0" fillId="0" fontId="20" numFmtId="0" xfId="0" applyAlignment="1" applyFont="1">
      <alignment vertical="center"/>
    </xf>
    <xf borderId="0" fillId="0" fontId="20" numFmtId="0" xfId="0" applyAlignment="1" applyFont="1">
      <alignment horizontal="left" vertical="center"/>
    </xf>
    <xf borderId="0" fillId="0" fontId="23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4" numFmtId="0" xfId="0" applyAlignment="1" applyFont="1">
      <alignment vertical="center"/>
    </xf>
    <xf borderId="0" fillId="0" fontId="10" numFmtId="14" xfId="0" applyAlignment="1" applyFont="1" applyNumberFormat="1">
      <alignment horizontal="center"/>
    </xf>
    <xf borderId="0" fillId="0" fontId="12" numFmtId="14" xfId="0" applyFont="1" applyNumberFormat="1"/>
    <xf borderId="0" fillId="0" fontId="12" numFmtId="1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vertical="center"/>
    </xf>
    <xf borderId="0" fillId="0" fontId="12" numFmtId="14" xfId="0" applyAlignment="1" applyFont="1" applyNumberFormat="1">
      <alignment vertical="center"/>
    </xf>
    <xf borderId="0" fillId="0" fontId="12" numFmtId="3" xfId="0" applyAlignment="1" applyFont="1" applyNumberFormat="1">
      <alignment horizontal="center"/>
    </xf>
    <xf borderId="0" fillId="0" fontId="9" numFmtId="0" xfId="0" applyAlignment="1" applyFont="1">
      <alignment shrinkToFit="0" wrapText="1"/>
    </xf>
    <xf borderId="0" fillId="0" fontId="7" numFmtId="0" xfId="0" applyAlignment="1" applyFont="1">
      <alignment shrinkToFit="0" vertical="center" wrapText="1"/>
    </xf>
    <xf quotePrefix="1" borderId="0" fillId="0" fontId="12" numFmtId="0" xfId="0" applyFont="1"/>
    <xf borderId="0" fillId="0" fontId="12" numFmtId="49" xfId="0" applyAlignment="1" applyFont="1" applyNumberFormat="1">
      <alignment vertical="center"/>
    </xf>
    <xf borderId="0" fillId="0" fontId="12" numFmtId="164" xfId="0" applyFont="1" applyNumberFormat="1"/>
    <xf borderId="0" fillId="0" fontId="15" numFmtId="14" xfId="0" applyFont="1" applyNumberFormat="1"/>
    <xf borderId="0" fillId="0" fontId="15" numFmtId="1" xfId="0" applyAlignment="1" applyFont="1" applyNumberFormat="1">
      <alignment horizontal="center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0" fillId="0" fontId="15" numFmtId="0" xfId="0" applyAlignment="1" applyFont="1">
      <alignment horizontal="center" vertical="center"/>
    </xf>
    <xf borderId="0" fillId="0" fontId="15" numFmtId="14" xfId="0" applyAlignment="1" applyFont="1" applyNumberFormat="1">
      <alignment vertical="center"/>
    </xf>
    <xf borderId="0" fillId="0" fontId="10" numFmtId="0" xfId="0" applyAlignment="1" applyFont="1">
      <alignment horizontal="left" vertical="center"/>
    </xf>
    <xf borderId="0" fillId="0" fontId="9" numFmtId="0" xfId="0" applyAlignment="1" applyFont="1">
      <alignment shrinkToFit="0" vertical="center" wrapText="1"/>
    </xf>
    <xf borderId="0" fillId="0" fontId="24" numFmtId="0" xfId="0" applyFont="1"/>
    <xf borderId="0" fillId="0" fontId="24" numFmtId="14" xfId="0" applyFont="1" applyNumberFormat="1"/>
    <xf borderId="0" fillId="0" fontId="25" numFmtId="1" xfId="0" applyAlignment="1" applyFont="1" applyNumberFormat="1">
      <alignment horizontal="center"/>
    </xf>
    <xf borderId="0" fillId="0" fontId="24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0" fontId="24" numFmtId="0" xfId="0" applyAlignment="1" applyFont="1">
      <alignment vertical="center"/>
    </xf>
    <xf borderId="0" fillId="0" fontId="24" numFmtId="0" xfId="0" applyAlignment="1" applyFont="1">
      <alignment horizontal="left" vertical="center"/>
    </xf>
    <xf borderId="0" fillId="0" fontId="24" numFmtId="0" xfId="0" applyAlignment="1" applyFont="1">
      <alignment horizontal="center" vertical="center"/>
    </xf>
    <xf borderId="0" fillId="0" fontId="2" numFmtId="14" xfId="0" applyAlignment="1" applyFont="1" applyNumberFormat="1">
      <alignment vertical="center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7" numFmtId="0" xfId="0" applyAlignment="1" applyFont="1">
      <alignment shrinkToFit="0" wrapText="1"/>
    </xf>
    <xf borderId="0" fillId="0" fontId="13" numFmtId="14" xfId="0" applyFont="1" applyNumberFormat="1"/>
    <xf borderId="0" fillId="0" fontId="13" numFmtId="1" xfId="0" applyAlignment="1" applyFont="1" applyNumberFormat="1">
      <alignment horizontal="center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left" vertical="center"/>
    </xf>
    <xf borderId="0" fillId="0" fontId="13" numFmtId="0" xfId="0" applyAlignment="1" applyFont="1">
      <alignment horizontal="center" vertical="center"/>
    </xf>
    <xf borderId="0" fillId="0" fontId="14" numFmtId="14" xfId="0" applyFont="1" applyNumberFormat="1"/>
    <xf borderId="0" fillId="0" fontId="14" numFmtId="1" xfId="0" applyAlignment="1" applyFont="1" applyNumberFormat="1">
      <alignment horizontal="center"/>
    </xf>
    <xf borderId="0" fillId="0" fontId="14" numFmtId="0" xfId="0" applyAlignment="1" applyFont="1">
      <alignment horizontal="center"/>
    </xf>
    <xf borderId="0" fillId="0" fontId="14" numFmtId="14" xfId="0" applyAlignment="1" applyFont="1" applyNumberFormat="1">
      <alignment vertical="center"/>
    </xf>
    <xf quotePrefix="1" borderId="0" fillId="0" fontId="6" numFmtId="0" xfId="0" applyFont="1"/>
    <xf borderId="0" fillId="0" fontId="12" numFmtId="165" xfId="0" applyFont="1" applyNumberFormat="1"/>
    <xf borderId="4" fillId="0" fontId="2" numFmtId="164" xfId="0" applyBorder="1" applyFont="1" applyNumberFormat="1"/>
    <xf borderId="5" fillId="0" fontId="7" numFmtId="0" xfId="0" applyAlignment="1" applyBorder="1" applyFont="1">
      <alignment horizontal="center"/>
    </xf>
    <xf borderId="5" fillId="0" fontId="6" numFmtId="0" xfId="0" applyAlignment="1" applyBorder="1" applyFont="1">
      <alignment vertical="center"/>
    </xf>
    <xf borderId="5" fillId="0" fontId="6" numFmtId="0" xfId="0" applyAlignment="1" applyBorder="1" applyFont="1">
      <alignment horizontal="left" vertical="center"/>
    </xf>
    <xf borderId="0" fillId="0" fontId="16" numFmtId="0" xfId="0" applyAlignment="1" applyFont="1">
      <alignment horizontal="center" vertical="center"/>
    </xf>
    <xf borderId="0" fillId="0" fontId="16" numFmtId="14" xfId="0" applyAlignment="1" applyFont="1" applyNumberFormat="1">
      <alignment vertical="center"/>
    </xf>
    <xf borderId="0" fillId="0" fontId="16" numFmtId="14" xfId="0" applyFont="1" applyNumberFormat="1"/>
    <xf borderId="0" fillId="0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11.57"/>
    <col customWidth="1" min="3" max="3" width="7.86"/>
    <col customWidth="1" min="4" max="4" width="10.71"/>
    <col customWidth="1" min="5" max="5" width="9.57"/>
    <col customWidth="1" min="6" max="6" width="5.14"/>
    <col customWidth="1" min="7" max="7" width="6.57"/>
    <col customWidth="1" min="8" max="8" width="5.14"/>
    <col customWidth="1" min="9" max="9" width="4.57"/>
    <col customWidth="1" min="10" max="10" width="7.86"/>
    <col customWidth="1" hidden="1" min="11" max="12" width="6.71"/>
    <col customWidth="1" hidden="1" min="13" max="15" width="5.0"/>
    <col customWidth="1" hidden="1" min="16" max="16" width="4.86"/>
    <col customWidth="1" hidden="1" min="17" max="17" width="85.0"/>
    <col customWidth="1" min="18" max="19" width="28.57"/>
    <col customWidth="1" min="20" max="20" width="30.29"/>
    <col customWidth="1" min="21" max="21" width="22.71"/>
    <col customWidth="1" min="22" max="22" width="5.57"/>
    <col customWidth="1" min="23" max="23" width="8.71"/>
    <col customWidth="1" min="24" max="24" width="10.43"/>
    <col customWidth="1" min="25" max="25" width="5.86"/>
    <col customWidth="1" min="26" max="26" width="11.0"/>
    <col customWidth="1" min="27" max="27" width="10.71"/>
    <col customWidth="1" min="28" max="28" width="10.43"/>
    <col customWidth="1" min="29" max="30" width="8.43"/>
    <col customWidth="1" min="31" max="31" width="60.86"/>
    <col customWidth="1" min="32" max="32" width="3.43"/>
    <col customWidth="1" min="33" max="33" width="9.43"/>
    <col customWidth="1" min="34" max="34" width="24.0"/>
    <col customWidth="1" min="35" max="39" width="9.14"/>
  </cols>
  <sheetData>
    <row r="1" ht="14.25" customHeight="1">
      <c r="A1" s="1" t="str">
        <f>"No. of Pumps  "&amp;SUM(A2:A594)</f>
        <v>No. of Pumps  5572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" t="str">
        <f>"LMD  "&amp;SUM(G2:G594)</f>
        <v>LMD  20239</v>
      </c>
      <c r="H1" s="1" t="str">
        <f>"Tanks  "&amp;SUM(H2:H594)</f>
        <v>Tanks  1807</v>
      </c>
      <c r="I1" s="1" t="str">
        <f>"Eth  "&amp;SUM(I2:I594)</f>
        <v>Eth  603</v>
      </c>
      <c r="J1" s="7" t="s">
        <v>5</v>
      </c>
      <c r="K1" s="1" t="str">
        <f>"Deactiv Total  "&amp;SUM(K2:K594)</f>
        <v>Deactiv Total  0</v>
      </c>
      <c r="L1" s="1" t="str">
        <f>"No. of Deactiv Sta.  "&amp;COUNT(K2:K594)</f>
        <v>No. of Deactiv Sta.  0</v>
      </c>
      <c r="M1" s="1" t="str">
        <f>"High Vol.   "&amp;SUM(M2:M594)</f>
        <v>High Vol.   109</v>
      </c>
      <c r="N1" s="1" t="str">
        <f>"Abv  Grnd "&amp;SUM(N2:N594)</f>
        <v>Abv  Grnd 0</v>
      </c>
      <c r="O1" s="6" t="str">
        <f>"H.V. Sta   "&amp;COUNT(O2:O594)</f>
        <v>H.V. Sta   18</v>
      </c>
      <c r="P1" s="6" t="str">
        <f>"A.G. Sta   "&amp;COUNT(P2:P594)</f>
        <v>A.G. Sta   0</v>
      </c>
      <c r="Q1" s="3" t="s">
        <v>6</v>
      </c>
      <c r="R1" s="8" t="s">
        <v>7</v>
      </c>
      <c r="S1" s="9" t="s">
        <v>8</v>
      </c>
      <c r="T1" s="4" t="s">
        <v>9</v>
      </c>
      <c r="U1" s="4" t="s">
        <v>10</v>
      </c>
      <c r="V1" s="4" t="s">
        <v>11</v>
      </c>
      <c r="W1" s="10" t="s">
        <v>12</v>
      </c>
      <c r="X1" s="4" t="s">
        <v>13</v>
      </c>
      <c r="Y1" s="11" t="s">
        <v>14</v>
      </c>
      <c r="Z1" s="11" t="s">
        <v>15</v>
      </c>
      <c r="AA1" s="1" t="s">
        <v>16</v>
      </c>
      <c r="AB1" s="6" t="s">
        <v>17</v>
      </c>
      <c r="AC1" s="1" t="s">
        <v>18</v>
      </c>
      <c r="AD1" s="1" t="s">
        <v>19</v>
      </c>
      <c r="AE1" s="12" t="s">
        <v>20</v>
      </c>
      <c r="AF1" s="12"/>
      <c r="AG1" s="13" t="s">
        <v>21</v>
      </c>
      <c r="AH1" s="4" t="s">
        <v>22</v>
      </c>
      <c r="AI1" s="14"/>
      <c r="AJ1" s="14"/>
      <c r="AK1" s="14"/>
      <c r="AL1" s="14"/>
      <c r="AM1" s="14"/>
    </row>
    <row r="2" ht="15.0" customHeight="1">
      <c r="A2" s="15"/>
      <c r="B2" s="15"/>
      <c r="C2" s="16"/>
      <c r="D2" s="15"/>
      <c r="E2" s="15"/>
      <c r="F2" s="16"/>
      <c r="G2" s="17"/>
      <c r="H2" s="17"/>
      <c r="I2" s="17"/>
      <c r="J2" s="17"/>
      <c r="K2" s="17"/>
      <c r="L2" s="17"/>
      <c r="M2" s="17"/>
      <c r="N2" s="17"/>
      <c r="O2" s="18"/>
      <c r="P2" s="18"/>
      <c r="Q2" s="18"/>
      <c r="R2" s="15"/>
      <c r="S2" s="15"/>
      <c r="T2" s="19"/>
      <c r="U2" s="20" t="s">
        <v>23</v>
      </c>
      <c r="V2" s="21"/>
      <c r="W2" s="22"/>
      <c r="X2" s="21"/>
      <c r="Y2" s="23"/>
      <c r="Z2" s="24"/>
      <c r="AA2" s="25"/>
      <c r="AB2" s="16"/>
      <c r="AC2" s="16"/>
      <c r="AD2" s="26"/>
      <c r="AE2" s="20" t="s">
        <v>23</v>
      </c>
      <c r="AF2" s="16"/>
      <c r="AG2" s="16"/>
      <c r="AH2" s="16"/>
      <c r="AI2" s="16"/>
      <c r="AJ2" s="16"/>
      <c r="AK2" s="16"/>
      <c r="AL2" s="14"/>
      <c r="AM2" s="14"/>
    </row>
    <row r="3" ht="14.25" customHeight="1">
      <c r="B3" s="14"/>
      <c r="C3" s="27"/>
      <c r="D3" s="14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W3" s="28"/>
      <c r="Y3" s="27"/>
      <c r="Z3" s="29"/>
      <c r="AA3" s="14"/>
      <c r="AB3" s="27"/>
      <c r="AC3" s="27"/>
      <c r="AD3" s="27"/>
      <c r="AE3" s="14"/>
      <c r="AF3" s="14"/>
      <c r="AG3" s="14"/>
      <c r="AH3" s="14"/>
      <c r="AI3" s="14"/>
      <c r="AJ3" s="14"/>
      <c r="AK3" s="14"/>
      <c r="AL3" s="14"/>
      <c r="AM3" s="14"/>
    </row>
    <row r="4" ht="14.25" customHeight="1">
      <c r="A4" s="14"/>
      <c r="B4" s="30"/>
      <c r="C4" s="31" t="str">
        <f t="shared" ref="C4:C513" si="1">IF(#REF!-B4&gt;2500,"N/A",#REF!-B4)</f>
        <v>#REF!</v>
      </c>
      <c r="D4" s="32" t="s">
        <v>24</v>
      </c>
      <c r="E4" s="33">
        <v>1.2241038E7</v>
      </c>
      <c r="F4" s="27"/>
      <c r="G4" s="27"/>
      <c r="H4" s="27"/>
      <c r="I4" s="27"/>
      <c r="J4" s="27"/>
      <c r="K4" s="14"/>
      <c r="L4" s="14"/>
      <c r="M4" s="14"/>
      <c r="N4" s="14"/>
      <c r="O4" s="14"/>
      <c r="P4" s="14"/>
      <c r="Q4" s="34" t="str">
        <f t="shared" ref="Q4:Q496" si="2">CONCAT(R4," ",T4," ",U4," ",V4," ",W4)</f>
        <v>#N/A</v>
      </c>
      <c r="R4" s="14" t="s">
        <v>25</v>
      </c>
      <c r="S4" s="14"/>
      <c r="T4" s="14" t="s">
        <v>26</v>
      </c>
      <c r="U4" s="14" t="s">
        <v>27</v>
      </c>
      <c r="V4" s="14" t="s">
        <v>28</v>
      </c>
      <c r="W4" s="28">
        <v>84094.0</v>
      </c>
      <c r="X4" s="35" t="s">
        <v>29</v>
      </c>
      <c r="Y4" s="36"/>
      <c r="Z4" s="37" t="str">
        <f t="shared" ref="Z4:Z8" si="3">IF(Y4="V",B4,IF(Y4="C",B4,""))</f>
        <v/>
      </c>
      <c r="AA4" s="37"/>
      <c r="AB4" s="36"/>
      <c r="AC4" s="36" t="str">
        <f t="shared" ref="AC4:AC8" si="4">IF(Y4="V",#REF!-Z4,IF(Y4="C","",""))</f>
        <v/>
      </c>
      <c r="AD4" s="38" t="str">
        <f t="shared" ref="AD4:AD6" si="5">IF(Y4="","",IF(Y4="V","",IF(Y4="C",AA4-Z4,"Yikes")))</f>
        <v/>
      </c>
      <c r="AE4" s="14" t="s">
        <v>30</v>
      </c>
      <c r="AF4" s="14"/>
      <c r="AG4" s="14"/>
      <c r="AH4" s="14"/>
      <c r="AI4" s="14"/>
      <c r="AJ4" s="14"/>
      <c r="AK4" s="14"/>
      <c r="AL4" s="14"/>
      <c r="AM4" s="14"/>
    </row>
    <row r="5" ht="14.25" customHeight="1">
      <c r="A5" s="39"/>
      <c r="B5" s="37"/>
      <c r="C5" s="38" t="str">
        <f t="shared" si="1"/>
        <v>#REF!</v>
      </c>
      <c r="D5" s="32" t="s">
        <v>24</v>
      </c>
      <c r="E5" s="40" t="s">
        <v>31</v>
      </c>
      <c r="F5" s="36"/>
      <c r="G5" s="36"/>
      <c r="H5" s="36"/>
      <c r="I5" s="36"/>
      <c r="J5" s="36"/>
      <c r="Q5" s="34" t="str">
        <f t="shared" si="2"/>
        <v>#N/A</v>
      </c>
      <c r="R5" s="39" t="s">
        <v>32</v>
      </c>
      <c r="S5" s="39"/>
      <c r="T5" s="39" t="s">
        <v>33</v>
      </c>
      <c r="U5" s="39" t="s">
        <v>34</v>
      </c>
      <c r="V5" s="39" t="s">
        <v>28</v>
      </c>
      <c r="W5" s="41">
        <v>84653.0</v>
      </c>
      <c r="X5" s="39" t="s">
        <v>35</v>
      </c>
      <c r="Y5" s="36"/>
      <c r="Z5" s="37" t="str">
        <f t="shared" si="3"/>
        <v/>
      </c>
      <c r="AA5" s="37"/>
      <c r="AB5" s="36"/>
      <c r="AC5" s="36" t="str">
        <f t="shared" si="4"/>
        <v/>
      </c>
      <c r="AD5" s="38" t="str">
        <f t="shared" si="5"/>
        <v/>
      </c>
      <c r="AE5" s="39" t="s">
        <v>36</v>
      </c>
      <c r="AF5" s="14"/>
      <c r="AG5" s="14"/>
      <c r="AH5" s="14"/>
      <c r="AI5" s="14"/>
      <c r="AJ5" s="14"/>
      <c r="AK5" s="14"/>
      <c r="AL5" s="14"/>
      <c r="AM5" s="14"/>
    </row>
    <row r="6" ht="14.25" customHeight="1">
      <c r="B6" s="14"/>
      <c r="C6" s="31" t="str">
        <f t="shared" si="1"/>
        <v>#REF!</v>
      </c>
      <c r="D6" s="32" t="s">
        <v>24</v>
      </c>
      <c r="E6" s="33" t="s">
        <v>31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34" t="str">
        <f t="shared" si="2"/>
        <v>#N/A</v>
      </c>
      <c r="R6" s="34" t="s">
        <v>37</v>
      </c>
      <c r="T6" s="34" t="s">
        <v>38</v>
      </c>
      <c r="U6" s="34" t="s">
        <v>39</v>
      </c>
      <c r="V6" s="34" t="s">
        <v>28</v>
      </c>
      <c r="W6" s="28">
        <v>84065.0</v>
      </c>
      <c r="X6" s="35" t="s">
        <v>29</v>
      </c>
      <c r="Y6" s="36"/>
      <c r="Z6" s="37" t="str">
        <f t="shared" si="3"/>
        <v/>
      </c>
      <c r="AA6" s="37"/>
      <c r="AB6" s="36"/>
      <c r="AC6" s="36" t="str">
        <f t="shared" si="4"/>
        <v/>
      </c>
      <c r="AD6" s="38" t="str">
        <f t="shared" si="5"/>
        <v/>
      </c>
      <c r="AE6" s="14" t="s">
        <v>40</v>
      </c>
      <c r="AF6" s="14"/>
      <c r="AG6" s="14"/>
      <c r="AH6" s="14"/>
      <c r="AI6" s="14"/>
      <c r="AJ6" s="14"/>
      <c r="AK6" s="14"/>
      <c r="AL6" s="14"/>
      <c r="AM6" s="14"/>
    </row>
    <row r="7" ht="14.25" customHeight="1">
      <c r="B7" s="14"/>
      <c r="C7" s="38" t="str">
        <f t="shared" si="1"/>
        <v>#REF!</v>
      </c>
      <c r="D7" s="32" t="s">
        <v>24</v>
      </c>
      <c r="E7" s="40" t="s">
        <v>31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4" t="str">
        <f t="shared" si="2"/>
        <v>#N/A</v>
      </c>
      <c r="R7" s="39" t="s">
        <v>41</v>
      </c>
      <c r="S7" s="39"/>
      <c r="T7" s="39" t="s">
        <v>42</v>
      </c>
      <c r="U7" s="39" t="s">
        <v>43</v>
      </c>
      <c r="V7" s="39" t="s">
        <v>28</v>
      </c>
      <c r="W7" s="41">
        <v>84045.0</v>
      </c>
      <c r="X7" s="39" t="s">
        <v>35</v>
      </c>
      <c r="Y7" s="42"/>
      <c r="Z7" s="30" t="str">
        <f t="shared" si="3"/>
        <v/>
      </c>
      <c r="AA7" s="30"/>
      <c r="AB7" s="27"/>
      <c r="AC7" s="27" t="str">
        <f t="shared" si="4"/>
        <v/>
      </c>
      <c r="AD7" s="31"/>
      <c r="AE7" s="14" t="s">
        <v>40</v>
      </c>
      <c r="AF7" s="14"/>
      <c r="AG7" s="14"/>
      <c r="AH7" s="14"/>
      <c r="AI7" s="14"/>
      <c r="AJ7" s="14"/>
      <c r="AK7" s="14"/>
      <c r="AL7" s="14"/>
      <c r="AM7" s="14"/>
    </row>
    <row r="8" ht="14.25" customHeight="1">
      <c r="A8" s="39">
        <v>8.0</v>
      </c>
      <c r="B8" s="37">
        <v>45378.0</v>
      </c>
      <c r="C8" s="38" t="str">
        <f t="shared" si="1"/>
        <v>#REF!</v>
      </c>
      <c r="D8" s="39" t="s">
        <v>44</v>
      </c>
      <c r="E8" s="40">
        <v>1.2246369E7</v>
      </c>
      <c r="F8" s="36" t="s">
        <v>45</v>
      </c>
      <c r="G8" s="36">
        <v>26.0</v>
      </c>
      <c r="H8" s="36">
        <v>3.0</v>
      </c>
      <c r="I8" s="36">
        <v>1.0</v>
      </c>
      <c r="J8" s="36">
        <v>30.0</v>
      </c>
      <c r="Q8" s="34" t="str">
        <f t="shared" si="2"/>
        <v>#N/A</v>
      </c>
      <c r="R8" s="39" t="s">
        <v>46</v>
      </c>
      <c r="S8" s="39"/>
      <c r="T8" s="39" t="s">
        <v>47</v>
      </c>
      <c r="U8" s="39" t="s">
        <v>48</v>
      </c>
      <c r="V8" s="39" t="s">
        <v>28</v>
      </c>
      <c r="W8" s="41">
        <v>84006.0</v>
      </c>
      <c r="X8" s="39" t="s">
        <v>35</v>
      </c>
      <c r="Y8" s="36"/>
      <c r="Z8" s="37" t="str">
        <f t="shared" si="3"/>
        <v/>
      </c>
      <c r="AA8" s="37">
        <v>45874.0</v>
      </c>
      <c r="AB8" s="36" t="s">
        <v>49</v>
      </c>
      <c r="AC8" s="36" t="str">
        <f t="shared" si="4"/>
        <v/>
      </c>
      <c r="AD8" s="38" t="str">
        <f>IF(Y8="","",IF(Y8="V","",IF(Y8="C",AA8-Z8,"Yikes")))</f>
        <v/>
      </c>
      <c r="AE8" s="39" t="s">
        <v>50</v>
      </c>
      <c r="AF8" s="14"/>
      <c r="AG8" s="14"/>
      <c r="AH8" s="14"/>
      <c r="AI8" s="14"/>
      <c r="AJ8" s="14"/>
      <c r="AK8" s="14"/>
      <c r="AL8" s="14"/>
      <c r="AM8" s="14"/>
    </row>
    <row r="9" ht="14.25" customHeight="1">
      <c r="A9" s="39">
        <v>2.0</v>
      </c>
      <c r="B9" s="37">
        <v>45518.0</v>
      </c>
      <c r="C9" s="38" t="str">
        <f t="shared" si="1"/>
        <v>#REF!</v>
      </c>
      <c r="D9" s="39" t="s">
        <v>51</v>
      </c>
      <c r="E9" s="39">
        <v>1.2247858E7</v>
      </c>
      <c r="F9" s="36" t="s">
        <v>52</v>
      </c>
      <c r="G9" s="36">
        <v>2.0</v>
      </c>
      <c r="H9" s="36">
        <v>2.0</v>
      </c>
      <c r="I9" s="36">
        <v>1.0</v>
      </c>
      <c r="J9" s="36">
        <v>5.0</v>
      </c>
      <c r="Q9" s="34" t="str">
        <f t="shared" si="2"/>
        <v>#N/A</v>
      </c>
      <c r="R9" s="39" t="s">
        <v>53</v>
      </c>
      <c r="S9" s="43" t="s">
        <v>54</v>
      </c>
      <c r="T9" s="44" t="s">
        <v>55</v>
      </c>
      <c r="U9" s="39" t="s">
        <v>48</v>
      </c>
      <c r="V9" s="39" t="s">
        <v>28</v>
      </c>
      <c r="W9" s="41">
        <v>84606.0</v>
      </c>
      <c r="X9" s="39" t="s">
        <v>35</v>
      </c>
      <c r="Y9" s="36"/>
      <c r="Z9" s="37"/>
      <c r="AA9" s="37"/>
      <c r="AB9" s="36"/>
      <c r="AC9" s="36"/>
      <c r="AD9" s="38"/>
      <c r="AE9" s="39" t="s">
        <v>56</v>
      </c>
      <c r="AF9" s="14"/>
      <c r="AG9" s="14"/>
      <c r="AH9" s="14"/>
      <c r="AI9" s="14"/>
      <c r="AJ9" s="14"/>
      <c r="AK9" s="14"/>
      <c r="AL9" s="14"/>
      <c r="AM9" s="14"/>
    </row>
    <row r="10" ht="14.25" customHeight="1">
      <c r="A10" s="34">
        <v>8.0</v>
      </c>
      <c r="B10" s="30">
        <v>45532.0</v>
      </c>
      <c r="C10" s="31" t="str">
        <f t="shared" si="1"/>
        <v>#REF!</v>
      </c>
      <c r="D10" s="14" t="s">
        <v>57</v>
      </c>
      <c r="E10" s="34">
        <v>1235036.0</v>
      </c>
      <c r="F10" s="27" t="s">
        <v>52</v>
      </c>
      <c r="G10" s="27">
        <v>32.0</v>
      </c>
      <c r="H10" s="27">
        <v>3.0</v>
      </c>
      <c r="I10" s="27">
        <v>1.0</v>
      </c>
      <c r="J10" s="27">
        <v>36.0</v>
      </c>
      <c r="K10" s="27"/>
      <c r="L10" s="27"/>
      <c r="M10" s="27"/>
      <c r="N10" s="27"/>
      <c r="O10" s="45" t="str">
        <f t="shared" ref="O10:P10" si="6">IF(M10&gt;0,1,"")</f>
        <v/>
      </c>
      <c r="P10" s="45" t="str">
        <f t="shared" si="6"/>
        <v/>
      </c>
      <c r="Q10" s="34" t="str">
        <f t="shared" si="2"/>
        <v>#N/A</v>
      </c>
      <c r="R10" s="34" t="s">
        <v>58</v>
      </c>
      <c r="S10" s="9" t="s">
        <v>59</v>
      </c>
      <c r="T10" s="34" t="s">
        <v>60</v>
      </c>
      <c r="U10" s="34" t="s">
        <v>27</v>
      </c>
      <c r="V10" s="34" t="s">
        <v>28</v>
      </c>
      <c r="W10" s="28">
        <v>84070.0</v>
      </c>
      <c r="X10" s="34" t="s">
        <v>29</v>
      </c>
      <c r="Y10" s="27"/>
      <c r="Z10" s="30" t="str">
        <f t="shared" ref="Z10:Z287" si="7">IF(Y10="V",B10,IF(Y10="C",B10,""))</f>
        <v/>
      </c>
      <c r="AA10" s="30"/>
      <c r="AB10" s="27"/>
      <c r="AC10" s="27" t="str">
        <f t="shared" ref="AC10:AC15" si="8">IF(Y10="V",#REF!-Z10,IF(Y10="C","",""))</f>
        <v/>
      </c>
      <c r="AD10" s="31" t="str">
        <f t="shared" ref="AD10:AD166" si="9">IF(Y10="","",IF(Y10="V","",IF(Y10="C",AA10-Z10,"Yikes")))</f>
        <v/>
      </c>
      <c r="AE10" s="14"/>
      <c r="AF10" s="14"/>
      <c r="AG10" s="14"/>
      <c r="AH10" s="14"/>
      <c r="AI10" s="14"/>
      <c r="AJ10" s="14"/>
      <c r="AK10" s="14"/>
      <c r="AL10" s="14"/>
      <c r="AM10" s="14"/>
    </row>
    <row r="11" ht="14.25" customHeight="1">
      <c r="A11" s="39">
        <v>18.0</v>
      </c>
      <c r="B11" s="37">
        <v>45544.0</v>
      </c>
      <c r="C11" s="38" t="str">
        <f t="shared" si="1"/>
        <v>#REF!</v>
      </c>
      <c r="D11" s="39" t="s">
        <v>61</v>
      </c>
      <c r="E11" s="39">
        <v>118752.0</v>
      </c>
      <c r="F11" s="36" t="s">
        <v>52</v>
      </c>
      <c r="G11" s="36">
        <v>64.0</v>
      </c>
      <c r="H11" s="36">
        <v>3.0</v>
      </c>
      <c r="I11" s="36">
        <v>1.0</v>
      </c>
      <c r="J11" s="36">
        <v>68.0</v>
      </c>
      <c r="Q11" s="34" t="str">
        <f t="shared" si="2"/>
        <v>#N/A</v>
      </c>
      <c r="R11" s="39" t="s">
        <v>62</v>
      </c>
      <c r="S11" s="39"/>
      <c r="T11" s="44" t="s">
        <v>63</v>
      </c>
      <c r="U11" s="39" t="s">
        <v>43</v>
      </c>
      <c r="V11" s="39" t="s">
        <v>28</v>
      </c>
      <c r="W11" s="41">
        <v>84045.0</v>
      </c>
      <c r="X11" s="39" t="s">
        <v>35</v>
      </c>
      <c r="Y11" s="36" t="s">
        <v>64</v>
      </c>
      <c r="Z11" s="37">
        <f t="shared" si="7"/>
        <v>45544</v>
      </c>
      <c r="AA11" s="37">
        <v>45649.0</v>
      </c>
      <c r="AB11" s="36" t="s">
        <v>65</v>
      </c>
      <c r="AC11" s="36" t="str">
        <f t="shared" si="8"/>
        <v/>
      </c>
      <c r="AD11" s="38">
        <f t="shared" si="9"/>
        <v>105</v>
      </c>
      <c r="AE11" s="39" t="s">
        <v>66</v>
      </c>
      <c r="AF11" s="14"/>
      <c r="AG11" s="14"/>
      <c r="AH11" s="14"/>
      <c r="AI11" s="14"/>
      <c r="AJ11" s="14"/>
      <c r="AK11" s="14"/>
      <c r="AL11" s="14"/>
      <c r="AM11" s="14"/>
    </row>
    <row r="12" ht="14.25" customHeight="1">
      <c r="A12" s="39">
        <v>24.0</v>
      </c>
      <c r="B12" s="37">
        <v>45544.0</v>
      </c>
      <c r="C12" s="38" t="str">
        <f t="shared" si="1"/>
        <v>#REF!</v>
      </c>
      <c r="D12" s="39" t="s">
        <v>67</v>
      </c>
      <c r="E12" s="39">
        <v>215384.0</v>
      </c>
      <c r="F12" s="36" t="s">
        <v>52</v>
      </c>
      <c r="G12" s="36">
        <v>48.0</v>
      </c>
      <c r="H12" s="36">
        <v>3.0</v>
      </c>
      <c r="I12" s="36">
        <v>1.0</v>
      </c>
      <c r="J12" s="36">
        <v>52.0</v>
      </c>
      <c r="Q12" s="34" t="str">
        <f t="shared" si="2"/>
        <v>#N/A</v>
      </c>
      <c r="R12" s="39" t="s">
        <v>68</v>
      </c>
      <c r="S12" s="39"/>
      <c r="T12" s="44" t="s">
        <v>69</v>
      </c>
      <c r="U12" s="39" t="s">
        <v>43</v>
      </c>
      <c r="V12" s="39" t="s">
        <v>28</v>
      </c>
      <c r="W12" s="41">
        <v>84045.0</v>
      </c>
      <c r="X12" s="39" t="s">
        <v>35</v>
      </c>
      <c r="Y12" s="36"/>
      <c r="Z12" s="37" t="str">
        <f t="shared" si="7"/>
        <v/>
      </c>
      <c r="AA12" s="37"/>
      <c r="AB12" s="36"/>
      <c r="AC12" s="36" t="str">
        <f t="shared" si="8"/>
        <v/>
      </c>
      <c r="AD12" s="38" t="str">
        <f t="shared" si="9"/>
        <v/>
      </c>
      <c r="AE12" s="39"/>
      <c r="AF12" s="14"/>
      <c r="AG12" s="14"/>
      <c r="AH12" s="14"/>
      <c r="AI12" s="14"/>
      <c r="AJ12" s="14"/>
      <c r="AK12" s="14"/>
      <c r="AL12" s="14"/>
      <c r="AM12" s="14"/>
    </row>
    <row r="13" ht="14.25" customHeight="1">
      <c r="A13" s="32">
        <v>6.0</v>
      </c>
      <c r="B13" s="46">
        <v>45548.0</v>
      </c>
      <c r="C13" s="47" t="str">
        <f t="shared" si="1"/>
        <v>#REF!</v>
      </c>
      <c r="D13" s="32" t="s">
        <v>70</v>
      </c>
      <c r="E13" s="32">
        <v>7347.0</v>
      </c>
      <c r="F13" s="48" t="s">
        <v>52</v>
      </c>
      <c r="G13" s="48">
        <v>14.0</v>
      </c>
      <c r="H13" s="48">
        <v>4.0</v>
      </c>
      <c r="I13" s="48">
        <v>1.0</v>
      </c>
      <c r="J13" s="48">
        <v>19.0</v>
      </c>
      <c r="K13" s="48"/>
      <c r="L13" s="48"/>
      <c r="M13" s="48"/>
      <c r="N13" s="48"/>
      <c r="O13" s="45" t="str">
        <f t="shared" ref="O13:P13" si="10">IF(M13&gt;0,1,"")</f>
        <v/>
      </c>
      <c r="P13" s="45" t="str">
        <f t="shared" si="10"/>
        <v/>
      </c>
      <c r="Q13" s="34" t="str">
        <f t="shared" si="2"/>
        <v>#N/A</v>
      </c>
      <c r="R13" s="32" t="s">
        <v>71</v>
      </c>
      <c r="S13" s="49" t="s">
        <v>72</v>
      </c>
      <c r="T13" s="32" t="s">
        <v>73</v>
      </c>
      <c r="U13" s="32" t="s">
        <v>74</v>
      </c>
      <c r="V13" s="32" t="s">
        <v>28</v>
      </c>
      <c r="W13" s="50">
        <v>84022.0</v>
      </c>
      <c r="X13" s="32" t="s">
        <v>75</v>
      </c>
      <c r="Y13" s="48"/>
      <c r="Z13" s="46" t="str">
        <f t="shared" si="7"/>
        <v/>
      </c>
      <c r="AA13" s="46"/>
      <c r="AB13" s="32"/>
      <c r="AC13" s="48" t="str">
        <f t="shared" si="8"/>
        <v/>
      </c>
      <c r="AD13" s="32" t="str">
        <f t="shared" si="9"/>
        <v/>
      </c>
      <c r="AE13" s="51"/>
      <c r="AF13" s="14"/>
      <c r="AG13" s="52"/>
      <c r="AH13" s="53"/>
      <c r="AI13" s="14"/>
      <c r="AJ13" s="14"/>
      <c r="AK13" s="14"/>
      <c r="AL13" s="14"/>
      <c r="AM13" s="14"/>
    </row>
    <row r="14" ht="14.25" customHeight="1">
      <c r="A14" s="32">
        <v>8.0</v>
      </c>
      <c r="B14" s="46">
        <v>45555.0</v>
      </c>
      <c r="C14" s="47" t="str">
        <f t="shared" si="1"/>
        <v>#REF!</v>
      </c>
      <c r="D14" s="32" t="s">
        <v>76</v>
      </c>
      <c r="E14" s="32">
        <v>4786.0</v>
      </c>
      <c r="F14" s="48" t="s">
        <v>52</v>
      </c>
      <c r="G14" s="48">
        <v>40.0</v>
      </c>
      <c r="H14" s="48">
        <v>4.0</v>
      </c>
      <c r="I14" s="48">
        <v>2.0</v>
      </c>
      <c r="J14" s="48">
        <v>46.0</v>
      </c>
      <c r="K14" s="48"/>
      <c r="L14" s="48"/>
      <c r="M14" s="48"/>
      <c r="N14" s="48"/>
      <c r="O14" s="45" t="str">
        <f t="shared" ref="O14:P14" si="11">IF(M14&gt;0,1,"")</f>
        <v/>
      </c>
      <c r="P14" s="45" t="str">
        <f t="shared" si="11"/>
        <v/>
      </c>
      <c r="Q14" s="34" t="str">
        <f t="shared" si="2"/>
        <v>#N/A</v>
      </c>
      <c r="R14" s="32" t="s">
        <v>77</v>
      </c>
      <c r="S14" s="49" t="s">
        <v>78</v>
      </c>
      <c r="T14" s="51" t="s">
        <v>79</v>
      </c>
      <c r="U14" s="51" t="s">
        <v>80</v>
      </c>
      <c r="V14" s="51" t="s">
        <v>28</v>
      </c>
      <c r="W14" s="54">
        <v>84074.0</v>
      </c>
      <c r="X14" s="51" t="s">
        <v>75</v>
      </c>
      <c r="Y14" s="55" t="s">
        <v>64</v>
      </c>
      <c r="Z14" s="46">
        <f t="shared" si="7"/>
        <v>45555</v>
      </c>
      <c r="AA14" s="46">
        <v>45656.0</v>
      </c>
      <c r="AB14" s="48" t="s">
        <v>81</v>
      </c>
      <c r="AC14" s="55" t="str">
        <f t="shared" si="8"/>
        <v/>
      </c>
      <c r="AD14" s="55">
        <f t="shared" si="9"/>
        <v>101</v>
      </c>
      <c r="AE14" s="51" t="s">
        <v>82</v>
      </c>
      <c r="AF14" s="14"/>
      <c r="AG14" s="14"/>
      <c r="AH14" s="14"/>
      <c r="AI14" s="14"/>
      <c r="AJ14" s="14"/>
      <c r="AK14" s="53"/>
      <c r="AL14" s="53"/>
      <c r="AM14" s="53"/>
    </row>
    <row r="15" ht="14.25" customHeight="1">
      <c r="A15" s="32">
        <v>8.0</v>
      </c>
      <c r="B15" s="46">
        <v>45555.0</v>
      </c>
      <c r="C15" s="47" t="str">
        <f t="shared" si="1"/>
        <v>#REF!</v>
      </c>
      <c r="D15" s="32" t="s">
        <v>83</v>
      </c>
      <c r="E15" s="32">
        <v>1.2234526E7</v>
      </c>
      <c r="F15" s="48" t="s">
        <v>52</v>
      </c>
      <c r="G15" s="48">
        <v>32.0</v>
      </c>
      <c r="H15" s="48">
        <v>3.0</v>
      </c>
      <c r="I15" s="48">
        <v>1.0</v>
      </c>
      <c r="J15" s="48">
        <v>36.0</v>
      </c>
      <c r="K15" s="48"/>
      <c r="L15" s="48"/>
      <c r="M15" s="48"/>
      <c r="N15" s="48"/>
      <c r="O15" s="45" t="str">
        <f t="shared" ref="O15:P15" si="12">IF(M15&gt;0,1,"")</f>
        <v/>
      </c>
      <c r="P15" s="45" t="str">
        <f t="shared" si="12"/>
        <v/>
      </c>
      <c r="Q15" s="34" t="str">
        <f t="shared" si="2"/>
        <v>#N/A</v>
      </c>
      <c r="R15" s="32" t="s">
        <v>84</v>
      </c>
      <c r="S15" s="49" t="s">
        <v>85</v>
      </c>
      <c r="T15" s="51" t="s">
        <v>86</v>
      </c>
      <c r="U15" s="51" t="s">
        <v>80</v>
      </c>
      <c r="V15" s="51" t="s">
        <v>28</v>
      </c>
      <c r="W15" s="54">
        <v>84074.0</v>
      </c>
      <c r="X15" s="51" t="s">
        <v>75</v>
      </c>
      <c r="Y15" s="55"/>
      <c r="Z15" s="46" t="str">
        <f t="shared" si="7"/>
        <v/>
      </c>
      <c r="AA15" s="46"/>
      <c r="AB15" s="48"/>
      <c r="AC15" s="48" t="str">
        <f t="shared" si="8"/>
        <v/>
      </c>
      <c r="AD15" s="47" t="str">
        <f t="shared" si="9"/>
        <v/>
      </c>
      <c r="AE15" s="32"/>
      <c r="AF15" s="14"/>
      <c r="AG15" s="14"/>
      <c r="AH15" s="14"/>
      <c r="AI15" s="14"/>
      <c r="AJ15" s="14"/>
      <c r="AK15" s="14"/>
      <c r="AL15" s="14"/>
      <c r="AM15" s="14"/>
    </row>
    <row r="16" ht="14.25" customHeight="1">
      <c r="A16" s="32">
        <v>16.0</v>
      </c>
      <c r="B16" s="46">
        <v>45561.0</v>
      </c>
      <c r="C16" s="47" t="str">
        <f t="shared" si="1"/>
        <v>#REF!</v>
      </c>
      <c r="D16" s="53" t="s">
        <v>87</v>
      </c>
      <c r="E16" s="32">
        <v>1.224268E7</v>
      </c>
      <c r="F16" s="48" t="s">
        <v>52</v>
      </c>
      <c r="G16" s="48">
        <v>64.0</v>
      </c>
      <c r="H16" s="48">
        <v>5.0</v>
      </c>
      <c r="I16" s="48">
        <v>2.0</v>
      </c>
      <c r="J16" s="48">
        <v>71.0</v>
      </c>
      <c r="K16" s="48"/>
      <c r="L16" s="48"/>
      <c r="M16" s="48"/>
      <c r="N16" s="48"/>
      <c r="O16" s="45"/>
      <c r="P16" s="45"/>
      <c r="Q16" s="34" t="str">
        <f t="shared" si="2"/>
        <v>#N/A</v>
      </c>
      <c r="R16" s="32" t="s">
        <v>88</v>
      </c>
      <c r="S16" s="49" t="s">
        <v>89</v>
      </c>
      <c r="T16" s="51" t="s">
        <v>90</v>
      </c>
      <c r="U16" s="51" t="s">
        <v>91</v>
      </c>
      <c r="V16" s="51" t="s">
        <v>28</v>
      </c>
      <c r="W16" s="50">
        <v>84074.0</v>
      </c>
      <c r="X16" s="51" t="s">
        <v>75</v>
      </c>
      <c r="Y16" s="55"/>
      <c r="Z16" s="46" t="str">
        <f t="shared" si="7"/>
        <v/>
      </c>
      <c r="AA16" s="46"/>
      <c r="AB16" s="48"/>
      <c r="AC16" s="48"/>
      <c r="AD16" s="48" t="str">
        <f t="shared" si="9"/>
        <v/>
      </c>
      <c r="AE16" s="53" t="s">
        <v>92</v>
      </c>
      <c r="AF16" s="56"/>
      <c r="AG16" s="14"/>
      <c r="AH16" s="14"/>
      <c r="AI16" s="14"/>
      <c r="AJ16" s="14"/>
      <c r="AK16" s="14"/>
      <c r="AL16" s="14"/>
      <c r="AM16" s="14"/>
    </row>
    <row r="17" ht="14.25" customHeight="1">
      <c r="A17" s="32">
        <v>16.0</v>
      </c>
      <c r="B17" s="46">
        <v>45561.0</v>
      </c>
      <c r="C17" s="47" t="str">
        <f t="shared" si="1"/>
        <v>#REF!</v>
      </c>
      <c r="D17" s="32" t="s">
        <v>93</v>
      </c>
      <c r="E17" s="32">
        <v>61989.0</v>
      </c>
      <c r="F17" s="48" t="s">
        <v>52</v>
      </c>
      <c r="G17" s="48">
        <v>60.0</v>
      </c>
      <c r="H17" s="48">
        <v>3.0</v>
      </c>
      <c r="I17" s="48">
        <v>1.0</v>
      </c>
      <c r="J17" s="48">
        <v>64.0</v>
      </c>
      <c r="K17" s="48"/>
      <c r="L17" s="48"/>
      <c r="M17" s="48">
        <v>8.0</v>
      </c>
      <c r="N17" s="48">
        <v>0.0</v>
      </c>
      <c r="O17" s="45">
        <f t="shared" ref="O17:P17" si="13">IF(M17&gt;0,1,"")</f>
        <v>1</v>
      </c>
      <c r="P17" s="45" t="str">
        <f t="shared" si="13"/>
        <v/>
      </c>
      <c r="Q17" s="34" t="str">
        <f t="shared" si="2"/>
        <v>#N/A</v>
      </c>
      <c r="R17" s="32" t="s">
        <v>94</v>
      </c>
      <c r="S17" s="32"/>
      <c r="T17" s="32" t="s">
        <v>95</v>
      </c>
      <c r="U17" s="32" t="s">
        <v>80</v>
      </c>
      <c r="V17" s="32" t="s">
        <v>28</v>
      </c>
      <c r="W17" s="50">
        <v>84074.0</v>
      </c>
      <c r="X17" s="32" t="s">
        <v>75</v>
      </c>
      <c r="Y17" s="48"/>
      <c r="Z17" s="46" t="str">
        <f t="shared" si="7"/>
        <v/>
      </c>
      <c r="AA17" s="46"/>
      <c r="AB17" s="48"/>
      <c r="AC17" s="48" t="str">
        <f t="shared" ref="AC17:AC58" si="15">IF(Y17="V",#REF!-Z17,IF(Y17="C","",""))</f>
        <v/>
      </c>
      <c r="AD17" s="47" t="str">
        <f t="shared" si="9"/>
        <v/>
      </c>
      <c r="AE17" s="32"/>
      <c r="AF17" s="14"/>
      <c r="AG17" s="14"/>
      <c r="AH17" s="14"/>
      <c r="AI17" s="57"/>
      <c r="AJ17" s="57"/>
      <c r="AK17" s="14"/>
      <c r="AL17" s="14"/>
      <c r="AM17" s="14"/>
    </row>
    <row r="18" ht="14.25" customHeight="1">
      <c r="A18" s="32">
        <v>18.0</v>
      </c>
      <c r="B18" s="46">
        <v>45561.0</v>
      </c>
      <c r="C18" s="47" t="str">
        <f t="shared" si="1"/>
        <v>#REF!</v>
      </c>
      <c r="D18" s="32" t="s">
        <v>96</v>
      </c>
      <c r="E18" s="32">
        <v>22496.0</v>
      </c>
      <c r="F18" s="48" t="s">
        <v>52</v>
      </c>
      <c r="G18" s="48">
        <v>46.0</v>
      </c>
      <c r="H18" s="48">
        <v>3.0</v>
      </c>
      <c r="I18" s="48">
        <v>1.0</v>
      </c>
      <c r="J18" s="48">
        <v>50.0</v>
      </c>
      <c r="K18" s="48"/>
      <c r="L18" s="48"/>
      <c r="M18" s="48">
        <v>4.0</v>
      </c>
      <c r="N18" s="48">
        <v>0.0</v>
      </c>
      <c r="O18" s="45">
        <f t="shared" ref="O18:P18" si="14">IF(M18&gt;0,1,"")</f>
        <v>1</v>
      </c>
      <c r="P18" s="45" t="str">
        <f t="shared" si="14"/>
        <v/>
      </c>
      <c r="Q18" s="34" t="str">
        <f t="shared" si="2"/>
        <v>#N/A</v>
      </c>
      <c r="R18" s="32" t="s">
        <v>97</v>
      </c>
      <c r="S18" s="32"/>
      <c r="T18" s="51" t="s">
        <v>98</v>
      </c>
      <c r="U18" s="51" t="s">
        <v>99</v>
      </c>
      <c r="V18" s="51" t="s">
        <v>28</v>
      </c>
      <c r="W18" s="54">
        <v>84029.0</v>
      </c>
      <c r="X18" s="51" t="s">
        <v>75</v>
      </c>
      <c r="Y18" s="55"/>
      <c r="Z18" s="46" t="str">
        <f t="shared" si="7"/>
        <v/>
      </c>
      <c r="AA18" s="46"/>
      <c r="AB18" s="48"/>
      <c r="AC18" s="48" t="str">
        <f t="shared" si="15"/>
        <v/>
      </c>
      <c r="AD18" s="47" t="str">
        <f t="shared" si="9"/>
        <v/>
      </c>
      <c r="AE18" s="32"/>
      <c r="AF18" s="14"/>
      <c r="AG18" s="14"/>
      <c r="AH18" s="14"/>
      <c r="AI18" s="14"/>
      <c r="AJ18" s="14"/>
      <c r="AK18" s="14"/>
      <c r="AL18" s="14"/>
      <c r="AM18" s="14"/>
    </row>
    <row r="19" ht="14.25" customHeight="1">
      <c r="A19" s="32">
        <v>10.0</v>
      </c>
      <c r="B19" s="46">
        <v>45561.0</v>
      </c>
      <c r="C19" s="47" t="str">
        <f t="shared" si="1"/>
        <v>#REF!</v>
      </c>
      <c r="D19" s="32" t="s">
        <v>100</v>
      </c>
      <c r="E19" s="32">
        <v>85313.0</v>
      </c>
      <c r="F19" s="48" t="s">
        <v>52</v>
      </c>
      <c r="G19" s="48">
        <v>50.0</v>
      </c>
      <c r="H19" s="48">
        <v>4.0</v>
      </c>
      <c r="I19" s="48">
        <v>2.0</v>
      </c>
      <c r="J19" s="48">
        <v>56.0</v>
      </c>
      <c r="K19" s="48"/>
      <c r="L19" s="48"/>
      <c r="M19" s="48"/>
      <c r="N19" s="48"/>
      <c r="O19" s="45" t="str">
        <f t="shared" ref="O19:P19" si="16">IF(M19&gt;0,1,"")</f>
        <v/>
      </c>
      <c r="P19" s="45" t="str">
        <f t="shared" si="16"/>
        <v/>
      </c>
      <c r="Q19" s="34" t="str">
        <f t="shared" si="2"/>
        <v>#N/A</v>
      </c>
      <c r="R19" s="32" t="s">
        <v>101</v>
      </c>
      <c r="S19" s="32"/>
      <c r="T19" s="32" t="s">
        <v>102</v>
      </c>
      <c r="U19" s="32" t="s">
        <v>99</v>
      </c>
      <c r="V19" s="32" t="s">
        <v>28</v>
      </c>
      <c r="W19" s="50">
        <v>84029.0</v>
      </c>
      <c r="X19" s="32" t="s">
        <v>75</v>
      </c>
      <c r="Y19" s="48" t="s">
        <v>64</v>
      </c>
      <c r="Z19" s="46">
        <f t="shared" si="7"/>
        <v>45561</v>
      </c>
      <c r="AA19" s="46">
        <v>45656.0</v>
      </c>
      <c r="AB19" s="48" t="s">
        <v>103</v>
      </c>
      <c r="AC19" s="48" t="str">
        <f t="shared" si="15"/>
        <v/>
      </c>
      <c r="AD19" s="47">
        <f t="shared" si="9"/>
        <v>95</v>
      </c>
      <c r="AE19" s="32" t="s">
        <v>104</v>
      </c>
      <c r="AF19" s="14"/>
      <c r="AG19" s="14"/>
      <c r="AH19" s="14"/>
      <c r="AI19" s="14"/>
      <c r="AJ19" s="14"/>
      <c r="AK19" s="14"/>
      <c r="AL19" s="14"/>
      <c r="AM19" s="14"/>
    </row>
    <row r="20" ht="14.25" customHeight="1">
      <c r="A20" s="34">
        <v>10.0</v>
      </c>
      <c r="B20" s="30">
        <v>45565.0</v>
      </c>
      <c r="C20" s="31" t="str">
        <f t="shared" si="1"/>
        <v>#REF!</v>
      </c>
      <c r="D20" s="14" t="s">
        <v>105</v>
      </c>
      <c r="E20" s="34">
        <v>54928.0</v>
      </c>
      <c r="F20" s="27" t="s">
        <v>52</v>
      </c>
      <c r="G20" s="27">
        <v>36.0</v>
      </c>
      <c r="H20" s="27">
        <v>3.0</v>
      </c>
      <c r="I20" s="27">
        <v>1.0</v>
      </c>
      <c r="J20" s="27">
        <v>40.0</v>
      </c>
      <c r="K20" s="27"/>
      <c r="L20" s="27"/>
      <c r="M20" s="27"/>
      <c r="N20" s="27"/>
      <c r="O20" s="45" t="str">
        <f t="shared" ref="O20:P20" si="17">IF(M20&gt;0,1,"")</f>
        <v/>
      </c>
      <c r="P20" s="45" t="str">
        <f t="shared" si="17"/>
        <v/>
      </c>
      <c r="Q20" s="34" t="str">
        <f t="shared" si="2"/>
        <v>#N/A</v>
      </c>
      <c r="R20" s="34" t="s">
        <v>106</v>
      </c>
      <c r="T20" s="35" t="s">
        <v>107</v>
      </c>
      <c r="U20" s="35" t="s">
        <v>108</v>
      </c>
      <c r="V20" s="35" t="s">
        <v>28</v>
      </c>
      <c r="W20" s="58">
        <v>84020.0</v>
      </c>
      <c r="X20" s="35" t="s">
        <v>29</v>
      </c>
      <c r="Y20" s="42" t="s">
        <v>64</v>
      </c>
      <c r="Z20" s="29">
        <f t="shared" si="7"/>
        <v>45565</v>
      </c>
      <c r="AA20" s="30">
        <v>45580.0</v>
      </c>
      <c r="AB20" s="27" t="s">
        <v>109</v>
      </c>
      <c r="AC20" s="27" t="str">
        <f t="shared" si="15"/>
        <v/>
      </c>
      <c r="AD20" s="31">
        <f t="shared" si="9"/>
        <v>15</v>
      </c>
      <c r="AE20" s="14" t="s">
        <v>110</v>
      </c>
      <c r="AF20" s="14"/>
      <c r="AG20" s="14"/>
      <c r="AH20" s="14"/>
      <c r="AI20" s="14"/>
      <c r="AJ20" s="14"/>
      <c r="AK20" s="14"/>
      <c r="AL20" s="14"/>
      <c r="AM20" s="14"/>
    </row>
    <row r="21" ht="14.25" customHeight="1">
      <c r="A21" s="39">
        <v>32.0</v>
      </c>
      <c r="B21" s="37">
        <v>45568.0</v>
      </c>
      <c r="C21" s="38" t="str">
        <f t="shared" si="1"/>
        <v>#REF!</v>
      </c>
      <c r="D21" s="39" t="s">
        <v>111</v>
      </c>
      <c r="E21" s="39">
        <v>1235043.0</v>
      </c>
      <c r="F21" s="36" t="s">
        <v>52</v>
      </c>
      <c r="G21" s="36">
        <v>120.0</v>
      </c>
      <c r="H21" s="36">
        <v>4.0</v>
      </c>
      <c r="I21" s="36">
        <v>2.0</v>
      </c>
      <c r="J21" s="36">
        <v>126.0</v>
      </c>
      <c r="Q21" s="34" t="str">
        <f t="shared" si="2"/>
        <v>#N/A</v>
      </c>
      <c r="R21" s="39" t="s">
        <v>112</v>
      </c>
      <c r="S21" s="39"/>
      <c r="T21" s="44" t="s">
        <v>113</v>
      </c>
      <c r="U21" s="39" t="s">
        <v>114</v>
      </c>
      <c r="V21" s="39" t="s">
        <v>28</v>
      </c>
      <c r="W21" s="41">
        <v>84660.0</v>
      </c>
      <c r="X21" s="39" t="s">
        <v>35</v>
      </c>
      <c r="Y21" s="36"/>
      <c r="Z21" s="37" t="str">
        <f t="shared" si="7"/>
        <v/>
      </c>
      <c r="AA21" s="37"/>
      <c r="AB21" s="36"/>
      <c r="AC21" s="36" t="str">
        <f t="shared" si="15"/>
        <v/>
      </c>
      <c r="AD21" s="38" t="str">
        <f t="shared" si="9"/>
        <v/>
      </c>
      <c r="AE21" s="39"/>
      <c r="AF21" s="14"/>
      <c r="AG21" s="14"/>
      <c r="AH21" s="14"/>
      <c r="AI21" s="14"/>
      <c r="AJ21" s="14"/>
      <c r="AK21" s="14"/>
      <c r="AL21" s="14"/>
      <c r="AM21" s="14"/>
    </row>
    <row r="22" ht="14.25" customHeight="1">
      <c r="A22" s="39">
        <v>8.0</v>
      </c>
      <c r="B22" s="37">
        <v>45568.0</v>
      </c>
      <c r="C22" s="38" t="str">
        <f t="shared" si="1"/>
        <v>#REF!</v>
      </c>
      <c r="D22" s="39" t="s">
        <v>115</v>
      </c>
      <c r="E22" s="39">
        <v>214749.0</v>
      </c>
      <c r="F22" s="36" t="s">
        <v>52</v>
      </c>
      <c r="G22" s="36">
        <v>28.0</v>
      </c>
      <c r="H22" s="36">
        <v>3.0</v>
      </c>
      <c r="I22" s="36">
        <v>1.0</v>
      </c>
      <c r="J22" s="36">
        <v>32.0</v>
      </c>
      <c r="Q22" s="34" t="str">
        <f t="shared" si="2"/>
        <v>#N/A</v>
      </c>
      <c r="R22" s="39" t="s">
        <v>116</v>
      </c>
      <c r="S22" s="39"/>
      <c r="T22" s="44" t="s">
        <v>117</v>
      </c>
      <c r="U22" s="39" t="s">
        <v>114</v>
      </c>
      <c r="V22" s="39" t="s">
        <v>28</v>
      </c>
      <c r="W22" s="41">
        <v>84660.0</v>
      </c>
      <c r="X22" s="39" t="s">
        <v>35</v>
      </c>
      <c r="Y22" s="36"/>
      <c r="Z22" s="37" t="str">
        <f t="shared" si="7"/>
        <v/>
      </c>
      <c r="AA22" s="37"/>
      <c r="AB22" s="36"/>
      <c r="AC22" s="36" t="str">
        <f t="shared" si="15"/>
        <v/>
      </c>
      <c r="AD22" s="38" t="str">
        <f t="shared" si="9"/>
        <v/>
      </c>
      <c r="AE22" s="39"/>
      <c r="AF22" s="14"/>
      <c r="AG22" s="14"/>
      <c r="AH22" s="14"/>
      <c r="AI22" s="14"/>
      <c r="AJ22" s="14"/>
      <c r="AK22" s="14"/>
      <c r="AL22" s="14"/>
      <c r="AM22" s="14"/>
    </row>
    <row r="23" ht="14.25" customHeight="1">
      <c r="A23" s="39">
        <v>8.0</v>
      </c>
      <c r="B23" s="37">
        <v>45572.0</v>
      </c>
      <c r="C23" s="38" t="str">
        <f t="shared" si="1"/>
        <v>#REF!</v>
      </c>
      <c r="D23" s="53" t="s">
        <v>118</v>
      </c>
      <c r="E23" s="40">
        <v>1234913.0</v>
      </c>
      <c r="F23" s="36" t="s">
        <v>52</v>
      </c>
      <c r="G23" s="36">
        <v>26.0</v>
      </c>
      <c r="H23" s="36">
        <v>4.0</v>
      </c>
      <c r="I23" s="36">
        <v>1.0</v>
      </c>
      <c r="J23" s="36">
        <v>31.0</v>
      </c>
      <c r="Q23" s="34" t="str">
        <f t="shared" si="2"/>
        <v>#N/A</v>
      </c>
      <c r="R23" s="39" t="s">
        <v>119</v>
      </c>
      <c r="S23" s="39"/>
      <c r="T23" s="39" t="s">
        <v>120</v>
      </c>
      <c r="U23" s="39" t="s">
        <v>121</v>
      </c>
      <c r="V23" s="39" t="s">
        <v>28</v>
      </c>
      <c r="W23" s="41">
        <v>84651.0</v>
      </c>
      <c r="X23" s="39" t="s">
        <v>35</v>
      </c>
      <c r="Y23" s="36"/>
      <c r="Z23" s="37" t="str">
        <f t="shared" si="7"/>
        <v/>
      </c>
      <c r="AA23" s="37"/>
      <c r="AB23" s="36"/>
      <c r="AC23" s="36" t="str">
        <f t="shared" si="15"/>
        <v/>
      </c>
      <c r="AD23" s="38" t="str">
        <f t="shared" si="9"/>
        <v/>
      </c>
      <c r="AE23" s="53" t="s">
        <v>92</v>
      </c>
      <c r="AF23" s="14"/>
      <c r="AG23" s="14"/>
      <c r="AH23" s="14"/>
      <c r="AI23" s="14"/>
      <c r="AJ23" s="14"/>
      <c r="AK23" s="14"/>
      <c r="AL23" s="14"/>
      <c r="AM23" s="14"/>
    </row>
    <row r="24" ht="14.25" customHeight="1">
      <c r="A24" s="39">
        <v>10.0</v>
      </c>
      <c r="B24" s="37">
        <v>45572.0</v>
      </c>
      <c r="C24" s="38" t="str">
        <f t="shared" si="1"/>
        <v>#REF!</v>
      </c>
      <c r="D24" s="53" t="s">
        <v>122</v>
      </c>
      <c r="E24" s="40">
        <v>63803.0</v>
      </c>
      <c r="F24" s="36" t="s">
        <v>52</v>
      </c>
      <c r="G24" s="36">
        <v>34.0</v>
      </c>
      <c r="H24" s="36">
        <v>3.0</v>
      </c>
      <c r="I24" s="36">
        <v>1.0</v>
      </c>
      <c r="J24" s="36">
        <v>38.0</v>
      </c>
      <c r="Q24" s="34" t="str">
        <f t="shared" si="2"/>
        <v>#N/A</v>
      </c>
      <c r="R24" s="39" t="s">
        <v>123</v>
      </c>
      <c r="S24" s="39"/>
      <c r="T24" s="39" t="s">
        <v>124</v>
      </c>
      <c r="U24" s="39" t="s">
        <v>121</v>
      </c>
      <c r="V24" s="39" t="s">
        <v>28</v>
      </c>
      <c r="W24" s="41">
        <v>84651.0</v>
      </c>
      <c r="X24" s="39" t="s">
        <v>35</v>
      </c>
      <c r="Y24" s="36"/>
      <c r="Z24" s="37" t="str">
        <f t="shared" si="7"/>
        <v/>
      </c>
      <c r="AA24" s="37"/>
      <c r="AB24" s="36"/>
      <c r="AC24" s="36" t="str">
        <f t="shared" si="15"/>
        <v/>
      </c>
      <c r="AD24" s="38" t="str">
        <f t="shared" si="9"/>
        <v/>
      </c>
      <c r="AE24" s="53" t="s">
        <v>92</v>
      </c>
      <c r="AF24" s="14"/>
      <c r="AG24" s="14"/>
      <c r="AH24" s="14"/>
      <c r="AI24" s="14"/>
      <c r="AJ24" s="14"/>
      <c r="AK24" s="14"/>
      <c r="AL24" s="14"/>
      <c r="AM24" s="14"/>
    </row>
    <row r="25" ht="14.25" customHeight="1">
      <c r="A25" s="39">
        <v>10.0</v>
      </c>
      <c r="B25" s="37">
        <v>45572.0</v>
      </c>
      <c r="C25" s="38" t="str">
        <f t="shared" si="1"/>
        <v>#REF!</v>
      </c>
      <c r="D25" s="53" t="s">
        <v>125</v>
      </c>
      <c r="E25" s="40">
        <v>212665.0</v>
      </c>
      <c r="F25" s="36" t="s">
        <v>52</v>
      </c>
      <c r="G25" s="36">
        <v>34.0</v>
      </c>
      <c r="H25" s="36">
        <v>3.0</v>
      </c>
      <c r="I25" s="36">
        <v>1.0</v>
      </c>
      <c r="J25" s="36">
        <v>38.0</v>
      </c>
      <c r="Q25" s="34" t="str">
        <f t="shared" si="2"/>
        <v>#N/A</v>
      </c>
      <c r="R25" s="39" t="s">
        <v>126</v>
      </c>
      <c r="S25" s="39"/>
      <c r="T25" s="39" t="s">
        <v>127</v>
      </c>
      <c r="U25" s="39" t="s">
        <v>121</v>
      </c>
      <c r="V25" s="39" t="s">
        <v>28</v>
      </c>
      <c r="W25" s="41">
        <v>84651.0</v>
      </c>
      <c r="X25" s="39" t="s">
        <v>35</v>
      </c>
      <c r="Y25" s="36"/>
      <c r="Z25" s="37" t="str">
        <f t="shared" si="7"/>
        <v/>
      </c>
      <c r="AA25" s="37"/>
      <c r="AB25" s="36"/>
      <c r="AC25" s="36" t="str">
        <f t="shared" si="15"/>
        <v/>
      </c>
      <c r="AD25" s="38" t="str">
        <f t="shared" si="9"/>
        <v/>
      </c>
      <c r="AE25" s="53" t="s">
        <v>92</v>
      </c>
      <c r="AF25" s="14"/>
      <c r="AG25" s="14"/>
      <c r="AH25" s="14"/>
      <c r="AI25" s="14"/>
      <c r="AJ25" s="14"/>
      <c r="AK25" s="14"/>
      <c r="AL25" s="14"/>
      <c r="AM25" s="14"/>
    </row>
    <row r="26" ht="14.25" customHeight="1">
      <c r="A26" s="39">
        <v>10.0</v>
      </c>
      <c r="B26" s="37">
        <v>45572.0</v>
      </c>
      <c r="C26" s="38" t="str">
        <f t="shared" si="1"/>
        <v>#REF!</v>
      </c>
      <c r="D26" s="53" t="s">
        <v>128</v>
      </c>
      <c r="E26" s="40">
        <v>124026.0</v>
      </c>
      <c r="F26" s="36" t="s">
        <v>52</v>
      </c>
      <c r="G26" s="36">
        <v>32.0</v>
      </c>
      <c r="H26" s="36">
        <v>3.0</v>
      </c>
      <c r="I26" s="36">
        <v>1.0</v>
      </c>
      <c r="J26" s="36">
        <v>36.0</v>
      </c>
      <c r="Q26" s="34" t="str">
        <f t="shared" si="2"/>
        <v>#N/A</v>
      </c>
      <c r="R26" s="39" t="s">
        <v>129</v>
      </c>
      <c r="S26" s="39"/>
      <c r="T26" s="39" t="s">
        <v>130</v>
      </c>
      <c r="U26" s="39" t="s">
        <v>121</v>
      </c>
      <c r="V26" s="39" t="s">
        <v>28</v>
      </c>
      <c r="W26" s="41">
        <v>84651.0</v>
      </c>
      <c r="X26" s="39" t="s">
        <v>35</v>
      </c>
      <c r="Y26" s="36"/>
      <c r="Z26" s="37" t="str">
        <f t="shared" si="7"/>
        <v/>
      </c>
      <c r="AA26" s="37"/>
      <c r="AB26" s="36"/>
      <c r="AC26" s="36" t="str">
        <f t="shared" si="15"/>
        <v/>
      </c>
      <c r="AD26" s="38" t="str">
        <f t="shared" si="9"/>
        <v/>
      </c>
      <c r="AE26" s="53" t="s">
        <v>92</v>
      </c>
      <c r="AF26" s="14"/>
      <c r="AG26" s="14"/>
      <c r="AH26" s="14"/>
      <c r="AI26" s="14"/>
      <c r="AJ26" s="14"/>
      <c r="AK26" s="14"/>
      <c r="AL26" s="14"/>
      <c r="AM26" s="14"/>
    </row>
    <row r="27" ht="14.25" customHeight="1">
      <c r="A27" s="39">
        <v>12.0</v>
      </c>
      <c r="B27" s="37">
        <v>45572.0</v>
      </c>
      <c r="C27" s="38" t="str">
        <f t="shared" si="1"/>
        <v>#REF!</v>
      </c>
      <c r="D27" s="39" t="s">
        <v>131</v>
      </c>
      <c r="E27" s="39">
        <v>8237.0</v>
      </c>
      <c r="F27" s="36" t="s">
        <v>52</v>
      </c>
      <c r="G27" s="36">
        <v>40.0</v>
      </c>
      <c r="H27" s="36">
        <v>4.0</v>
      </c>
      <c r="I27" s="36">
        <v>1.0</v>
      </c>
      <c r="J27" s="36">
        <v>45.0</v>
      </c>
      <c r="Q27" s="34" t="str">
        <f t="shared" si="2"/>
        <v>#N/A</v>
      </c>
      <c r="R27" s="39" t="s">
        <v>126</v>
      </c>
      <c r="S27" s="43" t="s">
        <v>132</v>
      </c>
      <c r="T27" s="44" t="s">
        <v>133</v>
      </c>
      <c r="U27" s="39" t="s">
        <v>34</v>
      </c>
      <c r="V27" s="39" t="s">
        <v>28</v>
      </c>
      <c r="W27" s="41">
        <v>84653.0</v>
      </c>
      <c r="X27" s="39" t="s">
        <v>35</v>
      </c>
      <c r="Y27" s="36" t="s">
        <v>64</v>
      </c>
      <c r="Z27" s="37">
        <f t="shared" si="7"/>
        <v>45572</v>
      </c>
      <c r="AA27" s="37">
        <v>45649.0</v>
      </c>
      <c r="AB27" s="36" t="s">
        <v>134</v>
      </c>
      <c r="AC27" s="36" t="str">
        <f t="shared" si="15"/>
        <v/>
      </c>
      <c r="AD27" s="38">
        <f t="shared" si="9"/>
        <v>77</v>
      </c>
      <c r="AE27" s="39" t="s">
        <v>135</v>
      </c>
      <c r="AF27" s="14"/>
      <c r="AG27" s="14"/>
      <c r="AH27" s="14"/>
      <c r="AI27" s="14"/>
      <c r="AJ27" s="14"/>
      <c r="AK27" s="14"/>
      <c r="AL27" s="14"/>
      <c r="AM27" s="14"/>
    </row>
    <row r="28" ht="14.25" customHeight="1">
      <c r="A28" s="39">
        <v>8.0</v>
      </c>
      <c r="B28" s="37">
        <v>45572.0</v>
      </c>
      <c r="C28" s="38" t="str">
        <f t="shared" si="1"/>
        <v>#REF!</v>
      </c>
      <c r="D28" s="39" t="s">
        <v>136</v>
      </c>
      <c r="E28" s="39">
        <v>212753.0</v>
      </c>
      <c r="F28" s="36" t="s">
        <v>52</v>
      </c>
      <c r="G28" s="36">
        <v>32.0</v>
      </c>
      <c r="H28" s="36">
        <v>4.0</v>
      </c>
      <c r="I28" s="36">
        <v>2.0</v>
      </c>
      <c r="J28" s="36">
        <v>38.0</v>
      </c>
      <c r="Q28" s="34" t="str">
        <f t="shared" si="2"/>
        <v>#N/A</v>
      </c>
      <c r="R28" s="39" t="s">
        <v>137</v>
      </c>
      <c r="S28" s="43" t="s">
        <v>138</v>
      </c>
      <c r="T28" s="44" t="s">
        <v>139</v>
      </c>
      <c r="U28" s="39" t="s">
        <v>34</v>
      </c>
      <c r="V28" s="39" t="s">
        <v>28</v>
      </c>
      <c r="W28" s="41">
        <v>84653.0</v>
      </c>
      <c r="X28" s="39" t="s">
        <v>35</v>
      </c>
      <c r="Y28" s="36"/>
      <c r="Z28" s="37" t="str">
        <f t="shared" si="7"/>
        <v/>
      </c>
      <c r="AA28" s="37"/>
      <c r="AB28" s="36"/>
      <c r="AC28" s="36" t="str">
        <f t="shared" si="15"/>
        <v/>
      </c>
      <c r="AD28" s="38" t="str">
        <f t="shared" si="9"/>
        <v/>
      </c>
      <c r="AE28" s="39"/>
      <c r="AF28" s="14"/>
      <c r="AG28" s="14"/>
      <c r="AH28" s="14"/>
      <c r="AI28" s="14"/>
      <c r="AJ28" s="14"/>
      <c r="AK28" s="14"/>
      <c r="AL28" s="14"/>
      <c r="AM28" s="14"/>
    </row>
    <row r="29" ht="14.25" customHeight="1">
      <c r="A29" s="39">
        <v>8.0</v>
      </c>
      <c r="B29" s="37">
        <v>45572.0</v>
      </c>
      <c r="C29" s="38" t="str">
        <f t="shared" si="1"/>
        <v>#REF!</v>
      </c>
      <c r="D29" s="39" t="s">
        <v>140</v>
      </c>
      <c r="E29" s="39">
        <v>57734.0</v>
      </c>
      <c r="F29" s="36" t="s">
        <v>52</v>
      </c>
      <c r="G29" s="36">
        <v>28.0</v>
      </c>
      <c r="H29" s="36">
        <v>3.0</v>
      </c>
      <c r="I29" s="36">
        <v>1.0</v>
      </c>
      <c r="J29" s="36">
        <v>32.0</v>
      </c>
      <c r="Q29" s="34" t="str">
        <f t="shared" si="2"/>
        <v>#N/A</v>
      </c>
      <c r="R29" s="39" t="s">
        <v>141</v>
      </c>
      <c r="S29" s="43" t="s">
        <v>142</v>
      </c>
      <c r="T29" s="44" t="s">
        <v>143</v>
      </c>
      <c r="U29" s="39" t="s">
        <v>34</v>
      </c>
      <c r="V29" s="39" t="s">
        <v>28</v>
      </c>
      <c r="W29" s="41">
        <v>84653.0</v>
      </c>
      <c r="X29" s="39" t="s">
        <v>35</v>
      </c>
      <c r="Y29" s="36" t="s">
        <v>64</v>
      </c>
      <c r="Z29" s="37">
        <f t="shared" si="7"/>
        <v>45572</v>
      </c>
      <c r="AA29" s="37">
        <v>45649.0</v>
      </c>
      <c r="AB29" s="36" t="s">
        <v>144</v>
      </c>
      <c r="AC29" s="36" t="str">
        <f t="shared" si="15"/>
        <v/>
      </c>
      <c r="AD29" s="38">
        <f t="shared" si="9"/>
        <v>77</v>
      </c>
      <c r="AE29" s="39" t="s">
        <v>145</v>
      </c>
      <c r="AF29" s="14"/>
      <c r="AG29" s="14"/>
      <c r="AH29" s="14"/>
      <c r="AI29" s="14"/>
      <c r="AJ29" s="14"/>
      <c r="AK29" s="14"/>
      <c r="AL29" s="14"/>
      <c r="AM29" s="14"/>
    </row>
    <row r="30" ht="14.25" customHeight="1">
      <c r="A30" s="39">
        <v>16.0</v>
      </c>
      <c r="B30" s="37">
        <v>45573.0</v>
      </c>
      <c r="C30" s="38" t="str">
        <f t="shared" si="1"/>
        <v>#REF!</v>
      </c>
      <c r="D30" s="39" t="s">
        <v>146</v>
      </c>
      <c r="E30" s="40">
        <v>104743.0</v>
      </c>
      <c r="F30" s="36" t="s">
        <v>52</v>
      </c>
      <c r="G30" s="36">
        <v>64.0</v>
      </c>
      <c r="H30" s="36">
        <v>6.0</v>
      </c>
      <c r="I30" s="36">
        <v>1.0</v>
      </c>
      <c r="J30" s="36">
        <v>71.0</v>
      </c>
      <c r="Q30" s="34" t="str">
        <f t="shared" si="2"/>
        <v>#N/A</v>
      </c>
      <c r="R30" s="39" t="s">
        <v>147</v>
      </c>
      <c r="S30" s="39"/>
      <c r="T30" s="39" t="s">
        <v>148</v>
      </c>
      <c r="U30" s="39" t="s">
        <v>149</v>
      </c>
      <c r="V30" s="39" t="s">
        <v>28</v>
      </c>
      <c r="W30" s="41">
        <v>84663.0</v>
      </c>
      <c r="X30" s="39" t="s">
        <v>35</v>
      </c>
      <c r="Y30" s="36" t="s">
        <v>64</v>
      </c>
      <c r="Z30" s="37">
        <f t="shared" si="7"/>
        <v>45573</v>
      </c>
      <c r="AA30" s="37">
        <v>45649.0</v>
      </c>
      <c r="AB30" s="36" t="s">
        <v>150</v>
      </c>
      <c r="AC30" s="36" t="str">
        <f t="shared" si="15"/>
        <v/>
      </c>
      <c r="AD30" s="38">
        <f t="shared" si="9"/>
        <v>76</v>
      </c>
      <c r="AE30" s="39" t="s">
        <v>151</v>
      </c>
      <c r="AF30" s="14"/>
      <c r="AG30" s="14"/>
      <c r="AH30" s="14"/>
      <c r="AI30" s="14"/>
      <c r="AJ30" s="14"/>
      <c r="AK30" s="14"/>
      <c r="AL30" s="14"/>
      <c r="AM30" s="14"/>
    </row>
    <row r="31" ht="14.25" customHeight="1">
      <c r="A31" s="39">
        <v>26.0</v>
      </c>
      <c r="B31" s="37">
        <v>45573.0</v>
      </c>
      <c r="C31" s="38" t="str">
        <f t="shared" si="1"/>
        <v>#REF!</v>
      </c>
      <c r="D31" s="39" t="s">
        <v>152</v>
      </c>
      <c r="E31" s="39">
        <v>112285.0</v>
      </c>
      <c r="F31" s="36" t="s">
        <v>52</v>
      </c>
      <c r="G31" s="36">
        <v>94.0</v>
      </c>
      <c r="H31" s="36">
        <v>6.0</v>
      </c>
      <c r="I31" s="36">
        <v>2.0</v>
      </c>
      <c r="J31" s="36">
        <v>102.0</v>
      </c>
      <c r="Q31" s="34" t="str">
        <f t="shared" si="2"/>
        <v>#N/A</v>
      </c>
      <c r="R31" s="39" t="s">
        <v>153</v>
      </c>
      <c r="S31" s="39"/>
      <c r="T31" s="39" t="s">
        <v>154</v>
      </c>
      <c r="U31" s="39" t="s">
        <v>155</v>
      </c>
      <c r="V31" s="39" t="s">
        <v>28</v>
      </c>
      <c r="W31" s="41">
        <v>84058.0</v>
      </c>
      <c r="X31" s="39" t="s">
        <v>35</v>
      </c>
      <c r="Y31" s="36"/>
      <c r="Z31" s="37" t="str">
        <f t="shared" si="7"/>
        <v/>
      </c>
      <c r="AA31" s="37"/>
      <c r="AB31" s="36"/>
      <c r="AC31" s="36" t="str">
        <f t="shared" si="15"/>
        <v/>
      </c>
      <c r="AD31" s="38" t="str">
        <f t="shared" si="9"/>
        <v/>
      </c>
      <c r="AE31" s="39"/>
      <c r="AF31" s="14"/>
      <c r="AG31" s="14"/>
      <c r="AH31" s="14"/>
      <c r="AI31" s="14"/>
      <c r="AJ31" s="14"/>
      <c r="AK31" s="14"/>
      <c r="AL31" s="14"/>
      <c r="AM31" s="14"/>
    </row>
    <row r="32" ht="14.25" customHeight="1">
      <c r="A32" s="39">
        <v>18.0</v>
      </c>
      <c r="B32" s="37">
        <v>45574.0</v>
      </c>
      <c r="C32" s="38" t="str">
        <f t="shared" si="1"/>
        <v>#REF!</v>
      </c>
      <c r="D32" s="53" t="s">
        <v>87</v>
      </c>
      <c r="E32" s="40">
        <v>118751.0</v>
      </c>
      <c r="F32" s="36" t="s">
        <v>52</v>
      </c>
      <c r="G32" s="36">
        <v>64.0</v>
      </c>
      <c r="H32" s="36">
        <v>3.0</v>
      </c>
      <c r="I32" s="36">
        <v>1.0</v>
      </c>
      <c r="J32" s="36">
        <v>68.0</v>
      </c>
      <c r="Q32" s="34" t="str">
        <f t="shared" si="2"/>
        <v>#N/A</v>
      </c>
      <c r="R32" s="39" t="s">
        <v>156</v>
      </c>
      <c r="S32" s="39"/>
      <c r="T32" s="39" t="s">
        <v>157</v>
      </c>
      <c r="U32" s="39" t="s">
        <v>149</v>
      </c>
      <c r="V32" s="39" t="s">
        <v>28</v>
      </c>
      <c r="W32" s="41">
        <v>84663.0</v>
      </c>
      <c r="X32" s="39" t="s">
        <v>35</v>
      </c>
      <c r="Y32" s="36"/>
      <c r="Z32" s="37" t="str">
        <f t="shared" si="7"/>
        <v/>
      </c>
      <c r="AA32" s="37"/>
      <c r="AB32" s="36"/>
      <c r="AC32" s="36" t="str">
        <f t="shared" si="15"/>
        <v/>
      </c>
      <c r="AD32" s="38" t="str">
        <f t="shared" si="9"/>
        <v/>
      </c>
      <c r="AE32" s="53" t="s">
        <v>92</v>
      </c>
      <c r="AF32" s="14"/>
      <c r="AG32" s="14"/>
      <c r="AH32" s="14"/>
      <c r="AI32" s="14"/>
      <c r="AJ32" s="14"/>
      <c r="AK32" s="14"/>
      <c r="AL32" s="14"/>
      <c r="AM32" s="14"/>
    </row>
    <row r="33" ht="14.25" customHeight="1">
      <c r="A33" s="39">
        <v>10.0</v>
      </c>
      <c r="B33" s="37">
        <v>45574.0</v>
      </c>
      <c r="C33" s="38" t="str">
        <f t="shared" si="1"/>
        <v>#REF!</v>
      </c>
      <c r="D33" s="53" t="s">
        <v>158</v>
      </c>
      <c r="E33" s="40">
        <v>212666.0</v>
      </c>
      <c r="F33" s="36" t="s">
        <v>52</v>
      </c>
      <c r="G33" s="36">
        <v>34.0</v>
      </c>
      <c r="H33" s="36">
        <v>4.0</v>
      </c>
      <c r="I33" s="36">
        <v>1.0</v>
      </c>
      <c r="J33" s="36">
        <v>39.0</v>
      </c>
      <c r="Q33" s="34" t="str">
        <f t="shared" si="2"/>
        <v>#N/A</v>
      </c>
      <c r="R33" s="39" t="s">
        <v>159</v>
      </c>
      <c r="S33" s="39"/>
      <c r="T33" s="39" t="s">
        <v>160</v>
      </c>
      <c r="U33" s="39" t="s">
        <v>149</v>
      </c>
      <c r="V33" s="39" t="s">
        <v>28</v>
      </c>
      <c r="W33" s="41">
        <v>84663.0</v>
      </c>
      <c r="X33" s="39" t="s">
        <v>35</v>
      </c>
      <c r="Y33" s="36"/>
      <c r="Z33" s="37" t="str">
        <f t="shared" si="7"/>
        <v/>
      </c>
      <c r="AA33" s="37"/>
      <c r="AB33" s="36"/>
      <c r="AC33" s="36" t="str">
        <f t="shared" si="15"/>
        <v/>
      </c>
      <c r="AD33" s="38" t="str">
        <f t="shared" si="9"/>
        <v/>
      </c>
      <c r="AE33" s="53" t="s">
        <v>92</v>
      </c>
      <c r="AF33" s="14"/>
      <c r="AG33" s="14"/>
      <c r="AH33" s="14"/>
      <c r="AI33" s="14"/>
      <c r="AJ33" s="14"/>
      <c r="AK33" s="14"/>
      <c r="AL33" s="14"/>
      <c r="AM33" s="14"/>
    </row>
    <row r="34" ht="14.25" customHeight="1">
      <c r="A34" s="39">
        <v>10.0</v>
      </c>
      <c r="B34" s="37">
        <v>45574.0</v>
      </c>
      <c r="C34" s="38" t="str">
        <f t="shared" si="1"/>
        <v>#REF!</v>
      </c>
      <c r="D34" s="53" t="s">
        <v>161</v>
      </c>
      <c r="E34" s="40">
        <v>61270.0</v>
      </c>
      <c r="F34" s="36" t="s">
        <v>52</v>
      </c>
      <c r="G34" s="36">
        <v>34.0</v>
      </c>
      <c r="H34" s="36">
        <v>3.0</v>
      </c>
      <c r="I34" s="36">
        <v>1.0</v>
      </c>
      <c r="J34" s="36">
        <v>38.0</v>
      </c>
      <c r="Q34" s="34" t="str">
        <f t="shared" si="2"/>
        <v>#N/A</v>
      </c>
      <c r="R34" s="39" t="s">
        <v>162</v>
      </c>
      <c r="S34" s="39"/>
      <c r="T34" s="39" t="s">
        <v>163</v>
      </c>
      <c r="U34" s="39" t="s">
        <v>149</v>
      </c>
      <c r="V34" s="39" t="s">
        <v>28</v>
      </c>
      <c r="W34" s="41">
        <v>84663.0</v>
      </c>
      <c r="X34" s="39" t="s">
        <v>35</v>
      </c>
      <c r="Y34" s="36"/>
      <c r="Z34" s="37" t="str">
        <f t="shared" si="7"/>
        <v/>
      </c>
      <c r="AA34" s="37"/>
      <c r="AB34" s="36"/>
      <c r="AC34" s="36" t="str">
        <f t="shared" si="15"/>
        <v/>
      </c>
      <c r="AD34" s="38" t="str">
        <f t="shared" si="9"/>
        <v/>
      </c>
      <c r="AE34" s="53" t="s">
        <v>92</v>
      </c>
      <c r="AF34" s="14"/>
      <c r="AG34" s="14"/>
      <c r="AH34" s="14"/>
      <c r="AI34" s="14"/>
      <c r="AJ34" s="14"/>
      <c r="AK34" s="14"/>
      <c r="AL34" s="14"/>
      <c r="AM34" s="14"/>
    </row>
    <row r="35" ht="14.25" customHeight="1">
      <c r="A35" s="39">
        <v>6.0</v>
      </c>
      <c r="B35" s="37">
        <v>45574.0</v>
      </c>
      <c r="C35" s="38" t="str">
        <f t="shared" si="1"/>
        <v>#REF!</v>
      </c>
      <c r="D35" s="53" t="s">
        <v>164</v>
      </c>
      <c r="E35" s="40">
        <v>123937.0</v>
      </c>
      <c r="F35" s="36" t="s">
        <v>52</v>
      </c>
      <c r="G35" s="36">
        <v>20.0</v>
      </c>
      <c r="H35" s="36">
        <v>4.0</v>
      </c>
      <c r="I35" s="36">
        <v>1.0</v>
      </c>
      <c r="J35" s="36">
        <v>26.0</v>
      </c>
      <c r="Q35" s="34" t="str">
        <f t="shared" si="2"/>
        <v>#N/A</v>
      </c>
      <c r="R35" s="39" t="s">
        <v>165</v>
      </c>
      <c r="S35" s="39"/>
      <c r="T35" s="39" t="s">
        <v>166</v>
      </c>
      <c r="U35" s="39" t="s">
        <v>149</v>
      </c>
      <c r="V35" s="39" t="s">
        <v>28</v>
      </c>
      <c r="W35" s="41">
        <v>84663.0</v>
      </c>
      <c r="X35" s="39" t="s">
        <v>35</v>
      </c>
      <c r="Y35" s="36"/>
      <c r="Z35" s="37" t="str">
        <f t="shared" si="7"/>
        <v/>
      </c>
      <c r="AA35" s="37"/>
      <c r="AB35" s="36"/>
      <c r="AC35" s="36" t="str">
        <f t="shared" si="15"/>
        <v/>
      </c>
      <c r="AD35" s="38" t="str">
        <f t="shared" si="9"/>
        <v/>
      </c>
      <c r="AE35" s="53" t="s">
        <v>92</v>
      </c>
      <c r="AF35" s="14"/>
      <c r="AG35" s="14"/>
      <c r="AH35" s="14"/>
      <c r="AI35" s="14"/>
      <c r="AJ35" s="14"/>
      <c r="AK35" s="14"/>
      <c r="AL35" s="14"/>
      <c r="AM35" s="14"/>
    </row>
    <row r="36" ht="14.25" customHeight="1">
      <c r="A36" s="39">
        <v>8.0</v>
      </c>
      <c r="B36" s="37">
        <v>45574.0</v>
      </c>
      <c r="C36" s="38" t="str">
        <f t="shared" si="1"/>
        <v>#REF!</v>
      </c>
      <c r="D36" s="39" t="s">
        <v>167</v>
      </c>
      <c r="E36" s="40">
        <v>25868.0</v>
      </c>
      <c r="F36" s="36" t="s">
        <v>52</v>
      </c>
      <c r="G36" s="36">
        <v>26.0</v>
      </c>
      <c r="H36" s="36">
        <v>4.0</v>
      </c>
      <c r="I36" s="36">
        <v>1.0</v>
      </c>
      <c r="J36" s="36">
        <v>31.0</v>
      </c>
      <c r="Q36" s="34" t="str">
        <f t="shared" si="2"/>
        <v>#N/A</v>
      </c>
      <c r="R36" s="39" t="s">
        <v>168</v>
      </c>
      <c r="S36" s="39"/>
      <c r="T36" s="39" t="s">
        <v>169</v>
      </c>
      <c r="U36" s="39" t="s">
        <v>149</v>
      </c>
      <c r="V36" s="39" t="s">
        <v>28</v>
      </c>
      <c r="W36" s="41">
        <v>84663.0</v>
      </c>
      <c r="X36" s="39" t="s">
        <v>35</v>
      </c>
      <c r="Y36" s="36"/>
      <c r="Z36" s="37" t="str">
        <f t="shared" si="7"/>
        <v/>
      </c>
      <c r="AA36" s="37"/>
      <c r="AB36" s="36"/>
      <c r="AC36" s="36" t="str">
        <f t="shared" si="15"/>
        <v/>
      </c>
      <c r="AD36" s="38" t="str">
        <f t="shared" si="9"/>
        <v/>
      </c>
      <c r="AE36" s="39"/>
      <c r="AF36" s="14"/>
      <c r="AG36" s="14"/>
      <c r="AH36" s="14"/>
      <c r="AI36" s="14"/>
      <c r="AJ36" s="14"/>
      <c r="AK36" s="14"/>
      <c r="AL36" s="14"/>
      <c r="AM36" s="14"/>
    </row>
    <row r="37" ht="14.25" customHeight="1">
      <c r="A37" s="39">
        <v>8.0</v>
      </c>
      <c r="B37" s="37">
        <v>45574.0</v>
      </c>
      <c r="C37" s="38" t="str">
        <f t="shared" si="1"/>
        <v>#REF!</v>
      </c>
      <c r="D37" s="39" t="s">
        <v>170</v>
      </c>
      <c r="E37" s="40">
        <v>79035.0</v>
      </c>
      <c r="F37" s="36" t="s">
        <v>52</v>
      </c>
      <c r="G37" s="36">
        <v>26.0</v>
      </c>
      <c r="H37" s="36">
        <v>3.0</v>
      </c>
      <c r="I37" s="36">
        <v>1.0</v>
      </c>
      <c r="J37" s="36">
        <v>30.0</v>
      </c>
      <c r="Q37" s="34" t="str">
        <f t="shared" si="2"/>
        <v>#N/A</v>
      </c>
      <c r="R37" s="39" t="s">
        <v>171</v>
      </c>
      <c r="S37" s="39"/>
      <c r="T37" s="39" t="s">
        <v>172</v>
      </c>
      <c r="U37" s="39" t="s">
        <v>149</v>
      </c>
      <c r="V37" s="39" t="s">
        <v>28</v>
      </c>
      <c r="W37" s="41">
        <v>84663.0</v>
      </c>
      <c r="X37" s="39" t="s">
        <v>35</v>
      </c>
      <c r="Y37" s="36"/>
      <c r="Z37" s="37" t="str">
        <f t="shared" si="7"/>
        <v/>
      </c>
      <c r="AA37" s="37"/>
      <c r="AB37" s="36"/>
      <c r="AC37" s="36" t="str">
        <f t="shared" si="15"/>
        <v/>
      </c>
      <c r="AD37" s="38" t="str">
        <f t="shared" si="9"/>
        <v/>
      </c>
      <c r="AE37" s="39"/>
      <c r="AF37" s="14"/>
      <c r="AG37" s="14"/>
      <c r="AH37" s="14"/>
      <c r="AI37" s="14"/>
      <c r="AJ37" s="14"/>
      <c r="AK37" s="14"/>
      <c r="AL37" s="14"/>
      <c r="AM37" s="14"/>
    </row>
    <row r="38" ht="14.25" customHeight="1">
      <c r="A38" s="39">
        <v>8.0</v>
      </c>
      <c r="B38" s="37">
        <v>45574.0</v>
      </c>
      <c r="C38" s="38" t="str">
        <f t="shared" si="1"/>
        <v>#REF!</v>
      </c>
      <c r="D38" s="39" t="s">
        <v>173</v>
      </c>
      <c r="E38" s="40">
        <v>139641.0</v>
      </c>
      <c r="F38" s="36" t="s">
        <v>52</v>
      </c>
      <c r="G38" s="36">
        <v>40.0</v>
      </c>
      <c r="H38" s="36">
        <v>6.0</v>
      </c>
      <c r="I38" s="36">
        <v>2.0</v>
      </c>
      <c r="J38" s="36">
        <v>48.0</v>
      </c>
      <c r="Q38" s="34" t="str">
        <f t="shared" si="2"/>
        <v>#N/A</v>
      </c>
      <c r="R38" s="39" t="s">
        <v>174</v>
      </c>
      <c r="S38" s="39"/>
      <c r="T38" s="39" t="s">
        <v>175</v>
      </c>
      <c r="U38" s="39" t="s">
        <v>149</v>
      </c>
      <c r="V38" s="39" t="s">
        <v>28</v>
      </c>
      <c r="W38" s="41">
        <v>84663.0</v>
      </c>
      <c r="X38" s="39" t="s">
        <v>35</v>
      </c>
      <c r="Y38" s="36"/>
      <c r="Z38" s="37" t="str">
        <f t="shared" si="7"/>
        <v/>
      </c>
      <c r="AA38" s="37"/>
      <c r="AB38" s="36"/>
      <c r="AC38" s="36" t="str">
        <f t="shared" si="15"/>
        <v/>
      </c>
      <c r="AD38" s="38" t="str">
        <f t="shared" si="9"/>
        <v/>
      </c>
      <c r="AE38" s="39"/>
      <c r="AF38" s="14"/>
      <c r="AG38" s="14"/>
      <c r="AH38" s="14"/>
      <c r="AI38" s="14"/>
      <c r="AJ38" s="14"/>
      <c r="AK38" s="14"/>
      <c r="AL38" s="14"/>
      <c r="AM38" s="14"/>
    </row>
    <row r="39" ht="14.25" customHeight="1">
      <c r="A39" s="39">
        <v>12.0</v>
      </c>
      <c r="B39" s="37">
        <v>45580.0</v>
      </c>
      <c r="C39" s="38" t="str">
        <f t="shared" si="1"/>
        <v>#REF!</v>
      </c>
      <c r="D39" s="39" t="s">
        <v>176</v>
      </c>
      <c r="E39" s="40">
        <v>1.2251732E7</v>
      </c>
      <c r="F39" s="36" t="s">
        <v>52</v>
      </c>
      <c r="G39" s="36">
        <v>40.0</v>
      </c>
      <c r="H39" s="36">
        <v>3.0</v>
      </c>
      <c r="I39" s="36">
        <v>1.0</v>
      </c>
      <c r="J39" s="36">
        <v>44.0</v>
      </c>
      <c r="Q39" s="34" t="str">
        <f t="shared" si="2"/>
        <v>#N/A</v>
      </c>
      <c r="R39" s="39" t="s">
        <v>177</v>
      </c>
      <c r="S39" s="39"/>
      <c r="T39" s="39" t="s">
        <v>178</v>
      </c>
      <c r="U39" s="39" t="s">
        <v>179</v>
      </c>
      <c r="V39" s="39" t="s">
        <v>28</v>
      </c>
      <c r="W39" s="41">
        <v>84043.0</v>
      </c>
      <c r="X39" s="39" t="s">
        <v>35</v>
      </c>
      <c r="Y39" s="36"/>
      <c r="Z39" s="37" t="str">
        <f t="shared" si="7"/>
        <v/>
      </c>
      <c r="AA39" s="37"/>
      <c r="AB39" s="36"/>
      <c r="AC39" s="36" t="str">
        <f t="shared" si="15"/>
        <v/>
      </c>
      <c r="AD39" s="38" t="str">
        <f t="shared" si="9"/>
        <v/>
      </c>
      <c r="AE39" s="39"/>
      <c r="AF39" s="14"/>
      <c r="AG39" s="14"/>
      <c r="AH39" s="14"/>
      <c r="AI39" s="14"/>
      <c r="AJ39" s="14"/>
      <c r="AK39" s="14"/>
      <c r="AL39" s="14"/>
      <c r="AM39" s="14"/>
    </row>
    <row r="40" ht="14.25" customHeight="1">
      <c r="A40" s="39">
        <v>24.0</v>
      </c>
      <c r="B40" s="37">
        <v>45580.0</v>
      </c>
      <c r="C40" s="38" t="str">
        <f t="shared" si="1"/>
        <v>#REF!</v>
      </c>
      <c r="D40" s="39" t="s">
        <v>180</v>
      </c>
      <c r="E40" s="39">
        <v>1235051.0</v>
      </c>
      <c r="F40" s="36" t="s">
        <v>52</v>
      </c>
      <c r="G40" s="36">
        <v>88.0</v>
      </c>
      <c r="H40" s="36">
        <v>4.0</v>
      </c>
      <c r="I40" s="36">
        <v>2.0</v>
      </c>
      <c r="J40" s="36">
        <v>94.0</v>
      </c>
      <c r="Q40" s="34" t="str">
        <f t="shared" si="2"/>
        <v>#N/A</v>
      </c>
      <c r="R40" s="39" t="s">
        <v>181</v>
      </c>
      <c r="S40" s="39"/>
      <c r="T40" s="44" t="s">
        <v>182</v>
      </c>
      <c r="U40" s="39" t="s">
        <v>179</v>
      </c>
      <c r="V40" s="39" t="s">
        <v>28</v>
      </c>
      <c r="W40" s="41">
        <v>84043.0</v>
      </c>
      <c r="X40" s="39" t="s">
        <v>35</v>
      </c>
      <c r="Y40" s="36"/>
      <c r="Z40" s="37" t="str">
        <f t="shared" si="7"/>
        <v/>
      </c>
      <c r="AA40" s="37"/>
      <c r="AB40" s="36"/>
      <c r="AC40" s="36" t="str">
        <f t="shared" si="15"/>
        <v/>
      </c>
      <c r="AD40" s="38" t="str">
        <f t="shared" si="9"/>
        <v/>
      </c>
      <c r="AE40" s="39"/>
      <c r="AF40" s="14"/>
      <c r="AG40" s="14"/>
      <c r="AH40" s="14"/>
      <c r="AI40" s="14"/>
      <c r="AJ40" s="14"/>
      <c r="AK40" s="14"/>
      <c r="AL40" s="14"/>
      <c r="AM40" s="14"/>
    </row>
    <row r="41" ht="14.25" customHeight="1">
      <c r="A41" s="59">
        <v>25.0</v>
      </c>
      <c r="B41" s="60">
        <v>45581.0</v>
      </c>
      <c r="C41" s="61" t="str">
        <f t="shared" si="1"/>
        <v>#REF!</v>
      </c>
      <c r="D41" s="59" t="s">
        <v>183</v>
      </c>
      <c r="E41" s="59">
        <v>1.2237884E7</v>
      </c>
      <c r="F41" s="45" t="s">
        <v>52</v>
      </c>
      <c r="G41" s="45">
        <v>89.0</v>
      </c>
      <c r="H41" s="45">
        <v>6.0</v>
      </c>
      <c r="I41" s="45">
        <v>2.0</v>
      </c>
      <c r="J41" s="45">
        <v>97.0</v>
      </c>
      <c r="K41" s="45"/>
      <c r="L41" s="45"/>
      <c r="M41" s="45"/>
      <c r="N41" s="45"/>
      <c r="O41" s="45"/>
      <c r="P41" s="45"/>
      <c r="Q41" s="34" t="str">
        <f t="shared" si="2"/>
        <v>#N/A</v>
      </c>
      <c r="R41" s="59" t="s">
        <v>184</v>
      </c>
      <c r="S41" s="59"/>
      <c r="T41" s="62" t="s">
        <v>185</v>
      </c>
      <c r="U41" s="62" t="s">
        <v>186</v>
      </c>
      <c r="V41" s="62" t="s">
        <v>28</v>
      </c>
      <c r="W41" s="63">
        <v>84104.0</v>
      </c>
      <c r="X41" s="62" t="s">
        <v>29</v>
      </c>
      <c r="Y41" s="64"/>
      <c r="Z41" s="60" t="str">
        <f t="shared" si="7"/>
        <v/>
      </c>
      <c r="AA41" s="60"/>
      <c r="AB41" s="45"/>
      <c r="AC41" s="45" t="str">
        <f t="shared" si="15"/>
        <v/>
      </c>
      <c r="AD41" s="61" t="str">
        <f t="shared" si="9"/>
        <v/>
      </c>
      <c r="AE41" s="59"/>
      <c r="AF41" s="14"/>
      <c r="AG41" s="14"/>
      <c r="AH41" s="14"/>
      <c r="AI41" s="14"/>
      <c r="AJ41" s="14"/>
      <c r="AK41" s="14"/>
      <c r="AL41" s="14"/>
      <c r="AM41" s="14"/>
    </row>
    <row r="42" ht="14.25" customHeight="1">
      <c r="A42" s="34">
        <v>13.0</v>
      </c>
      <c r="B42" s="30">
        <v>45581.0</v>
      </c>
      <c r="C42" s="31" t="str">
        <f t="shared" si="1"/>
        <v>#REF!</v>
      </c>
      <c r="D42" s="14" t="s">
        <v>187</v>
      </c>
      <c r="E42" s="34">
        <v>1.2234755E7</v>
      </c>
      <c r="F42" s="27" t="s">
        <v>52</v>
      </c>
      <c r="G42" s="65">
        <v>37.0</v>
      </c>
      <c r="H42" s="65">
        <v>4.0</v>
      </c>
      <c r="I42" s="65">
        <v>1.0</v>
      </c>
      <c r="J42" s="65">
        <v>42.0</v>
      </c>
      <c r="K42" s="65"/>
      <c r="L42" s="65"/>
      <c r="M42" s="65"/>
      <c r="N42" s="65"/>
      <c r="O42" s="45"/>
      <c r="P42" s="45"/>
      <c r="Q42" s="34" t="str">
        <f t="shared" si="2"/>
        <v>#N/A</v>
      </c>
      <c r="R42" s="34" t="s">
        <v>188</v>
      </c>
      <c r="S42" s="9" t="s">
        <v>189</v>
      </c>
      <c r="T42" s="66" t="s">
        <v>190</v>
      </c>
      <c r="U42" s="34" t="s">
        <v>186</v>
      </c>
      <c r="V42" s="34" t="s">
        <v>28</v>
      </c>
      <c r="W42" s="28">
        <v>84120.0</v>
      </c>
      <c r="X42" s="35" t="s">
        <v>29</v>
      </c>
      <c r="Y42" s="42"/>
      <c r="Z42" s="29" t="str">
        <f t="shared" si="7"/>
        <v/>
      </c>
      <c r="AA42" s="30"/>
      <c r="AB42" s="27"/>
      <c r="AC42" s="27" t="str">
        <f t="shared" si="15"/>
        <v/>
      </c>
      <c r="AD42" s="31" t="str">
        <f t="shared" si="9"/>
        <v/>
      </c>
      <c r="AE42" s="14"/>
      <c r="AF42" s="14"/>
      <c r="AG42" s="51"/>
      <c r="AH42" s="32"/>
      <c r="AI42" s="14"/>
      <c r="AJ42" s="14"/>
      <c r="AK42" s="14"/>
      <c r="AL42" s="14"/>
      <c r="AM42" s="14"/>
    </row>
    <row r="43" ht="14.25" customHeight="1">
      <c r="A43" s="34">
        <v>8.0</v>
      </c>
      <c r="B43" s="30">
        <v>45583.0</v>
      </c>
      <c r="C43" s="31" t="str">
        <f t="shared" si="1"/>
        <v>#REF!</v>
      </c>
      <c r="D43" s="14" t="s">
        <v>191</v>
      </c>
      <c r="E43" s="34">
        <v>1.2245454E7</v>
      </c>
      <c r="F43" s="27" t="s">
        <v>52</v>
      </c>
      <c r="G43" s="27">
        <v>18.0</v>
      </c>
      <c r="H43" s="27">
        <v>4.0</v>
      </c>
      <c r="I43" s="27">
        <v>1.0</v>
      </c>
      <c r="J43" s="27">
        <v>23.0</v>
      </c>
      <c r="K43" s="27"/>
      <c r="L43" s="27"/>
      <c r="M43" s="27"/>
      <c r="N43" s="27"/>
      <c r="O43" s="45" t="str">
        <f t="shared" ref="O43:P43" si="18">IF(M43&gt;0,1,"")</f>
        <v/>
      </c>
      <c r="P43" s="45" t="str">
        <f t="shared" si="18"/>
        <v/>
      </c>
      <c r="Q43" s="34" t="str">
        <f t="shared" si="2"/>
        <v>#N/A</v>
      </c>
      <c r="R43" s="34" t="s">
        <v>192</v>
      </c>
      <c r="S43" s="9" t="s">
        <v>193</v>
      </c>
      <c r="T43" s="35" t="s">
        <v>194</v>
      </c>
      <c r="U43" s="35" t="s">
        <v>195</v>
      </c>
      <c r="V43" s="35" t="s">
        <v>28</v>
      </c>
      <c r="W43" s="58">
        <v>84047.0</v>
      </c>
      <c r="X43" s="35" t="s">
        <v>29</v>
      </c>
      <c r="Y43" s="42"/>
      <c r="Z43" s="29" t="str">
        <f t="shared" si="7"/>
        <v/>
      </c>
      <c r="AA43" s="30"/>
      <c r="AB43" s="27"/>
      <c r="AC43" s="27" t="str">
        <f t="shared" si="15"/>
        <v/>
      </c>
      <c r="AD43" s="31" t="str">
        <f t="shared" si="9"/>
        <v/>
      </c>
      <c r="AE43" s="14"/>
      <c r="AF43" s="14"/>
      <c r="AG43" s="67"/>
      <c r="AH43" s="56"/>
      <c r="AI43" s="14"/>
      <c r="AJ43" s="14"/>
      <c r="AK43" s="59"/>
      <c r="AL43" s="59"/>
      <c r="AM43" s="59"/>
    </row>
    <row r="44" ht="14.25" customHeight="1">
      <c r="A44" s="34">
        <v>6.0</v>
      </c>
      <c r="B44" s="30">
        <v>45583.0</v>
      </c>
      <c r="C44" s="31" t="str">
        <f t="shared" si="1"/>
        <v>#REF!</v>
      </c>
      <c r="D44" s="14" t="s">
        <v>196</v>
      </c>
      <c r="E44" s="34">
        <v>1234472.0</v>
      </c>
      <c r="F44" s="27" t="s">
        <v>52</v>
      </c>
      <c r="G44" s="27">
        <v>22.0</v>
      </c>
      <c r="H44" s="27">
        <v>3.0</v>
      </c>
      <c r="I44" s="27">
        <v>1.0</v>
      </c>
      <c r="J44" s="27">
        <v>26.0</v>
      </c>
      <c r="K44" s="27"/>
      <c r="L44" s="27"/>
      <c r="M44" s="27"/>
      <c r="N44" s="27"/>
      <c r="O44" s="45" t="str">
        <f t="shared" ref="O44:P44" si="19">IF(M44&gt;0,1,"")</f>
        <v/>
      </c>
      <c r="P44" s="45" t="str">
        <f t="shared" si="19"/>
        <v/>
      </c>
      <c r="Q44" s="34" t="str">
        <f t="shared" si="2"/>
        <v>#N/A</v>
      </c>
      <c r="R44" s="66" t="s">
        <v>197</v>
      </c>
      <c r="S44" s="68" t="s">
        <v>198</v>
      </c>
      <c r="T44" s="35" t="s">
        <v>199</v>
      </c>
      <c r="U44" s="35" t="s">
        <v>200</v>
      </c>
      <c r="V44" s="35" t="s">
        <v>28</v>
      </c>
      <c r="W44" s="58">
        <v>84121.0</v>
      </c>
      <c r="X44" s="35" t="s">
        <v>29</v>
      </c>
      <c r="Y44" s="42"/>
      <c r="Z44" s="29" t="str">
        <f t="shared" si="7"/>
        <v/>
      </c>
      <c r="AA44" s="30"/>
      <c r="AB44" s="27"/>
      <c r="AC44" s="27" t="str">
        <f t="shared" si="15"/>
        <v/>
      </c>
      <c r="AD44" s="31" t="str">
        <f t="shared" si="9"/>
        <v/>
      </c>
      <c r="AE44" s="14" t="s">
        <v>201</v>
      </c>
      <c r="AF44" s="14"/>
      <c r="AG44" s="14"/>
      <c r="AH44" s="14"/>
      <c r="AI44" s="14"/>
      <c r="AJ44" s="14"/>
      <c r="AK44" s="14"/>
      <c r="AL44" s="14"/>
      <c r="AM44" s="14"/>
    </row>
    <row r="45" ht="14.25" customHeight="1">
      <c r="A45" s="39">
        <v>10.0</v>
      </c>
      <c r="B45" s="37">
        <v>45586.0</v>
      </c>
      <c r="C45" s="38" t="str">
        <f t="shared" si="1"/>
        <v>#REF!</v>
      </c>
      <c r="D45" s="39" t="s">
        <v>202</v>
      </c>
      <c r="E45" s="40">
        <v>84100.0</v>
      </c>
      <c r="F45" s="36" t="s">
        <v>52</v>
      </c>
      <c r="G45" s="36">
        <v>50.0</v>
      </c>
      <c r="H45" s="36">
        <v>4.0</v>
      </c>
      <c r="I45" s="36">
        <v>2.0</v>
      </c>
      <c r="J45" s="36">
        <v>56.0</v>
      </c>
      <c r="Q45" s="34" t="str">
        <f t="shared" si="2"/>
        <v>#N/A</v>
      </c>
      <c r="R45" s="39" t="s">
        <v>203</v>
      </c>
      <c r="S45" s="39"/>
      <c r="T45" s="39" t="s">
        <v>204</v>
      </c>
      <c r="U45" s="39" t="s">
        <v>205</v>
      </c>
      <c r="V45" s="39" t="s">
        <v>28</v>
      </c>
      <c r="W45" s="41">
        <v>84005.0</v>
      </c>
      <c r="X45" s="39" t="s">
        <v>35</v>
      </c>
      <c r="Y45" s="36" t="s">
        <v>64</v>
      </c>
      <c r="Z45" s="37">
        <f t="shared" si="7"/>
        <v>45586</v>
      </c>
      <c r="AA45" s="37">
        <v>45614.0</v>
      </c>
      <c r="AB45" s="36" t="s">
        <v>206</v>
      </c>
      <c r="AC45" s="36" t="str">
        <f t="shared" si="15"/>
        <v/>
      </c>
      <c r="AD45" s="38">
        <f t="shared" si="9"/>
        <v>28</v>
      </c>
      <c r="AE45" s="39" t="s">
        <v>207</v>
      </c>
      <c r="AF45" s="14"/>
      <c r="AG45" s="14"/>
      <c r="AH45" s="14"/>
      <c r="AI45" s="14"/>
      <c r="AJ45" s="14"/>
      <c r="AK45" s="14"/>
      <c r="AL45" s="14"/>
      <c r="AM45" s="14"/>
    </row>
    <row r="46" ht="14.25" customHeight="1">
      <c r="A46" s="39">
        <v>20.0</v>
      </c>
      <c r="B46" s="37">
        <v>45586.0</v>
      </c>
      <c r="C46" s="38" t="str">
        <f t="shared" si="1"/>
        <v>#REF!</v>
      </c>
      <c r="D46" s="39" t="s">
        <v>208</v>
      </c>
      <c r="E46" s="40">
        <v>1.2236276E7</v>
      </c>
      <c r="F46" s="36" t="s">
        <v>52</v>
      </c>
      <c r="G46" s="36">
        <v>80.0</v>
      </c>
      <c r="H46" s="36">
        <v>5.0</v>
      </c>
      <c r="I46" s="36">
        <v>2.0</v>
      </c>
      <c r="J46" s="36">
        <v>87.0</v>
      </c>
      <c r="Q46" s="34" t="str">
        <f t="shared" si="2"/>
        <v>#N/A</v>
      </c>
      <c r="R46" s="39" t="s">
        <v>209</v>
      </c>
      <c r="S46" s="39"/>
      <c r="T46" s="39" t="s">
        <v>210</v>
      </c>
      <c r="U46" s="39" t="s">
        <v>205</v>
      </c>
      <c r="V46" s="39" t="s">
        <v>28</v>
      </c>
      <c r="W46" s="41">
        <v>84005.0</v>
      </c>
      <c r="X46" s="39" t="s">
        <v>35</v>
      </c>
      <c r="Y46" s="36"/>
      <c r="Z46" s="37" t="str">
        <f t="shared" si="7"/>
        <v/>
      </c>
      <c r="AA46" s="37"/>
      <c r="AB46" s="36"/>
      <c r="AC46" s="36" t="str">
        <f t="shared" si="15"/>
        <v/>
      </c>
      <c r="AD46" s="38" t="str">
        <f t="shared" si="9"/>
        <v/>
      </c>
      <c r="AE46" s="39"/>
      <c r="AF46" s="14"/>
      <c r="AG46" s="14"/>
      <c r="AH46" s="14"/>
      <c r="AI46" s="14"/>
      <c r="AJ46" s="14"/>
      <c r="AK46" s="14"/>
      <c r="AL46" s="14"/>
      <c r="AM46" s="14"/>
    </row>
    <row r="47" ht="14.25" customHeight="1">
      <c r="A47" s="39">
        <v>18.0</v>
      </c>
      <c r="B47" s="37">
        <v>45586.0</v>
      </c>
      <c r="C47" s="38" t="str">
        <f t="shared" si="1"/>
        <v>#REF!</v>
      </c>
      <c r="D47" s="39" t="s">
        <v>211</v>
      </c>
      <c r="E47" s="39">
        <v>118206.0</v>
      </c>
      <c r="F47" s="36" t="s">
        <v>52</v>
      </c>
      <c r="G47" s="36">
        <v>58.0</v>
      </c>
      <c r="H47" s="36">
        <v>5.0</v>
      </c>
      <c r="I47" s="36">
        <v>2.0</v>
      </c>
      <c r="J47" s="36">
        <v>65.0</v>
      </c>
      <c r="Q47" s="34" t="str">
        <f t="shared" si="2"/>
        <v>#N/A</v>
      </c>
      <c r="R47" s="39" t="s">
        <v>212</v>
      </c>
      <c r="S47" s="39"/>
      <c r="T47" s="44" t="s">
        <v>213</v>
      </c>
      <c r="U47" s="39" t="s">
        <v>205</v>
      </c>
      <c r="V47" s="39" t="s">
        <v>28</v>
      </c>
      <c r="W47" s="41">
        <v>84005.0</v>
      </c>
      <c r="X47" s="39" t="s">
        <v>35</v>
      </c>
      <c r="Y47" s="36"/>
      <c r="Z47" s="37" t="str">
        <f t="shared" si="7"/>
        <v/>
      </c>
      <c r="AA47" s="37"/>
      <c r="AB47" s="36"/>
      <c r="AC47" s="36" t="str">
        <f t="shared" si="15"/>
        <v/>
      </c>
      <c r="AD47" s="38" t="str">
        <f t="shared" si="9"/>
        <v/>
      </c>
      <c r="AE47" s="39"/>
      <c r="AF47" s="14"/>
      <c r="AG47" s="14"/>
      <c r="AH47" s="14"/>
      <c r="AI47" s="14"/>
      <c r="AJ47" s="14"/>
      <c r="AK47" s="14"/>
      <c r="AL47" s="14"/>
      <c r="AM47" s="14"/>
    </row>
    <row r="48" ht="14.25" customHeight="1">
      <c r="A48" s="39">
        <v>8.0</v>
      </c>
      <c r="B48" s="37">
        <v>45587.0</v>
      </c>
      <c r="C48" s="38" t="str">
        <f t="shared" si="1"/>
        <v>#REF!</v>
      </c>
      <c r="D48" s="53" t="s">
        <v>214</v>
      </c>
      <c r="E48" s="40">
        <v>40395.0</v>
      </c>
      <c r="F48" s="36" t="s">
        <v>52</v>
      </c>
      <c r="G48" s="36">
        <v>22.0</v>
      </c>
      <c r="H48" s="36">
        <v>8.0</v>
      </c>
      <c r="I48" s="36">
        <v>1.0</v>
      </c>
      <c r="J48" s="36">
        <v>31.0</v>
      </c>
      <c r="Q48" s="34" t="str">
        <f t="shared" si="2"/>
        <v>#N/A</v>
      </c>
      <c r="R48" s="39" t="s">
        <v>215</v>
      </c>
      <c r="S48" s="39"/>
      <c r="T48" s="39" t="s">
        <v>216</v>
      </c>
      <c r="U48" s="39" t="s">
        <v>149</v>
      </c>
      <c r="V48" s="39" t="s">
        <v>28</v>
      </c>
      <c r="W48" s="41">
        <v>84663.0</v>
      </c>
      <c r="X48" s="39" t="s">
        <v>35</v>
      </c>
      <c r="Y48" s="36"/>
      <c r="Z48" s="37" t="str">
        <f t="shared" si="7"/>
        <v/>
      </c>
      <c r="AA48" s="37"/>
      <c r="AB48" s="36"/>
      <c r="AC48" s="36" t="str">
        <f t="shared" si="15"/>
        <v/>
      </c>
      <c r="AD48" s="38" t="str">
        <f t="shared" si="9"/>
        <v/>
      </c>
      <c r="AE48" s="53" t="s">
        <v>92</v>
      </c>
      <c r="AF48" s="14"/>
      <c r="AG48" s="14"/>
      <c r="AH48" s="14"/>
      <c r="AI48" s="14"/>
      <c r="AJ48" s="14"/>
      <c r="AK48" s="14"/>
      <c r="AL48" s="14"/>
      <c r="AM48" s="14"/>
    </row>
    <row r="49" ht="14.25" customHeight="1">
      <c r="A49" s="39">
        <v>4.0</v>
      </c>
      <c r="B49" s="37">
        <v>45587.0</v>
      </c>
      <c r="C49" s="38" t="str">
        <f t="shared" si="1"/>
        <v>#REF!</v>
      </c>
      <c r="D49" s="53" t="s">
        <v>217</v>
      </c>
      <c r="E49" s="40">
        <v>124025.0</v>
      </c>
      <c r="F49" s="36" t="s">
        <v>52</v>
      </c>
      <c r="G49" s="36">
        <v>16.0</v>
      </c>
      <c r="H49" s="36">
        <v>3.0</v>
      </c>
      <c r="I49" s="36">
        <v>1.0</v>
      </c>
      <c r="J49" s="36">
        <v>20.0</v>
      </c>
      <c r="Q49" s="34" t="str">
        <f t="shared" si="2"/>
        <v>#N/A</v>
      </c>
      <c r="R49" s="39" t="s">
        <v>218</v>
      </c>
      <c r="S49" s="39"/>
      <c r="T49" s="39" t="s">
        <v>219</v>
      </c>
      <c r="U49" s="39" t="s">
        <v>48</v>
      </c>
      <c r="V49" s="39" t="s">
        <v>28</v>
      </c>
      <c r="W49" s="41">
        <v>84606.0</v>
      </c>
      <c r="X49" s="39" t="s">
        <v>35</v>
      </c>
      <c r="Y49" s="36"/>
      <c r="Z49" s="37" t="str">
        <f t="shared" si="7"/>
        <v/>
      </c>
      <c r="AA49" s="37"/>
      <c r="AB49" s="36"/>
      <c r="AC49" s="36" t="str">
        <f t="shared" si="15"/>
        <v/>
      </c>
      <c r="AD49" s="38" t="str">
        <f t="shared" si="9"/>
        <v/>
      </c>
      <c r="AE49" s="53" t="s">
        <v>92</v>
      </c>
      <c r="AF49" s="14"/>
      <c r="AG49" s="14"/>
      <c r="AH49" s="14"/>
      <c r="AI49" s="14"/>
      <c r="AJ49" s="14"/>
      <c r="AK49" s="14"/>
      <c r="AL49" s="14"/>
      <c r="AM49" s="14"/>
    </row>
    <row r="50" ht="14.25" customHeight="1">
      <c r="A50" s="39">
        <v>8.0</v>
      </c>
      <c r="B50" s="37">
        <v>45587.0</v>
      </c>
      <c r="C50" s="38" t="str">
        <f t="shared" si="1"/>
        <v>#REF!</v>
      </c>
      <c r="D50" s="53" t="s">
        <v>220</v>
      </c>
      <c r="E50" s="39">
        <v>62373.0</v>
      </c>
      <c r="F50" s="36" t="s">
        <v>52</v>
      </c>
      <c r="G50" s="36">
        <v>24.0</v>
      </c>
      <c r="H50" s="36">
        <v>2.0</v>
      </c>
      <c r="I50" s="36">
        <v>1.0</v>
      </c>
      <c r="J50" s="36">
        <v>27.0</v>
      </c>
      <c r="Q50" s="34" t="str">
        <f t="shared" si="2"/>
        <v>#N/A</v>
      </c>
      <c r="R50" s="39" t="s">
        <v>221</v>
      </c>
      <c r="S50" s="39"/>
      <c r="T50" s="44" t="s">
        <v>222</v>
      </c>
      <c r="U50" s="39" t="s">
        <v>48</v>
      </c>
      <c r="V50" s="39" t="s">
        <v>28</v>
      </c>
      <c r="W50" s="41">
        <v>84604.0</v>
      </c>
      <c r="X50" s="39" t="s">
        <v>35</v>
      </c>
      <c r="Y50" s="36"/>
      <c r="Z50" s="37" t="str">
        <f t="shared" si="7"/>
        <v/>
      </c>
      <c r="AA50" s="37"/>
      <c r="AB50" s="36"/>
      <c r="AC50" s="36" t="str">
        <f t="shared" si="15"/>
        <v/>
      </c>
      <c r="AD50" s="38" t="str">
        <f t="shared" si="9"/>
        <v/>
      </c>
      <c r="AE50" s="53" t="s">
        <v>92</v>
      </c>
      <c r="AF50" s="14"/>
      <c r="AG50" s="14"/>
      <c r="AH50" s="14"/>
      <c r="AI50" s="14"/>
      <c r="AJ50" s="14"/>
      <c r="AK50" s="14"/>
      <c r="AL50" s="14"/>
      <c r="AM50" s="14"/>
    </row>
    <row r="51" ht="14.25" customHeight="1">
      <c r="A51" s="39">
        <v>8.0</v>
      </c>
      <c r="B51" s="37">
        <v>45587.0</v>
      </c>
      <c r="C51" s="38" t="str">
        <f t="shared" si="1"/>
        <v>#REF!</v>
      </c>
      <c r="D51" s="53" t="s">
        <v>223</v>
      </c>
      <c r="E51" s="40">
        <v>28608.0</v>
      </c>
      <c r="F51" s="36" t="s">
        <v>52</v>
      </c>
      <c r="G51" s="36">
        <v>36.0</v>
      </c>
      <c r="H51" s="36">
        <v>3.0</v>
      </c>
      <c r="I51" s="36">
        <v>2.0</v>
      </c>
      <c r="J51" s="36">
        <v>41.0</v>
      </c>
      <c r="Q51" s="34" t="str">
        <f t="shared" si="2"/>
        <v>#N/A</v>
      </c>
      <c r="R51" s="39" t="s">
        <v>224</v>
      </c>
      <c r="S51" s="39"/>
      <c r="T51" s="44" t="s">
        <v>225</v>
      </c>
      <c r="U51" s="39" t="s">
        <v>48</v>
      </c>
      <c r="V51" s="39" t="s">
        <v>28</v>
      </c>
      <c r="W51" s="41">
        <v>84601.0</v>
      </c>
      <c r="X51" s="39" t="s">
        <v>35</v>
      </c>
      <c r="Y51" s="36"/>
      <c r="Z51" s="37" t="str">
        <f t="shared" si="7"/>
        <v/>
      </c>
      <c r="AA51" s="37"/>
      <c r="AB51" s="36"/>
      <c r="AC51" s="36" t="str">
        <f t="shared" si="15"/>
        <v/>
      </c>
      <c r="AD51" s="38" t="str">
        <f t="shared" si="9"/>
        <v/>
      </c>
      <c r="AE51" s="53" t="s">
        <v>92</v>
      </c>
      <c r="AF51" s="14"/>
      <c r="AG51" s="14"/>
      <c r="AH51" s="14"/>
      <c r="AI51" s="14"/>
      <c r="AJ51" s="14"/>
      <c r="AK51" s="14"/>
      <c r="AL51" s="14"/>
      <c r="AM51" s="14"/>
    </row>
    <row r="52" ht="14.25" customHeight="1">
      <c r="A52" s="39">
        <v>10.0</v>
      </c>
      <c r="B52" s="37">
        <v>45587.0</v>
      </c>
      <c r="C52" s="38" t="str">
        <f t="shared" si="1"/>
        <v>#REF!</v>
      </c>
      <c r="D52" s="53" t="s">
        <v>226</v>
      </c>
      <c r="E52" s="39">
        <v>1.2247328E7</v>
      </c>
      <c r="F52" s="36" t="s">
        <v>52</v>
      </c>
      <c r="G52" s="36">
        <v>34.0</v>
      </c>
      <c r="H52" s="36">
        <v>3.0</v>
      </c>
      <c r="I52" s="36">
        <v>1.0</v>
      </c>
      <c r="J52" s="36">
        <v>38.0</v>
      </c>
      <c r="Q52" s="34" t="str">
        <f t="shared" si="2"/>
        <v>#N/A</v>
      </c>
      <c r="R52" s="39" t="s">
        <v>227</v>
      </c>
      <c r="S52" s="43" t="s">
        <v>228</v>
      </c>
      <c r="T52" s="44" t="s">
        <v>229</v>
      </c>
      <c r="U52" s="39" t="s">
        <v>48</v>
      </c>
      <c r="V52" s="39" t="s">
        <v>28</v>
      </c>
      <c r="W52" s="41">
        <v>84604.0</v>
      </c>
      <c r="X52" s="39" t="s">
        <v>35</v>
      </c>
      <c r="Y52" s="36" t="s">
        <v>64</v>
      </c>
      <c r="Z52" s="37">
        <f t="shared" si="7"/>
        <v>45587</v>
      </c>
      <c r="AA52" s="37">
        <v>45649.0</v>
      </c>
      <c r="AB52" s="36" t="s">
        <v>230</v>
      </c>
      <c r="AC52" s="36" t="str">
        <f t="shared" si="15"/>
        <v/>
      </c>
      <c r="AD52" s="38">
        <f t="shared" si="9"/>
        <v>62</v>
      </c>
      <c r="AE52" s="39" t="s">
        <v>231</v>
      </c>
      <c r="AF52" s="14"/>
      <c r="AG52" s="14"/>
      <c r="AH52" s="14"/>
      <c r="AI52" s="14"/>
      <c r="AJ52" s="14"/>
      <c r="AK52" s="14"/>
      <c r="AL52" s="14"/>
      <c r="AM52" s="14"/>
    </row>
    <row r="53" ht="14.25" customHeight="1">
      <c r="A53" s="39">
        <v>8.0</v>
      </c>
      <c r="B53" s="37">
        <v>45587.0</v>
      </c>
      <c r="C53" s="38" t="str">
        <f t="shared" si="1"/>
        <v>#REF!</v>
      </c>
      <c r="D53" s="39" t="s">
        <v>232</v>
      </c>
      <c r="E53" s="39">
        <v>27241.0</v>
      </c>
      <c r="F53" s="36" t="s">
        <v>52</v>
      </c>
      <c r="G53" s="36">
        <v>26.0</v>
      </c>
      <c r="H53" s="36">
        <v>4.0</v>
      </c>
      <c r="I53" s="36">
        <v>1.0</v>
      </c>
      <c r="J53" s="36">
        <v>31.0</v>
      </c>
      <c r="Q53" s="34" t="str">
        <f t="shared" si="2"/>
        <v>#N/A</v>
      </c>
      <c r="R53" s="39" t="s">
        <v>233</v>
      </c>
      <c r="S53" s="39"/>
      <c r="T53" s="44" t="s">
        <v>234</v>
      </c>
      <c r="U53" s="39" t="s">
        <v>48</v>
      </c>
      <c r="V53" s="39" t="s">
        <v>28</v>
      </c>
      <c r="W53" s="41">
        <v>84601.0</v>
      </c>
      <c r="X53" s="39" t="s">
        <v>35</v>
      </c>
      <c r="Y53" s="36" t="s">
        <v>64</v>
      </c>
      <c r="Z53" s="37">
        <f t="shared" si="7"/>
        <v>45587</v>
      </c>
      <c r="AA53" s="37">
        <v>45649.0</v>
      </c>
      <c r="AB53" s="36" t="s">
        <v>235</v>
      </c>
      <c r="AC53" s="36" t="str">
        <f t="shared" si="15"/>
        <v/>
      </c>
      <c r="AD53" s="38">
        <f t="shared" si="9"/>
        <v>62</v>
      </c>
      <c r="AE53" s="39" t="s">
        <v>236</v>
      </c>
      <c r="AF53" s="14"/>
      <c r="AG53" s="14"/>
      <c r="AH53" s="14"/>
      <c r="AI53" s="14"/>
      <c r="AJ53" s="14"/>
      <c r="AK53" s="14"/>
      <c r="AL53" s="14"/>
      <c r="AM53" s="14"/>
    </row>
    <row r="54" ht="14.25" customHeight="1">
      <c r="A54" s="39">
        <v>10.0</v>
      </c>
      <c r="B54" s="37">
        <v>45587.0</v>
      </c>
      <c r="C54" s="38" t="str">
        <f t="shared" si="1"/>
        <v>#REF!</v>
      </c>
      <c r="D54" s="39" t="s">
        <v>237</v>
      </c>
      <c r="E54" s="40">
        <v>91266.0</v>
      </c>
      <c r="F54" s="36" t="s">
        <v>52</v>
      </c>
      <c r="G54" s="36">
        <v>36.0</v>
      </c>
      <c r="H54" s="36">
        <v>4.0</v>
      </c>
      <c r="I54" s="36">
        <v>1.0</v>
      </c>
      <c r="J54" s="36">
        <v>41.0</v>
      </c>
      <c r="Q54" s="34" t="str">
        <f t="shared" si="2"/>
        <v>#N/A</v>
      </c>
      <c r="R54" s="39" t="s">
        <v>238</v>
      </c>
      <c r="S54" s="39"/>
      <c r="T54" s="39" t="s">
        <v>239</v>
      </c>
      <c r="U54" s="39" t="s">
        <v>48</v>
      </c>
      <c r="V54" s="39" t="s">
        <v>28</v>
      </c>
      <c r="W54" s="41">
        <v>84601.0</v>
      </c>
      <c r="X54" s="39" t="s">
        <v>35</v>
      </c>
      <c r="Y54" s="36"/>
      <c r="Z54" s="37" t="str">
        <f t="shared" si="7"/>
        <v/>
      </c>
      <c r="AA54" s="37"/>
      <c r="AB54" s="36"/>
      <c r="AC54" s="36" t="str">
        <f t="shared" si="15"/>
        <v/>
      </c>
      <c r="AD54" s="38" t="str">
        <f t="shared" si="9"/>
        <v/>
      </c>
      <c r="AE54" s="39"/>
      <c r="AF54" s="14"/>
      <c r="AG54" s="14"/>
      <c r="AH54" s="14"/>
      <c r="AI54" s="14"/>
      <c r="AJ54" s="14"/>
      <c r="AK54" s="14"/>
      <c r="AL54" s="14"/>
      <c r="AM54" s="14"/>
    </row>
    <row r="55" ht="14.25" customHeight="1">
      <c r="A55" s="39">
        <v>4.0</v>
      </c>
      <c r="B55" s="37">
        <v>45587.0</v>
      </c>
      <c r="C55" s="38" t="str">
        <f t="shared" si="1"/>
        <v>#REF!</v>
      </c>
      <c r="D55" s="39" t="s">
        <v>240</v>
      </c>
      <c r="E55" s="39">
        <v>122476.0</v>
      </c>
      <c r="F55" s="36" t="s">
        <v>52</v>
      </c>
      <c r="G55" s="36">
        <v>12.0</v>
      </c>
      <c r="H55" s="36">
        <v>2.0</v>
      </c>
      <c r="I55" s="36">
        <v>1.0</v>
      </c>
      <c r="J55" s="36">
        <v>15.0</v>
      </c>
      <c r="K55" s="39"/>
      <c r="L55" s="39"/>
      <c r="M55" s="39"/>
      <c r="N55" s="39"/>
      <c r="O55" s="39"/>
      <c r="P55" s="39"/>
      <c r="Q55" s="34" t="str">
        <f t="shared" si="2"/>
        <v>#N/A</v>
      </c>
      <c r="R55" s="39" t="s">
        <v>241</v>
      </c>
      <c r="S55" s="39"/>
      <c r="T55" s="39" t="s">
        <v>242</v>
      </c>
      <c r="U55" s="39" t="s">
        <v>243</v>
      </c>
      <c r="V55" s="39" t="s">
        <v>28</v>
      </c>
      <c r="W55" s="41">
        <v>84062.0</v>
      </c>
      <c r="X55" s="39" t="s">
        <v>35</v>
      </c>
      <c r="Y55" s="36"/>
      <c r="Z55" s="37" t="str">
        <f t="shared" si="7"/>
        <v/>
      </c>
      <c r="AA55" s="37"/>
      <c r="AB55" s="36"/>
      <c r="AC55" s="36" t="str">
        <f t="shared" si="15"/>
        <v/>
      </c>
      <c r="AD55" s="38" t="str">
        <f t="shared" si="9"/>
        <v/>
      </c>
      <c r="AE55" s="39"/>
      <c r="AF55" s="14"/>
      <c r="AG55" s="14"/>
      <c r="AH55" s="14"/>
      <c r="AI55" s="14"/>
      <c r="AJ55" s="14"/>
      <c r="AK55" s="14"/>
      <c r="AL55" s="14"/>
      <c r="AM55" s="14"/>
    </row>
    <row r="56" ht="14.25" customHeight="1">
      <c r="A56" s="39">
        <v>8.0</v>
      </c>
      <c r="B56" s="37">
        <v>45588.0</v>
      </c>
      <c r="C56" s="38" t="str">
        <f t="shared" si="1"/>
        <v>#REF!</v>
      </c>
      <c r="D56" s="53" t="s">
        <v>244</v>
      </c>
      <c r="E56" s="39">
        <v>4820.0</v>
      </c>
      <c r="F56" s="36" t="s">
        <v>52</v>
      </c>
      <c r="G56" s="36">
        <v>28.0</v>
      </c>
      <c r="H56" s="36">
        <v>3.0</v>
      </c>
      <c r="I56" s="36">
        <v>1.0</v>
      </c>
      <c r="J56" s="36">
        <v>32.0</v>
      </c>
      <c r="Q56" s="34" t="str">
        <f t="shared" si="2"/>
        <v>#N/A</v>
      </c>
      <c r="R56" s="39" t="s">
        <v>245</v>
      </c>
      <c r="S56" s="39"/>
      <c r="T56" s="44" t="s">
        <v>246</v>
      </c>
      <c r="U56" s="39" t="s">
        <v>48</v>
      </c>
      <c r="V56" s="39" t="s">
        <v>28</v>
      </c>
      <c r="W56" s="41">
        <v>84604.0</v>
      </c>
      <c r="X56" s="39" t="s">
        <v>35</v>
      </c>
      <c r="Y56" s="36"/>
      <c r="Z56" s="37" t="str">
        <f t="shared" si="7"/>
        <v/>
      </c>
      <c r="AA56" s="37"/>
      <c r="AB56" s="36"/>
      <c r="AC56" s="36" t="str">
        <f t="shared" si="15"/>
        <v/>
      </c>
      <c r="AD56" s="38" t="str">
        <f t="shared" si="9"/>
        <v/>
      </c>
      <c r="AE56" s="53" t="s">
        <v>92</v>
      </c>
      <c r="AF56" s="14"/>
      <c r="AG56" s="14"/>
      <c r="AH56" s="14"/>
      <c r="AI56" s="14"/>
      <c r="AJ56" s="14"/>
      <c r="AK56" s="14"/>
      <c r="AL56" s="14"/>
      <c r="AM56" s="14"/>
    </row>
    <row r="57" ht="14.25" customHeight="1">
      <c r="A57" s="39">
        <v>12.0</v>
      </c>
      <c r="B57" s="37">
        <v>45588.0</v>
      </c>
      <c r="C57" s="38" t="str">
        <f t="shared" si="1"/>
        <v>#REF!</v>
      </c>
      <c r="D57" s="53" t="s">
        <v>247</v>
      </c>
      <c r="E57" s="40">
        <v>1.2245618E7</v>
      </c>
      <c r="F57" s="36" t="s">
        <v>52</v>
      </c>
      <c r="G57" s="36">
        <v>40.0</v>
      </c>
      <c r="H57" s="36">
        <v>3.0</v>
      </c>
      <c r="I57" s="36">
        <v>1.0</v>
      </c>
      <c r="J57" s="36">
        <v>44.0</v>
      </c>
      <c r="Q57" s="34" t="str">
        <f t="shared" si="2"/>
        <v>#N/A</v>
      </c>
      <c r="R57" s="39" t="s">
        <v>248</v>
      </c>
      <c r="S57" s="39"/>
      <c r="T57" s="39" t="s">
        <v>249</v>
      </c>
      <c r="U57" s="39" t="s">
        <v>48</v>
      </c>
      <c r="V57" s="39" t="s">
        <v>28</v>
      </c>
      <c r="W57" s="41">
        <v>84006.0</v>
      </c>
      <c r="X57" s="39" t="s">
        <v>35</v>
      </c>
      <c r="Y57" s="36"/>
      <c r="Z57" s="37" t="str">
        <f t="shared" si="7"/>
        <v/>
      </c>
      <c r="AA57" s="37"/>
      <c r="AB57" s="36"/>
      <c r="AC57" s="36" t="str">
        <f t="shared" si="15"/>
        <v/>
      </c>
      <c r="AD57" s="38" t="str">
        <f t="shared" si="9"/>
        <v/>
      </c>
      <c r="AE57" s="53" t="s">
        <v>92</v>
      </c>
      <c r="AF57" s="14"/>
      <c r="AG57" s="14"/>
      <c r="AH57" s="14"/>
      <c r="AI57" s="14"/>
      <c r="AJ57" s="14"/>
      <c r="AK57" s="14"/>
      <c r="AL57" s="14"/>
      <c r="AM57" s="14"/>
    </row>
    <row r="58" ht="14.25" customHeight="1">
      <c r="A58" s="39">
        <v>4.0</v>
      </c>
      <c r="B58" s="37">
        <v>45588.0</v>
      </c>
      <c r="C58" s="38" t="str">
        <f t="shared" si="1"/>
        <v>#REF!</v>
      </c>
      <c r="D58" s="53" t="s">
        <v>250</v>
      </c>
      <c r="E58" s="39">
        <v>64.0</v>
      </c>
      <c r="F58" s="36" t="s">
        <v>52</v>
      </c>
      <c r="G58" s="36">
        <v>16.0</v>
      </c>
      <c r="H58" s="36">
        <v>3.0</v>
      </c>
      <c r="I58" s="36">
        <v>1.0</v>
      </c>
      <c r="J58" s="36">
        <v>20.0</v>
      </c>
      <c r="Q58" s="34" t="str">
        <f t="shared" si="2"/>
        <v>#N/A</v>
      </c>
      <c r="R58" s="39" t="s">
        <v>251</v>
      </c>
      <c r="S58" s="39"/>
      <c r="T58" s="44" t="s">
        <v>252</v>
      </c>
      <c r="U58" s="39" t="s">
        <v>48</v>
      </c>
      <c r="V58" s="39" t="s">
        <v>28</v>
      </c>
      <c r="W58" s="41">
        <v>84606.0</v>
      </c>
      <c r="X58" s="39" t="s">
        <v>35</v>
      </c>
      <c r="Y58" s="36"/>
      <c r="Z58" s="37" t="str">
        <f t="shared" si="7"/>
        <v/>
      </c>
      <c r="AA58" s="37"/>
      <c r="AB58" s="36"/>
      <c r="AC58" s="36" t="str">
        <f t="shared" si="15"/>
        <v/>
      </c>
      <c r="AD58" s="38" t="str">
        <f t="shared" si="9"/>
        <v/>
      </c>
      <c r="AE58" s="53" t="s">
        <v>92</v>
      </c>
      <c r="AF58" s="14"/>
      <c r="AG58" s="14"/>
      <c r="AH58" s="14"/>
      <c r="AI58" s="14"/>
      <c r="AJ58" s="14"/>
      <c r="AK58" s="14"/>
      <c r="AL58" s="14"/>
      <c r="AM58" s="14"/>
    </row>
    <row r="59" ht="14.25" customHeight="1">
      <c r="A59" s="39">
        <v>14.0</v>
      </c>
      <c r="B59" s="37">
        <v>45588.0</v>
      </c>
      <c r="C59" s="38" t="str">
        <f t="shared" si="1"/>
        <v>#REF!</v>
      </c>
      <c r="D59" s="39" t="s">
        <v>253</v>
      </c>
      <c r="E59" s="40">
        <v>1.2237872E7</v>
      </c>
      <c r="F59" s="36" t="s">
        <v>52</v>
      </c>
      <c r="G59" s="36">
        <v>58.0</v>
      </c>
      <c r="H59" s="36">
        <v>5.0</v>
      </c>
      <c r="I59" s="36">
        <v>2.0</v>
      </c>
      <c r="J59" s="36">
        <v>65.0</v>
      </c>
      <c r="O59" s="34" t="str">
        <f t="shared" ref="O59:P59" si="20">IF(M59&gt;0,1,"")</f>
        <v/>
      </c>
      <c r="P59" s="34" t="str">
        <f t="shared" si="20"/>
        <v/>
      </c>
      <c r="Q59" s="34" t="str">
        <f t="shared" si="2"/>
        <v>#N/A</v>
      </c>
      <c r="R59" s="39" t="s">
        <v>254</v>
      </c>
      <c r="S59" s="39"/>
      <c r="T59" s="39" t="s">
        <v>255</v>
      </c>
      <c r="U59" s="39" t="s">
        <v>256</v>
      </c>
      <c r="V59" s="39" t="s">
        <v>28</v>
      </c>
      <c r="W59" s="41">
        <v>84057.0</v>
      </c>
      <c r="X59" s="39" t="s">
        <v>35</v>
      </c>
      <c r="Y59" s="36"/>
      <c r="Z59" s="37" t="str">
        <f t="shared" si="7"/>
        <v/>
      </c>
      <c r="AA59" s="37"/>
      <c r="AB59" s="36"/>
      <c r="AC59" s="36"/>
      <c r="AD59" s="38" t="str">
        <f t="shared" si="9"/>
        <v/>
      </c>
      <c r="AE59" s="39"/>
      <c r="AF59" s="14"/>
      <c r="AG59" s="14"/>
      <c r="AH59" s="14"/>
      <c r="AI59" s="14"/>
      <c r="AJ59" s="14"/>
      <c r="AK59" s="14"/>
      <c r="AL59" s="14"/>
      <c r="AM59" s="14"/>
    </row>
    <row r="60" ht="14.25" customHeight="1">
      <c r="A60" s="39">
        <v>16.0</v>
      </c>
      <c r="B60" s="37">
        <v>45588.0</v>
      </c>
      <c r="C60" s="38" t="str">
        <f t="shared" si="1"/>
        <v>#REF!</v>
      </c>
      <c r="D60" s="39" t="s">
        <v>257</v>
      </c>
      <c r="E60" s="39">
        <v>62403.0</v>
      </c>
      <c r="F60" s="36" t="s">
        <v>52</v>
      </c>
      <c r="G60" s="36">
        <v>32.0</v>
      </c>
      <c r="H60" s="36">
        <v>3.0</v>
      </c>
      <c r="I60" s="36">
        <v>1.0</v>
      </c>
      <c r="J60" s="36">
        <v>36.0</v>
      </c>
      <c r="Q60" s="34" t="str">
        <f t="shared" si="2"/>
        <v>#N/A</v>
      </c>
      <c r="R60" s="39" t="s">
        <v>258</v>
      </c>
      <c r="S60" s="39"/>
      <c r="T60" s="44" t="s">
        <v>259</v>
      </c>
      <c r="U60" s="39" t="s">
        <v>256</v>
      </c>
      <c r="V60" s="39" t="s">
        <v>28</v>
      </c>
      <c r="W60" s="41">
        <v>84097.0</v>
      </c>
      <c r="X60" s="39" t="s">
        <v>35</v>
      </c>
      <c r="Y60" s="36"/>
      <c r="Z60" s="37" t="str">
        <f t="shared" si="7"/>
        <v/>
      </c>
      <c r="AA60" s="37"/>
      <c r="AB60" s="36"/>
      <c r="AC60" s="36" t="str">
        <f t="shared" ref="AC60:AC172" si="22">IF(Y60="V",#REF!-Z60,IF(Y60="C","",""))</f>
        <v/>
      </c>
      <c r="AD60" s="38" t="str">
        <f t="shared" si="9"/>
        <v/>
      </c>
      <c r="AE60" s="39"/>
      <c r="AF60" s="14"/>
      <c r="AG60" s="14"/>
      <c r="AH60" s="14"/>
      <c r="AI60" s="14"/>
      <c r="AJ60" s="14"/>
      <c r="AK60" s="14"/>
      <c r="AL60" s="14"/>
      <c r="AM60" s="14"/>
    </row>
    <row r="61" ht="14.25" customHeight="1">
      <c r="A61" s="34">
        <v>12.0</v>
      </c>
      <c r="B61" s="30">
        <v>45589.0</v>
      </c>
      <c r="C61" s="31" t="str">
        <f t="shared" si="1"/>
        <v>#REF!</v>
      </c>
      <c r="D61" s="53" t="s">
        <v>260</v>
      </c>
      <c r="E61" s="34">
        <v>104807.0</v>
      </c>
      <c r="F61" s="27" t="s">
        <v>52</v>
      </c>
      <c r="G61" s="27">
        <v>42.0</v>
      </c>
      <c r="H61" s="27">
        <v>4.0</v>
      </c>
      <c r="I61" s="27">
        <v>1.0</v>
      </c>
      <c r="J61" s="27">
        <v>47.0</v>
      </c>
      <c r="K61" s="27"/>
      <c r="L61" s="27"/>
      <c r="M61" s="27"/>
      <c r="N61" s="27"/>
      <c r="O61" s="45" t="str">
        <f t="shared" ref="O61:P61" si="21">IF(M61&gt;0,1,"")</f>
        <v/>
      </c>
      <c r="P61" s="45" t="str">
        <f t="shared" si="21"/>
        <v/>
      </c>
      <c r="Q61" s="34" t="str">
        <f t="shared" si="2"/>
        <v>#N/A</v>
      </c>
      <c r="R61" s="34" t="s">
        <v>261</v>
      </c>
      <c r="T61" s="35" t="s">
        <v>262</v>
      </c>
      <c r="U61" s="35" t="s">
        <v>263</v>
      </c>
      <c r="V61" s="35" t="s">
        <v>28</v>
      </c>
      <c r="W61" s="58">
        <v>84096.0</v>
      </c>
      <c r="X61" s="35" t="s">
        <v>29</v>
      </c>
      <c r="Y61" s="42" t="s">
        <v>64</v>
      </c>
      <c r="Z61" s="29">
        <f t="shared" si="7"/>
        <v>45589</v>
      </c>
      <c r="AA61" s="30">
        <v>45621.0</v>
      </c>
      <c r="AB61" s="27" t="s">
        <v>264</v>
      </c>
      <c r="AC61" s="27" t="str">
        <f t="shared" si="22"/>
        <v/>
      </c>
      <c r="AD61" s="31">
        <f t="shared" si="9"/>
        <v>32</v>
      </c>
      <c r="AE61" s="14" t="s">
        <v>265</v>
      </c>
      <c r="AF61" s="14"/>
      <c r="AG61" s="59"/>
      <c r="AH61" s="59"/>
      <c r="AI61" s="14"/>
      <c r="AJ61" s="14"/>
      <c r="AK61" s="14"/>
      <c r="AL61" s="14"/>
      <c r="AM61" s="14"/>
    </row>
    <row r="62" ht="14.25" customHeight="1">
      <c r="A62" s="34">
        <v>19.0</v>
      </c>
      <c r="B62" s="30">
        <v>45589.0</v>
      </c>
      <c r="C62" s="31" t="str">
        <f t="shared" si="1"/>
        <v>#REF!</v>
      </c>
      <c r="D62" s="14" t="s">
        <v>266</v>
      </c>
      <c r="E62" s="34">
        <v>1.2243986E7</v>
      </c>
      <c r="F62" s="27" t="s">
        <v>52</v>
      </c>
      <c r="G62" s="27">
        <v>72.0</v>
      </c>
      <c r="H62" s="27">
        <v>4.0</v>
      </c>
      <c r="I62" s="27">
        <v>2.0</v>
      </c>
      <c r="J62" s="27">
        <v>78.0</v>
      </c>
      <c r="K62" s="27"/>
      <c r="L62" s="27"/>
      <c r="M62" s="27"/>
      <c r="N62" s="27"/>
      <c r="O62" s="45" t="str">
        <f t="shared" ref="O62:P62" si="23">IF(M62&gt;0,1,"")</f>
        <v/>
      </c>
      <c r="P62" s="45" t="str">
        <f t="shared" si="23"/>
        <v/>
      </c>
      <c r="Q62" s="34" t="str">
        <f t="shared" si="2"/>
        <v>#N/A</v>
      </c>
      <c r="R62" s="34" t="s">
        <v>267</v>
      </c>
      <c r="T62" s="35" t="s">
        <v>268</v>
      </c>
      <c r="U62" s="35" t="s">
        <v>263</v>
      </c>
      <c r="V62" s="35" t="s">
        <v>28</v>
      </c>
      <c r="W62" s="58">
        <v>84096.0</v>
      </c>
      <c r="X62" s="35" t="s">
        <v>29</v>
      </c>
      <c r="Y62" s="42"/>
      <c r="Z62" s="29" t="str">
        <f t="shared" si="7"/>
        <v/>
      </c>
      <c r="AA62" s="30"/>
      <c r="AB62" s="27"/>
      <c r="AC62" s="27" t="str">
        <f t="shared" si="22"/>
        <v/>
      </c>
      <c r="AD62" s="31" t="str">
        <f t="shared" si="9"/>
        <v/>
      </c>
      <c r="AE62" s="14"/>
      <c r="AF62" s="14"/>
      <c r="AG62" s="14"/>
      <c r="AH62" s="14"/>
      <c r="AI62" s="56"/>
      <c r="AJ62" s="56"/>
      <c r="AK62" s="14"/>
      <c r="AL62" s="14"/>
      <c r="AM62" s="14"/>
    </row>
    <row r="63" ht="14.25" customHeight="1">
      <c r="A63" s="34">
        <v>12.0</v>
      </c>
      <c r="B63" s="30">
        <v>45589.0</v>
      </c>
      <c r="C63" s="31" t="str">
        <f t="shared" si="1"/>
        <v>#REF!</v>
      </c>
      <c r="D63" s="14" t="s">
        <v>269</v>
      </c>
      <c r="E63" s="34">
        <v>112916.0</v>
      </c>
      <c r="F63" s="27" t="s">
        <v>52</v>
      </c>
      <c r="G63" s="27">
        <v>40.0</v>
      </c>
      <c r="H63" s="27">
        <v>4.0</v>
      </c>
      <c r="I63" s="27">
        <v>1.0</v>
      </c>
      <c r="J63" s="27">
        <v>45.0</v>
      </c>
      <c r="K63" s="27"/>
      <c r="L63" s="27"/>
      <c r="M63" s="27"/>
      <c r="N63" s="27"/>
      <c r="O63" s="45" t="str">
        <f t="shared" ref="O63:P63" si="24">IF(M63&gt;0,1,"")</f>
        <v/>
      </c>
      <c r="P63" s="45" t="str">
        <f t="shared" si="24"/>
        <v/>
      </c>
      <c r="Q63" s="34" t="str">
        <f t="shared" si="2"/>
        <v>#N/A</v>
      </c>
      <c r="R63" s="34" t="s">
        <v>270</v>
      </c>
      <c r="T63" s="35" t="s">
        <v>271</v>
      </c>
      <c r="U63" s="35" t="s">
        <v>263</v>
      </c>
      <c r="V63" s="35" t="s">
        <v>28</v>
      </c>
      <c r="W63" s="58">
        <v>84096.0</v>
      </c>
      <c r="X63" s="35" t="s">
        <v>29</v>
      </c>
      <c r="Y63" s="42" t="s">
        <v>64</v>
      </c>
      <c r="Z63" s="29">
        <f t="shared" si="7"/>
        <v>45589</v>
      </c>
      <c r="AA63" s="30">
        <v>45630.0</v>
      </c>
      <c r="AB63" s="27" t="s">
        <v>272</v>
      </c>
      <c r="AC63" s="27" t="str">
        <f t="shared" si="22"/>
        <v/>
      </c>
      <c r="AD63" s="31">
        <f t="shared" si="9"/>
        <v>41</v>
      </c>
      <c r="AE63" s="14" t="s">
        <v>273</v>
      </c>
      <c r="AF63" s="14"/>
      <c r="AG63" s="14"/>
      <c r="AH63" s="14"/>
      <c r="AI63" s="14"/>
      <c r="AJ63" s="14"/>
      <c r="AK63" s="14"/>
      <c r="AL63" s="14"/>
      <c r="AM63" s="14"/>
    </row>
    <row r="64" ht="14.25" customHeight="1">
      <c r="A64" s="39">
        <v>8.0</v>
      </c>
      <c r="B64" s="37">
        <v>45593.0</v>
      </c>
      <c r="C64" s="38" t="str">
        <f t="shared" si="1"/>
        <v>#REF!</v>
      </c>
      <c r="D64" s="53" t="s">
        <v>274</v>
      </c>
      <c r="E64" s="39">
        <v>117475.0</v>
      </c>
      <c r="F64" s="36" t="s">
        <v>52</v>
      </c>
      <c r="G64" s="36">
        <v>28.0</v>
      </c>
      <c r="H64" s="36">
        <v>3.0</v>
      </c>
      <c r="I64" s="36">
        <v>1.0</v>
      </c>
      <c r="J64" s="36">
        <v>32.0</v>
      </c>
      <c r="Q64" s="34" t="str">
        <f t="shared" si="2"/>
        <v>#N/A</v>
      </c>
      <c r="R64" s="39" t="s">
        <v>275</v>
      </c>
      <c r="S64" s="39"/>
      <c r="T64" s="44" t="s">
        <v>276</v>
      </c>
      <c r="U64" s="39" t="s">
        <v>277</v>
      </c>
      <c r="V64" s="39" t="s">
        <v>28</v>
      </c>
      <c r="W64" s="41">
        <v>84003.0</v>
      </c>
      <c r="X64" s="39" t="s">
        <v>35</v>
      </c>
      <c r="Y64" s="36"/>
      <c r="Z64" s="37" t="str">
        <f t="shared" si="7"/>
        <v/>
      </c>
      <c r="AA64" s="37"/>
      <c r="AB64" s="36"/>
      <c r="AC64" s="36" t="str">
        <f t="shared" si="22"/>
        <v/>
      </c>
      <c r="AD64" s="38" t="str">
        <f t="shared" si="9"/>
        <v/>
      </c>
      <c r="AE64" s="53" t="s">
        <v>92</v>
      </c>
      <c r="AF64" s="14"/>
      <c r="AG64" s="14"/>
      <c r="AH64" s="14"/>
      <c r="AI64" s="14"/>
      <c r="AJ64" s="14"/>
      <c r="AK64" s="14"/>
      <c r="AL64" s="14"/>
      <c r="AM64" s="14"/>
    </row>
    <row r="65" ht="14.25" customHeight="1">
      <c r="A65" s="39">
        <v>4.0</v>
      </c>
      <c r="B65" s="37">
        <v>45593.0</v>
      </c>
      <c r="C65" s="38" t="str">
        <f t="shared" si="1"/>
        <v>#REF!</v>
      </c>
      <c r="D65" s="53" t="s">
        <v>274</v>
      </c>
      <c r="E65" s="40">
        <v>1.223978E7</v>
      </c>
      <c r="F65" s="36" t="s">
        <v>52</v>
      </c>
      <c r="G65" s="36">
        <v>16.0</v>
      </c>
      <c r="H65" s="36">
        <v>3.0</v>
      </c>
      <c r="I65" s="36">
        <v>1.0</v>
      </c>
      <c r="J65" s="36">
        <v>20.0</v>
      </c>
      <c r="Q65" s="34" t="str">
        <f t="shared" si="2"/>
        <v>#N/A</v>
      </c>
      <c r="R65" s="39" t="s">
        <v>278</v>
      </c>
      <c r="S65" s="39"/>
      <c r="T65" s="39" t="s">
        <v>279</v>
      </c>
      <c r="U65" s="39" t="s">
        <v>48</v>
      </c>
      <c r="V65" s="39" t="s">
        <v>28</v>
      </c>
      <c r="W65" s="41">
        <v>84601.0</v>
      </c>
      <c r="X65" s="39" t="s">
        <v>35</v>
      </c>
      <c r="Y65" s="36"/>
      <c r="Z65" s="37" t="str">
        <f t="shared" si="7"/>
        <v/>
      </c>
      <c r="AA65" s="37"/>
      <c r="AB65" s="36"/>
      <c r="AC65" s="36" t="str">
        <f t="shared" si="22"/>
        <v/>
      </c>
      <c r="AD65" s="38" t="str">
        <f t="shared" si="9"/>
        <v/>
      </c>
      <c r="AE65" s="53" t="s">
        <v>92</v>
      </c>
      <c r="AF65" s="14"/>
      <c r="AG65" s="14"/>
      <c r="AH65" s="14"/>
      <c r="AI65" s="14"/>
      <c r="AJ65" s="14"/>
      <c r="AK65" s="14"/>
      <c r="AL65" s="14"/>
      <c r="AM65" s="14"/>
    </row>
    <row r="66" ht="14.25" customHeight="1">
      <c r="A66" s="39">
        <v>8.0</v>
      </c>
      <c r="B66" s="37">
        <v>45593.0</v>
      </c>
      <c r="C66" s="38" t="str">
        <f t="shared" si="1"/>
        <v>#REF!</v>
      </c>
      <c r="D66" s="53" t="s">
        <v>280</v>
      </c>
      <c r="E66" s="40">
        <v>1.2245124E7</v>
      </c>
      <c r="F66" s="36" t="s">
        <v>52</v>
      </c>
      <c r="G66" s="36">
        <v>26.0</v>
      </c>
      <c r="H66" s="36">
        <v>3.0</v>
      </c>
      <c r="I66" s="36">
        <v>1.0</v>
      </c>
      <c r="J66" s="36">
        <v>30.0</v>
      </c>
      <c r="Q66" s="34" t="str">
        <f t="shared" si="2"/>
        <v>#N/A</v>
      </c>
      <c r="R66" s="39" t="s">
        <v>281</v>
      </c>
      <c r="S66" s="39"/>
      <c r="T66" s="39" t="s">
        <v>282</v>
      </c>
      <c r="U66" s="39" t="s">
        <v>283</v>
      </c>
      <c r="V66" s="39" t="s">
        <v>28</v>
      </c>
      <c r="W66" s="41">
        <v>84042.0</v>
      </c>
      <c r="X66" s="39" t="s">
        <v>35</v>
      </c>
      <c r="Y66" s="36"/>
      <c r="Z66" s="37" t="str">
        <f t="shared" si="7"/>
        <v/>
      </c>
      <c r="AA66" s="37"/>
      <c r="AB66" s="36"/>
      <c r="AC66" s="36" t="str">
        <f t="shared" si="22"/>
        <v/>
      </c>
      <c r="AD66" s="38" t="str">
        <f t="shared" si="9"/>
        <v/>
      </c>
      <c r="AE66" s="53" t="s">
        <v>92</v>
      </c>
      <c r="AF66" s="14"/>
      <c r="AG66" s="14"/>
      <c r="AH66" s="14"/>
      <c r="AI66" s="14"/>
      <c r="AJ66" s="14"/>
      <c r="AK66" s="14"/>
      <c r="AL66" s="14"/>
      <c r="AM66" s="14"/>
    </row>
    <row r="67" ht="14.25" customHeight="1">
      <c r="A67" s="39">
        <v>24.0</v>
      </c>
      <c r="B67" s="37">
        <v>45593.0</v>
      </c>
      <c r="C67" s="38" t="str">
        <f t="shared" si="1"/>
        <v>#REF!</v>
      </c>
      <c r="D67" s="53" t="s">
        <v>280</v>
      </c>
      <c r="E67" s="39">
        <v>29402.0</v>
      </c>
      <c r="F67" s="36" t="s">
        <v>52</v>
      </c>
      <c r="G67" s="36">
        <v>34.0</v>
      </c>
      <c r="H67" s="36">
        <v>4.0</v>
      </c>
      <c r="I67" s="36">
        <v>1.0</v>
      </c>
      <c r="J67" s="36">
        <v>39.0</v>
      </c>
      <c r="Q67" s="34" t="str">
        <f t="shared" si="2"/>
        <v>#N/A</v>
      </c>
      <c r="R67" s="39" t="s">
        <v>284</v>
      </c>
      <c r="S67" s="39"/>
      <c r="T67" s="44" t="s">
        <v>285</v>
      </c>
      <c r="U67" s="39" t="s">
        <v>256</v>
      </c>
      <c r="V67" s="39" t="s">
        <v>28</v>
      </c>
      <c r="W67" s="41">
        <v>84057.0</v>
      </c>
      <c r="X67" s="39" t="s">
        <v>35</v>
      </c>
      <c r="Y67" s="36"/>
      <c r="Z67" s="37" t="str">
        <f t="shared" si="7"/>
        <v/>
      </c>
      <c r="AA67" s="37"/>
      <c r="AB67" s="36"/>
      <c r="AC67" s="36" t="str">
        <f t="shared" si="22"/>
        <v/>
      </c>
      <c r="AD67" s="38" t="str">
        <f t="shared" si="9"/>
        <v/>
      </c>
      <c r="AE67" s="53" t="s">
        <v>92</v>
      </c>
      <c r="AF67" s="14"/>
      <c r="AG67" s="14"/>
      <c r="AH67" s="14"/>
      <c r="AI67" s="14"/>
      <c r="AJ67" s="14"/>
      <c r="AK67" s="14"/>
      <c r="AL67" s="14"/>
      <c r="AM67" s="14"/>
    </row>
    <row r="68" ht="14.25" customHeight="1">
      <c r="A68" s="39">
        <v>16.0</v>
      </c>
      <c r="B68" s="37">
        <v>45593.0</v>
      </c>
      <c r="C68" s="38" t="str">
        <f t="shared" si="1"/>
        <v>#REF!</v>
      </c>
      <c r="D68" s="53" t="s">
        <v>286</v>
      </c>
      <c r="E68" s="40">
        <v>138059.0</v>
      </c>
      <c r="F68" s="36" t="s">
        <v>52</v>
      </c>
      <c r="G68" s="36">
        <v>52.0</v>
      </c>
      <c r="H68" s="36">
        <v>4.0</v>
      </c>
      <c r="I68" s="36">
        <v>1.0</v>
      </c>
      <c r="J68" s="36">
        <v>57.0</v>
      </c>
      <c r="Q68" s="34" t="str">
        <f t="shared" si="2"/>
        <v>#N/A</v>
      </c>
      <c r="R68" s="39" t="s">
        <v>287</v>
      </c>
      <c r="S68" s="39"/>
      <c r="T68" s="39" t="s">
        <v>288</v>
      </c>
      <c r="U68" s="39" t="s">
        <v>256</v>
      </c>
      <c r="V68" s="39" t="s">
        <v>28</v>
      </c>
      <c r="W68" s="41">
        <v>84057.0</v>
      </c>
      <c r="X68" s="39" t="s">
        <v>35</v>
      </c>
      <c r="Y68" s="36"/>
      <c r="Z68" s="37" t="str">
        <f t="shared" si="7"/>
        <v/>
      </c>
      <c r="AA68" s="37"/>
      <c r="AB68" s="36"/>
      <c r="AC68" s="36" t="str">
        <f t="shared" si="22"/>
        <v/>
      </c>
      <c r="AD68" s="38" t="str">
        <f t="shared" si="9"/>
        <v/>
      </c>
      <c r="AE68" s="53" t="s">
        <v>92</v>
      </c>
      <c r="AF68" s="14"/>
      <c r="AG68" s="14"/>
      <c r="AH68" s="14"/>
      <c r="AI68" s="14"/>
      <c r="AJ68" s="14"/>
      <c r="AK68" s="14"/>
      <c r="AL68" s="14"/>
      <c r="AM68" s="14"/>
    </row>
    <row r="69" ht="14.25" customHeight="1">
      <c r="A69" s="34">
        <v>16.0</v>
      </c>
      <c r="B69" s="30">
        <v>45593.0</v>
      </c>
      <c r="C69" s="31" t="str">
        <f t="shared" si="1"/>
        <v>#REF!</v>
      </c>
      <c r="D69" s="14" t="s">
        <v>289</v>
      </c>
      <c r="E69" s="34">
        <v>55659.0</v>
      </c>
      <c r="F69" s="27" t="s">
        <v>52</v>
      </c>
      <c r="G69" s="27">
        <v>72.0</v>
      </c>
      <c r="H69" s="27">
        <v>4.0</v>
      </c>
      <c r="I69" s="27">
        <v>1.0</v>
      </c>
      <c r="J69" s="27">
        <v>77.0</v>
      </c>
      <c r="K69" s="27"/>
      <c r="L69" s="27"/>
      <c r="M69" s="27"/>
      <c r="N69" s="27"/>
      <c r="O69" s="45" t="str">
        <f t="shared" ref="O69:P69" si="25">IF(M69&gt;0,1,"")</f>
        <v/>
      </c>
      <c r="P69" s="45" t="str">
        <f t="shared" si="25"/>
        <v/>
      </c>
      <c r="Q69" s="34" t="str">
        <f t="shared" si="2"/>
        <v>#N/A</v>
      </c>
      <c r="R69" s="34" t="s">
        <v>290</v>
      </c>
      <c r="T69" s="34" t="s">
        <v>291</v>
      </c>
      <c r="U69" s="34" t="s">
        <v>292</v>
      </c>
      <c r="V69" s="34" t="s">
        <v>28</v>
      </c>
      <c r="W69" s="28">
        <v>84120.0</v>
      </c>
      <c r="X69" s="34" t="s">
        <v>29</v>
      </c>
      <c r="Y69" s="27"/>
      <c r="Z69" s="30" t="str">
        <f t="shared" si="7"/>
        <v/>
      </c>
      <c r="AA69" s="30"/>
      <c r="AB69" s="27"/>
      <c r="AC69" s="27" t="str">
        <f t="shared" si="22"/>
        <v/>
      </c>
      <c r="AD69" s="31" t="str">
        <f t="shared" si="9"/>
        <v/>
      </c>
      <c r="AE69" s="14" t="s">
        <v>293</v>
      </c>
      <c r="AF69" s="14"/>
      <c r="AG69" s="14"/>
      <c r="AH69" s="14"/>
      <c r="AI69" s="14"/>
      <c r="AJ69" s="14"/>
      <c r="AK69" s="14"/>
      <c r="AL69" s="14"/>
      <c r="AM69" s="14"/>
    </row>
    <row r="70" ht="14.25" customHeight="1">
      <c r="A70" s="34">
        <v>4.0</v>
      </c>
      <c r="B70" s="30">
        <v>45593.0</v>
      </c>
      <c r="C70" s="31" t="str">
        <f t="shared" si="1"/>
        <v>#REF!</v>
      </c>
      <c r="D70" s="14" t="s">
        <v>294</v>
      </c>
      <c r="E70" s="34">
        <v>118753.0</v>
      </c>
      <c r="F70" s="27" t="s">
        <v>52</v>
      </c>
      <c r="G70" s="27">
        <v>16.0</v>
      </c>
      <c r="H70" s="27">
        <v>3.0</v>
      </c>
      <c r="I70" s="27">
        <v>1.0</v>
      </c>
      <c r="J70" s="27">
        <v>20.0</v>
      </c>
      <c r="K70" s="27"/>
      <c r="L70" s="27"/>
      <c r="M70" s="27"/>
      <c r="N70" s="27"/>
      <c r="O70" s="45" t="str">
        <f t="shared" ref="O70:P70" si="26">IF(M70&gt;0,1,"")</f>
        <v/>
      </c>
      <c r="P70" s="45" t="str">
        <f t="shared" si="26"/>
        <v/>
      </c>
      <c r="Q70" s="34" t="str">
        <f t="shared" si="2"/>
        <v>#N/A</v>
      </c>
      <c r="R70" s="34" t="s">
        <v>295</v>
      </c>
      <c r="T70" s="35" t="s">
        <v>296</v>
      </c>
      <c r="U70" s="35" t="s">
        <v>292</v>
      </c>
      <c r="V70" s="35" t="s">
        <v>28</v>
      </c>
      <c r="W70" s="58">
        <v>84120.0</v>
      </c>
      <c r="X70" s="35" t="s">
        <v>29</v>
      </c>
      <c r="Y70" s="42"/>
      <c r="Z70" s="29" t="str">
        <f t="shared" si="7"/>
        <v/>
      </c>
      <c r="AA70" s="30"/>
      <c r="AB70" s="27"/>
      <c r="AC70" s="27" t="str">
        <f t="shared" si="22"/>
        <v/>
      </c>
      <c r="AD70" s="31" t="str">
        <f t="shared" si="9"/>
        <v/>
      </c>
      <c r="AE70" s="14"/>
      <c r="AF70" s="14"/>
      <c r="AG70" s="14"/>
      <c r="AH70" s="14"/>
      <c r="AI70" s="14"/>
      <c r="AJ70" s="14"/>
      <c r="AK70" s="14"/>
      <c r="AL70" s="14"/>
      <c r="AM70" s="14"/>
    </row>
    <row r="71" ht="14.25" customHeight="1">
      <c r="A71" s="39">
        <v>18.0</v>
      </c>
      <c r="B71" s="37">
        <v>45594.0</v>
      </c>
      <c r="C71" s="38" t="str">
        <f t="shared" si="1"/>
        <v>#REF!</v>
      </c>
      <c r="D71" s="39" t="s">
        <v>297</v>
      </c>
      <c r="E71" s="40">
        <v>1.2243807E7</v>
      </c>
      <c r="F71" s="36" t="s">
        <v>52</v>
      </c>
      <c r="G71" s="36">
        <v>94.0</v>
      </c>
      <c r="H71" s="36">
        <v>6.0</v>
      </c>
      <c r="I71" s="36">
        <v>2.0</v>
      </c>
      <c r="J71" s="36">
        <v>102.0</v>
      </c>
      <c r="Q71" s="34" t="str">
        <f t="shared" si="2"/>
        <v>#N/A</v>
      </c>
      <c r="R71" s="39" t="s">
        <v>298</v>
      </c>
      <c r="S71" s="39"/>
      <c r="T71" s="39" t="s">
        <v>299</v>
      </c>
      <c r="U71" s="39" t="s">
        <v>277</v>
      </c>
      <c r="V71" s="39" t="s">
        <v>28</v>
      </c>
      <c r="W71" s="41">
        <v>84003.0</v>
      </c>
      <c r="X71" s="39" t="s">
        <v>35</v>
      </c>
      <c r="Y71" s="36" t="s">
        <v>64</v>
      </c>
      <c r="Z71" s="37">
        <f t="shared" si="7"/>
        <v>45594</v>
      </c>
      <c r="AA71" s="37">
        <v>45657.0</v>
      </c>
      <c r="AB71" s="36" t="s">
        <v>300</v>
      </c>
      <c r="AC71" s="36" t="str">
        <f t="shared" si="22"/>
        <v/>
      </c>
      <c r="AD71" s="38">
        <f t="shared" si="9"/>
        <v>63</v>
      </c>
      <c r="AE71" s="39" t="s">
        <v>301</v>
      </c>
      <c r="AF71" s="14"/>
      <c r="AG71" s="14"/>
      <c r="AH71" s="14"/>
      <c r="AI71" s="14"/>
      <c r="AJ71" s="14"/>
      <c r="AK71" s="14"/>
      <c r="AL71" s="14"/>
      <c r="AM71" s="14"/>
    </row>
    <row r="72" ht="14.25" customHeight="1">
      <c r="A72" s="39">
        <v>12.0</v>
      </c>
      <c r="B72" s="37">
        <v>45594.0</v>
      </c>
      <c r="C72" s="38" t="str">
        <f t="shared" si="1"/>
        <v>#REF!</v>
      </c>
      <c r="D72" s="39" t="s">
        <v>302</v>
      </c>
      <c r="E72" s="40">
        <v>1.2241871E7</v>
      </c>
      <c r="F72" s="36" t="s">
        <v>52</v>
      </c>
      <c r="G72" s="36">
        <v>36.0</v>
      </c>
      <c r="H72" s="36">
        <v>6.0</v>
      </c>
      <c r="I72" s="36">
        <v>1.0</v>
      </c>
      <c r="J72" s="36">
        <v>43.0</v>
      </c>
      <c r="Q72" s="34" t="str">
        <f t="shared" si="2"/>
        <v>#N/A</v>
      </c>
      <c r="R72" s="39" t="s">
        <v>303</v>
      </c>
      <c r="S72" s="43" t="s">
        <v>304</v>
      </c>
      <c r="T72" s="39" t="s">
        <v>305</v>
      </c>
      <c r="U72" s="39" t="s">
        <v>277</v>
      </c>
      <c r="V72" s="39" t="s">
        <v>28</v>
      </c>
      <c r="W72" s="41">
        <v>84003.0</v>
      </c>
      <c r="X72" s="39" t="s">
        <v>35</v>
      </c>
      <c r="Y72" s="36" t="s">
        <v>64</v>
      </c>
      <c r="Z72" s="37">
        <f t="shared" si="7"/>
        <v>45594</v>
      </c>
      <c r="AA72" s="37">
        <v>45649.0</v>
      </c>
      <c r="AB72" s="36" t="s">
        <v>306</v>
      </c>
      <c r="AC72" s="38" t="str">
        <f t="shared" si="22"/>
        <v/>
      </c>
      <c r="AD72" s="38">
        <f t="shared" si="9"/>
        <v>55</v>
      </c>
      <c r="AE72" s="39" t="s">
        <v>307</v>
      </c>
      <c r="AF72" s="14"/>
      <c r="AG72" s="14"/>
      <c r="AH72" s="14"/>
      <c r="AI72" s="14"/>
      <c r="AJ72" s="14"/>
      <c r="AK72" s="14"/>
      <c r="AL72" s="14"/>
      <c r="AM72" s="14"/>
    </row>
    <row r="73" ht="14.25" customHeight="1">
      <c r="A73" s="39">
        <v>16.0</v>
      </c>
      <c r="B73" s="37">
        <v>45594.0</v>
      </c>
      <c r="C73" s="38" t="str">
        <f t="shared" si="1"/>
        <v>#REF!</v>
      </c>
      <c r="D73" s="39" t="s">
        <v>308</v>
      </c>
      <c r="E73" s="40">
        <v>1.2241886E7</v>
      </c>
      <c r="F73" s="36" t="s">
        <v>52</v>
      </c>
      <c r="G73" s="36">
        <v>54.0</v>
      </c>
      <c r="H73" s="36">
        <v>5.0</v>
      </c>
      <c r="I73" s="36">
        <v>1.0</v>
      </c>
      <c r="J73" s="36">
        <v>60.0</v>
      </c>
      <c r="Q73" s="34" t="str">
        <f t="shared" si="2"/>
        <v>#N/A</v>
      </c>
      <c r="R73" s="39" t="s">
        <v>309</v>
      </c>
      <c r="S73" s="43" t="s">
        <v>310</v>
      </c>
      <c r="T73" s="39" t="s">
        <v>311</v>
      </c>
      <c r="U73" s="39" t="s">
        <v>312</v>
      </c>
      <c r="V73" s="39" t="s">
        <v>28</v>
      </c>
      <c r="W73" s="41">
        <v>84062.0</v>
      </c>
      <c r="X73" s="39" t="s">
        <v>35</v>
      </c>
      <c r="Y73" s="36"/>
      <c r="Z73" s="37" t="str">
        <f t="shared" si="7"/>
        <v/>
      </c>
      <c r="AA73" s="37"/>
      <c r="AB73" s="36"/>
      <c r="AC73" s="36" t="str">
        <f t="shared" si="22"/>
        <v/>
      </c>
      <c r="AD73" s="38" t="str">
        <f t="shared" si="9"/>
        <v/>
      </c>
      <c r="AE73" s="39"/>
      <c r="AF73" s="14"/>
      <c r="AG73" s="14"/>
      <c r="AH73" s="14"/>
      <c r="AI73" s="14"/>
      <c r="AJ73" s="14"/>
      <c r="AK73" s="14"/>
      <c r="AL73" s="14"/>
      <c r="AM73" s="14"/>
    </row>
    <row r="74" ht="14.25" customHeight="1">
      <c r="A74" s="34">
        <v>8.0</v>
      </c>
      <c r="B74" s="30">
        <v>45595.0</v>
      </c>
      <c r="C74" s="31" t="str">
        <f t="shared" si="1"/>
        <v>#REF!</v>
      </c>
      <c r="D74" s="53" t="s">
        <v>313</v>
      </c>
      <c r="E74" s="34">
        <v>11474.0</v>
      </c>
      <c r="F74" s="27" t="s">
        <v>52</v>
      </c>
      <c r="G74" s="27">
        <v>28.0</v>
      </c>
      <c r="H74" s="27">
        <v>4.0</v>
      </c>
      <c r="I74" s="27">
        <v>1.0</v>
      </c>
      <c r="J74" s="27">
        <v>33.0</v>
      </c>
      <c r="K74" s="27"/>
      <c r="L74" s="27"/>
      <c r="M74" s="27"/>
      <c r="N74" s="27"/>
      <c r="O74" s="45" t="str">
        <f t="shared" ref="O74:P74" si="27">IF(M74&gt;0,1,"")</f>
        <v/>
      </c>
      <c r="P74" s="45" t="str">
        <f t="shared" si="27"/>
        <v/>
      </c>
      <c r="Q74" s="34" t="str">
        <f t="shared" si="2"/>
        <v>#N/A</v>
      </c>
      <c r="R74" s="34" t="s">
        <v>314</v>
      </c>
      <c r="T74" s="35" t="s">
        <v>315</v>
      </c>
      <c r="U74" s="35" t="s">
        <v>292</v>
      </c>
      <c r="V74" s="35" t="s">
        <v>28</v>
      </c>
      <c r="W74" s="58">
        <v>84119.0</v>
      </c>
      <c r="X74" s="35" t="s">
        <v>29</v>
      </c>
      <c r="Y74" s="42"/>
      <c r="Z74" s="29" t="str">
        <f t="shared" si="7"/>
        <v/>
      </c>
      <c r="AA74" s="30"/>
      <c r="AB74" s="27"/>
      <c r="AC74" s="27" t="str">
        <f t="shared" si="22"/>
        <v/>
      </c>
      <c r="AD74" s="31" t="str">
        <f t="shared" si="9"/>
        <v/>
      </c>
      <c r="AE74" s="53" t="s">
        <v>92</v>
      </c>
      <c r="AF74" s="14"/>
      <c r="AG74" s="14"/>
      <c r="AH74" s="14"/>
      <c r="AI74" s="14"/>
      <c r="AJ74" s="14"/>
      <c r="AK74" s="14"/>
      <c r="AL74" s="14"/>
      <c r="AM74" s="14"/>
    </row>
    <row r="75" ht="14.25" customHeight="1">
      <c r="A75" s="34">
        <v>8.0</v>
      </c>
      <c r="B75" s="30">
        <v>45595.0</v>
      </c>
      <c r="C75" s="31" t="str">
        <f t="shared" si="1"/>
        <v>#REF!</v>
      </c>
      <c r="D75" s="53" t="s">
        <v>316</v>
      </c>
      <c r="E75" s="34">
        <v>79034.0</v>
      </c>
      <c r="F75" s="27" t="s">
        <v>52</v>
      </c>
      <c r="G75" s="27">
        <v>24.0</v>
      </c>
      <c r="H75" s="27">
        <v>3.0</v>
      </c>
      <c r="I75" s="27">
        <v>1.0</v>
      </c>
      <c r="J75" s="27">
        <v>28.0</v>
      </c>
      <c r="K75" s="27"/>
      <c r="L75" s="27"/>
      <c r="M75" s="27"/>
      <c r="N75" s="27"/>
      <c r="O75" s="45" t="str">
        <f t="shared" ref="O75:P75" si="28">IF(M75&gt;0,1,"")</f>
        <v/>
      </c>
      <c r="P75" s="45" t="str">
        <f t="shared" si="28"/>
        <v/>
      </c>
      <c r="Q75" s="34" t="str">
        <f t="shared" si="2"/>
        <v>#N/A</v>
      </c>
      <c r="R75" s="34" t="s">
        <v>317</v>
      </c>
      <c r="S75" s="9" t="s">
        <v>318</v>
      </c>
      <c r="T75" s="35" t="s">
        <v>319</v>
      </c>
      <c r="U75" s="35" t="s">
        <v>292</v>
      </c>
      <c r="V75" s="35" t="s">
        <v>28</v>
      </c>
      <c r="W75" s="58">
        <v>84120.0</v>
      </c>
      <c r="X75" s="35" t="s">
        <v>29</v>
      </c>
      <c r="Y75" s="42"/>
      <c r="Z75" s="29" t="str">
        <f t="shared" si="7"/>
        <v/>
      </c>
      <c r="AA75" s="30"/>
      <c r="AB75" s="27"/>
      <c r="AC75" s="27" t="str">
        <f t="shared" si="22"/>
        <v/>
      </c>
      <c r="AD75" s="31" t="str">
        <f t="shared" si="9"/>
        <v/>
      </c>
      <c r="AE75" s="53" t="s">
        <v>92</v>
      </c>
      <c r="AF75" s="14"/>
      <c r="AG75" s="14"/>
      <c r="AH75" s="14"/>
      <c r="AI75" s="14"/>
      <c r="AJ75" s="14"/>
      <c r="AK75" s="14"/>
      <c r="AL75" s="14"/>
      <c r="AM75" s="14"/>
    </row>
    <row r="76" ht="14.25" customHeight="1">
      <c r="A76" s="34">
        <v>6.0</v>
      </c>
      <c r="B76" s="30">
        <v>45595.0</v>
      </c>
      <c r="C76" s="31" t="str">
        <f t="shared" si="1"/>
        <v>#REF!</v>
      </c>
      <c r="D76" s="53" t="s">
        <v>320</v>
      </c>
      <c r="E76" s="34">
        <v>25434.0</v>
      </c>
      <c r="F76" s="27" t="s">
        <v>52</v>
      </c>
      <c r="G76" s="27">
        <v>18.0</v>
      </c>
      <c r="H76" s="27">
        <v>2.0</v>
      </c>
      <c r="I76" s="27">
        <v>1.0</v>
      </c>
      <c r="J76" s="27">
        <v>21.0</v>
      </c>
      <c r="K76" s="27"/>
      <c r="L76" s="27"/>
      <c r="M76" s="27"/>
      <c r="N76" s="27"/>
      <c r="O76" s="45" t="str">
        <f t="shared" ref="O76:P76" si="29">IF(M76&gt;0,1,"")</f>
        <v/>
      </c>
      <c r="P76" s="45" t="str">
        <f t="shared" si="29"/>
        <v/>
      </c>
      <c r="Q76" s="34" t="str">
        <f t="shared" si="2"/>
        <v>#N/A</v>
      </c>
      <c r="R76" s="34" t="s">
        <v>321</v>
      </c>
      <c r="T76" s="35" t="s">
        <v>322</v>
      </c>
      <c r="U76" s="35" t="s">
        <v>292</v>
      </c>
      <c r="V76" s="35" t="s">
        <v>28</v>
      </c>
      <c r="W76" s="58">
        <v>84119.0</v>
      </c>
      <c r="X76" s="35" t="s">
        <v>29</v>
      </c>
      <c r="Y76" s="42"/>
      <c r="Z76" s="30" t="str">
        <f t="shared" si="7"/>
        <v/>
      </c>
      <c r="AA76" s="30"/>
      <c r="AB76" s="27"/>
      <c r="AC76" s="27" t="str">
        <f t="shared" si="22"/>
        <v/>
      </c>
      <c r="AD76" s="31" t="str">
        <f t="shared" si="9"/>
        <v/>
      </c>
      <c r="AE76" s="53" t="s">
        <v>92</v>
      </c>
      <c r="AF76" s="14"/>
      <c r="AG76" s="14"/>
      <c r="AH76" s="14"/>
      <c r="AI76" s="14"/>
      <c r="AJ76" s="14"/>
      <c r="AK76" s="14"/>
      <c r="AL76" s="14"/>
      <c r="AM76" s="14"/>
    </row>
    <row r="77" ht="14.25" customHeight="1">
      <c r="A77" s="34">
        <v>8.0</v>
      </c>
      <c r="B77" s="30">
        <v>45595.0</v>
      </c>
      <c r="C77" s="31" t="str">
        <f t="shared" si="1"/>
        <v>#REF!</v>
      </c>
      <c r="D77" s="14" t="s">
        <v>323</v>
      </c>
      <c r="E77" s="34">
        <v>4844.0</v>
      </c>
      <c r="F77" s="27" t="s">
        <v>52</v>
      </c>
      <c r="G77" s="27">
        <v>28.0</v>
      </c>
      <c r="H77" s="27">
        <v>3.0</v>
      </c>
      <c r="I77" s="27">
        <v>1.0</v>
      </c>
      <c r="J77" s="27">
        <v>32.0</v>
      </c>
      <c r="K77" s="27"/>
      <c r="L77" s="27"/>
      <c r="M77" s="27"/>
      <c r="N77" s="27"/>
      <c r="O77" s="45" t="str">
        <f t="shared" ref="O77:P77" si="30">IF(M77&gt;0,1,"")</f>
        <v/>
      </c>
      <c r="P77" s="45" t="str">
        <f t="shared" si="30"/>
        <v/>
      </c>
      <c r="Q77" s="34" t="str">
        <f t="shared" si="2"/>
        <v>#N/A</v>
      </c>
      <c r="R77" s="34" t="s">
        <v>324</v>
      </c>
      <c r="S77" s="9" t="s">
        <v>325</v>
      </c>
      <c r="T77" s="35" t="s">
        <v>326</v>
      </c>
      <c r="U77" s="35" t="s">
        <v>186</v>
      </c>
      <c r="V77" s="35" t="s">
        <v>28</v>
      </c>
      <c r="W77" s="58">
        <v>84101.0</v>
      </c>
      <c r="X77" s="35" t="s">
        <v>29</v>
      </c>
      <c r="Y77" s="42"/>
      <c r="Z77" s="29" t="str">
        <f t="shared" si="7"/>
        <v/>
      </c>
      <c r="AA77" s="30"/>
      <c r="AB77" s="27"/>
      <c r="AC77" s="27" t="str">
        <f t="shared" si="22"/>
        <v/>
      </c>
      <c r="AD77" s="31" t="str">
        <f t="shared" si="9"/>
        <v/>
      </c>
      <c r="AE77" s="14"/>
      <c r="AF77" s="14"/>
      <c r="AG77" s="14"/>
      <c r="AH77" s="14"/>
      <c r="AI77" s="14"/>
      <c r="AJ77" s="14"/>
      <c r="AK77" s="14"/>
      <c r="AL77" s="14"/>
      <c r="AM77" s="14"/>
    </row>
    <row r="78" ht="14.25" customHeight="1">
      <c r="A78" s="34">
        <v>10.0</v>
      </c>
      <c r="B78" s="30">
        <v>45595.0</v>
      </c>
      <c r="C78" s="31" t="str">
        <f t="shared" si="1"/>
        <v>#REF!</v>
      </c>
      <c r="D78" s="14" t="s">
        <v>327</v>
      </c>
      <c r="E78" s="34">
        <v>11459.0</v>
      </c>
      <c r="F78" s="27" t="s">
        <v>52</v>
      </c>
      <c r="G78" s="27">
        <v>30.0</v>
      </c>
      <c r="H78" s="27">
        <v>3.0</v>
      </c>
      <c r="I78" s="27">
        <v>1.0</v>
      </c>
      <c r="J78" s="27">
        <v>34.0</v>
      </c>
      <c r="K78" s="27"/>
      <c r="L78" s="27"/>
      <c r="M78" s="27"/>
      <c r="N78" s="27"/>
      <c r="O78" s="45" t="str">
        <f t="shared" ref="O78:P78" si="31">IF(M78&gt;0,1,"")</f>
        <v/>
      </c>
      <c r="P78" s="45" t="str">
        <f t="shared" si="31"/>
        <v/>
      </c>
      <c r="Q78" s="34" t="str">
        <f t="shared" si="2"/>
        <v>#N/A</v>
      </c>
      <c r="R78" s="34" t="s">
        <v>328</v>
      </c>
      <c r="S78" s="9" t="s">
        <v>329</v>
      </c>
      <c r="T78" s="35" t="s">
        <v>330</v>
      </c>
      <c r="U78" s="35" t="s">
        <v>186</v>
      </c>
      <c r="V78" s="35" t="s">
        <v>28</v>
      </c>
      <c r="W78" s="58">
        <v>84109.0</v>
      </c>
      <c r="X78" s="35" t="s">
        <v>29</v>
      </c>
      <c r="Y78" s="42" t="s">
        <v>64</v>
      </c>
      <c r="Z78" s="29">
        <f t="shared" si="7"/>
        <v>45595</v>
      </c>
      <c r="AA78" s="30">
        <v>45628.0</v>
      </c>
      <c r="AB78" s="27" t="s">
        <v>331</v>
      </c>
      <c r="AC78" s="27" t="str">
        <f t="shared" si="22"/>
        <v/>
      </c>
      <c r="AD78" s="31">
        <f t="shared" si="9"/>
        <v>33</v>
      </c>
      <c r="AE78" s="14" t="s">
        <v>332</v>
      </c>
      <c r="AF78" s="14"/>
      <c r="AG78" s="14"/>
      <c r="AH78" s="14"/>
      <c r="AI78" s="14"/>
      <c r="AJ78" s="14"/>
      <c r="AK78" s="14"/>
      <c r="AL78" s="14"/>
      <c r="AM78" s="14"/>
    </row>
    <row r="79" ht="14.25" customHeight="1">
      <c r="A79" s="39">
        <v>12.0</v>
      </c>
      <c r="B79" s="37">
        <v>45596.0</v>
      </c>
      <c r="C79" s="38" t="str">
        <f t="shared" si="1"/>
        <v>#REF!</v>
      </c>
      <c r="D79" s="53" t="s">
        <v>333</v>
      </c>
      <c r="E79" s="40">
        <v>1.2238123E7</v>
      </c>
      <c r="F79" s="36" t="s">
        <v>52</v>
      </c>
      <c r="G79" s="36">
        <v>40.0</v>
      </c>
      <c r="H79" s="36">
        <v>3.0</v>
      </c>
      <c r="I79" s="36">
        <v>1.0</v>
      </c>
      <c r="J79" s="36">
        <v>44.0</v>
      </c>
      <c r="Q79" s="34" t="str">
        <f t="shared" si="2"/>
        <v>#N/A</v>
      </c>
      <c r="R79" s="39" t="s">
        <v>334</v>
      </c>
      <c r="S79" s="43" t="s">
        <v>335</v>
      </c>
      <c r="T79" s="39" t="s">
        <v>336</v>
      </c>
      <c r="U79" s="39" t="s">
        <v>179</v>
      </c>
      <c r="V79" s="39" t="s">
        <v>28</v>
      </c>
      <c r="W79" s="41">
        <v>84043.0</v>
      </c>
      <c r="X79" s="39" t="s">
        <v>35</v>
      </c>
      <c r="Y79" s="36" t="s">
        <v>64</v>
      </c>
      <c r="Z79" s="37">
        <f t="shared" si="7"/>
        <v>45596</v>
      </c>
      <c r="AA79" s="37">
        <v>45657.0</v>
      </c>
      <c r="AB79" s="36" t="s">
        <v>337</v>
      </c>
      <c r="AC79" s="36" t="str">
        <f t="shared" si="22"/>
        <v/>
      </c>
      <c r="AD79" s="38">
        <f t="shared" si="9"/>
        <v>61</v>
      </c>
      <c r="AE79" s="39" t="s">
        <v>273</v>
      </c>
      <c r="AF79" s="14"/>
      <c r="AG79" s="14"/>
      <c r="AH79" s="14"/>
      <c r="AI79" s="14"/>
      <c r="AJ79" s="14"/>
      <c r="AK79" s="14"/>
      <c r="AL79" s="14"/>
      <c r="AM79" s="14"/>
    </row>
    <row r="80" ht="14.25" customHeight="1">
      <c r="A80" s="34">
        <v>4.0</v>
      </c>
      <c r="B80" s="30">
        <v>45596.0</v>
      </c>
      <c r="C80" s="31" t="str">
        <f t="shared" si="1"/>
        <v>#REF!</v>
      </c>
      <c r="D80" s="53" t="s">
        <v>338</v>
      </c>
      <c r="E80" s="34">
        <v>42709.0</v>
      </c>
      <c r="F80" s="27" t="s">
        <v>52</v>
      </c>
      <c r="G80" s="27">
        <v>12.0</v>
      </c>
      <c r="H80" s="27">
        <v>2.0</v>
      </c>
      <c r="I80" s="27">
        <v>1.0</v>
      </c>
      <c r="J80" s="27">
        <v>15.0</v>
      </c>
      <c r="K80" s="27"/>
      <c r="L80" s="27"/>
      <c r="M80" s="27"/>
      <c r="N80" s="27"/>
      <c r="O80" s="45" t="str">
        <f t="shared" ref="O80:P80" si="32">IF(M80&gt;0,1,"")</f>
        <v/>
      </c>
      <c r="P80" s="45" t="str">
        <f t="shared" si="32"/>
        <v/>
      </c>
      <c r="Q80" s="34" t="str">
        <f t="shared" si="2"/>
        <v>#N/A</v>
      </c>
      <c r="R80" s="34" t="s">
        <v>339</v>
      </c>
      <c r="T80" s="35" t="s">
        <v>340</v>
      </c>
      <c r="U80" s="35" t="s">
        <v>341</v>
      </c>
      <c r="V80" s="35" t="s">
        <v>28</v>
      </c>
      <c r="W80" s="58">
        <v>84118.0</v>
      </c>
      <c r="X80" s="35" t="s">
        <v>29</v>
      </c>
      <c r="Y80" s="42"/>
      <c r="Z80" s="29" t="str">
        <f t="shared" si="7"/>
        <v/>
      </c>
      <c r="AA80" s="30"/>
      <c r="AB80" s="27"/>
      <c r="AC80" s="27" t="str">
        <f t="shared" si="22"/>
        <v/>
      </c>
      <c r="AD80" s="31" t="str">
        <f t="shared" si="9"/>
        <v/>
      </c>
      <c r="AE80" s="53" t="s">
        <v>92</v>
      </c>
      <c r="AF80" s="14"/>
      <c r="AG80" s="14"/>
      <c r="AH80" s="14"/>
      <c r="AI80" s="14"/>
      <c r="AJ80" s="14"/>
      <c r="AK80" s="14"/>
      <c r="AL80" s="14"/>
      <c r="AM80" s="14"/>
    </row>
    <row r="81" ht="14.25" customHeight="1">
      <c r="A81" s="39">
        <v>16.0</v>
      </c>
      <c r="B81" s="37">
        <v>45596.0</v>
      </c>
      <c r="C81" s="38" t="str">
        <f t="shared" si="1"/>
        <v>#REF!</v>
      </c>
      <c r="D81" s="39" t="s">
        <v>342</v>
      </c>
      <c r="E81" s="40">
        <v>1.2236478E7</v>
      </c>
      <c r="F81" s="36" t="s">
        <v>52</v>
      </c>
      <c r="G81" s="36">
        <v>64.0</v>
      </c>
      <c r="H81" s="36">
        <v>5.0</v>
      </c>
      <c r="I81" s="36">
        <v>2.0</v>
      </c>
      <c r="J81" s="36">
        <v>71.0</v>
      </c>
      <c r="Q81" s="34" t="str">
        <f t="shared" si="2"/>
        <v>#N/A</v>
      </c>
      <c r="R81" s="39" t="s">
        <v>343</v>
      </c>
      <c r="S81" s="39"/>
      <c r="T81" s="39" t="s">
        <v>344</v>
      </c>
      <c r="U81" s="39" t="s">
        <v>179</v>
      </c>
      <c r="V81" s="39" t="s">
        <v>28</v>
      </c>
      <c r="W81" s="41">
        <v>84043.0</v>
      </c>
      <c r="X81" s="39" t="s">
        <v>35</v>
      </c>
      <c r="Y81" s="36"/>
      <c r="Z81" s="37" t="str">
        <f t="shared" si="7"/>
        <v/>
      </c>
      <c r="AA81" s="37"/>
      <c r="AB81" s="36"/>
      <c r="AC81" s="36" t="str">
        <f t="shared" si="22"/>
        <v/>
      </c>
      <c r="AD81" s="38" t="str">
        <f t="shared" si="9"/>
        <v/>
      </c>
      <c r="AE81" s="39"/>
      <c r="AF81" s="14"/>
      <c r="AG81" s="14"/>
      <c r="AH81" s="14"/>
      <c r="AI81" s="14"/>
      <c r="AJ81" s="14"/>
      <c r="AK81" s="14"/>
      <c r="AL81" s="14"/>
      <c r="AM81" s="14"/>
    </row>
    <row r="82" ht="14.25" customHeight="1">
      <c r="A82" s="39">
        <v>8.0</v>
      </c>
      <c r="B82" s="37">
        <v>45596.0</v>
      </c>
      <c r="C82" s="38" t="str">
        <f t="shared" si="1"/>
        <v>#REF!</v>
      </c>
      <c r="D82" s="39" t="s">
        <v>345</v>
      </c>
      <c r="E82" s="40">
        <v>115544.0</v>
      </c>
      <c r="F82" s="36" t="s">
        <v>52</v>
      </c>
      <c r="G82" s="36">
        <v>28.0</v>
      </c>
      <c r="H82" s="36">
        <v>3.0</v>
      </c>
      <c r="I82" s="36">
        <v>1.0</v>
      </c>
      <c r="J82" s="36">
        <v>32.0</v>
      </c>
      <c r="Q82" s="34" t="str">
        <f t="shared" si="2"/>
        <v>#N/A</v>
      </c>
      <c r="R82" s="39" t="s">
        <v>346</v>
      </c>
      <c r="S82" s="39"/>
      <c r="T82" s="39" t="s">
        <v>347</v>
      </c>
      <c r="U82" s="39" t="s">
        <v>179</v>
      </c>
      <c r="V82" s="39" t="s">
        <v>28</v>
      </c>
      <c r="W82" s="41">
        <v>84043.0</v>
      </c>
      <c r="X82" s="39" t="s">
        <v>35</v>
      </c>
      <c r="Y82" s="36"/>
      <c r="Z82" s="37" t="str">
        <f t="shared" si="7"/>
        <v/>
      </c>
      <c r="AA82" s="37"/>
      <c r="AB82" s="36"/>
      <c r="AC82" s="36" t="str">
        <f t="shared" si="22"/>
        <v/>
      </c>
      <c r="AD82" s="38" t="str">
        <f t="shared" si="9"/>
        <v/>
      </c>
      <c r="AE82" s="39"/>
      <c r="AF82" s="14"/>
      <c r="AG82" s="14"/>
      <c r="AH82" s="14"/>
      <c r="AI82" s="14"/>
      <c r="AJ82" s="14"/>
      <c r="AK82" s="14"/>
      <c r="AL82" s="14"/>
      <c r="AM82" s="14"/>
    </row>
    <row r="83" ht="14.25" customHeight="1">
      <c r="A83" s="32">
        <v>8.0</v>
      </c>
      <c r="B83" s="46">
        <v>45597.0</v>
      </c>
      <c r="C83" s="47" t="str">
        <f t="shared" si="1"/>
        <v>#REF!</v>
      </c>
      <c r="D83" s="32" t="s">
        <v>348</v>
      </c>
      <c r="E83" s="32">
        <v>126722.0</v>
      </c>
      <c r="F83" s="48" t="s">
        <v>52</v>
      </c>
      <c r="G83" s="48">
        <v>32.0</v>
      </c>
      <c r="H83" s="48">
        <v>3.0</v>
      </c>
      <c r="I83" s="48">
        <v>1.0</v>
      </c>
      <c r="J83" s="48">
        <v>36.0</v>
      </c>
      <c r="K83" s="48"/>
      <c r="L83" s="48"/>
      <c r="M83" s="48">
        <v>4.0</v>
      </c>
      <c r="N83" s="48">
        <v>0.0</v>
      </c>
      <c r="O83" s="45">
        <f t="shared" ref="O83:P83" si="33">IF(M83&gt;0,1,"")</f>
        <v>1</v>
      </c>
      <c r="P83" s="45" t="str">
        <f t="shared" si="33"/>
        <v/>
      </c>
      <c r="Q83" s="34" t="str">
        <f t="shared" si="2"/>
        <v>#N/A</v>
      </c>
      <c r="R83" s="32" t="s">
        <v>349</v>
      </c>
      <c r="S83" s="32"/>
      <c r="T83" s="51" t="s">
        <v>350</v>
      </c>
      <c r="U83" s="51" t="s">
        <v>351</v>
      </c>
      <c r="V83" s="51" t="s">
        <v>28</v>
      </c>
      <c r="W83" s="54">
        <v>84083.0</v>
      </c>
      <c r="X83" s="51" t="s">
        <v>75</v>
      </c>
      <c r="Y83" s="55"/>
      <c r="Z83" s="46" t="str">
        <f t="shared" si="7"/>
        <v/>
      </c>
      <c r="AA83" s="46"/>
      <c r="AB83" s="48"/>
      <c r="AC83" s="48" t="str">
        <f t="shared" si="22"/>
        <v/>
      </c>
      <c r="AD83" s="47" t="str">
        <f t="shared" si="9"/>
        <v/>
      </c>
      <c r="AE83" s="32"/>
      <c r="AF83" s="53"/>
      <c r="AG83" s="14"/>
      <c r="AH83" s="14"/>
      <c r="AI83" s="14"/>
      <c r="AJ83" s="14"/>
      <c r="AK83" s="14"/>
      <c r="AL83" s="14"/>
      <c r="AM83" s="14"/>
    </row>
    <row r="84" ht="14.25" customHeight="1">
      <c r="A84" s="32">
        <v>10.0</v>
      </c>
      <c r="B84" s="46">
        <v>45597.0</v>
      </c>
      <c r="C84" s="47" t="str">
        <f t="shared" si="1"/>
        <v>#REF!</v>
      </c>
      <c r="D84" s="32" t="s">
        <v>352</v>
      </c>
      <c r="E84" s="32">
        <v>24727.0</v>
      </c>
      <c r="F84" s="48" t="s">
        <v>52</v>
      </c>
      <c r="G84" s="48">
        <v>26.0</v>
      </c>
      <c r="H84" s="48">
        <v>3.0</v>
      </c>
      <c r="I84" s="48">
        <v>1.0</v>
      </c>
      <c r="J84" s="48">
        <v>30.0</v>
      </c>
      <c r="K84" s="48"/>
      <c r="L84" s="48"/>
      <c r="M84" s="48"/>
      <c r="N84" s="48"/>
      <c r="O84" s="45" t="str">
        <f t="shared" ref="O84:P84" si="34">IF(M84&gt;0,1,"")</f>
        <v/>
      </c>
      <c r="P84" s="45" t="str">
        <f t="shared" si="34"/>
        <v/>
      </c>
      <c r="Q84" s="34" t="str">
        <f t="shared" si="2"/>
        <v>#N/A</v>
      </c>
      <c r="R84" s="32" t="s">
        <v>353</v>
      </c>
      <c r="S84" s="32"/>
      <c r="T84" s="51" t="s">
        <v>354</v>
      </c>
      <c r="U84" s="51" t="s">
        <v>351</v>
      </c>
      <c r="V84" s="51" t="s">
        <v>28</v>
      </c>
      <c r="W84" s="50">
        <v>84083.0</v>
      </c>
      <c r="X84" s="51" t="s">
        <v>75</v>
      </c>
      <c r="Y84" s="55"/>
      <c r="Z84" s="46" t="str">
        <f t="shared" si="7"/>
        <v/>
      </c>
      <c r="AA84" s="46"/>
      <c r="AB84" s="48"/>
      <c r="AC84" s="48" t="str">
        <f t="shared" si="22"/>
        <v/>
      </c>
      <c r="AD84" s="47" t="str">
        <f t="shared" si="9"/>
        <v/>
      </c>
      <c r="AE84" s="32" t="s">
        <v>355</v>
      </c>
      <c r="AF84" s="56"/>
      <c r="AG84" s="14"/>
      <c r="AH84" s="14"/>
      <c r="AI84" s="14"/>
      <c r="AJ84" s="14"/>
      <c r="AK84" s="14"/>
      <c r="AL84" s="14"/>
      <c r="AM84" s="14"/>
    </row>
    <row r="85" ht="14.25" customHeight="1">
      <c r="A85" s="32">
        <v>6.0</v>
      </c>
      <c r="B85" s="46">
        <v>45597.0</v>
      </c>
      <c r="C85" s="47" t="str">
        <f t="shared" si="1"/>
        <v>#REF!</v>
      </c>
      <c r="D85" s="32" t="s">
        <v>356</v>
      </c>
      <c r="E85" s="32">
        <v>95858.0</v>
      </c>
      <c r="F85" s="48" t="s">
        <v>52</v>
      </c>
      <c r="G85" s="48">
        <v>18.0</v>
      </c>
      <c r="H85" s="48">
        <v>3.0</v>
      </c>
      <c r="I85" s="48">
        <v>1.0</v>
      </c>
      <c r="J85" s="48">
        <v>22.0</v>
      </c>
      <c r="K85" s="48"/>
      <c r="L85" s="48"/>
      <c r="M85" s="48"/>
      <c r="N85" s="48"/>
      <c r="O85" s="45" t="str">
        <f t="shared" ref="O85:P85" si="35">IF(M85&gt;0,1,"")</f>
        <v/>
      </c>
      <c r="P85" s="45" t="str">
        <f t="shared" si="35"/>
        <v/>
      </c>
      <c r="Q85" s="34" t="str">
        <f t="shared" si="2"/>
        <v>#N/A</v>
      </c>
      <c r="R85" s="32" t="s">
        <v>357</v>
      </c>
      <c r="S85" s="32"/>
      <c r="T85" s="51" t="s">
        <v>358</v>
      </c>
      <c r="U85" s="51" t="s">
        <v>351</v>
      </c>
      <c r="V85" s="51" t="s">
        <v>28</v>
      </c>
      <c r="W85" s="50">
        <v>84083.0</v>
      </c>
      <c r="X85" s="51" t="s">
        <v>75</v>
      </c>
      <c r="Y85" s="55"/>
      <c r="Z85" s="46" t="str">
        <f t="shared" si="7"/>
        <v/>
      </c>
      <c r="AA85" s="46"/>
      <c r="AB85" s="48"/>
      <c r="AC85" s="48" t="str">
        <f t="shared" si="22"/>
        <v/>
      </c>
      <c r="AD85" s="47" t="str">
        <f t="shared" si="9"/>
        <v/>
      </c>
      <c r="AE85" s="32" t="s">
        <v>359</v>
      </c>
      <c r="AF85" s="56"/>
      <c r="AG85" s="14"/>
      <c r="AH85" s="14"/>
      <c r="AI85" s="14"/>
      <c r="AJ85" s="14"/>
      <c r="AK85" s="14"/>
      <c r="AL85" s="14"/>
      <c r="AM85" s="14"/>
    </row>
    <row r="86" ht="14.25" customHeight="1">
      <c r="A86" s="32">
        <v>12.0</v>
      </c>
      <c r="B86" s="46">
        <v>45600.0</v>
      </c>
      <c r="C86" s="47" t="str">
        <f t="shared" si="1"/>
        <v>#REF!</v>
      </c>
      <c r="D86" s="53" t="s">
        <v>360</v>
      </c>
      <c r="E86" s="32">
        <v>82747.0</v>
      </c>
      <c r="F86" s="48" t="s">
        <v>52</v>
      </c>
      <c r="G86" s="48">
        <v>48.0</v>
      </c>
      <c r="H86" s="48">
        <v>3.0</v>
      </c>
      <c r="I86" s="48">
        <v>1.0</v>
      </c>
      <c r="J86" s="48">
        <v>52.0</v>
      </c>
      <c r="K86" s="48"/>
      <c r="L86" s="48"/>
      <c r="M86" s="48"/>
      <c r="N86" s="48"/>
      <c r="O86" s="45" t="str">
        <f t="shared" ref="O86:P86" si="36">IF(M86&gt;0,1,"")</f>
        <v/>
      </c>
      <c r="P86" s="45" t="str">
        <f t="shared" si="36"/>
        <v/>
      </c>
      <c r="Q86" s="34" t="str">
        <f t="shared" si="2"/>
        <v>#N/A</v>
      </c>
      <c r="R86" s="32" t="s">
        <v>77</v>
      </c>
      <c r="S86" s="32"/>
      <c r="T86" s="51" t="s">
        <v>361</v>
      </c>
      <c r="U86" s="51" t="s">
        <v>362</v>
      </c>
      <c r="V86" s="51" t="s">
        <v>28</v>
      </c>
      <c r="W86" s="54">
        <v>84074.0</v>
      </c>
      <c r="X86" s="51" t="s">
        <v>75</v>
      </c>
      <c r="Y86" s="55"/>
      <c r="Z86" s="46" t="str">
        <f t="shared" si="7"/>
        <v/>
      </c>
      <c r="AA86" s="46"/>
      <c r="AB86" s="48"/>
      <c r="AC86" s="48" t="str">
        <f t="shared" si="22"/>
        <v/>
      </c>
      <c r="AD86" s="47" t="str">
        <f t="shared" si="9"/>
        <v/>
      </c>
      <c r="AE86" s="53" t="s">
        <v>92</v>
      </c>
      <c r="AF86" s="14"/>
      <c r="AG86" s="14"/>
      <c r="AH86" s="14"/>
      <c r="AI86" s="14"/>
      <c r="AJ86" s="14"/>
      <c r="AK86" s="14"/>
      <c r="AL86" s="14"/>
      <c r="AM86" s="14"/>
    </row>
    <row r="87" ht="14.25" customHeight="1">
      <c r="A87" s="32">
        <v>4.0</v>
      </c>
      <c r="B87" s="46">
        <v>45600.0</v>
      </c>
      <c r="C87" s="47" t="str">
        <f t="shared" si="1"/>
        <v>#REF!</v>
      </c>
      <c r="D87" s="53" t="s">
        <v>363</v>
      </c>
      <c r="E87" s="32">
        <v>40012.0</v>
      </c>
      <c r="F87" s="48" t="s">
        <v>52</v>
      </c>
      <c r="G87" s="48">
        <v>12.0</v>
      </c>
      <c r="H87" s="48">
        <v>2.0</v>
      </c>
      <c r="I87" s="48">
        <v>1.0</v>
      </c>
      <c r="J87" s="48">
        <v>15.0</v>
      </c>
      <c r="K87" s="48"/>
      <c r="L87" s="48"/>
      <c r="M87" s="48"/>
      <c r="N87" s="48"/>
      <c r="O87" s="45" t="str">
        <f t="shared" ref="O87:P87" si="37">IF(M87&gt;0,1,"")</f>
        <v/>
      </c>
      <c r="P87" s="45" t="str">
        <f t="shared" si="37"/>
        <v/>
      </c>
      <c r="Q87" s="34" t="str">
        <f t="shared" si="2"/>
        <v>#N/A</v>
      </c>
      <c r="R87" s="32" t="s">
        <v>364</v>
      </c>
      <c r="S87" s="32"/>
      <c r="T87" s="51" t="s">
        <v>365</v>
      </c>
      <c r="U87" s="51" t="s">
        <v>99</v>
      </c>
      <c r="V87" s="51" t="s">
        <v>28</v>
      </c>
      <c r="W87" s="54">
        <v>84029.0</v>
      </c>
      <c r="X87" s="51" t="s">
        <v>75</v>
      </c>
      <c r="Y87" s="55"/>
      <c r="Z87" s="46" t="str">
        <f t="shared" si="7"/>
        <v/>
      </c>
      <c r="AA87" s="46"/>
      <c r="AB87" s="48"/>
      <c r="AC87" s="48" t="str">
        <f t="shared" si="22"/>
        <v/>
      </c>
      <c r="AD87" s="47" t="str">
        <f t="shared" si="9"/>
        <v/>
      </c>
      <c r="AE87" s="53" t="s">
        <v>92</v>
      </c>
      <c r="AF87" s="14"/>
      <c r="AG87" s="14"/>
      <c r="AH87" s="14"/>
      <c r="AI87" s="14"/>
      <c r="AJ87" s="14"/>
      <c r="AK87" s="14"/>
      <c r="AL87" s="14"/>
      <c r="AM87" s="14"/>
    </row>
    <row r="88" ht="14.25" customHeight="1">
      <c r="A88" s="32">
        <v>10.0</v>
      </c>
      <c r="B88" s="46">
        <v>45600.0</v>
      </c>
      <c r="C88" s="47" t="str">
        <f t="shared" si="1"/>
        <v>#REF!</v>
      </c>
      <c r="D88" s="32" t="s">
        <v>366</v>
      </c>
      <c r="E88" s="32">
        <v>126571.0</v>
      </c>
      <c r="F88" s="48" t="s">
        <v>52</v>
      </c>
      <c r="G88" s="48">
        <v>34.0</v>
      </c>
      <c r="H88" s="48">
        <v>3.0</v>
      </c>
      <c r="I88" s="48">
        <v>1.0</v>
      </c>
      <c r="J88" s="48">
        <v>38.0</v>
      </c>
      <c r="K88" s="48"/>
      <c r="L88" s="48"/>
      <c r="M88" s="48"/>
      <c r="N88" s="48"/>
      <c r="O88" s="45"/>
      <c r="P88" s="45"/>
      <c r="Q88" s="34" t="str">
        <f t="shared" si="2"/>
        <v>#N/A</v>
      </c>
      <c r="R88" s="32" t="s">
        <v>367</v>
      </c>
      <c r="S88" s="32"/>
      <c r="T88" s="51" t="s">
        <v>368</v>
      </c>
      <c r="U88" s="51" t="s">
        <v>362</v>
      </c>
      <c r="V88" s="51" t="s">
        <v>28</v>
      </c>
      <c r="W88" s="54">
        <v>84074.0</v>
      </c>
      <c r="X88" s="51" t="s">
        <v>75</v>
      </c>
      <c r="Y88" s="55"/>
      <c r="Z88" s="46" t="str">
        <f t="shared" si="7"/>
        <v/>
      </c>
      <c r="AA88" s="46"/>
      <c r="AB88" s="51"/>
      <c r="AC88" s="48" t="str">
        <f t="shared" si="22"/>
        <v/>
      </c>
      <c r="AD88" s="47" t="str">
        <f t="shared" si="9"/>
        <v/>
      </c>
      <c r="AE88" s="51"/>
      <c r="AF88" s="14"/>
      <c r="AG88" s="14"/>
      <c r="AH88" s="14"/>
      <c r="AI88" s="14"/>
      <c r="AJ88" s="14"/>
      <c r="AK88" s="14"/>
      <c r="AL88" s="14"/>
      <c r="AM88" s="14"/>
    </row>
    <row r="89" ht="14.25" customHeight="1">
      <c r="A89" s="32">
        <v>8.0</v>
      </c>
      <c r="B89" s="46">
        <v>45600.0</v>
      </c>
      <c r="C89" s="47" t="str">
        <f t="shared" si="1"/>
        <v>#REF!</v>
      </c>
      <c r="D89" s="32" t="s">
        <v>369</v>
      </c>
      <c r="E89" s="32">
        <v>57992.0</v>
      </c>
      <c r="F89" s="48" t="s">
        <v>52</v>
      </c>
      <c r="G89" s="48">
        <v>28.0</v>
      </c>
      <c r="H89" s="48">
        <v>4.0</v>
      </c>
      <c r="I89" s="48">
        <v>1.0</v>
      </c>
      <c r="J89" s="48">
        <v>33.0</v>
      </c>
      <c r="K89" s="48"/>
      <c r="L89" s="48"/>
      <c r="M89" s="48"/>
      <c r="N89" s="48"/>
      <c r="O89" s="45" t="str">
        <f t="shared" ref="O89:P89" si="38">IF(M89&gt;0,1,"")</f>
        <v/>
      </c>
      <c r="P89" s="45" t="str">
        <f t="shared" si="38"/>
        <v/>
      </c>
      <c r="Q89" s="34" t="str">
        <f t="shared" si="2"/>
        <v>#N/A</v>
      </c>
      <c r="R89" s="32" t="s">
        <v>370</v>
      </c>
      <c r="S89" s="32"/>
      <c r="T89" s="51" t="s">
        <v>371</v>
      </c>
      <c r="U89" s="51" t="s">
        <v>362</v>
      </c>
      <c r="V89" s="51" t="s">
        <v>28</v>
      </c>
      <c r="W89" s="54">
        <v>84074.0</v>
      </c>
      <c r="X89" s="51" t="s">
        <v>75</v>
      </c>
      <c r="Y89" s="55"/>
      <c r="Z89" s="46" t="str">
        <f t="shared" si="7"/>
        <v/>
      </c>
      <c r="AA89" s="46"/>
      <c r="AB89" s="48"/>
      <c r="AC89" s="48" t="str">
        <f t="shared" si="22"/>
        <v/>
      </c>
      <c r="AD89" s="47" t="str">
        <f t="shared" si="9"/>
        <v/>
      </c>
      <c r="AE89" s="51"/>
      <c r="AF89" s="32"/>
      <c r="AG89" s="14"/>
      <c r="AH89" s="14"/>
      <c r="AI89" s="14"/>
      <c r="AJ89" s="14"/>
      <c r="AK89" s="14"/>
      <c r="AL89" s="14"/>
      <c r="AM89" s="14"/>
    </row>
    <row r="90" ht="14.25" customHeight="1">
      <c r="A90" s="32">
        <v>16.0</v>
      </c>
      <c r="B90" s="46">
        <v>45600.0</v>
      </c>
      <c r="C90" s="47" t="str">
        <f t="shared" si="1"/>
        <v>#REF!</v>
      </c>
      <c r="D90" s="32" t="s">
        <v>372</v>
      </c>
      <c r="E90" s="32">
        <v>84976.0</v>
      </c>
      <c r="F90" s="48" t="s">
        <v>52</v>
      </c>
      <c r="G90" s="48">
        <v>60.0</v>
      </c>
      <c r="H90" s="48">
        <v>4.0</v>
      </c>
      <c r="I90" s="48">
        <v>1.0</v>
      </c>
      <c r="J90" s="48">
        <v>66.0</v>
      </c>
      <c r="K90" s="48"/>
      <c r="L90" s="48"/>
      <c r="M90" s="48"/>
      <c r="N90" s="48"/>
      <c r="O90" s="45" t="str">
        <f t="shared" ref="O90:P90" si="39">IF(M90&gt;0,1,"")</f>
        <v/>
      </c>
      <c r="P90" s="45" t="str">
        <f t="shared" si="39"/>
        <v/>
      </c>
      <c r="Q90" s="34" t="str">
        <f t="shared" si="2"/>
        <v>#N/A</v>
      </c>
      <c r="R90" s="32" t="s">
        <v>373</v>
      </c>
      <c r="S90" s="32"/>
      <c r="T90" s="51" t="s">
        <v>374</v>
      </c>
      <c r="U90" s="51" t="s">
        <v>362</v>
      </c>
      <c r="V90" s="51" t="s">
        <v>28</v>
      </c>
      <c r="W90" s="50">
        <v>84074.0</v>
      </c>
      <c r="X90" s="51" t="s">
        <v>75</v>
      </c>
      <c r="Y90" s="55"/>
      <c r="Z90" s="46" t="str">
        <f t="shared" si="7"/>
        <v/>
      </c>
      <c r="AA90" s="46"/>
      <c r="AB90" s="48"/>
      <c r="AC90" s="48" t="str">
        <f t="shared" si="22"/>
        <v/>
      </c>
      <c r="AD90" s="31" t="str">
        <f t="shared" si="9"/>
        <v/>
      </c>
      <c r="AE90" s="32"/>
      <c r="AF90" s="14"/>
      <c r="AG90" s="14"/>
      <c r="AH90" s="14"/>
      <c r="AI90" s="14"/>
      <c r="AJ90" s="14"/>
      <c r="AK90" s="14"/>
      <c r="AL90" s="14"/>
      <c r="AM90" s="14"/>
    </row>
    <row r="91" ht="14.25" customHeight="1">
      <c r="A91" s="32">
        <v>16.0</v>
      </c>
      <c r="B91" s="46">
        <v>45600.0</v>
      </c>
      <c r="C91" s="47" t="str">
        <f t="shared" si="1"/>
        <v>#REF!</v>
      </c>
      <c r="D91" s="32" t="s">
        <v>375</v>
      </c>
      <c r="E91" s="32">
        <v>126079.0</v>
      </c>
      <c r="F91" s="48" t="s">
        <v>52</v>
      </c>
      <c r="G91" s="48">
        <v>64.0</v>
      </c>
      <c r="H91" s="48">
        <v>5.0</v>
      </c>
      <c r="I91" s="48">
        <v>2.0</v>
      </c>
      <c r="J91" s="48">
        <v>71.0</v>
      </c>
      <c r="K91" s="48"/>
      <c r="L91" s="48"/>
      <c r="M91" s="48"/>
      <c r="N91" s="48"/>
      <c r="O91" s="45" t="str">
        <f t="shared" ref="O91:P91" si="40">IF(M91&gt;0,1,"")</f>
        <v/>
      </c>
      <c r="P91" s="45" t="str">
        <f t="shared" si="40"/>
        <v/>
      </c>
      <c r="Q91" s="34" t="str">
        <f t="shared" si="2"/>
        <v>#N/A</v>
      </c>
      <c r="R91" s="32" t="s">
        <v>376</v>
      </c>
      <c r="S91" s="32"/>
      <c r="T91" s="51" t="s">
        <v>377</v>
      </c>
      <c r="U91" s="51" t="s">
        <v>378</v>
      </c>
      <c r="V91" s="51" t="s">
        <v>28</v>
      </c>
      <c r="W91" s="54">
        <v>84074.0</v>
      </c>
      <c r="X91" s="51" t="s">
        <v>75</v>
      </c>
      <c r="Y91" s="55"/>
      <c r="Z91" s="30" t="str">
        <f t="shared" si="7"/>
        <v/>
      </c>
      <c r="AA91" s="30"/>
      <c r="AB91" s="48"/>
      <c r="AC91" s="27" t="str">
        <f t="shared" si="22"/>
        <v/>
      </c>
      <c r="AD91" s="31" t="str">
        <f t="shared" si="9"/>
        <v/>
      </c>
      <c r="AE91" s="32"/>
      <c r="AF91" s="14"/>
      <c r="AG91" s="14"/>
      <c r="AH91" s="14"/>
      <c r="AI91" s="14"/>
      <c r="AJ91" s="14"/>
      <c r="AK91" s="14"/>
      <c r="AL91" s="14"/>
      <c r="AM91" s="14"/>
    </row>
    <row r="92" ht="14.25" customHeight="1">
      <c r="A92" s="32">
        <v>4.0</v>
      </c>
      <c r="B92" s="46">
        <v>45600.0</v>
      </c>
      <c r="C92" s="47" t="str">
        <f t="shared" si="1"/>
        <v>#REF!</v>
      </c>
      <c r="D92" s="32" t="s">
        <v>379</v>
      </c>
      <c r="E92" s="32">
        <v>10304.0</v>
      </c>
      <c r="F92" s="48" t="s">
        <v>52</v>
      </c>
      <c r="G92" s="48">
        <v>8.0</v>
      </c>
      <c r="H92" s="48">
        <v>2.0</v>
      </c>
      <c r="I92" s="48">
        <v>1.0</v>
      </c>
      <c r="J92" s="48">
        <v>11.0</v>
      </c>
      <c r="K92" s="48"/>
      <c r="L92" s="48"/>
      <c r="M92" s="48"/>
      <c r="N92" s="48"/>
      <c r="O92" s="45" t="str">
        <f t="shared" ref="O92:P92" si="41">IF(M92&gt;0,1,"")</f>
        <v/>
      </c>
      <c r="P92" s="45" t="str">
        <f t="shared" si="41"/>
        <v/>
      </c>
      <c r="Q92" s="34" t="str">
        <f t="shared" si="2"/>
        <v>#N/A</v>
      </c>
      <c r="R92" s="32" t="s">
        <v>380</v>
      </c>
      <c r="S92" s="32"/>
      <c r="T92" s="51" t="s">
        <v>381</v>
      </c>
      <c r="U92" s="51" t="s">
        <v>99</v>
      </c>
      <c r="V92" s="51" t="s">
        <v>28</v>
      </c>
      <c r="W92" s="50">
        <v>84029.0</v>
      </c>
      <c r="X92" s="51" t="s">
        <v>75</v>
      </c>
      <c r="Y92" s="55"/>
      <c r="Z92" s="69" t="str">
        <f t="shared" si="7"/>
        <v/>
      </c>
      <c r="AA92" s="46"/>
      <c r="AB92" s="48"/>
      <c r="AC92" s="48" t="str">
        <f t="shared" si="22"/>
        <v/>
      </c>
      <c r="AD92" s="47" t="str">
        <f t="shared" si="9"/>
        <v/>
      </c>
      <c r="AE92" s="32"/>
      <c r="AF92" s="14"/>
      <c r="AG92" s="14"/>
      <c r="AH92" s="14"/>
      <c r="AI92" s="14"/>
      <c r="AJ92" s="14"/>
      <c r="AK92" s="14"/>
      <c r="AL92" s="14"/>
      <c r="AM92" s="14"/>
    </row>
    <row r="93" ht="14.25" customHeight="1">
      <c r="A93" s="39">
        <v>12.0</v>
      </c>
      <c r="B93" s="37">
        <v>45601.0</v>
      </c>
      <c r="C93" s="38" t="str">
        <f t="shared" si="1"/>
        <v>#REF!</v>
      </c>
      <c r="D93" s="53" t="s">
        <v>382</v>
      </c>
      <c r="E93" s="40">
        <v>78777.0</v>
      </c>
      <c r="F93" s="36" t="s">
        <v>52</v>
      </c>
      <c r="G93" s="36">
        <v>24.0</v>
      </c>
      <c r="H93" s="36">
        <v>4.0</v>
      </c>
      <c r="I93" s="36">
        <v>1.0</v>
      </c>
      <c r="J93" s="36">
        <v>29.0</v>
      </c>
      <c r="Q93" s="34" t="str">
        <f t="shared" si="2"/>
        <v>#N/A</v>
      </c>
      <c r="R93" s="39" t="s">
        <v>383</v>
      </c>
      <c r="S93" s="39"/>
      <c r="T93" s="39" t="s">
        <v>384</v>
      </c>
      <c r="U93" s="39" t="s">
        <v>179</v>
      </c>
      <c r="V93" s="39" t="s">
        <v>28</v>
      </c>
      <c r="W93" s="41">
        <v>84043.0</v>
      </c>
      <c r="X93" s="39" t="s">
        <v>35</v>
      </c>
      <c r="Y93" s="36"/>
      <c r="Z93" s="37" t="str">
        <f t="shared" si="7"/>
        <v/>
      </c>
      <c r="AA93" s="37"/>
      <c r="AB93" s="36"/>
      <c r="AC93" s="36" t="str">
        <f t="shared" si="22"/>
        <v/>
      </c>
      <c r="AD93" s="38" t="str">
        <f t="shared" si="9"/>
        <v/>
      </c>
      <c r="AE93" s="53" t="s">
        <v>92</v>
      </c>
      <c r="AF93" s="14"/>
      <c r="AG93" s="14"/>
      <c r="AH93" s="14"/>
      <c r="AI93" s="14"/>
      <c r="AJ93" s="14"/>
      <c r="AK93" s="14"/>
      <c r="AL93" s="14"/>
      <c r="AM93" s="14"/>
    </row>
    <row r="94" ht="14.25" customHeight="1">
      <c r="A94" s="39">
        <v>8.0</v>
      </c>
      <c r="B94" s="37">
        <v>45601.0</v>
      </c>
      <c r="C94" s="38" t="str">
        <f t="shared" si="1"/>
        <v>#REF!</v>
      </c>
      <c r="D94" s="53" t="s">
        <v>385</v>
      </c>
      <c r="E94" s="39">
        <v>14563.0</v>
      </c>
      <c r="F94" s="36" t="s">
        <v>52</v>
      </c>
      <c r="G94" s="36">
        <v>28.0</v>
      </c>
      <c r="H94" s="36">
        <v>3.0</v>
      </c>
      <c r="I94" s="36">
        <v>1.0</v>
      </c>
      <c r="J94" s="36">
        <v>32.0</v>
      </c>
      <c r="Q94" s="34" t="str">
        <f t="shared" si="2"/>
        <v>#N/A</v>
      </c>
      <c r="R94" s="39" t="s">
        <v>386</v>
      </c>
      <c r="S94" s="39"/>
      <c r="T94" s="44" t="s">
        <v>387</v>
      </c>
      <c r="U94" s="39" t="s">
        <v>256</v>
      </c>
      <c r="V94" s="39" t="s">
        <v>28</v>
      </c>
      <c r="W94" s="41">
        <v>84057.0</v>
      </c>
      <c r="X94" s="39" t="s">
        <v>35</v>
      </c>
      <c r="Y94" s="36"/>
      <c r="Z94" s="37" t="str">
        <f t="shared" si="7"/>
        <v/>
      </c>
      <c r="AA94" s="37"/>
      <c r="AB94" s="36"/>
      <c r="AC94" s="36" t="str">
        <f t="shared" si="22"/>
        <v/>
      </c>
      <c r="AD94" s="38" t="str">
        <f t="shared" si="9"/>
        <v/>
      </c>
      <c r="AE94" s="53" t="s">
        <v>92</v>
      </c>
      <c r="AF94" s="14"/>
      <c r="AG94" s="14"/>
      <c r="AH94" s="14"/>
      <c r="AI94" s="14"/>
      <c r="AJ94" s="14"/>
      <c r="AK94" s="14"/>
      <c r="AL94" s="14"/>
      <c r="AM94" s="14"/>
    </row>
    <row r="95" ht="14.25" customHeight="1">
      <c r="A95" s="39">
        <v>6.0</v>
      </c>
      <c r="B95" s="37">
        <v>45601.0</v>
      </c>
      <c r="C95" s="38" t="str">
        <f t="shared" si="1"/>
        <v>#REF!</v>
      </c>
      <c r="D95" s="53" t="s">
        <v>388</v>
      </c>
      <c r="E95" s="40">
        <v>124023.0</v>
      </c>
      <c r="F95" s="36" t="s">
        <v>52</v>
      </c>
      <c r="G95" s="36">
        <v>20.0</v>
      </c>
      <c r="H95" s="36">
        <v>3.0</v>
      </c>
      <c r="I95" s="36">
        <v>1.0</v>
      </c>
      <c r="J95" s="36">
        <v>24.0</v>
      </c>
      <c r="Q95" s="34" t="str">
        <f t="shared" si="2"/>
        <v>#N/A</v>
      </c>
      <c r="R95" s="39" t="s">
        <v>389</v>
      </c>
      <c r="S95" s="39"/>
      <c r="T95" s="39" t="s">
        <v>390</v>
      </c>
      <c r="U95" s="39" t="s">
        <v>256</v>
      </c>
      <c r="V95" s="39" t="s">
        <v>28</v>
      </c>
      <c r="W95" s="41">
        <v>84057.0</v>
      </c>
      <c r="X95" s="39" t="s">
        <v>35</v>
      </c>
      <c r="Y95" s="36"/>
      <c r="Z95" s="37" t="str">
        <f t="shared" si="7"/>
        <v/>
      </c>
      <c r="AA95" s="37"/>
      <c r="AB95" s="36"/>
      <c r="AC95" s="36" t="str">
        <f t="shared" si="22"/>
        <v/>
      </c>
      <c r="AD95" s="38" t="str">
        <f t="shared" si="9"/>
        <v/>
      </c>
      <c r="AE95" s="53" t="s">
        <v>92</v>
      </c>
      <c r="AF95" s="14"/>
      <c r="AG95" s="14"/>
      <c r="AH95" s="14"/>
      <c r="AI95" s="14"/>
      <c r="AJ95" s="14"/>
      <c r="AK95" s="14"/>
      <c r="AL95" s="14"/>
      <c r="AM95" s="14"/>
    </row>
    <row r="96" ht="14.25" customHeight="1">
      <c r="A96" s="39">
        <v>20.0</v>
      </c>
      <c r="B96" s="37">
        <v>45601.0</v>
      </c>
      <c r="C96" s="38" t="str">
        <f t="shared" si="1"/>
        <v>#REF!</v>
      </c>
      <c r="D96" s="39" t="s">
        <v>391</v>
      </c>
      <c r="E96" s="40">
        <v>1.2237976E7</v>
      </c>
      <c r="F96" s="36" t="s">
        <v>52</v>
      </c>
      <c r="G96" s="36">
        <v>100.0</v>
      </c>
      <c r="H96" s="36">
        <v>5.0</v>
      </c>
      <c r="I96" s="36">
        <v>2.0</v>
      </c>
      <c r="J96" s="36">
        <v>107.0</v>
      </c>
      <c r="Q96" s="34" t="str">
        <f t="shared" si="2"/>
        <v>#N/A</v>
      </c>
      <c r="R96" s="39" t="s">
        <v>392</v>
      </c>
      <c r="S96" s="39"/>
      <c r="T96" s="39" t="s">
        <v>393</v>
      </c>
      <c r="U96" s="39" t="s">
        <v>179</v>
      </c>
      <c r="V96" s="39" t="s">
        <v>28</v>
      </c>
      <c r="W96" s="41">
        <v>84043.0</v>
      </c>
      <c r="X96" s="39" t="s">
        <v>35</v>
      </c>
      <c r="Y96" s="36" t="s">
        <v>64</v>
      </c>
      <c r="Z96" s="37">
        <f t="shared" si="7"/>
        <v>45601</v>
      </c>
      <c r="AA96" s="37">
        <v>45657.0</v>
      </c>
      <c r="AB96" s="36" t="s">
        <v>394</v>
      </c>
      <c r="AC96" s="36" t="str">
        <f t="shared" si="22"/>
        <v/>
      </c>
      <c r="AD96" s="38">
        <f t="shared" si="9"/>
        <v>56</v>
      </c>
      <c r="AE96" s="39" t="s">
        <v>395</v>
      </c>
      <c r="AF96" s="14"/>
      <c r="AG96" s="14"/>
      <c r="AH96" s="14"/>
      <c r="AI96" s="14"/>
      <c r="AJ96" s="14"/>
      <c r="AK96" s="14"/>
      <c r="AL96" s="14"/>
      <c r="AM96" s="14"/>
    </row>
    <row r="97" ht="14.25" customHeight="1">
      <c r="A97" s="39">
        <v>7.0</v>
      </c>
      <c r="B97" s="37">
        <v>45601.0</v>
      </c>
      <c r="C97" s="38" t="str">
        <f t="shared" si="1"/>
        <v>#REF!</v>
      </c>
      <c r="D97" s="39" t="s">
        <v>396</v>
      </c>
      <c r="E97" s="39">
        <v>29618.0</v>
      </c>
      <c r="F97" s="36" t="s">
        <v>52</v>
      </c>
      <c r="G97" s="36">
        <v>27.0</v>
      </c>
      <c r="H97" s="36">
        <v>4.0</v>
      </c>
      <c r="I97" s="36">
        <v>2.0</v>
      </c>
      <c r="J97" s="36">
        <v>33.0</v>
      </c>
      <c r="Q97" s="34" t="str">
        <f t="shared" si="2"/>
        <v>#N/A</v>
      </c>
      <c r="R97" s="39" t="s">
        <v>397</v>
      </c>
      <c r="S97" s="39"/>
      <c r="T97" s="44" t="s">
        <v>398</v>
      </c>
      <c r="U97" s="39" t="s">
        <v>256</v>
      </c>
      <c r="V97" s="39" t="s">
        <v>28</v>
      </c>
      <c r="W97" s="41">
        <v>84097.0</v>
      </c>
      <c r="X97" s="39" t="s">
        <v>35</v>
      </c>
      <c r="Y97" s="36"/>
      <c r="Z97" s="37" t="str">
        <f t="shared" si="7"/>
        <v/>
      </c>
      <c r="AA97" s="37"/>
      <c r="AB97" s="36"/>
      <c r="AC97" s="36" t="str">
        <f t="shared" si="22"/>
        <v/>
      </c>
      <c r="AD97" s="38" t="str">
        <f t="shared" si="9"/>
        <v/>
      </c>
      <c r="AE97" s="39" t="s">
        <v>399</v>
      </c>
      <c r="AF97" s="14"/>
      <c r="AG97" s="14"/>
      <c r="AH97" s="14"/>
      <c r="AI97" s="14"/>
      <c r="AJ97" s="14"/>
      <c r="AK97" s="14"/>
      <c r="AL97" s="14"/>
      <c r="AM97" s="14"/>
    </row>
    <row r="98" ht="14.25" customHeight="1">
      <c r="A98" s="39">
        <v>10.0</v>
      </c>
      <c r="B98" s="37">
        <v>45601.0</v>
      </c>
      <c r="C98" s="38" t="str">
        <f t="shared" si="1"/>
        <v>#REF!</v>
      </c>
      <c r="D98" s="39" t="s">
        <v>400</v>
      </c>
      <c r="E98" s="40">
        <v>60026.0</v>
      </c>
      <c r="F98" s="36" t="s">
        <v>52</v>
      </c>
      <c r="G98" s="36">
        <v>34.0</v>
      </c>
      <c r="H98" s="36">
        <v>3.0</v>
      </c>
      <c r="I98" s="36">
        <v>1.0</v>
      </c>
      <c r="J98" s="36">
        <v>38.0</v>
      </c>
      <c r="Q98" s="34" t="str">
        <f t="shared" si="2"/>
        <v>#N/A</v>
      </c>
      <c r="R98" s="39" t="s">
        <v>346</v>
      </c>
      <c r="S98" s="39"/>
      <c r="T98" s="39" t="s">
        <v>401</v>
      </c>
      <c r="U98" s="39" t="s">
        <v>256</v>
      </c>
      <c r="V98" s="39" t="s">
        <v>28</v>
      </c>
      <c r="W98" s="41">
        <v>84097.0</v>
      </c>
      <c r="X98" s="39" t="s">
        <v>35</v>
      </c>
      <c r="Y98" s="36"/>
      <c r="Z98" s="37" t="str">
        <f t="shared" si="7"/>
        <v/>
      </c>
      <c r="AA98" s="37"/>
      <c r="AB98" s="36"/>
      <c r="AC98" s="36" t="str">
        <f t="shared" si="22"/>
        <v/>
      </c>
      <c r="AD98" s="38" t="str">
        <f t="shared" si="9"/>
        <v/>
      </c>
      <c r="AE98" s="39"/>
      <c r="AF98" s="14"/>
      <c r="AG98" s="14"/>
      <c r="AH98" s="14"/>
      <c r="AI98" s="14"/>
      <c r="AJ98" s="14"/>
      <c r="AK98" s="14"/>
      <c r="AL98" s="14"/>
      <c r="AM98" s="14"/>
    </row>
    <row r="99" ht="14.25" customHeight="1">
      <c r="A99" s="34">
        <v>12.0</v>
      </c>
      <c r="B99" s="30">
        <v>45602.0</v>
      </c>
      <c r="C99" s="31" t="str">
        <f t="shared" si="1"/>
        <v>#REF!</v>
      </c>
      <c r="D99" s="53" t="s">
        <v>402</v>
      </c>
      <c r="E99" s="34">
        <v>11471.0</v>
      </c>
      <c r="F99" s="27" t="s">
        <v>52</v>
      </c>
      <c r="G99" s="27">
        <v>40.0</v>
      </c>
      <c r="H99" s="27">
        <v>4.0</v>
      </c>
      <c r="I99" s="27">
        <v>1.0</v>
      </c>
      <c r="J99" s="27">
        <v>45.0</v>
      </c>
      <c r="K99" s="27"/>
      <c r="L99" s="27"/>
      <c r="M99" s="27"/>
      <c r="N99" s="27"/>
      <c r="O99" s="45" t="str">
        <f t="shared" ref="O99:P99" si="42">IF(M99&gt;0,1,"")</f>
        <v/>
      </c>
      <c r="P99" s="45" t="str">
        <f t="shared" si="42"/>
        <v/>
      </c>
      <c r="Q99" s="34" t="str">
        <f t="shared" si="2"/>
        <v>#N/A</v>
      </c>
      <c r="R99" s="34" t="s">
        <v>403</v>
      </c>
      <c r="S99" s="9" t="s">
        <v>404</v>
      </c>
      <c r="T99" s="34" t="s">
        <v>405</v>
      </c>
      <c r="U99" s="34" t="s">
        <v>292</v>
      </c>
      <c r="V99" s="34" t="s">
        <v>28</v>
      </c>
      <c r="W99" s="28">
        <v>84119.0</v>
      </c>
      <c r="X99" s="34" t="s">
        <v>29</v>
      </c>
      <c r="Y99" s="27"/>
      <c r="Z99" s="30" t="str">
        <f t="shared" si="7"/>
        <v/>
      </c>
      <c r="AA99" s="30"/>
      <c r="AB99" s="27"/>
      <c r="AC99" s="27" t="str">
        <f t="shared" si="22"/>
        <v/>
      </c>
      <c r="AD99" s="31" t="str">
        <f t="shared" si="9"/>
        <v/>
      </c>
      <c r="AE99" s="53" t="s">
        <v>92</v>
      </c>
      <c r="AF99" s="14"/>
      <c r="AG99" s="14"/>
      <c r="AH99" s="14"/>
      <c r="AI99" s="14"/>
      <c r="AJ99" s="14"/>
      <c r="AK99" s="14"/>
      <c r="AL99" s="14"/>
      <c r="AM99" s="14"/>
    </row>
    <row r="100" ht="14.25" customHeight="1">
      <c r="A100" s="34">
        <v>12.0</v>
      </c>
      <c r="B100" s="30">
        <v>45602.0</v>
      </c>
      <c r="C100" s="31" t="str">
        <f t="shared" si="1"/>
        <v>#REF!</v>
      </c>
      <c r="D100" s="53" t="s">
        <v>406</v>
      </c>
      <c r="E100" s="34">
        <v>25723.0</v>
      </c>
      <c r="F100" s="27" t="s">
        <v>52</v>
      </c>
      <c r="G100" s="27">
        <v>40.0</v>
      </c>
      <c r="H100" s="27">
        <v>4.0</v>
      </c>
      <c r="I100" s="27">
        <v>1.0</v>
      </c>
      <c r="J100" s="27">
        <v>45.0</v>
      </c>
      <c r="K100" s="27"/>
      <c r="L100" s="27"/>
      <c r="M100" s="27"/>
      <c r="N100" s="27"/>
      <c r="O100" s="45" t="str">
        <f t="shared" ref="O100:P100" si="43">IF(M100&gt;0,1,"")</f>
        <v/>
      </c>
      <c r="P100" s="45" t="str">
        <f t="shared" si="43"/>
        <v/>
      </c>
      <c r="Q100" s="34" t="str">
        <f t="shared" si="2"/>
        <v>#N/A</v>
      </c>
      <c r="R100" s="34" t="s">
        <v>407</v>
      </c>
      <c r="T100" s="35" t="s">
        <v>408</v>
      </c>
      <c r="U100" s="35" t="s">
        <v>341</v>
      </c>
      <c r="V100" s="35" t="s">
        <v>28</v>
      </c>
      <c r="W100" s="58">
        <v>84118.0</v>
      </c>
      <c r="X100" s="35" t="s">
        <v>29</v>
      </c>
      <c r="Y100" s="42"/>
      <c r="Z100" s="29" t="str">
        <f t="shared" si="7"/>
        <v/>
      </c>
      <c r="AA100" s="30"/>
      <c r="AB100" s="27"/>
      <c r="AC100" s="27" t="str">
        <f t="shared" si="22"/>
        <v/>
      </c>
      <c r="AD100" s="31" t="str">
        <f t="shared" si="9"/>
        <v/>
      </c>
      <c r="AE100" s="53" t="s">
        <v>92</v>
      </c>
      <c r="AF100" s="14"/>
      <c r="AG100" s="14"/>
      <c r="AH100" s="14"/>
      <c r="AI100" s="14"/>
      <c r="AJ100" s="14"/>
      <c r="AK100" s="14"/>
      <c r="AL100" s="14"/>
      <c r="AM100" s="14"/>
    </row>
    <row r="101" ht="14.25" customHeight="1">
      <c r="A101" s="34">
        <v>8.0</v>
      </c>
      <c r="B101" s="30">
        <v>45602.0</v>
      </c>
      <c r="C101" s="31" t="str">
        <f t="shared" si="1"/>
        <v>#REF!</v>
      </c>
      <c r="D101" s="14" t="s">
        <v>409</v>
      </c>
      <c r="E101" s="34">
        <v>78929.0</v>
      </c>
      <c r="F101" s="27" t="s">
        <v>52</v>
      </c>
      <c r="G101" s="27">
        <v>28.0</v>
      </c>
      <c r="H101" s="27">
        <v>3.0</v>
      </c>
      <c r="I101" s="27">
        <v>1.0</v>
      </c>
      <c r="J101" s="27">
        <v>32.0</v>
      </c>
      <c r="K101" s="27"/>
      <c r="L101" s="27"/>
      <c r="M101" s="27"/>
      <c r="N101" s="27"/>
      <c r="O101" s="45" t="str">
        <f t="shared" ref="O101:P101" si="44">IF(M101&gt;0,1,"")</f>
        <v/>
      </c>
      <c r="P101" s="45" t="str">
        <f t="shared" si="44"/>
        <v/>
      </c>
      <c r="Q101" s="34" t="str">
        <f t="shared" si="2"/>
        <v>#N/A</v>
      </c>
      <c r="R101" s="34" t="s">
        <v>410</v>
      </c>
      <c r="T101" s="35" t="s">
        <v>411</v>
      </c>
      <c r="U101" s="35" t="s">
        <v>186</v>
      </c>
      <c r="V101" s="35" t="s">
        <v>28</v>
      </c>
      <c r="W101" s="58">
        <v>84115.0</v>
      </c>
      <c r="X101" s="35" t="s">
        <v>29</v>
      </c>
      <c r="Y101" s="42"/>
      <c r="Z101" s="29" t="str">
        <f t="shared" si="7"/>
        <v/>
      </c>
      <c r="AA101" s="30"/>
      <c r="AB101" s="27"/>
      <c r="AC101" s="27" t="str">
        <f t="shared" si="22"/>
        <v/>
      </c>
      <c r="AD101" s="31" t="str">
        <f t="shared" si="9"/>
        <v/>
      </c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ht="14.25" customHeight="1">
      <c r="A102" s="34">
        <v>8.0</v>
      </c>
      <c r="B102" s="30">
        <v>45602.0</v>
      </c>
      <c r="C102" s="31" t="str">
        <f t="shared" si="1"/>
        <v>#REF!</v>
      </c>
      <c r="D102" s="14" t="s">
        <v>412</v>
      </c>
      <c r="E102" s="34">
        <v>34793.0</v>
      </c>
      <c r="F102" s="27" t="s">
        <v>52</v>
      </c>
      <c r="G102" s="27">
        <v>36.0</v>
      </c>
      <c r="H102" s="27">
        <v>3.0</v>
      </c>
      <c r="I102" s="27">
        <v>1.0</v>
      </c>
      <c r="J102" s="27">
        <v>40.0</v>
      </c>
      <c r="K102" s="27"/>
      <c r="L102" s="27"/>
      <c r="M102" s="27"/>
      <c r="N102" s="27"/>
      <c r="O102" s="45" t="str">
        <f t="shared" ref="O102:P102" si="45">IF(M102&gt;0,1,"")</f>
        <v/>
      </c>
      <c r="P102" s="45" t="str">
        <f t="shared" si="45"/>
        <v/>
      </c>
      <c r="Q102" s="34" t="str">
        <f t="shared" si="2"/>
        <v>#N/A</v>
      </c>
      <c r="R102" s="34" t="s">
        <v>413</v>
      </c>
      <c r="T102" s="35" t="s">
        <v>414</v>
      </c>
      <c r="U102" s="35" t="s">
        <v>186</v>
      </c>
      <c r="V102" s="35" t="s">
        <v>28</v>
      </c>
      <c r="W102" s="58">
        <v>84101.0</v>
      </c>
      <c r="X102" s="35" t="s">
        <v>29</v>
      </c>
      <c r="Y102" s="42"/>
      <c r="Z102" s="29" t="str">
        <f t="shared" si="7"/>
        <v/>
      </c>
      <c r="AA102" s="30"/>
      <c r="AB102" s="27"/>
      <c r="AC102" s="27" t="str">
        <f t="shared" si="22"/>
        <v/>
      </c>
      <c r="AD102" s="31" t="str">
        <f t="shared" si="9"/>
        <v/>
      </c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ht="14.25" customHeight="1">
      <c r="A103" s="34">
        <v>8.0</v>
      </c>
      <c r="B103" s="30">
        <v>45602.0</v>
      </c>
      <c r="C103" s="31" t="str">
        <f t="shared" si="1"/>
        <v>#REF!</v>
      </c>
      <c r="D103" s="14" t="s">
        <v>415</v>
      </c>
      <c r="E103" s="34">
        <v>216675.0</v>
      </c>
      <c r="F103" s="27" t="s">
        <v>52</v>
      </c>
      <c r="G103" s="27">
        <v>28.0</v>
      </c>
      <c r="H103" s="27">
        <v>3.0</v>
      </c>
      <c r="I103" s="27">
        <v>1.0</v>
      </c>
      <c r="J103" s="27">
        <v>32.0</v>
      </c>
      <c r="K103" s="27"/>
      <c r="L103" s="27"/>
      <c r="M103" s="27"/>
      <c r="N103" s="27"/>
      <c r="O103" s="45" t="str">
        <f t="shared" ref="O103:P103" si="46">IF(M103&gt;0,1,"")</f>
        <v/>
      </c>
      <c r="P103" s="45" t="str">
        <f t="shared" si="46"/>
        <v/>
      </c>
      <c r="Q103" s="34" t="str">
        <f t="shared" si="2"/>
        <v>#N/A</v>
      </c>
      <c r="R103" s="34" t="s">
        <v>416</v>
      </c>
      <c r="T103" s="35" t="s">
        <v>417</v>
      </c>
      <c r="U103" s="35" t="s">
        <v>418</v>
      </c>
      <c r="V103" s="35" t="s">
        <v>28</v>
      </c>
      <c r="W103" s="58">
        <v>84117.0</v>
      </c>
      <c r="X103" s="35" t="s">
        <v>29</v>
      </c>
      <c r="Y103" s="42"/>
      <c r="Z103" s="29" t="str">
        <f t="shared" si="7"/>
        <v/>
      </c>
      <c r="AA103" s="30"/>
      <c r="AB103" s="42"/>
      <c r="AC103" s="27" t="str">
        <f t="shared" si="22"/>
        <v/>
      </c>
      <c r="AD103" s="31" t="str">
        <f t="shared" si="9"/>
        <v/>
      </c>
      <c r="AE103" s="35"/>
      <c r="AF103" s="14"/>
      <c r="AG103" s="14"/>
      <c r="AH103" s="14"/>
      <c r="AI103" s="14"/>
      <c r="AJ103" s="14"/>
      <c r="AK103" s="56"/>
      <c r="AL103" s="56"/>
      <c r="AM103" s="56"/>
    </row>
    <row r="104" ht="14.25" customHeight="1">
      <c r="A104" s="34">
        <v>12.0</v>
      </c>
      <c r="B104" s="30">
        <v>45603.0</v>
      </c>
      <c r="C104" s="31" t="str">
        <f t="shared" si="1"/>
        <v>#REF!</v>
      </c>
      <c r="D104" s="53" t="s">
        <v>419</v>
      </c>
      <c r="E104" s="34">
        <v>67530.0</v>
      </c>
      <c r="F104" s="27" t="s">
        <v>52</v>
      </c>
      <c r="G104" s="27">
        <v>40.0</v>
      </c>
      <c r="H104" s="27">
        <v>3.0</v>
      </c>
      <c r="I104" s="27">
        <v>1.0</v>
      </c>
      <c r="J104" s="27">
        <v>44.0</v>
      </c>
      <c r="K104" s="27"/>
      <c r="L104" s="27"/>
      <c r="M104" s="27"/>
      <c r="N104" s="27"/>
      <c r="O104" s="45" t="str">
        <f t="shared" ref="O104:P104" si="47">IF(M104&gt;0,1,"")</f>
        <v/>
      </c>
      <c r="P104" s="45" t="str">
        <f t="shared" si="47"/>
        <v/>
      </c>
      <c r="Q104" s="34" t="str">
        <f t="shared" si="2"/>
        <v>#N/A</v>
      </c>
      <c r="R104" s="34" t="s">
        <v>420</v>
      </c>
      <c r="T104" s="35" t="s">
        <v>421</v>
      </c>
      <c r="U104" s="35" t="s">
        <v>263</v>
      </c>
      <c r="V104" s="35" t="s">
        <v>28</v>
      </c>
      <c r="W104" s="58">
        <v>84065.0</v>
      </c>
      <c r="X104" s="35" t="s">
        <v>29</v>
      </c>
      <c r="Y104" s="42"/>
      <c r="Z104" s="29" t="str">
        <f t="shared" si="7"/>
        <v/>
      </c>
      <c r="AA104" s="30"/>
      <c r="AB104" s="27"/>
      <c r="AC104" s="27" t="str">
        <f t="shared" si="22"/>
        <v/>
      </c>
      <c r="AD104" s="31" t="str">
        <f t="shared" si="9"/>
        <v/>
      </c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ht="14.25" customHeight="1">
      <c r="A105" s="34">
        <v>10.0</v>
      </c>
      <c r="B105" s="30">
        <v>45603.0</v>
      </c>
      <c r="C105" s="31" t="str">
        <f t="shared" si="1"/>
        <v>#REF!</v>
      </c>
      <c r="D105" s="14" t="s">
        <v>422</v>
      </c>
      <c r="E105" s="34">
        <v>78787.0</v>
      </c>
      <c r="F105" s="27" t="s">
        <v>52</v>
      </c>
      <c r="G105" s="27">
        <v>44.0</v>
      </c>
      <c r="H105" s="27">
        <v>4.0</v>
      </c>
      <c r="I105" s="27">
        <v>1.0</v>
      </c>
      <c r="J105" s="27">
        <v>49.0</v>
      </c>
      <c r="K105" s="27"/>
      <c r="L105" s="27"/>
      <c r="M105" s="27"/>
      <c r="N105" s="27"/>
      <c r="O105" s="45" t="str">
        <f t="shared" ref="O105:P105" si="48">IF(M105&gt;0,1,"")</f>
        <v/>
      </c>
      <c r="P105" s="45" t="str">
        <f t="shared" si="48"/>
        <v/>
      </c>
      <c r="Q105" s="34" t="str">
        <f t="shared" si="2"/>
        <v>#N/A</v>
      </c>
      <c r="R105" s="34" t="s">
        <v>423</v>
      </c>
      <c r="T105" s="35" t="s">
        <v>424</v>
      </c>
      <c r="U105" s="35" t="s">
        <v>263</v>
      </c>
      <c r="V105" s="35" t="s">
        <v>28</v>
      </c>
      <c r="W105" s="58">
        <v>84067.0</v>
      </c>
      <c r="X105" s="35" t="s">
        <v>29</v>
      </c>
      <c r="Y105" s="42"/>
      <c r="Z105" s="29" t="str">
        <f t="shared" si="7"/>
        <v/>
      </c>
      <c r="AA105" s="30"/>
      <c r="AB105" s="27"/>
      <c r="AC105" s="27" t="str">
        <f t="shared" si="22"/>
        <v/>
      </c>
      <c r="AD105" s="31" t="str">
        <f t="shared" si="9"/>
        <v/>
      </c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ht="14.25" customHeight="1">
      <c r="A106" s="34">
        <v>12.0</v>
      </c>
      <c r="B106" s="30">
        <v>45603.0</v>
      </c>
      <c r="C106" s="31" t="str">
        <f t="shared" si="1"/>
        <v>#REF!</v>
      </c>
      <c r="D106" s="14" t="s">
        <v>425</v>
      </c>
      <c r="E106" s="34">
        <v>1.2232548E7</v>
      </c>
      <c r="F106" s="27" t="s">
        <v>52</v>
      </c>
      <c r="G106" s="65">
        <v>40.0</v>
      </c>
      <c r="H106" s="65">
        <v>3.0</v>
      </c>
      <c r="I106" s="65">
        <v>1.0</v>
      </c>
      <c r="J106" s="65">
        <v>44.0</v>
      </c>
      <c r="K106" s="65"/>
      <c r="L106" s="65"/>
      <c r="M106" s="65"/>
      <c r="N106" s="65"/>
      <c r="O106" s="45"/>
      <c r="P106" s="45"/>
      <c r="Q106" s="34" t="str">
        <f t="shared" si="2"/>
        <v>#N/A</v>
      </c>
      <c r="R106" s="34" t="s">
        <v>426</v>
      </c>
      <c r="S106" s="9" t="s">
        <v>427</v>
      </c>
      <c r="T106" s="66" t="s">
        <v>428</v>
      </c>
      <c r="U106" s="34" t="s">
        <v>263</v>
      </c>
      <c r="V106" s="34" t="s">
        <v>28</v>
      </c>
      <c r="W106" s="28">
        <v>84096.0</v>
      </c>
      <c r="X106" s="35" t="s">
        <v>29</v>
      </c>
      <c r="Y106" s="42"/>
      <c r="Z106" s="29" t="str">
        <f t="shared" si="7"/>
        <v/>
      </c>
      <c r="AA106" s="30"/>
      <c r="AB106" s="27"/>
      <c r="AC106" s="27" t="str">
        <f t="shared" si="22"/>
        <v/>
      </c>
      <c r="AD106" s="31" t="str">
        <f t="shared" si="9"/>
        <v/>
      </c>
      <c r="AE106" s="14"/>
      <c r="AF106" s="14"/>
      <c r="AG106" s="51"/>
      <c r="AH106" s="32"/>
      <c r="AI106" s="14"/>
      <c r="AJ106" s="14"/>
      <c r="AK106" s="14"/>
      <c r="AL106" s="14"/>
      <c r="AM106" s="14"/>
    </row>
    <row r="107" ht="14.25" customHeight="1">
      <c r="A107" s="34">
        <v>16.0</v>
      </c>
      <c r="B107" s="30">
        <v>45603.0</v>
      </c>
      <c r="C107" s="31" t="str">
        <f t="shared" si="1"/>
        <v>#REF!</v>
      </c>
      <c r="D107" s="14" t="s">
        <v>429</v>
      </c>
      <c r="E107" s="34">
        <v>139668.0</v>
      </c>
      <c r="F107" s="27" t="s">
        <v>52</v>
      </c>
      <c r="G107" s="27">
        <v>64.0</v>
      </c>
      <c r="H107" s="27">
        <v>5.0</v>
      </c>
      <c r="I107" s="27">
        <v>2.0</v>
      </c>
      <c r="J107" s="27">
        <v>71.0</v>
      </c>
      <c r="K107" s="27"/>
      <c r="L107" s="27"/>
      <c r="M107" s="27"/>
      <c r="N107" s="27"/>
      <c r="O107" s="45" t="str">
        <f t="shared" ref="O107:P107" si="49">IF(M107&gt;0,1,"")</f>
        <v/>
      </c>
      <c r="P107" s="45" t="str">
        <f t="shared" si="49"/>
        <v/>
      </c>
      <c r="Q107" s="34" t="str">
        <f t="shared" si="2"/>
        <v>#N/A</v>
      </c>
      <c r="R107" s="34" t="s">
        <v>430</v>
      </c>
      <c r="T107" s="35" t="s">
        <v>431</v>
      </c>
      <c r="U107" s="35" t="s">
        <v>263</v>
      </c>
      <c r="V107" s="35" t="s">
        <v>28</v>
      </c>
      <c r="W107" s="58">
        <v>84096.0</v>
      </c>
      <c r="X107" s="35" t="s">
        <v>29</v>
      </c>
      <c r="Y107" s="42" t="s">
        <v>64</v>
      </c>
      <c r="Z107" s="29">
        <f t="shared" si="7"/>
        <v>45603</v>
      </c>
      <c r="AA107" s="30">
        <v>45630.0</v>
      </c>
      <c r="AB107" s="27" t="s">
        <v>432</v>
      </c>
      <c r="AC107" s="27" t="str">
        <f t="shared" si="22"/>
        <v/>
      </c>
      <c r="AD107" s="31">
        <f t="shared" si="9"/>
        <v>27</v>
      </c>
      <c r="AE107" s="14" t="s">
        <v>433</v>
      </c>
      <c r="AF107" s="14"/>
      <c r="AG107" s="14"/>
      <c r="AH107" s="14"/>
      <c r="AI107" s="14"/>
      <c r="AJ107" s="14"/>
      <c r="AK107" s="14"/>
      <c r="AL107" s="14"/>
      <c r="AM107" s="14"/>
    </row>
    <row r="108" ht="14.25" customHeight="1">
      <c r="A108" s="34">
        <v>8.0</v>
      </c>
      <c r="B108" s="30">
        <v>45603.0</v>
      </c>
      <c r="C108" s="31" t="str">
        <f t="shared" si="1"/>
        <v>#REF!</v>
      </c>
      <c r="D108" s="14" t="s">
        <v>434</v>
      </c>
      <c r="E108" s="34">
        <v>72607.0</v>
      </c>
      <c r="F108" s="27" t="s">
        <v>52</v>
      </c>
      <c r="G108" s="27">
        <v>28.0</v>
      </c>
      <c r="H108" s="27">
        <v>3.0</v>
      </c>
      <c r="I108" s="27">
        <v>1.0</v>
      </c>
      <c r="J108" s="27">
        <v>32.0</v>
      </c>
      <c r="K108" s="27"/>
      <c r="L108" s="27"/>
      <c r="M108" s="27"/>
      <c r="N108" s="27"/>
      <c r="O108" s="45" t="str">
        <f t="shared" ref="O108:P108" si="50">IF(M108&gt;0,1,"")</f>
        <v/>
      </c>
      <c r="P108" s="45" t="str">
        <f t="shared" si="50"/>
        <v/>
      </c>
      <c r="Q108" s="34" t="str">
        <f t="shared" si="2"/>
        <v>#N/A</v>
      </c>
      <c r="R108" s="34" t="s">
        <v>435</v>
      </c>
      <c r="T108" s="35" t="s">
        <v>436</v>
      </c>
      <c r="U108" s="35" t="s">
        <v>437</v>
      </c>
      <c r="V108" s="35" t="s">
        <v>28</v>
      </c>
      <c r="W108" s="58">
        <v>84065.0</v>
      </c>
      <c r="X108" s="35" t="s">
        <v>29</v>
      </c>
      <c r="Y108" s="42"/>
      <c r="Z108" s="29" t="str">
        <f t="shared" si="7"/>
        <v/>
      </c>
      <c r="AA108" s="30"/>
      <c r="AB108" s="27"/>
      <c r="AC108" s="27" t="str">
        <f t="shared" si="22"/>
        <v/>
      </c>
      <c r="AD108" s="31" t="str">
        <f t="shared" si="9"/>
        <v/>
      </c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ht="14.25" customHeight="1">
      <c r="A109" s="34">
        <v>4.0</v>
      </c>
      <c r="B109" s="30">
        <v>45604.0</v>
      </c>
      <c r="C109" s="31" t="str">
        <f t="shared" si="1"/>
        <v>#REF!</v>
      </c>
      <c r="D109" s="14" t="s">
        <v>438</v>
      </c>
      <c r="E109" s="34">
        <v>108399.0</v>
      </c>
      <c r="F109" s="27" t="s">
        <v>52</v>
      </c>
      <c r="G109" s="27">
        <v>14.0</v>
      </c>
      <c r="H109" s="27">
        <v>3.0</v>
      </c>
      <c r="I109" s="27">
        <v>2.0</v>
      </c>
      <c r="J109" s="27">
        <v>19.0</v>
      </c>
      <c r="K109" s="27"/>
      <c r="L109" s="27"/>
      <c r="M109" s="27"/>
      <c r="N109" s="27"/>
      <c r="O109" s="45" t="str">
        <f t="shared" ref="O109:P109" si="51">IF(M109&gt;0,1,"")</f>
        <v/>
      </c>
      <c r="P109" s="45" t="str">
        <f t="shared" si="51"/>
        <v/>
      </c>
      <c r="Q109" s="34" t="str">
        <f t="shared" si="2"/>
        <v>#N/A</v>
      </c>
      <c r="R109" s="34" t="s">
        <v>439</v>
      </c>
      <c r="T109" s="35" t="s">
        <v>440</v>
      </c>
      <c r="U109" s="35" t="s">
        <v>186</v>
      </c>
      <c r="V109" s="35" t="s">
        <v>28</v>
      </c>
      <c r="W109" s="58">
        <v>84102.0</v>
      </c>
      <c r="X109" s="35" t="s">
        <v>29</v>
      </c>
      <c r="Y109" s="42"/>
      <c r="Z109" s="29" t="str">
        <f t="shared" si="7"/>
        <v/>
      </c>
      <c r="AA109" s="30"/>
      <c r="AB109" s="27"/>
      <c r="AC109" s="27" t="str">
        <f t="shared" si="22"/>
        <v/>
      </c>
      <c r="AD109" s="31" t="str">
        <f t="shared" si="9"/>
        <v/>
      </c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ht="14.25" customHeight="1">
      <c r="A110" s="34">
        <v>4.0</v>
      </c>
      <c r="B110" s="30">
        <v>45604.0</v>
      </c>
      <c r="C110" s="31" t="str">
        <f t="shared" si="1"/>
        <v>#REF!</v>
      </c>
      <c r="D110" s="14" t="s">
        <v>441</v>
      </c>
      <c r="E110" s="34">
        <v>40393.0</v>
      </c>
      <c r="F110" s="27" t="s">
        <v>52</v>
      </c>
      <c r="G110" s="27">
        <v>16.0</v>
      </c>
      <c r="H110" s="27">
        <v>3.0</v>
      </c>
      <c r="I110" s="27">
        <v>1.0</v>
      </c>
      <c r="J110" s="27">
        <v>20.0</v>
      </c>
      <c r="K110" s="27"/>
      <c r="L110" s="27"/>
      <c r="M110" s="27"/>
      <c r="N110" s="27"/>
      <c r="O110" s="45" t="str">
        <f t="shared" ref="O110:P110" si="52">IF(M110&gt;0,1,"")</f>
        <v/>
      </c>
      <c r="P110" s="45" t="str">
        <f t="shared" si="52"/>
        <v/>
      </c>
      <c r="Q110" s="34" t="str">
        <f t="shared" si="2"/>
        <v>#N/A</v>
      </c>
      <c r="R110" s="34" t="s">
        <v>442</v>
      </c>
      <c r="T110" s="35" t="s">
        <v>443</v>
      </c>
      <c r="U110" s="35" t="s">
        <v>186</v>
      </c>
      <c r="V110" s="35" t="s">
        <v>28</v>
      </c>
      <c r="W110" s="58">
        <v>84102.0</v>
      </c>
      <c r="X110" s="35" t="s">
        <v>29</v>
      </c>
      <c r="Y110" s="42"/>
      <c r="Z110" s="29" t="str">
        <f t="shared" si="7"/>
        <v/>
      </c>
      <c r="AA110" s="30"/>
      <c r="AB110" s="27"/>
      <c r="AC110" s="27" t="str">
        <f t="shared" si="22"/>
        <v/>
      </c>
      <c r="AD110" s="31" t="str">
        <f t="shared" si="9"/>
        <v/>
      </c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ht="14.25" customHeight="1">
      <c r="A111" s="34">
        <v>12.0</v>
      </c>
      <c r="B111" s="30">
        <v>45608.0</v>
      </c>
      <c r="C111" s="31" t="str">
        <f t="shared" si="1"/>
        <v>#REF!</v>
      </c>
      <c r="D111" s="14" t="s">
        <v>444</v>
      </c>
      <c r="E111" s="34">
        <v>11468.0</v>
      </c>
      <c r="F111" s="27" t="s">
        <v>52</v>
      </c>
      <c r="G111" s="27">
        <v>42.0</v>
      </c>
      <c r="H111" s="27">
        <v>4.0</v>
      </c>
      <c r="I111" s="27">
        <v>1.0</v>
      </c>
      <c r="J111" s="27">
        <v>47.0</v>
      </c>
      <c r="K111" s="27"/>
      <c r="L111" s="27"/>
      <c r="M111" s="27"/>
      <c r="N111" s="27"/>
      <c r="O111" s="45" t="str">
        <f t="shared" ref="O111:P111" si="53">IF(M111&gt;0,1,"")</f>
        <v/>
      </c>
      <c r="P111" s="45" t="str">
        <f t="shared" si="53"/>
        <v/>
      </c>
      <c r="Q111" s="34" t="str">
        <f t="shared" si="2"/>
        <v>#N/A</v>
      </c>
      <c r="R111" s="34" t="s">
        <v>445</v>
      </c>
      <c r="S111" s="9" t="s">
        <v>446</v>
      </c>
      <c r="T111" s="35" t="s">
        <v>447</v>
      </c>
      <c r="U111" s="35" t="s">
        <v>341</v>
      </c>
      <c r="V111" s="35" t="s">
        <v>28</v>
      </c>
      <c r="W111" s="58">
        <v>84118.0</v>
      </c>
      <c r="X111" s="35" t="s">
        <v>29</v>
      </c>
      <c r="Y111" s="42" t="s">
        <v>64</v>
      </c>
      <c r="Z111" s="29">
        <f t="shared" si="7"/>
        <v>45608</v>
      </c>
      <c r="AA111" s="30">
        <v>45621.0</v>
      </c>
      <c r="AB111" s="27" t="s">
        <v>448</v>
      </c>
      <c r="AC111" s="27" t="str">
        <f t="shared" si="22"/>
        <v/>
      </c>
      <c r="AD111" s="31">
        <f t="shared" si="9"/>
        <v>13</v>
      </c>
      <c r="AE111" s="14" t="s">
        <v>449</v>
      </c>
      <c r="AF111" s="14"/>
      <c r="AG111" s="35"/>
      <c r="AH111" s="35"/>
      <c r="AI111" s="14"/>
      <c r="AJ111" s="14"/>
      <c r="AK111" s="14"/>
      <c r="AL111" s="14"/>
      <c r="AM111" s="14"/>
    </row>
    <row r="112" ht="14.25" customHeight="1">
      <c r="A112" s="34">
        <v>10.0</v>
      </c>
      <c r="B112" s="30">
        <v>45608.0</v>
      </c>
      <c r="C112" s="31" t="str">
        <f t="shared" si="1"/>
        <v>#REF!</v>
      </c>
      <c r="D112" s="14" t="s">
        <v>450</v>
      </c>
      <c r="E112" s="34">
        <v>54427.0</v>
      </c>
      <c r="F112" s="27" t="s">
        <v>52</v>
      </c>
      <c r="G112" s="27">
        <v>34.0</v>
      </c>
      <c r="H112" s="27">
        <v>4.0</v>
      </c>
      <c r="I112" s="27">
        <v>1.0</v>
      </c>
      <c r="J112" s="27">
        <v>39.0</v>
      </c>
      <c r="K112" s="27"/>
      <c r="L112" s="27"/>
      <c r="M112" s="27"/>
      <c r="N112" s="27"/>
      <c r="O112" s="45" t="str">
        <f t="shared" ref="O112:P112" si="54">IF(M112&gt;0,1,"")</f>
        <v/>
      </c>
      <c r="P112" s="45" t="str">
        <f t="shared" si="54"/>
        <v/>
      </c>
      <c r="Q112" s="34" t="str">
        <f t="shared" si="2"/>
        <v>#N/A</v>
      </c>
      <c r="R112" s="34" t="s">
        <v>451</v>
      </c>
      <c r="T112" s="35" t="s">
        <v>452</v>
      </c>
      <c r="U112" s="35" t="s">
        <v>453</v>
      </c>
      <c r="V112" s="35" t="s">
        <v>28</v>
      </c>
      <c r="W112" s="58">
        <v>84088.0</v>
      </c>
      <c r="X112" s="35" t="s">
        <v>29</v>
      </c>
      <c r="Y112" s="42"/>
      <c r="Z112" s="29" t="str">
        <f t="shared" si="7"/>
        <v/>
      </c>
      <c r="AA112" s="30"/>
      <c r="AB112" s="27"/>
      <c r="AC112" s="27" t="str">
        <f t="shared" si="22"/>
        <v/>
      </c>
      <c r="AD112" s="31" t="str">
        <f t="shared" si="9"/>
        <v/>
      </c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ht="14.25" customHeight="1">
      <c r="A113" s="39">
        <v>16.0</v>
      </c>
      <c r="B113" s="37">
        <v>45610.0</v>
      </c>
      <c r="C113" s="38" t="str">
        <f t="shared" si="1"/>
        <v>#REF!</v>
      </c>
      <c r="D113" s="53" t="s">
        <v>454</v>
      </c>
      <c r="E113" s="40">
        <v>108284.0</v>
      </c>
      <c r="F113" s="36" t="s">
        <v>52</v>
      </c>
      <c r="G113" s="36">
        <v>52.0</v>
      </c>
      <c r="H113" s="36">
        <v>4.0</v>
      </c>
      <c r="I113" s="36">
        <v>1.0</v>
      </c>
      <c r="J113" s="36">
        <v>57.0</v>
      </c>
      <c r="Q113" s="34" t="str">
        <f t="shared" si="2"/>
        <v>#N/A</v>
      </c>
      <c r="R113" s="39" t="s">
        <v>455</v>
      </c>
      <c r="S113" s="39"/>
      <c r="T113" s="39" t="s">
        <v>456</v>
      </c>
      <c r="U113" s="39" t="s">
        <v>283</v>
      </c>
      <c r="V113" s="39" t="s">
        <v>28</v>
      </c>
      <c r="W113" s="41">
        <v>84042.0</v>
      </c>
      <c r="X113" s="39" t="s">
        <v>35</v>
      </c>
      <c r="Y113" s="36"/>
      <c r="Z113" s="37" t="str">
        <f t="shared" si="7"/>
        <v/>
      </c>
      <c r="AA113" s="37"/>
      <c r="AB113" s="36"/>
      <c r="AC113" s="36" t="str">
        <f t="shared" si="22"/>
        <v/>
      </c>
      <c r="AD113" s="38" t="str">
        <f t="shared" si="9"/>
        <v/>
      </c>
      <c r="AE113" s="53" t="s">
        <v>92</v>
      </c>
      <c r="AF113" s="14"/>
      <c r="AG113" s="14"/>
      <c r="AH113" s="14"/>
      <c r="AI113" s="14"/>
      <c r="AJ113" s="14"/>
      <c r="AK113" s="14"/>
      <c r="AL113" s="14"/>
      <c r="AM113" s="14"/>
    </row>
    <row r="114" ht="14.25" customHeight="1">
      <c r="A114" s="39">
        <v>12.0</v>
      </c>
      <c r="B114" s="37">
        <v>45610.0</v>
      </c>
      <c r="C114" s="38" t="str">
        <f t="shared" si="1"/>
        <v>#REF!</v>
      </c>
      <c r="D114" s="53" t="s">
        <v>457</v>
      </c>
      <c r="E114" s="39">
        <v>94133.0</v>
      </c>
      <c r="F114" s="36" t="s">
        <v>52</v>
      </c>
      <c r="G114" s="36">
        <v>28.0</v>
      </c>
      <c r="H114" s="36">
        <v>3.0</v>
      </c>
      <c r="I114" s="36">
        <v>1.0</v>
      </c>
      <c r="J114" s="36">
        <v>32.0</v>
      </c>
      <c r="Q114" s="34" t="str">
        <f t="shared" si="2"/>
        <v>#N/A</v>
      </c>
      <c r="R114" s="39" t="s">
        <v>458</v>
      </c>
      <c r="S114" s="39"/>
      <c r="T114" s="44" t="s">
        <v>459</v>
      </c>
      <c r="U114" s="39" t="s">
        <v>114</v>
      </c>
      <c r="V114" s="39" t="s">
        <v>28</v>
      </c>
      <c r="W114" s="41">
        <v>84660.0</v>
      </c>
      <c r="X114" s="39" t="s">
        <v>35</v>
      </c>
      <c r="Y114" s="36"/>
      <c r="Z114" s="37" t="str">
        <f t="shared" si="7"/>
        <v/>
      </c>
      <c r="AA114" s="37"/>
      <c r="AB114" s="36"/>
      <c r="AC114" s="36" t="str">
        <f t="shared" si="22"/>
        <v/>
      </c>
      <c r="AD114" s="38" t="str">
        <f t="shared" si="9"/>
        <v/>
      </c>
      <c r="AE114" s="53" t="s">
        <v>92</v>
      </c>
      <c r="AF114" s="14"/>
      <c r="AG114" s="14"/>
      <c r="AH114" s="14"/>
      <c r="AI114" s="14"/>
      <c r="AJ114" s="14"/>
      <c r="AK114" s="14"/>
      <c r="AL114" s="14"/>
      <c r="AM114" s="14"/>
    </row>
    <row r="115" ht="14.25" customHeight="1">
      <c r="A115" s="34">
        <v>12.0</v>
      </c>
      <c r="B115" s="30">
        <v>45610.0</v>
      </c>
      <c r="C115" s="31" t="str">
        <f t="shared" si="1"/>
        <v>#REF!</v>
      </c>
      <c r="D115" s="53" t="s">
        <v>460</v>
      </c>
      <c r="E115" s="34">
        <v>11467.0</v>
      </c>
      <c r="F115" s="27" t="s">
        <v>52</v>
      </c>
      <c r="G115" s="27">
        <v>42.0</v>
      </c>
      <c r="H115" s="27">
        <v>4.0</v>
      </c>
      <c r="I115" s="27">
        <v>1.0</v>
      </c>
      <c r="J115" s="27">
        <v>47.0</v>
      </c>
      <c r="K115" s="27"/>
      <c r="L115" s="27"/>
      <c r="M115" s="27"/>
      <c r="N115" s="27"/>
      <c r="O115" s="45" t="str">
        <f t="shared" ref="O115:P115" si="55">IF(M115&gt;0,1,"")</f>
        <v/>
      </c>
      <c r="P115" s="45" t="str">
        <f t="shared" si="55"/>
        <v/>
      </c>
      <c r="Q115" s="34" t="str">
        <f t="shared" si="2"/>
        <v>#N/A</v>
      </c>
      <c r="R115" s="34" t="s">
        <v>461</v>
      </c>
      <c r="T115" s="35" t="s">
        <v>462</v>
      </c>
      <c r="U115" s="35" t="s">
        <v>453</v>
      </c>
      <c r="V115" s="35" t="s">
        <v>28</v>
      </c>
      <c r="W115" s="58">
        <v>84084.0</v>
      </c>
      <c r="X115" s="35" t="s">
        <v>29</v>
      </c>
      <c r="Y115" s="42"/>
      <c r="Z115" s="29" t="str">
        <f t="shared" si="7"/>
        <v/>
      </c>
      <c r="AA115" s="30"/>
      <c r="AB115" s="27"/>
      <c r="AC115" s="27" t="str">
        <f t="shared" si="22"/>
        <v/>
      </c>
      <c r="AD115" s="31" t="str">
        <f t="shared" si="9"/>
        <v/>
      </c>
      <c r="AE115" s="53" t="s">
        <v>92</v>
      </c>
      <c r="AF115" s="14"/>
      <c r="AG115" s="14"/>
      <c r="AH115" s="14"/>
      <c r="AI115" s="14"/>
      <c r="AJ115" s="14"/>
      <c r="AK115" s="14"/>
      <c r="AL115" s="14"/>
      <c r="AM115" s="14"/>
    </row>
    <row r="116" ht="14.25" customHeight="1">
      <c r="A116" s="34">
        <v>12.0</v>
      </c>
      <c r="B116" s="30">
        <v>45611.0</v>
      </c>
      <c r="C116" s="31" t="str">
        <f t="shared" si="1"/>
        <v>#REF!</v>
      </c>
      <c r="D116" s="14" t="s">
        <v>463</v>
      </c>
      <c r="E116" s="34">
        <v>86.0</v>
      </c>
      <c r="F116" s="27" t="s">
        <v>52</v>
      </c>
      <c r="G116" s="27">
        <v>40.0</v>
      </c>
      <c r="H116" s="27">
        <v>3.0</v>
      </c>
      <c r="I116" s="27">
        <v>1.0</v>
      </c>
      <c r="J116" s="27">
        <v>44.0</v>
      </c>
      <c r="K116" s="27"/>
      <c r="L116" s="27"/>
      <c r="M116" s="27"/>
      <c r="N116" s="27"/>
      <c r="O116" s="45" t="str">
        <f t="shared" ref="O116:P116" si="56">IF(M116&gt;0,1,"")</f>
        <v/>
      </c>
      <c r="P116" s="45" t="str">
        <f t="shared" si="56"/>
        <v/>
      </c>
      <c r="Q116" s="34" t="str">
        <f t="shared" si="2"/>
        <v>#N/A</v>
      </c>
      <c r="R116" s="34" t="s">
        <v>464</v>
      </c>
      <c r="T116" s="35" t="s">
        <v>465</v>
      </c>
      <c r="U116" s="35" t="s">
        <v>186</v>
      </c>
      <c r="V116" s="35" t="s">
        <v>28</v>
      </c>
      <c r="W116" s="58">
        <v>84115.0</v>
      </c>
      <c r="X116" s="34" t="s">
        <v>29</v>
      </c>
      <c r="Y116" s="27"/>
      <c r="Z116" s="29" t="str">
        <f t="shared" si="7"/>
        <v/>
      </c>
      <c r="AA116" s="30"/>
      <c r="AB116" s="27"/>
      <c r="AC116" s="27" t="str">
        <f t="shared" si="22"/>
        <v/>
      </c>
      <c r="AD116" s="31" t="str">
        <f t="shared" si="9"/>
        <v/>
      </c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ht="14.25" customHeight="1">
      <c r="A117" s="34">
        <v>4.0</v>
      </c>
      <c r="B117" s="30">
        <v>45611.0</v>
      </c>
      <c r="C117" s="31" t="str">
        <f t="shared" si="1"/>
        <v>#REF!</v>
      </c>
      <c r="D117" s="14" t="s">
        <v>466</v>
      </c>
      <c r="E117" s="34">
        <v>28239.0</v>
      </c>
      <c r="F117" s="27" t="s">
        <v>52</v>
      </c>
      <c r="G117" s="27">
        <v>16.0</v>
      </c>
      <c r="H117" s="27">
        <v>3.0</v>
      </c>
      <c r="I117" s="27">
        <v>1.0</v>
      </c>
      <c r="J117" s="27">
        <v>20.0</v>
      </c>
      <c r="K117" s="27"/>
      <c r="L117" s="27"/>
      <c r="M117" s="27"/>
      <c r="N117" s="27"/>
      <c r="O117" s="45" t="str">
        <f t="shared" ref="O117:P117" si="57">IF(M117&gt;0,1,"")</f>
        <v/>
      </c>
      <c r="P117" s="45" t="str">
        <f t="shared" si="57"/>
        <v/>
      </c>
      <c r="Q117" s="34" t="str">
        <f t="shared" si="2"/>
        <v>#N/A</v>
      </c>
      <c r="R117" s="34" t="s">
        <v>467</v>
      </c>
      <c r="T117" s="35" t="s">
        <v>468</v>
      </c>
      <c r="U117" s="35" t="s">
        <v>186</v>
      </c>
      <c r="V117" s="35" t="s">
        <v>28</v>
      </c>
      <c r="W117" s="58">
        <v>84115.0</v>
      </c>
      <c r="X117" s="35" t="s">
        <v>29</v>
      </c>
      <c r="Y117" s="42"/>
      <c r="Z117" s="29" t="str">
        <f t="shared" si="7"/>
        <v/>
      </c>
      <c r="AA117" s="30"/>
      <c r="AB117" s="27"/>
      <c r="AC117" s="27" t="str">
        <f t="shared" si="22"/>
        <v/>
      </c>
      <c r="AD117" s="31" t="str">
        <f t="shared" si="9"/>
        <v/>
      </c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ht="14.25" customHeight="1">
      <c r="A118" s="39">
        <v>10.0</v>
      </c>
      <c r="B118" s="37">
        <v>45614.0</v>
      </c>
      <c r="C118" s="38" t="str">
        <f t="shared" si="1"/>
        <v>#REF!</v>
      </c>
      <c r="D118" s="39" t="s">
        <v>469</v>
      </c>
      <c r="E118" s="40">
        <v>1.2238987E7</v>
      </c>
      <c r="F118" s="36" t="s">
        <v>52</v>
      </c>
      <c r="G118" s="36">
        <v>50.0</v>
      </c>
      <c r="H118" s="36">
        <v>4.0</v>
      </c>
      <c r="I118" s="36">
        <v>2.0</v>
      </c>
      <c r="J118" s="36">
        <v>56.0</v>
      </c>
      <c r="Q118" s="34" t="str">
        <f t="shared" si="2"/>
        <v>#N/A</v>
      </c>
      <c r="R118" s="39" t="s">
        <v>470</v>
      </c>
      <c r="S118" s="39"/>
      <c r="T118" s="39" t="s">
        <v>471</v>
      </c>
      <c r="U118" s="39" t="s">
        <v>205</v>
      </c>
      <c r="V118" s="39" t="s">
        <v>28</v>
      </c>
      <c r="W118" s="41">
        <v>84005.0</v>
      </c>
      <c r="X118" s="39" t="s">
        <v>35</v>
      </c>
      <c r="Y118" s="36"/>
      <c r="Z118" s="37" t="str">
        <f t="shared" si="7"/>
        <v/>
      </c>
      <c r="AA118" s="37"/>
      <c r="AB118" s="36"/>
      <c r="AC118" s="36" t="str">
        <f t="shared" si="22"/>
        <v/>
      </c>
      <c r="AD118" s="38" t="str">
        <f t="shared" si="9"/>
        <v/>
      </c>
      <c r="AE118" s="39"/>
      <c r="AF118" s="14"/>
      <c r="AG118" s="14"/>
      <c r="AH118" s="14"/>
      <c r="AI118" s="14"/>
      <c r="AJ118" s="14"/>
      <c r="AK118" s="14"/>
      <c r="AL118" s="14"/>
      <c r="AM118" s="14"/>
    </row>
    <row r="119" ht="14.25" customHeight="1">
      <c r="A119" s="39">
        <v>16.0</v>
      </c>
      <c r="B119" s="37">
        <v>45614.0</v>
      </c>
      <c r="C119" s="38" t="str">
        <f t="shared" si="1"/>
        <v>#REF!</v>
      </c>
      <c r="D119" s="39" t="s">
        <v>472</v>
      </c>
      <c r="E119" s="40">
        <v>117149.0</v>
      </c>
      <c r="F119" s="36" t="s">
        <v>52</v>
      </c>
      <c r="G119" s="36">
        <v>80.0</v>
      </c>
      <c r="H119" s="36">
        <v>4.0</v>
      </c>
      <c r="I119" s="36">
        <v>2.0</v>
      </c>
      <c r="J119" s="36">
        <v>86.0</v>
      </c>
      <c r="Q119" s="34" t="str">
        <f t="shared" si="2"/>
        <v>#N/A</v>
      </c>
      <c r="R119" s="39" t="s">
        <v>473</v>
      </c>
      <c r="S119" s="39"/>
      <c r="T119" s="39" t="s">
        <v>474</v>
      </c>
      <c r="U119" s="39" t="s">
        <v>43</v>
      </c>
      <c r="V119" s="39" t="s">
        <v>28</v>
      </c>
      <c r="W119" s="41">
        <v>84045.0</v>
      </c>
      <c r="X119" s="39" t="s">
        <v>35</v>
      </c>
      <c r="Y119" s="36" t="s">
        <v>64</v>
      </c>
      <c r="Z119" s="37">
        <f t="shared" si="7"/>
        <v>45614</v>
      </c>
      <c r="AA119" s="37">
        <v>45649.0</v>
      </c>
      <c r="AB119" s="36" t="s">
        <v>475</v>
      </c>
      <c r="AC119" s="36" t="str">
        <f t="shared" si="22"/>
        <v/>
      </c>
      <c r="AD119" s="38">
        <f t="shared" si="9"/>
        <v>35</v>
      </c>
      <c r="AE119" s="39" t="s">
        <v>476</v>
      </c>
      <c r="AF119" s="14"/>
      <c r="AG119" s="14"/>
      <c r="AH119" s="14"/>
      <c r="AI119" s="14"/>
      <c r="AJ119" s="14"/>
      <c r="AK119" s="14"/>
      <c r="AL119" s="14"/>
      <c r="AM119" s="14"/>
    </row>
    <row r="120" ht="14.25" customHeight="1">
      <c r="A120" s="39">
        <v>8.0</v>
      </c>
      <c r="B120" s="37">
        <v>45614.0</v>
      </c>
      <c r="C120" s="38" t="str">
        <f t="shared" si="1"/>
        <v>#REF!</v>
      </c>
      <c r="D120" s="39" t="s">
        <v>477</v>
      </c>
      <c r="E120" s="40">
        <v>1.2241869E7</v>
      </c>
      <c r="F120" s="36" t="s">
        <v>52</v>
      </c>
      <c r="G120" s="36">
        <v>32.0</v>
      </c>
      <c r="H120" s="36">
        <v>4.0</v>
      </c>
      <c r="I120" s="36">
        <v>1.0</v>
      </c>
      <c r="J120" s="36">
        <v>37.0</v>
      </c>
      <c r="Q120" s="34" t="str">
        <f t="shared" si="2"/>
        <v>#N/A</v>
      </c>
      <c r="R120" s="39" t="s">
        <v>478</v>
      </c>
      <c r="S120" s="43" t="s">
        <v>479</v>
      </c>
      <c r="T120" s="39" t="s">
        <v>480</v>
      </c>
      <c r="U120" s="39" t="s">
        <v>481</v>
      </c>
      <c r="V120" s="39" t="s">
        <v>28</v>
      </c>
      <c r="W120" s="41">
        <v>84003.0</v>
      </c>
      <c r="X120" s="39" t="s">
        <v>35</v>
      </c>
      <c r="Y120" s="36"/>
      <c r="Z120" s="37" t="str">
        <f t="shared" si="7"/>
        <v/>
      </c>
      <c r="AA120" s="37"/>
      <c r="AB120" s="36"/>
      <c r="AC120" s="36" t="str">
        <f t="shared" si="22"/>
        <v/>
      </c>
      <c r="AD120" s="38" t="str">
        <f t="shared" si="9"/>
        <v/>
      </c>
      <c r="AE120" s="39"/>
      <c r="AF120" s="14"/>
      <c r="AG120" s="14"/>
      <c r="AH120" s="14"/>
      <c r="AI120" s="14"/>
      <c r="AJ120" s="14"/>
      <c r="AK120" s="14"/>
      <c r="AL120" s="14"/>
      <c r="AM120" s="14"/>
    </row>
    <row r="121" ht="14.25" customHeight="1">
      <c r="A121" s="39">
        <v>20.0</v>
      </c>
      <c r="B121" s="37">
        <v>45615.0</v>
      </c>
      <c r="C121" s="38" t="str">
        <f t="shared" si="1"/>
        <v>#REF!</v>
      </c>
      <c r="D121" s="70" t="s">
        <v>482</v>
      </c>
      <c r="E121" s="40">
        <v>116742.0</v>
      </c>
      <c r="F121" s="36" t="s">
        <v>52</v>
      </c>
      <c r="G121" s="36">
        <v>88.0</v>
      </c>
      <c r="H121" s="36">
        <v>3.0</v>
      </c>
      <c r="I121" s="36">
        <v>1.0</v>
      </c>
      <c r="J121" s="36">
        <v>92.0</v>
      </c>
      <c r="Q121" s="34" t="str">
        <f t="shared" si="2"/>
        <v>#N/A</v>
      </c>
      <c r="R121" s="39" t="s">
        <v>483</v>
      </c>
      <c r="S121" s="39"/>
      <c r="T121" s="39" t="s">
        <v>484</v>
      </c>
      <c r="U121" s="39" t="s">
        <v>256</v>
      </c>
      <c r="V121" s="39" t="s">
        <v>28</v>
      </c>
      <c r="W121" s="41">
        <v>84057.0</v>
      </c>
      <c r="X121" s="39" t="s">
        <v>35</v>
      </c>
      <c r="Y121" s="36" t="s">
        <v>64</v>
      </c>
      <c r="Z121" s="37">
        <f t="shared" si="7"/>
        <v>45615</v>
      </c>
      <c r="AA121" s="37">
        <v>45649.0</v>
      </c>
      <c r="AB121" s="36" t="s">
        <v>485</v>
      </c>
      <c r="AC121" s="36" t="str">
        <f t="shared" si="22"/>
        <v/>
      </c>
      <c r="AD121" s="38">
        <f t="shared" si="9"/>
        <v>34</v>
      </c>
      <c r="AE121" s="39" t="s">
        <v>486</v>
      </c>
      <c r="AF121" s="14"/>
      <c r="AG121" s="14"/>
      <c r="AH121" s="14"/>
      <c r="AI121" s="14"/>
      <c r="AJ121" s="14"/>
      <c r="AK121" s="14"/>
      <c r="AL121" s="14"/>
      <c r="AM121" s="14"/>
    </row>
    <row r="122" ht="14.25" customHeight="1">
      <c r="A122" s="39">
        <v>10.0</v>
      </c>
      <c r="B122" s="37">
        <v>45615.0</v>
      </c>
      <c r="C122" s="38" t="str">
        <f t="shared" si="1"/>
        <v>#REF!</v>
      </c>
      <c r="D122" s="39" t="s">
        <v>487</v>
      </c>
      <c r="E122" s="40">
        <v>79032.0</v>
      </c>
      <c r="F122" s="36" t="s">
        <v>52</v>
      </c>
      <c r="G122" s="36">
        <v>30.0</v>
      </c>
      <c r="H122" s="36">
        <v>2.0</v>
      </c>
      <c r="I122" s="36">
        <v>1.0</v>
      </c>
      <c r="J122" s="36">
        <v>33.0</v>
      </c>
      <c r="Q122" s="34" t="str">
        <f t="shared" si="2"/>
        <v>#N/A</v>
      </c>
      <c r="R122" s="39" t="s">
        <v>488</v>
      </c>
      <c r="S122" s="43" t="s">
        <v>489</v>
      </c>
      <c r="T122" s="39" t="s">
        <v>490</v>
      </c>
      <c r="U122" s="39" t="s">
        <v>256</v>
      </c>
      <c r="V122" s="39" t="s">
        <v>28</v>
      </c>
      <c r="W122" s="41">
        <v>84057.0</v>
      </c>
      <c r="X122" s="39" t="s">
        <v>35</v>
      </c>
      <c r="Y122" s="36" t="s">
        <v>64</v>
      </c>
      <c r="Z122" s="37">
        <f t="shared" si="7"/>
        <v>45615</v>
      </c>
      <c r="AA122" s="37">
        <v>45649.0</v>
      </c>
      <c r="AB122" s="36" t="s">
        <v>491</v>
      </c>
      <c r="AC122" s="36" t="str">
        <f t="shared" si="22"/>
        <v/>
      </c>
      <c r="AD122" s="38">
        <f t="shared" si="9"/>
        <v>34</v>
      </c>
      <c r="AE122" s="39" t="s">
        <v>492</v>
      </c>
      <c r="AF122" s="14"/>
      <c r="AG122" s="14"/>
      <c r="AH122" s="14"/>
      <c r="AI122" s="14"/>
      <c r="AJ122" s="14"/>
      <c r="AK122" s="14"/>
      <c r="AL122" s="14"/>
      <c r="AM122" s="14"/>
    </row>
    <row r="123" ht="14.25" customHeight="1">
      <c r="A123" s="39">
        <v>12.0</v>
      </c>
      <c r="B123" s="37">
        <v>45615.0</v>
      </c>
      <c r="C123" s="38" t="str">
        <f t="shared" si="1"/>
        <v>#REF!</v>
      </c>
      <c r="D123" s="39" t="s">
        <v>493</v>
      </c>
      <c r="E123" s="40">
        <v>117474.0</v>
      </c>
      <c r="F123" s="36" t="s">
        <v>52</v>
      </c>
      <c r="G123" s="36">
        <v>40.0</v>
      </c>
      <c r="H123" s="36">
        <v>3.0</v>
      </c>
      <c r="I123" s="36">
        <v>1.0</v>
      </c>
      <c r="J123" s="36">
        <v>44.0</v>
      </c>
      <c r="Q123" s="34" t="str">
        <f t="shared" si="2"/>
        <v>#N/A</v>
      </c>
      <c r="R123" s="39" t="s">
        <v>494</v>
      </c>
      <c r="S123" s="39"/>
      <c r="T123" s="39" t="s">
        <v>495</v>
      </c>
      <c r="U123" s="39" t="s">
        <v>256</v>
      </c>
      <c r="V123" s="39" t="s">
        <v>28</v>
      </c>
      <c r="W123" s="41">
        <v>84058.0</v>
      </c>
      <c r="X123" s="39" t="s">
        <v>35</v>
      </c>
      <c r="Y123" s="36" t="s">
        <v>64</v>
      </c>
      <c r="Z123" s="37">
        <f t="shared" si="7"/>
        <v>45615</v>
      </c>
      <c r="AA123" s="37">
        <v>45649.0</v>
      </c>
      <c r="AB123" s="36" t="s">
        <v>496</v>
      </c>
      <c r="AC123" s="36" t="str">
        <f t="shared" si="22"/>
        <v/>
      </c>
      <c r="AD123" s="38">
        <f t="shared" si="9"/>
        <v>34</v>
      </c>
      <c r="AE123" s="39" t="s">
        <v>497</v>
      </c>
      <c r="AF123" s="14"/>
      <c r="AG123" s="14"/>
      <c r="AH123" s="14"/>
      <c r="AI123" s="14"/>
      <c r="AJ123" s="14"/>
      <c r="AK123" s="14"/>
      <c r="AL123" s="14"/>
      <c r="AM123" s="14"/>
    </row>
    <row r="124" ht="14.25" customHeight="1">
      <c r="A124" s="34">
        <v>10.0</v>
      </c>
      <c r="B124" s="30">
        <v>45615.0</v>
      </c>
      <c r="C124" s="31" t="str">
        <f t="shared" si="1"/>
        <v>#REF!</v>
      </c>
      <c r="D124" s="14" t="s">
        <v>498</v>
      </c>
      <c r="E124" s="34">
        <v>15960.0</v>
      </c>
      <c r="F124" s="27" t="s">
        <v>52</v>
      </c>
      <c r="G124" s="27">
        <v>44.0</v>
      </c>
      <c r="H124" s="27">
        <v>4.0</v>
      </c>
      <c r="I124" s="27">
        <v>1.0</v>
      </c>
      <c r="J124" s="27">
        <v>49.0</v>
      </c>
      <c r="K124" s="27"/>
      <c r="L124" s="27"/>
      <c r="M124" s="27"/>
      <c r="N124" s="27"/>
      <c r="O124" s="45" t="str">
        <f t="shared" ref="O124:P124" si="58">IF(M124&gt;0,1,"")</f>
        <v/>
      </c>
      <c r="P124" s="45" t="str">
        <f t="shared" si="58"/>
        <v/>
      </c>
      <c r="Q124" s="34" t="str">
        <f t="shared" si="2"/>
        <v>#N/A</v>
      </c>
      <c r="R124" s="34" t="s">
        <v>499</v>
      </c>
      <c r="S124" s="9" t="s">
        <v>500</v>
      </c>
      <c r="T124" s="35" t="s">
        <v>501</v>
      </c>
      <c r="U124" s="35" t="s">
        <v>453</v>
      </c>
      <c r="V124" s="35" t="s">
        <v>28</v>
      </c>
      <c r="W124" s="58">
        <v>84088.0</v>
      </c>
      <c r="X124" s="35" t="s">
        <v>29</v>
      </c>
      <c r="Y124" s="42" t="s">
        <v>64</v>
      </c>
      <c r="Z124" s="29">
        <f t="shared" si="7"/>
        <v>45615</v>
      </c>
      <c r="AA124" s="30">
        <v>45645.0</v>
      </c>
      <c r="AB124" s="27" t="s">
        <v>502</v>
      </c>
      <c r="AC124" s="27" t="str">
        <f t="shared" si="22"/>
        <v/>
      </c>
      <c r="AD124" s="31">
        <f t="shared" si="9"/>
        <v>30</v>
      </c>
      <c r="AE124" s="14" t="s">
        <v>503</v>
      </c>
      <c r="AF124" s="14"/>
      <c r="AG124" s="71"/>
      <c r="AH124" s="71"/>
      <c r="AI124" s="14"/>
      <c r="AJ124" s="14"/>
      <c r="AK124" s="14"/>
      <c r="AL124" s="14"/>
      <c r="AM124" s="14"/>
    </row>
    <row r="125" ht="14.25" customHeight="1">
      <c r="A125" s="34">
        <v>8.0</v>
      </c>
      <c r="B125" s="30">
        <v>45616.0</v>
      </c>
      <c r="C125" s="31" t="str">
        <f t="shared" si="1"/>
        <v>#REF!</v>
      </c>
      <c r="D125" s="14" t="s">
        <v>504</v>
      </c>
      <c r="E125" s="34">
        <v>105384.0</v>
      </c>
      <c r="F125" s="27" t="s">
        <v>52</v>
      </c>
      <c r="G125" s="27">
        <v>26.0</v>
      </c>
      <c r="H125" s="27">
        <v>4.0</v>
      </c>
      <c r="I125" s="27">
        <v>1.0</v>
      </c>
      <c r="J125" s="27">
        <v>31.0</v>
      </c>
      <c r="K125" s="27"/>
      <c r="L125" s="27"/>
      <c r="M125" s="27"/>
      <c r="N125" s="27"/>
      <c r="O125" s="45" t="str">
        <f t="shared" ref="O125:P125" si="59">IF(M125&gt;0,1,"")</f>
        <v/>
      </c>
      <c r="P125" s="45" t="str">
        <f t="shared" si="59"/>
        <v/>
      </c>
      <c r="Q125" s="34" t="str">
        <f t="shared" si="2"/>
        <v>#N/A</v>
      </c>
      <c r="R125" s="34" t="s">
        <v>505</v>
      </c>
      <c r="T125" s="35" t="s">
        <v>506</v>
      </c>
      <c r="U125" s="35" t="s">
        <v>292</v>
      </c>
      <c r="V125" s="35" t="s">
        <v>28</v>
      </c>
      <c r="W125" s="58">
        <v>84128.0</v>
      </c>
      <c r="X125" s="35" t="s">
        <v>29</v>
      </c>
      <c r="Y125" s="42" t="s">
        <v>64</v>
      </c>
      <c r="Z125" s="29">
        <f t="shared" si="7"/>
        <v>45616</v>
      </c>
      <c r="AA125" s="30">
        <v>45656.0</v>
      </c>
      <c r="AB125" s="27" t="s">
        <v>507</v>
      </c>
      <c r="AC125" s="27" t="str">
        <f t="shared" si="22"/>
        <v/>
      </c>
      <c r="AD125" s="31">
        <f t="shared" si="9"/>
        <v>40</v>
      </c>
      <c r="AE125" s="14" t="s">
        <v>508</v>
      </c>
      <c r="AF125" s="14"/>
      <c r="AG125" s="14"/>
      <c r="AH125" s="14"/>
      <c r="AI125" s="14"/>
      <c r="AJ125" s="14"/>
      <c r="AK125" s="14"/>
      <c r="AL125" s="14"/>
      <c r="AM125" s="14"/>
    </row>
    <row r="126" ht="14.25" customHeight="1">
      <c r="A126" s="34">
        <v>12.0</v>
      </c>
      <c r="B126" s="30">
        <v>45616.0</v>
      </c>
      <c r="C126" s="31" t="str">
        <f t="shared" si="1"/>
        <v>#REF!</v>
      </c>
      <c r="D126" s="14" t="s">
        <v>509</v>
      </c>
      <c r="E126" s="34">
        <v>1.2232662E7</v>
      </c>
      <c r="F126" s="27" t="s">
        <v>52</v>
      </c>
      <c r="G126" s="65">
        <v>40.0</v>
      </c>
      <c r="H126" s="65">
        <v>3.0</v>
      </c>
      <c r="I126" s="65">
        <v>1.0</v>
      </c>
      <c r="J126" s="65">
        <v>44.0</v>
      </c>
      <c r="K126" s="65"/>
      <c r="L126" s="65"/>
      <c r="M126" s="65"/>
      <c r="N126" s="65"/>
      <c r="O126" s="45"/>
      <c r="P126" s="45"/>
      <c r="Q126" s="34" t="str">
        <f t="shared" si="2"/>
        <v>#N/A</v>
      </c>
      <c r="R126" s="34" t="s">
        <v>510</v>
      </c>
      <c r="T126" s="66" t="s">
        <v>511</v>
      </c>
      <c r="U126" s="35" t="s">
        <v>292</v>
      </c>
      <c r="V126" s="35" t="s">
        <v>28</v>
      </c>
      <c r="W126" s="58">
        <v>84128.0</v>
      </c>
      <c r="X126" s="35" t="s">
        <v>29</v>
      </c>
      <c r="Y126" s="42"/>
      <c r="Z126" s="29" t="str">
        <f t="shared" si="7"/>
        <v/>
      </c>
      <c r="AA126" s="30"/>
      <c r="AB126" s="27"/>
      <c r="AC126" s="27" t="str">
        <f t="shared" si="22"/>
        <v/>
      </c>
      <c r="AD126" s="31" t="str">
        <f t="shared" si="9"/>
        <v/>
      </c>
      <c r="AE126" s="14"/>
      <c r="AF126" s="14"/>
      <c r="AG126" s="51"/>
      <c r="AH126" s="32"/>
      <c r="AI126" s="14"/>
      <c r="AJ126" s="14"/>
      <c r="AK126" s="14"/>
      <c r="AL126" s="14"/>
      <c r="AM126" s="14"/>
    </row>
    <row r="127" ht="14.25" customHeight="1">
      <c r="A127" s="34">
        <v>8.0</v>
      </c>
      <c r="B127" s="30">
        <v>45616.0</v>
      </c>
      <c r="C127" s="31" t="str">
        <f t="shared" si="1"/>
        <v>#REF!</v>
      </c>
      <c r="D127" s="14" t="s">
        <v>512</v>
      </c>
      <c r="E127" s="34">
        <v>10559.0</v>
      </c>
      <c r="F127" s="27" t="s">
        <v>52</v>
      </c>
      <c r="G127" s="27">
        <v>28.0</v>
      </c>
      <c r="H127" s="27">
        <v>3.0</v>
      </c>
      <c r="I127" s="27">
        <v>1.0</v>
      </c>
      <c r="J127" s="27">
        <v>32.0</v>
      </c>
      <c r="K127" s="27"/>
      <c r="L127" s="27"/>
      <c r="M127" s="27"/>
      <c r="N127" s="27"/>
      <c r="O127" s="45" t="str">
        <f t="shared" ref="O127:P127" si="60">IF(M127&gt;0,1,"")</f>
        <v/>
      </c>
      <c r="P127" s="45" t="str">
        <f t="shared" si="60"/>
        <v/>
      </c>
      <c r="Q127" s="34" t="str">
        <f t="shared" si="2"/>
        <v>#N/A</v>
      </c>
      <c r="R127" s="34" t="s">
        <v>346</v>
      </c>
      <c r="T127" s="35" t="s">
        <v>513</v>
      </c>
      <c r="U127" s="35" t="s">
        <v>292</v>
      </c>
      <c r="V127" s="35" t="s">
        <v>28</v>
      </c>
      <c r="W127" s="58">
        <v>84120.0</v>
      </c>
      <c r="X127" s="35" t="s">
        <v>29</v>
      </c>
      <c r="Y127" s="42"/>
      <c r="Z127" s="29" t="str">
        <f t="shared" si="7"/>
        <v/>
      </c>
      <c r="AA127" s="30"/>
      <c r="AB127" s="27"/>
      <c r="AC127" s="27" t="str">
        <f t="shared" si="22"/>
        <v/>
      </c>
      <c r="AD127" s="31" t="str">
        <f t="shared" si="9"/>
        <v/>
      </c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ht="14.25" customHeight="1">
      <c r="A128" s="34">
        <v>8.0</v>
      </c>
      <c r="B128" s="30">
        <v>45616.0</v>
      </c>
      <c r="C128" s="31" t="str">
        <f t="shared" si="1"/>
        <v>#REF!</v>
      </c>
      <c r="D128" s="14" t="s">
        <v>514</v>
      </c>
      <c r="E128" s="34">
        <v>1.2235785E7</v>
      </c>
      <c r="F128" s="27" t="s">
        <v>52</v>
      </c>
      <c r="G128" s="27">
        <v>32.0</v>
      </c>
      <c r="H128" s="27">
        <v>3.0</v>
      </c>
      <c r="I128" s="27">
        <v>1.0</v>
      </c>
      <c r="J128" s="27">
        <v>36.0</v>
      </c>
      <c r="K128" s="27"/>
      <c r="L128" s="27"/>
      <c r="M128" s="27"/>
      <c r="N128" s="27"/>
      <c r="O128" s="45" t="str">
        <f t="shared" ref="O128:P128" si="61">IF(M128&gt;0,1,"")</f>
        <v/>
      </c>
      <c r="P128" s="45" t="str">
        <f t="shared" si="61"/>
        <v/>
      </c>
      <c r="Q128" s="34" t="str">
        <f t="shared" si="2"/>
        <v>#N/A</v>
      </c>
      <c r="R128" s="34" t="s">
        <v>515</v>
      </c>
      <c r="S128" s="9" t="s">
        <v>516</v>
      </c>
      <c r="T128" s="35" t="s">
        <v>517</v>
      </c>
      <c r="U128" s="35" t="s">
        <v>341</v>
      </c>
      <c r="V128" s="35" t="s">
        <v>28</v>
      </c>
      <c r="W128" s="58">
        <v>84118.0</v>
      </c>
      <c r="X128" s="35" t="s">
        <v>29</v>
      </c>
      <c r="Y128" s="42"/>
      <c r="Z128" s="29" t="str">
        <f t="shared" si="7"/>
        <v/>
      </c>
      <c r="AA128" s="30"/>
      <c r="AB128" s="27"/>
      <c r="AC128" s="27" t="str">
        <f t="shared" si="22"/>
        <v/>
      </c>
      <c r="AD128" s="31" t="str">
        <f t="shared" si="9"/>
        <v/>
      </c>
      <c r="AE128" s="14"/>
      <c r="AF128" s="14"/>
      <c r="AG128" s="14"/>
      <c r="AH128" s="14"/>
      <c r="AI128" s="14"/>
      <c r="AJ128" s="14"/>
      <c r="AK128" s="53"/>
      <c r="AL128" s="53"/>
      <c r="AM128" s="53"/>
    </row>
    <row r="129" ht="14.25" customHeight="1">
      <c r="A129" s="34">
        <v>8.0</v>
      </c>
      <c r="B129" s="30">
        <v>45616.0</v>
      </c>
      <c r="C129" s="31" t="str">
        <f t="shared" si="1"/>
        <v>#REF!</v>
      </c>
      <c r="D129" s="14" t="s">
        <v>518</v>
      </c>
      <c r="E129" s="34">
        <v>54325.0</v>
      </c>
      <c r="F129" s="27" t="s">
        <v>52</v>
      </c>
      <c r="G129" s="27">
        <v>28.0</v>
      </c>
      <c r="H129" s="27">
        <v>3.0</v>
      </c>
      <c r="I129" s="27">
        <v>1.0</v>
      </c>
      <c r="J129" s="27">
        <v>32.0</v>
      </c>
      <c r="K129" s="27"/>
      <c r="L129" s="27"/>
      <c r="M129" s="27"/>
      <c r="N129" s="27"/>
      <c r="O129" s="45" t="str">
        <f t="shared" ref="O129:P129" si="62">IF(M129&gt;0,1,"")</f>
        <v/>
      </c>
      <c r="P129" s="45" t="str">
        <f t="shared" si="62"/>
        <v/>
      </c>
      <c r="Q129" s="34" t="str">
        <f t="shared" si="2"/>
        <v>#N/A</v>
      </c>
      <c r="R129" s="34" t="s">
        <v>346</v>
      </c>
      <c r="S129" s="9" t="s">
        <v>519</v>
      </c>
      <c r="T129" s="35" t="s">
        <v>520</v>
      </c>
      <c r="U129" s="35" t="s">
        <v>341</v>
      </c>
      <c r="V129" s="35" t="s">
        <v>28</v>
      </c>
      <c r="W129" s="58">
        <v>84118.0</v>
      </c>
      <c r="X129" s="35" t="s">
        <v>29</v>
      </c>
      <c r="Y129" s="42"/>
      <c r="Z129" s="29" t="str">
        <f t="shared" si="7"/>
        <v/>
      </c>
      <c r="AA129" s="30"/>
      <c r="AB129" s="27"/>
      <c r="AC129" s="27" t="str">
        <f t="shared" si="22"/>
        <v/>
      </c>
      <c r="AD129" s="31" t="str">
        <f t="shared" si="9"/>
        <v/>
      </c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ht="14.25" customHeight="1">
      <c r="A130" s="34">
        <v>12.0</v>
      </c>
      <c r="B130" s="30">
        <v>45616.0</v>
      </c>
      <c r="C130" s="31" t="str">
        <f t="shared" si="1"/>
        <v>#REF!</v>
      </c>
      <c r="D130" s="14" t="s">
        <v>521</v>
      </c>
      <c r="E130" s="34">
        <v>50818.0</v>
      </c>
      <c r="F130" s="27" t="s">
        <v>52</v>
      </c>
      <c r="G130" s="27">
        <v>40.0</v>
      </c>
      <c r="H130" s="27">
        <v>3.0</v>
      </c>
      <c r="I130" s="27">
        <v>1.0</v>
      </c>
      <c r="J130" s="27">
        <v>44.0</v>
      </c>
      <c r="K130" s="27"/>
      <c r="L130" s="27"/>
      <c r="M130" s="27"/>
      <c r="N130" s="27"/>
      <c r="O130" s="45" t="str">
        <f t="shared" ref="O130:P130" si="63">IF(M130&gt;0,1,"")</f>
        <v/>
      </c>
      <c r="P130" s="45" t="str">
        <f t="shared" si="63"/>
        <v/>
      </c>
      <c r="Q130" s="34" t="str">
        <f t="shared" si="2"/>
        <v>#N/A</v>
      </c>
      <c r="R130" s="34" t="s">
        <v>522</v>
      </c>
      <c r="T130" s="35" t="s">
        <v>523</v>
      </c>
      <c r="U130" s="35" t="s">
        <v>341</v>
      </c>
      <c r="V130" s="35" t="s">
        <v>28</v>
      </c>
      <c r="W130" s="58">
        <v>84118.0</v>
      </c>
      <c r="X130" s="35" t="s">
        <v>29</v>
      </c>
      <c r="Y130" s="42"/>
      <c r="Z130" s="29" t="str">
        <f t="shared" si="7"/>
        <v/>
      </c>
      <c r="AA130" s="30"/>
      <c r="AB130" s="27"/>
      <c r="AC130" s="27" t="str">
        <f t="shared" si="22"/>
        <v/>
      </c>
      <c r="AD130" s="31" t="str">
        <f t="shared" si="9"/>
        <v/>
      </c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ht="14.25" customHeight="1">
      <c r="A131" s="59">
        <v>21.0</v>
      </c>
      <c r="B131" s="60">
        <v>45617.0</v>
      </c>
      <c r="C131" s="61" t="str">
        <f t="shared" si="1"/>
        <v>#REF!</v>
      </c>
      <c r="D131" s="59" t="s">
        <v>524</v>
      </c>
      <c r="E131" s="59">
        <v>215001.0</v>
      </c>
      <c r="F131" s="45" t="s">
        <v>52</v>
      </c>
      <c r="G131" s="72">
        <v>85.0</v>
      </c>
      <c r="H131" s="72">
        <v>6.0</v>
      </c>
      <c r="I131" s="72">
        <v>2.0</v>
      </c>
      <c r="J131" s="72">
        <v>93.0</v>
      </c>
      <c r="K131" s="72"/>
      <c r="L131" s="72"/>
      <c r="M131" s="72">
        <v>5.0</v>
      </c>
      <c r="N131" s="72">
        <v>0.0</v>
      </c>
      <c r="O131" s="45">
        <f t="shared" ref="O131:P131" si="64">IF(M131&gt;0,1,"")</f>
        <v>1</v>
      </c>
      <c r="P131" s="45" t="str">
        <f t="shared" si="64"/>
        <v/>
      </c>
      <c r="Q131" s="34" t="str">
        <f t="shared" si="2"/>
        <v>#N/A</v>
      </c>
      <c r="R131" s="59" t="s">
        <v>525</v>
      </c>
      <c r="S131" s="59"/>
      <c r="T131" s="73" t="s">
        <v>526</v>
      </c>
      <c r="U131" s="62" t="s">
        <v>527</v>
      </c>
      <c r="V131" s="62" t="s">
        <v>28</v>
      </c>
      <c r="W131" s="74">
        <v>84115.0</v>
      </c>
      <c r="X131" s="62" t="s">
        <v>29</v>
      </c>
      <c r="Y131" s="64"/>
      <c r="Z131" s="60" t="str">
        <f t="shared" si="7"/>
        <v/>
      </c>
      <c r="AA131" s="60"/>
      <c r="AB131" s="45"/>
      <c r="AC131" s="45" t="str">
        <f t="shared" si="22"/>
        <v/>
      </c>
      <c r="AD131" s="61" t="str">
        <f t="shared" si="9"/>
        <v/>
      </c>
      <c r="AE131" s="59"/>
      <c r="AF131" s="14"/>
      <c r="AG131" s="14"/>
      <c r="AH131" s="14"/>
      <c r="AI131" s="14"/>
      <c r="AJ131" s="14"/>
      <c r="AK131" s="14"/>
      <c r="AL131" s="14"/>
      <c r="AM131" s="14"/>
    </row>
    <row r="132" ht="14.25" customHeight="1">
      <c r="A132" s="59">
        <v>25.0</v>
      </c>
      <c r="B132" s="60">
        <v>45617.0</v>
      </c>
      <c r="C132" s="61" t="str">
        <f t="shared" si="1"/>
        <v>#REF!</v>
      </c>
      <c r="D132" s="59" t="s">
        <v>528</v>
      </c>
      <c r="E132" s="59">
        <v>80982.0</v>
      </c>
      <c r="F132" s="45" t="s">
        <v>52</v>
      </c>
      <c r="G132" s="45">
        <v>65.0</v>
      </c>
      <c r="H132" s="45">
        <v>5.0</v>
      </c>
      <c r="I132" s="45">
        <v>1.0</v>
      </c>
      <c r="J132" s="45">
        <v>71.0</v>
      </c>
      <c r="K132" s="45"/>
      <c r="L132" s="45"/>
      <c r="M132" s="45">
        <v>9.0</v>
      </c>
      <c r="N132" s="45">
        <v>0.0</v>
      </c>
      <c r="O132" s="45">
        <f t="shared" ref="O132:P132" si="65">IF(M132&gt;0,1,"")</f>
        <v>1</v>
      </c>
      <c r="P132" s="45" t="str">
        <f t="shared" si="65"/>
        <v/>
      </c>
      <c r="Q132" s="34" t="str">
        <f t="shared" si="2"/>
        <v>#N/A</v>
      </c>
      <c r="R132" s="59" t="s">
        <v>529</v>
      </c>
      <c r="S132" s="59"/>
      <c r="T132" s="62" t="s">
        <v>530</v>
      </c>
      <c r="U132" s="62" t="s">
        <v>186</v>
      </c>
      <c r="V132" s="62" t="s">
        <v>28</v>
      </c>
      <c r="W132" s="63">
        <v>84116.0</v>
      </c>
      <c r="X132" s="62" t="s">
        <v>29</v>
      </c>
      <c r="Y132" s="64" t="s">
        <v>64</v>
      </c>
      <c r="Z132" s="60">
        <f t="shared" si="7"/>
        <v>45617</v>
      </c>
      <c r="AA132" s="60">
        <v>45618.0</v>
      </c>
      <c r="AB132" s="45" t="s">
        <v>531</v>
      </c>
      <c r="AC132" s="45" t="str">
        <f t="shared" si="22"/>
        <v/>
      </c>
      <c r="AD132" s="61">
        <f t="shared" si="9"/>
        <v>1</v>
      </c>
      <c r="AE132" s="59" t="s">
        <v>532</v>
      </c>
      <c r="AF132" s="14"/>
      <c r="AG132" s="14"/>
      <c r="AH132" s="14"/>
      <c r="AI132" s="14"/>
      <c r="AJ132" s="14"/>
      <c r="AK132" s="14"/>
      <c r="AL132" s="14"/>
      <c r="AM132" s="14"/>
    </row>
    <row r="133" ht="14.25" customHeight="1">
      <c r="A133" s="34">
        <v>4.0</v>
      </c>
      <c r="B133" s="30">
        <v>45618.0</v>
      </c>
      <c r="C133" s="31" t="str">
        <f t="shared" si="1"/>
        <v>#REF!</v>
      </c>
      <c r="D133" s="14" t="s">
        <v>533</v>
      </c>
      <c r="E133" s="34">
        <v>32252.0</v>
      </c>
      <c r="F133" s="27" t="s">
        <v>52</v>
      </c>
      <c r="G133" s="27">
        <v>12.0</v>
      </c>
      <c r="H133" s="27">
        <v>3.0</v>
      </c>
      <c r="I133" s="27">
        <v>1.0</v>
      </c>
      <c r="J133" s="27">
        <v>16.0</v>
      </c>
      <c r="K133" s="27"/>
      <c r="L133" s="27"/>
      <c r="M133" s="27"/>
      <c r="N133" s="27"/>
      <c r="O133" s="45" t="str">
        <f t="shared" ref="O133:P133" si="66">IF(M133&gt;0,1,"")</f>
        <v/>
      </c>
      <c r="P133" s="45" t="str">
        <f t="shared" si="66"/>
        <v/>
      </c>
      <c r="Q133" s="34" t="str">
        <f t="shared" si="2"/>
        <v>#N/A</v>
      </c>
      <c r="R133" s="34" t="s">
        <v>534</v>
      </c>
      <c r="T133" s="35" t="s">
        <v>535</v>
      </c>
      <c r="U133" s="35" t="s">
        <v>186</v>
      </c>
      <c r="V133" s="35" t="s">
        <v>28</v>
      </c>
      <c r="W133" s="58">
        <v>84104.0</v>
      </c>
      <c r="X133" s="35" t="s">
        <v>29</v>
      </c>
      <c r="Y133" s="42" t="s">
        <v>64</v>
      </c>
      <c r="Z133" s="29">
        <f t="shared" si="7"/>
        <v>45618</v>
      </c>
      <c r="AA133" s="30">
        <v>45636.0</v>
      </c>
      <c r="AB133" s="27" t="s">
        <v>536</v>
      </c>
      <c r="AC133" s="27" t="str">
        <f t="shared" si="22"/>
        <v/>
      </c>
      <c r="AD133" s="31">
        <f t="shared" si="9"/>
        <v>18</v>
      </c>
      <c r="AE133" s="14" t="s">
        <v>537</v>
      </c>
      <c r="AF133" s="14"/>
      <c r="AG133" s="67"/>
      <c r="AH133" s="56"/>
      <c r="AI133" s="14"/>
      <c r="AJ133" s="14"/>
      <c r="AK133" s="14"/>
      <c r="AL133" s="14"/>
      <c r="AM133" s="14"/>
    </row>
    <row r="134" ht="14.25" customHeight="1">
      <c r="A134" s="34">
        <v>4.0</v>
      </c>
      <c r="B134" s="30">
        <v>45618.0</v>
      </c>
      <c r="C134" s="31" t="str">
        <f t="shared" si="1"/>
        <v>#REF!</v>
      </c>
      <c r="D134" s="14" t="s">
        <v>538</v>
      </c>
      <c r="E134" s="34">
        <v>74871.0</v>
      </c>
      <c r="F134" s="27" t="s">
        <v>52</v>
      </c>
      <c r="G134" s="27">
        <v>16.0</v>
      </c>
      <c r="H134" s="27">
        <v>2.0</v>
      </c>
      <c r="I134" s="27">
        <v>1.0</v>
      </c>
      <c r="J134" s="27">
        <v>19.0</v>
      </c>
      <c r="K134" s="27"/>
      <c r="L134" s="27"/>
      <c r="M134" s="27"/>
      <c r="N134" s="27"/>
      <c r="O134" s="45" t="str">
        <f t="shared" ref="O134:P134" si="67">IF(M134&gt;0,1,"")</f>
        <v/>
      </c>
      <c r="P134" s="45" t="str">
        <f t="shared" si="67"/>
        <v/>
      </c>
      <c r="Q134" s="34" t="str">
        <f t="shared" si="2"/>
        <v>#N/A</v>
      </c>
      <c r="R134" s="34" t="s">
        <v>539</v>
      </c>
      <c r="T134" s="35" t="s">
        <v>540</v>
      </c>
      <c r="U134" s="35" t="s">
        <v>186</v>
      </c>
      <c r="V134" s="35" t="s">
        <v>28</v>
      </c>
      <c r="W134" s="58">
        <v>84104.0</v>
      </c>
      <c r="X134" s="35" t="s">
        <v>29</v>
      </c>
      <c r="Y134" s="42"/>
      <c r="Z134" s="29" t="str">
        <f t="shared" si="7"/>
        <v/>
      </c>
      <c r="AA134" s="30"/>
      <c r="AB134" s="27"/>
      <c r="AC134" s="27" t="str">
        <f t="shared" si="22"/>
        <v/>
      </c>
      <c r="AD134" s="31" t="str">
        <f t="shared" si="9"/>
        <v/>
      </c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ht="14.25" customHeight="1">
      <c r="A135" s="34">
        <v>18.0</v>
      </c>
      <c r="B135" s="30">
        <v>45621.0</v>
      </c>
      <c r="C135" s="31" t="str">
        <f t="shared" si="1"/>
        <v>#REF!</v>
      </c>
      <c r="D135" s="14" t="s">
        <v>541</v>
      </c>
      <c r="E135" s="34">
        <v>108155.0</v>
      </c>
      <c r="F135" s="27" t="s">
        <v>52</v>
      </c>
      <c r="G135" s="27">
        <v>64.0</v>
      </c>
      <c r="H135" s="27">
        <v>3.0</v>
      </c>
      <c r="I135" s="27">
        <v>1.0</v>
      </c>
      <c r="J135" s="27">
        <v>68.0</v>
      </c>
      <c r="K135" s="27"/>
      <c r="L135" s="27"/>
      <c r="M135" s="27"/>
      <c r="N135" s="27"/>
      <c r="O135" s="45" t="str">
        <f t="shared" ref="O135:O158" si="68">IF(M135&gt;0,1,"")</f>
        <v/>
      </c>
      <c r="P135" s="45" t="str">
        <f>IF(N100&gt;0,1,"")</f>
        <v/>
      </c>
      <c r="Q135" s="34" t="str">
        <f t="shared" si="2"/>
        <v>#N/A</v>
      </c>
      <c r="R135" s="34" t="s">
        <v>542</v>
      </c>
      <c r="T135" s="35" t="s">
        <v>543</v>
      </c>
      <c r="U135" s="35" t="s">
        <v>453</v>
      </c>
      <c r="V135" s="35" t="s">
        <v>28</v>
      </c>
      <c r="W135" s="58">
        <v>84081.0</v>
      </c>
      <c r="X135" s="35" t="s">
        <v>29</v>
      </c>
      <c r="Y135" s="42"/>
      <c r="Z135" s="29" t="str">
        <f t="shared" si="7"/>
        <v/>
      </c>
      <c r="AA135" s="30"/>
      <c r="AB135" s="27"/>
      <c r="AC135" s="27" t="str">
        <f t="shared" si="22"/>
        <v/>
      </c>
      <c r="AD135" s="31" t="str">
        <f t="shared" si="9"/>
        <v/>
      </c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ht="14.25" customHeight="1">
      <c r="A136" s="34">
        <v>24.0</v>
      </c>
      <c r="B136" s="30">
        <v>45621.0</v>
      </c>
      <c r="C136" s="31" t="str">
        <f t="shared" si="1"/>
        <v>#REF!</v>
      </c>
      <c r="D136" s="14" t="s">
        <v>544</v>
      </c>
      <c r="E136" s="34">
        <v>1.2236994E7</v>
      </c>
      <c r="F136" s="27" t="s">
        <v>52</v>
      </c>
      <c r="G136" s="27">
        <v>48.0</v>
      </c>
      <c r="H136" s="27">
        <v>3.0</v>
      </c>
      <c r="I136" s="27">
        <v>1.0</v>
      </c>
      <c r="J136" s="27">
        <v>52.0</v>
      </c>
      <c r="K136" s="27"/>
      <c r="L136" s="27"/>
      <c r="M136" s="27"/>
      <c r="N136" s="27"/>
      <c r="O136" s="45" t="str">
        <f t="shared" si="68"/>
        <v/>
      </c>
      <c r="P136" s="45" t="str">
        <f t="shared" ref="P136:P158" si="69">IF(N136&gt;0,1,"")</f>
        <v/>
      </c>
      <c r="Q136" s="34" t="str">
        <f t="shared" si="2"/>
        <v>#N/A</v>
      </c>
      <c r="R136" s="34" t="s">
        <v>545</v>
      </c>
      <c r="S136" s="9" t="s">
        <v>546</v>
      </c>
      <c r="T136" s="35" t="s">
        <v>547</v>
      </c>
      <c r="U136" s="35" t="s">
        <v>437</v>
      </c>
      <c r="V136" s="35" t="s">
        <v>28</v>
      </c>
      <c r="W136" s="58">
        <v>84096.0</v>
      </c>
      <c r="X136" s="35" t="s">
        <v>29</v>
      </c>
      <c r="Y136" s="42"/>
      <c r="Z136" s="29" t="str">
        <f t="shared" si="7"/>
        <v/>
      </c>
      <c r="AA136" s="30"/>
      <c r="AB136" s="27"/>
      <c r="AC136" s="36" t="str">
        <f t="shared" si="22"/>
        <v/>
      </c>
      <c r="AD136" s="38" t="str">
        <f t="shared" si="9"/>
        <v/>
      </c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ht="14.25" customHeight="1">
      <c r="A137" s="34">
        <v>8.0</v>
      </c>
      <c r="B137" s="30">
        <v>45622.0</v>
      </c>
      <c r="C137" s="31" t="str">
        <f t="shared" si="1"/>
        <v>#REF!</v>
      </c>
      <c r="D137" s="14" t="s">
        <v>548</v>
      </c>
      <c r="E137" s="34">
        <v>78258.0</v>
      </c>
      <c r="F137" s="27" t="s">
        <v>52</v>
      </c>
      <c r="G137" s="27">
        <v>34.0</v>
      </c>
      <c r="H137" s="27">
        <v>4.0</v>
      </c>
      <c r="I137" s="27">
        <v>2.0</v>
      </c>
      <c r="J137" s="27">
        <v>40.0</v>
      </c>
      <c r="K137" s="27"/>
      <c r="L137" s="27"/>
      <c r="M137" s="27"/>
      <c r="N137" s="27"/>
      <c r="O137" s="45" t="str">
        <f t="shared" si="68"/>
        <v/>
      </c>
      <c r="P137" s="45" t="str">
        <f t="shared" si="69"/>
        <v/>
      </c>
      <c r="Q137" s="34" t="str">
        <f t="shared" si="2"/>
        <v>#N/A</v>
      </c>
      <c r="R137" s="34" t="s">
        <v>549</v>
      </c>
      <c r="T137" s="35" t="s">
        <v>550</v>
      </c>
      <c r="U137" s="35" t="s">
        <v>186</v>
      </c>
      <c r="V137" s="35" t="s">
        <v>28</v>
      </c>
      <c r="W137" s="58">
        <v>84103.0</v>
      </c>
      <c r="X137" s="35" t="s">
        <v>29</v>
      </c>
      <c r="Y137" s="42"/>
      <c r="Z137" s="29" t="str">
        <f t="shared" si="7"/>
        <v/>
      </c>
      <c r="AA137" s="30"/>
      <c r="AB137" s="27"/>
      <c r="AC137" s="27" t="str">
        <f t="shared" si="22"/>
        <v/>
      </c>
      <c r="AD137" s="31" t="str">
        <f t="shared" si="9"/>
        <v/>
      </c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ht="14.25" customHeight="1">
      <c r="A138" s="34">
        <v>24.0</v>
      </c>
      <c r="B138" s="30">
        <v>45622.0</v>
      </c>
      <c r="C138" s="31" t="str">
        <f t="shared" si="1"/>
        <v>#REF!</v>
      </c>
      <c r="D138" s="14" t="s">
        <v>551</v>
      </c>
      <c r="E138" s="34">
        <v>54957.0</v>
      </c>
      <c r="F138" s="27" t="s">
        <v>52</v>
      </c>
      <c r="G138" s="27">
        <v>72.0</v>
      </c>
      <c r="H138" s="27">
        <v>5.0</v>
      </c>
      <c r="I138" s="27">
        <v>1.0</v>
      </c>
      <c r="J138" s="27">
        <v>78.0</v>
      </c>
      <c r="K138" s="27"/>
      <c r="L138" s="27"/>
      <c r="M138" s="27"/>
      <c r="N138" s="27"/>
      <c r="O138" s="45" t="str">
        <f t="shared" si="68"/>
        <v/>
      </c>
      <c r="P138" s="45" t="str">
        <f t="shared" si="69"/>
        <v/>
      </c>
      <c r="Q138" s="34" t="str">
        <f t="shared" si="2"/>
        <v>#N/A</v>
      </c>
      <c r="R138" s="34" t="s">
        <v>552</v>
      </c>
      <c r="T138" s="35" t="s">
        <v>553</v>
      </c>
      <c r="U138" s="35" t="s">
        <v>186</v>
      </c>
      <c r="V138" s="35" t="s">
        <v>28</v>
      </c>
      <c r="W138" s="58">
        <v>84115.0</v>
      </c>
      <c r="X138" s="35" t="s">
        <v>29</v>
      </c>
      <c r="Y138" s="42"/>
      <c r="Z138" s="29" t="str">
        <f t="shared" si="7"/>
        <v/>
      </c>
      <c r="AA138" s="30"/>
      <c r="AB138" s="27"/>
      <c r="AC138" s="27" t="str">
        <f t="shared" si="22"/>
        <v/>
      </c>
      <c r="AD138" s="31" t="str">
        <f t="shared" si="9"/>
        <v/>
      </c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ht="14.25" customHeight="1">
      <c r="A139" s="34">
        <v>4.0</v>
      </c>
      <c r="B139" s="30">
        <v>45622.0</v>
      </c>
      <c r="C139" s="31" t="str">
        <f t="shared" si="1"/>
        <v>#REF!</v>
      </c>
      <c r="D139" s="14" t="s">
        <v>554</v>
      </c>
      <c r="E139" s="34">
        <v>93.0</v>
      </c>
      <c r="F139" s="27" t="s">
        <v>52</v>
      </c>
      <c r="G139" s="27">
        <v>16.0</v>
      </c>
      <c r="H139" s="27">
        <v>3.0</v>
      </c>
      <c r="I139" s="27">
        <v>1.0</v>
      </c>
      <c r="J139" s="27">
        <v>20.0</v>
      </c>
      <c r="K139" s="27"/>
      <c r="L139" s="27"/>
      <c r="M139" s="27"/>
      <c r="N139" s="27"/>
      <c r="O139" s="45" t="str">
        <f t="shared" si="68"/>
        <v/>
      </c>
      <c r="P139" s="45" t="str">
        <f t="shared" si="69"/>
        <v/>
      </c>
      <c r="Q139" s="34" t="str">
        <f t="shared" si="2"/>
        <v>#N/A</v>
      </c>
      <c r="R139" s="66" t="s">
        <v>555</v>
      </c>
      <c r="S139" s="66"/>
      <c r="T139" s="35" t="s">
        <v>556</v>
      </c>
      <c r="U139" s="35" t="s">
        <v>186</v>
      </c>
      <c r="V139" s="35" t="s">
        <v>28</v>
      </c>
      <c r="W139" s="58">
        <v>84101.0</v>
      </c>
      <c r="X139" s="34" t="s">
        <v>29</v>
      </c>
      <c r="Y139" s="27"/>
      <c r="Z139" s="29" t="str">
        <f t="shared" si="7"/>
        <v/>
      </c>
      <c r="AA139" s="30"/>
      <c r="AB139" s="27"/>
      <c r="AC139" s="27" t="str">
        <f t="shared" si="22"/>
        <v/>
      </c>
      <c r="AD139" s="31" t="str">
        <f t="shared" si="9"/>
        <v/>
      </c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ht="14.25" customHeight="1">
      <c r="A140" s="34">
        <v>12.0</v>
      </c>
      <c r="B140" s="30">
        <v>45623.0</v>
      </c>
      <c r="C140" s="31" t="str">
        <f t="shared" si="1"/>
        <v>#REF!</v>
      </c>
      <c r="D140" s="14" t="s">
        <v>557</v>
      </c>
      <c r="E140" s="34">
        <v>118425.0</v>
      </c>
      <c r="F140" s="27" t="s">
        <v>52</v>
      </c>
      <c r="G140" s="27">
        <v>60.0</v>
      </c>
      <c r="H140" s="27">
        <v>3.0</v>
      </c>
      <c r="I140" s="27">
        <v>1.0</v>
      </c>
      <c r="J140" s="27">
        <v>64.0</v>
      </c>
      <c r="K140" s="27"/>
      <c r="L140" s="27"/>
      <c r="M140" s="27"/>
      <c r="N140" s="27"/>
      <c r="O140" s="45" t="str">
        <f t="shared" si="68"/>
        <v/>
      </c>
      <c r="P140" s="45" t="str">
        <f t="shared" si="69"/>
        <v/>
      </c>
      <c r="Q140" s="34" t="str">
        <f t="shared" si="2"/>
        <v>#N/A</v>
      </c>
      <c r="R140" s="34" t="s">
        <v>558</v>
      </c>
      <c r="T140" s="34" t="s">
        <v>559</v>
      </c>
      <c r="U140" s="34" t="s">
        <v>108</v>
      </c>
      <c r="V140" s="34" t="s">
        <v>28</v>
      </c>
      <c r="W140" s="28">
        <v>84020.0</v>
      </c>
      <c r="X140" s="34" t="s">
        <v>29</v>
      </c>
      <c r="Y140" s="27" t="s">
        <v>64</v>
      </c>
      <c r="Z140" s="30">
        <f t="shared" si="7"/>
        <v>45623</v>
      </c>
      <c r="AA140" s="30">
        <v>45643.0</v>
      </c>
      <c r="AB140" s="27" t="s">
        <v>560</v>
      </c>
      <c r="AC140" s="27" t="str">
        <f t="shared" si="22"/>
        <v/>
      </c>
      <c r="AD140" s="31">
        <f t="shared" si="9"/>
        <v>20</v>
      </c>
      <c r="AE140" s="14" t="s">
        <v>561</v>
      </c>
      <c r="AF140" s="14"/>
      <c r="AG140" s="59"/>
      <c r="AH140" s="59"/>
      <c r="AI140" s="14"/>
      <c r="AJ140" s="14"/>
      <c r="AK140" s="14"/>
      <c r="AL140" s="14"/>
      <c r="AM140" s="14"/>
    </row>
    <row r="141" ht="14.25" customHeight="1">
      <c r="A141" s="34">
        <v>12.0</v>
      </c>
      <c r="B141" s="30">
        <v>45623.0</v>
      </c>
      <c r="C141" s="31" t="str">
        <f t="shared" si="1"/>
        <v>#REF!</v>
      </c>
      <c r="D141" s="14" t="s">
        <v>562</v>
      </c>
      <c r="E141" s="34">
        <v>53025.0</v>
      </c>
      <c r="F141" s="27" t="s">
        <v>52</v>
      </c>
      <c r="G141" s="27">
        <v>60.0</v>
      </c>
      <c r="H141" s="27">
        <v>4.0</v>
      </c>
      <c r="I141" s="27">
        <v>2.0</v>
      </c>
      <c r="J141" s="27">
        <v>66.0</v>
      </c>
      <c r="K141" s="27"/>
      <c r="L141" s="27"/>
      <c r="M141" s="27"/>
      <c r="N141" s="27"/>
      <c r="O141" s="45" t="str">
        <f t="shared" si="68"/>
        <v/>
      </c>
      <c r="P141" s="45" t="str">
        <f t="shared" si="69"/>
        <v/>
      </c>
      <c r="Q141" s="34" t="str">
        <f t="shared" si="2"/>
        <v>#N/A</v>
      </c>
      <c r="R141" s="34" t="s">
        <v>563</v>
      </c>
      <c r="T141" s="35" t="s">
        <v>564</v>
      </c>
      <c r="U141" s="35" t="s">
        <v>27</v>
      </c>
      <c r="V141" s="35" t="s">
        <v>28</v>
      </c>
      <c r="W141" s="58">
        <v>84070.0</v>
      </c>
      <c r="X141" s="35" t="s">
        <v>29</v>
      </c>
      <c r="Y141" s="42" t="s">
        <v>64</v>
      </c>
      <c r="Z141" s="29">
        <f t="shared" si="7"/>
        <v>45623</v>
      </c>
      <c r="AA141" s="30">
        <v>45645.0</v>
      </c>
      <c r="AB141" s="27" t="s">
        <v>565</v>
      </c>
      <c r="AC141" s="27" t="str">
        <f t="shared" si="22"/>
        <v/>
      </c>
      <c r="AD141" s="31">
        <f t="shared" si="9"/>
        <v>22</v>
      </c>
      <c r="AE141" s="14" t="s">
        <v>566</v>
      </c>
      <c r="AF141" s="14"/>
      <c r="AG141" s="14"/>
      <c r="AH141" s="14"/>
      <c r="AI141" s="14"/>
      <c r="AJ141" s="14"/>
      <c r="AK141" s="14"/>
      <c r="AL141" s="14"/>
      <c r="AM141" s="14"/>
    </row>
    <row r="142" ht="14.25" customHeight="1">
      <c r="A142" s="34">
        <v>8.0</v>
      </c>
      <c r="B142" s="30">
        <v>45623.0</v>
      </c>
      <c r="C142" s="31" t="str">
        <f t="shared" si="1"/>
        <v>#REF!</v>
      </c>
      <c r="D142" s="14" t="s">
        <v>567</v>
      </c>
      <c r="E142" s="34">
        <v>11453.0</v>
      </c>
      <c r="F142" s="27" t="s">
        <v>52</v>
      </c>
      <c r="G142" s="27">
        <v>26.0</v>
      </c>
      <c r="H142" s="27">
        <v>3.0</v>
      </c>
      <c r="I142" s="27">
        <v>1.0</v>
      </c>
      <c r="J142" s="27">
        <v>30.0</v>
      </c>
      <c r="K142" s="27"/>
      <c r="L142" s="27"/>
      <c r="M142" s="27"/>
      <c r="N142" s="27"/>
      <c r="O142" s="45" t="str">
        <f t="shared" si="68"/>
        <v/>
      </c>
      <c r="P142" s="45" t="str">
        <f t="shared" si="69"/>
        <v/>
      </c>
      <c r="Q142" s="34" t="str">
        <f t="shared" si="2"/>
        <v>#N/A</v>
      </c>
      <c r="R142" s="34" t="s">
        <v>568</v>
      </c>
      <c r="T142" s="35" t="s">
        <v>569</v>
      </c>
      <c r="U142" s="35" t="s">
        <v>27</v>
      </c>
      <c r="V142" s="35" t="s">
        <v>28</v>
      </c>
      <c r="W142" s="58">
        <v>84070.0</v>
      </c>
      <c r="X142" s="35" t="s">
        <v>29</v>
      </c>
      <c r="Y142" s="42"/>
      <c r="Z142" s="29" t="str">
        <f t="shared" si="7"/>
        <v/>
      </c>
      <c r="AA142" s="30"/>
      <c r="AB142" s="27"/>
      <c r="AC142" s="27" t="str">
        <f t="shared" si="22"/>
        <v/>
      </c>
      <c r="AD142" s="31" t="str">
        <f t="shared" si="9"/>
        <v/>
      </c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ht="14.25" customHeight="1">
      <c r="A143" s="34">
        <v>8.0</v>
      </c>
      <c r="B143" s="30">
        <v>45623.0</v>
      </c>
      <c r="C143" s="31" t="str">
        <f t="shared" si="1"/>
        <v>#REF!</v>
      </c>
      <c r="D143" s="14" t="s">
        <v>570</v>
      </c>
      <c r="E143" s="34">
        <v>138366.0</v>
      </c>
      <c r="F143" s="27" t="s">
        <v>52</v>
      </c>
      <c r="G143" s="27">
        <v>24.0</v>
      </c>
      <c r="H143" s="27">
        <v>3.0</v>
      </c>
      <c r="I143" s="27">
        <v>1.0</v>
      </c>
      <c r="J143" s="27">
        <v>28.0</v>
      </c>
      <c r="K143" s="27"/>
      <c r="L143" s="27"/>
      <c r="M143" s="27"/>
      <c r="N143" s="27"/>
      <c r="O143" s="45" t="str">
        <f t="shared" si="68"/>
        <v/>
      </c>
      <c r="P143" s="45" t="str">
        <f t="shared" si="69"/>
        <v/>
      </c>
      <c r="Q143" s="34" t="str">
        <f t="shared" si="2"/>
        <v>#N/A</v>
      </c>
      <c r="R143" s="34" t="s">
        <v>571</v>
      </c>
      <c r="T143" s="35" t="s">
        <v>572</v>
      </c>
      <c r="U143" s="35" t="s">
        <v>200</v>
      </c>
      <c r="V143" s="35" t="s">
        <v>28</v>
      </c>
      <c r="W143" s="58">
        <v>84121.0</v>
      </c>
      <c r="X143" s="35" t="s">
        <v>29</v>
      </c>
      <c r="Y143" s="42" t="s">
        <v>64</v>
      </c>
      <c r="Z143" s="29">
        <f t="shared" si="7"/>
        <v>45623</v>
      </c>
      <c r="AA143" s="30">
        <v>45646.0</v>
      </c>
      <c r="AB143" s="27" t="s">
        <v>573</v>
      </c>
      <c r="AC143" s="27" t="str">
        <f t="shared" si="22"/>
        <v/>
      </c>
      <c r="AD143" s="31">
        <f t="shared" si="9"/>
        <v>23</v>
      </c>
      <c r="AE143" s="14" t="s">
        <v>574</v>
      </c>
      <c r="AF143" s="14"/>
      <c r="AG143" s="14"/>
      <c r="AH143" s="14"/>
      <c r="AI143" s="14"/>
      <c r="AJ143" s="14"/>
      <c r="AK143" s="14"/>
      <c r="AL143" s="14"/>
      <c r="AM143" s="14"/>
    </row>
    <row r="144" ht="14.25" customHeight="1">
      <c r="A144" s="34">
        <v>10.0</v>
      </c>
      <c r="B144" s="30">
        <v>45625.0</v>
      </c>
      <c r="C144" s="31" t="str">
        <f t="shared" si="1"/>
        <v>#REF!</v>
      </c>
      <c r="D144" s="14" t="s">
        <v>575</v>
      </c>
      <c r="E144" s="34">
        <v>22721.0</v>
      </c>
      <c r="F144" s="27" t="s">
        <v>52</v>
      </c>
      <c r="G144" s="27">
        <v>34.0</v>
      </c>
      <c r="H144" s="27">
        <v>4.0</v>
      </c>
      <c r="I144" s="27">
        <v>1.0</v>
      </c>
      <c r="J144" s="27">
        <v>39.0</v>
      </c>
      <c r="K144" s="27"/>
      <c r="L144" s="27"/>
      <c r="M144" s="27"/>
      <c r="N144" s="27"/>
      <c r="O144" s="45" t="str">
        <f t="shared" si="68"/>
        <v/>
      </c>
      <c r="P144" s="45" t="str">
        <f t="shared" si="69"/>
        <v/>
      </c>
      <c r="Q144" s="34" t="str">
        <f t="shared" si="2"/>
        <v>#N/A</v>
      </c>
      <c r="R144" s="34" t="s">
        <v>576</v>
      </c>
      <c r="S144" s="9" t="s">
        <v>577</v>
      </c>
      <c r="T144" s="35" t="s">
        <v>578</v>
      </c>
      <c r="U144" s="35" t="s">
        <v>200</v>
      </c>
      <c r="V144" s="35" t="s">
        <v>28</v>
      </c>
      <c r="W144" s="58">
        <v>84121.0</v>
      </c>
      <c r="X144" s="35" t="s">
        <v>29</v>
      </c>
      <c r="Y144" s="42" t="s">
        <v>64</v>
      </c>
      <c r="Z144" s="29">
        <f t="shared" si="7"/>
        <v>45625</v>
      </c>
      <c r="AA144" s="30">
        <v>45646.0</v>
      </c>
      <c r="AB144" s="27" t="s">
        <v>579</v>
      </c>
      <c r="AC144" s="27" t="str">
        <f t="shared" si="22"/>
        <v/>
      </c>
      <c r="AD144" s="31">
        <f t="shared" si="9"/>
        <v>21</v>
      </c>
      <c r="AE144" s="14" t="s">
        <v>580</v>
      </c>
      <c r="AF144" s="14"/>
      <c r="AG144" s="14"/>
      <c r="AH144" s="14"/>
      <c r="AI144" s="14"/>
      <c r="AJ144" s="14"/>
      <c r="AK144" s="32"/>
      <c r="AL144" s="32"/>
      <c r="AM144" s="32"/>
    </row>
    <row r="145" ht="14.25" customHeight="1">
      <c r="A145" s="59">
        <v>28.0</v>
      </c>
      <c r="B145" s="60">
        <v>45628.0</v>
      </c>
      <c r="C145" s="61" t="str">
        <f t="shared" si="1"/>
        <v>#REF!</v>
      </c>
      <c r="D145" s="59" t="s">
        <v>581</v>
      </c>
      <c r="E145" s="59">
        <v>52125.0</v>
      </c>
      <c r="F145" s="45" t="s">
        <v>52</v>
      </c>
      <c r="G145" s="45">
        <v>42.0</v>
      </c>
      <c r="H145" s="45">
        <v>10.0</v>
      </c>
      <c r="I145" s="45">
        <v>1.0</v>
      </c>
      <c r="J145" s="45">
        <v>54.0</v>
      </c>
      <c r="K145" s="45"/>
      <c r="L145" s="45"/>
      <c r="M145" s="45">
        <v>12.0</v>
      </c>
      <c r="N145" s="45">
        <v>0.0</v>
      </c>
      <c r="O145" s="45">
        <f t="shared" si="68"/>
        <v>1</v>
      </c>
      <c r="P145" s="45" t="str">
        <f t="shared" si="69"/>
        <v/>
      </c>
      <c r="Q145" s="34" t="str">
        <f t="shared" si="2"/>
        <v>#N/A</v>
      </c>
      <c r="R145" s="59" t="s">
        <v>582</v>
      </c>
      <c r="S145" s="59"/>
      <c r="T145" s="62" t="s">
        <v>583</v>
      </c>
      <c r="U145" s="62" t="s">
        <v>186</v>
      </c>
      <c r="V145" s="62" t="s">
        <v>28</v>
      </c>
      <c r="W145" s="63">
        <v>84104.0</v>
      </c>
      <c r="X145" s="62" t="s">
        <v>29</v>
      </c>
      <c r="Y145" s="64"/>
      <c r="Z145" s="60" t="str">
        <f t="shared" si="7"/>
        <v/>
      </c>
      <c r="AA145" s="60"/>
      <c r="AB145" s="45"/>
      <c r="AC145" s="45" t="str">
        <f t="shared" si="22"/>
        <v/>
      </c>
      <c r="AD145" s="61" t="str">
        <f t="shared" si="9"/>
        <v/>
      </c>
      <c r="AE145" s="59" t="s">
        <v>584</v>
      </c>
      <c r="AF145" s="14"/>
      <c r="AG145" s="14"/>
      <c r="AH145" s="14"/>
      <c r="AI145" s="14"/>
      <c r="AJ145" s="14"/>
      <c r="AK145" s="14"/>
      <c r="AL145" s="14"/>
      <c r="AM145" s="14"/>
    </row>
    <row r="146" ht="14.25" customHeight="1">
      <c r="A146" s="59">
        <v>8.0</v>
      </c>
      <c r="B146" s="60">
        <v>45628.0</v>
      </c>
      <c r="C146" s="61" t="str">
        <f t="shared" si="1"/>
        <v>#REF!</v>
      </c>
      <c r="D146" s="59" t="s">
        <v>585</v>
      </c>
      <c r="E146" s="59">
        <v>57942.0</v>
      </c>
      <c r="F146" s="45" t="s">
        <v>52</v>
      </c>
      <c r="G146" s="45">
        <v>28.0</v>
      </c>
      <c r="H146" s="45">
        <v>4.0</v>
      </c>
      <c r="I146" s="45">
        <v>1.0</v>
      </c>
      <c r="J146" s="45">
        <v>33.0</v>
      </c>
      <c r="K146" s="45"/>
      <c r="L146" s="45"/>
      <c r="M146" s="45">
        <v>4.0</v>
      </c>
      <c r="N146" s="45">
        <v>0.0</v>
      </c>
      <c r="O146" s="45">
        <f t="shared" si="68"/>
        <v>1</v>
      </c>
      <c r="P146" s="45" t="str">
        <f t="shared" si="69"/>
        <v/>
      </c>
      <c r="Q146" s="34" t="str">
        <f t="shared" si="2"/>
        <v>#N/A</v>
      </c>
      <c r="R146" s="59" t="s">
        <v>586</v>
      </c>
      <c r="S146" s="59"/>
      <c r="T146" s="62" t="s">
        <v>587</v>
      </c>
      <c r="U146" s="62" t="s">
        <v>186</v>
      </c>
      <c r="V146" s="62" t="s">
        <v>28</v>
      </c>
      <c r="W146" s="63">
        <v>84106.0</v>
      </c>
      <c r="X146" s="62" t="s">
        <v>29</v>
      </c>
      <c r="Y146" s="64"/>
      <c r="Z146" s="60" t="str">
        <f t="shared" si="7"/>
        <v/>
      </c>
      <c r="AA146" s="30"/>
      <c r="AB146" s="45"/>
      <c r="AC146" s="27" t="str">
        <f t="shared" si="22"/>
        <v/>
      </c>
      <c r="AD146" s="31" t="str">
        <f t="shared" si="9"/>
        <v/>
      </c>
      <c r="AE146" s="59"/>
      <c r="AF146" s="14"/>
      <c r="AG146" s="14"/>
      <c r="AH146" s="14"/>
      <c r="AI146" s="14"/>
      <c r="AJ146" s="14"/>
      <c r="AK146" s="14"/>
      <c r="AL146" s="14"/>
      <c r="AM146" s="14"/>
    </row>
    <row r="147" ht="14.25" customHeight="1">
      <c r="A147" s="34">
        <v>12.0</v>
      </c>
      <c r="B147" s="30">
        <v>45628.0</v>
      </c>
      <c r="C147" s="31" t="str">
        <f t="shared" si="1"/>
        <v>#REF!</v>
      </c>
      <c r="D147" s="14" t="s">
        <v>588</v>
      </c>
      <c r="E147" s="34">
        <v>55895.0</v>
      </c>
      <c r="F147" s="27" t="s">
        <v>52</v>
      </c>
      <c r="G147" s="27">
        <v>56.0</v>
      </c>
      <c r="H147" s="27">
        <v>4.0</v>
      </c>
      <c r="I147" s="27">
        <v>1.0</v>
      </c>
      <c r="J147" s="27">
        <v>61.0</v>
      </c>
      <c r="K147" s="27"/>
      <c r="L147" s="27"/>
      <c r="M147" s="27"/>
      <c r="N147" s="27"/>
      <c r="O147" s="45" t="str">
        <f t="shared" si="68"/>
        <v/>
      </c>
      <c r="P147" s="45" t="str">
        <f t="shared" si="69"/>
        <v/>
      </c>
      <c r="Q147" s="34" t="str">
        <f t="shared" si="2"/>
        <v>#N/A</v>
      </c>
      <c r="R147" s="34" t="s">
        <v>589</v>
      </c>
      <c r="T147" s="35" t="s">
        <v>590</v>
      </c>
      <c r="U147" s="35" t="s">
        <v>186</v>
      </c>
      <c r="V147" s="35" t="s">
        <v>28</v>
      </c>
      <c r="W147" s="58">
        <v>84116.0</v>
      </c>
      <c r="X147" s="35" t="s">
        <v>29</v>
      </c>
      <c r="Y147" s="42" t="s">
        <v>64</v>
      </c>
      <c r="Z147" s="29">
        <f t="shared" si="7"/>
        <v>45628</v>
      </c>
      <c r="AA147" s="30">
        <v>45653.0</v>
      </c>
      <c r="AB147" s="27" t="s">
        <v>591</v>
      </c>
      <c r="AC147" s="27" t="str">
        <f t="shared" si="22"/>
        <v/>
      </c>
      <c r="AD147" s="31">
        <f t="shared" si="9"/>
        <v>25</v>
      </c>
      <c r="AE147" s="14" t="s">
        <v>592</v>
      </c>
      <c r="AF147" s="14"/>
      <c r="AG147" s="14"/>
      <c r="AH147" s="14"/>
      <c r="AI147" s="14"/>
      <c r="AJ147" s="14"/>
      <c r="AK147" s="14"/>
      <c r="AL147" s="14"/>
      <c r="AM147" s="14"/>
    </row>
    <row r="148" ht="14.25" customHeight="1">
      <c r="A148" s="34">
        <v>10.0</v>
      </c>
      <c r="B148" s="30">
        <v>45629.0</v>
      </c>
      <c r="C148" s="31" t="str">
        <f t="shared" si="1"/>
        <v>#REF!</v>
      </c>
      <c r="D148" s="14" t="s">
        <v>593</v>
      </c>
      <c r="E148" s="34">
        <v>30498.0</v>
      </c>
      <c r="F148" s="27" t="s">
        <v>52</v>
      </c>
      <c r="G148" s="27">
        <v>34.0</v>
      </c>
      <c r="H148" s="27">
        <v>4.0</v>
      </c>
      <c r="I148" s="27">
        <v>1.0</v>
      </c>
      <c r="J148" s="27">
        <v>39.0</v>
      </c>
      <c r="K148" s="27"/>
      <c r="L148" s="27"/>
      <c r="M148" s="27"/>
      <c r="N148" s="27"/>
      <c r="O148" s="45" t="str">
        <f t="shared" si="68"/>
        <v/>
      </c>
      <c r="P148" s="45" t="str">
        <f t="shared" si="69"/>
        <v/>
      </c>
      <c r="Q148" s="34" t="str">
        <f t="shared" si="2"/>
        <v>#N/A</v>
      </c>
      <c r="R148" s="34" t="s">
        <v>594</v>
      </c>
      <c r="T148" s="35" t="s">
        <v>595</v>
      </c>
      <c r="U148" s="35" t="s">
        <v>186</v>
      </c>
      <c r="V148" s="35" t="s">
        <v>28</v>
      </c>
      <c r="W148" s="58">
        <v>84107.0</v>
      </c>
      <c r="X148" s="35" t="s">
        <v>29</v>
      </c>
      <c r="Y148" s="42"/>
      <c r="Z148" s="29" t="str">
        <f t="shared" si="7"/>
        <v/>
      </c>
      <c r="AA148" s="30"/>
      <c r="AB148" s="27"/>
      <c r="AC148" s="27" t="str">
        <f t="shared" si="22"/>
        <v/>
      </c>
      <c r="AD148" s="31" t="str">
        <f t="shared" si="9"/>
        <v/>
      </c>
      <c r="AE148" s="14"/>
      <c r="AF148" s="14"/>
      <c r="AG148" s="14"/>
      <c r="AH148" s="14"/>
      <c r="AI148" s="53"/>
      <c r="AJ148" s="53"/>
      <c r="AK148" s="14"/>
      <c r="AL148" s="14"/>
      <c r="AM148" s="14"/>
    </row>
    <row r="149" ht="14.25" customHeight="1">
      <c r="A149" s="34">
        <v>8.0</v>
      </c>
      <c r="B149" s="30">
        <v>45629.0</v>
      </c>
      <c r="C149" s="31" t="str">
        <f t="shared" si="1"/>
        <v>#REF!</v>
      </c>
      <c r="D149" s="14" t="s">
        <v>596</v>
      </c>
      <c r="E149" s="34">
        <v>107396.0</v>
      </c>
      <c r="F149" s="27" t="s">
        <v>52</v>
      </c>
      <c r="G149" s="27">
        <v>28.0</v>
      </c>
      <c r="H149" s="27">
        <v>3.0</v>
      </c>
      <c r="I149" s="27">
        <v>1.0</v>
      </c>
      <c r="J149" s="27">
        <v>32.0</v>
      </c>
      <c r="K149" s="27"/>
      <c r="L149" s="27"/>
      <c r="M149" s="27"/>
      <c r="N149" s="27"/>
      <c r="O149" s="45" t="str">
        <f t="shared" si="68"/>
        <v/>
      </c>
      <c r="P149" s="45" t="str">
        <f t="shared" si="69"/>
        <v/>
      </c>
      <c r="Q149" s="34" t="str">
        <f t="shared" si="2"/>
        <v>#N/A</v>
      </c>
      <c r="R149" s="34" t="s">
        <v>597</v>
      </c>
      <c r="S149" s="9" t="s">
        <v>598</v>
      </c>
      <c r="T149" s="35" t="s">
        <v>599</v>
      </c>
      <c r="U149" s="35" t="s">
        <v>600</v>
      </c>
      <c r="V149" s="35" t="s">
        <v>28</v>
      </c>
      <c r="W149" s="58">
        <v>84118.0</v>
      </c>
      <c r="X149" s="35" t="s">
        <v>29</v>
      </c>
      <c r="Y149" s="42"/>
      <c r="Z149" s="29" t="str">
        <f t="shared" si="7"/>
        <v/>
      </c>
      <c r="AA149" s="30"/>
      <c r="AB149" s="27"/>
      <c r="AC149" s="27" t="str">
        <f t="shared" si="22"/>
        <v/>
      </c>
      <c r="AD149" s="31" t="str">
        <f t="shared" si="9"/>
        <v/>
      </c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ht="14.25" customHeight="1">
      <c r="A150" s="34">
        <v>10.0</v>
      </c>
      <c r="B150" s="30">
        <v>45630.0</v>
      </c>
      <c r="C150" s="31" t="str">
        <f t="shared" si="1"/>
        <v>#REF!</v>
      </c>
      <c r="D150" s="14" t="s">
        <v>601</v>
      </c>
      <c r="E150" s="34">
        <v>121592.0</v>
      </c>
      <c r="F150" s="27" t="s">
        <v>52</v>
      </c>
      <c r="G150" s="27">
        <v>34.0</v>
      </c>
      <c r="H150" s="27">
        <v>3.0</v>
      </c>
      <c r="I150" s="27">
        <v>1.0</v>
      </c>
      <c r="J150" s="27">
        <v>38.0</v>
      </c>
      <c r="K150" s="27"/>
      <c r="L150" s="27"/>
      <c r="M150" s="27"/>
      <c r="N150" s="27"/>
      <c r="O150" s="45" t="str">
        <f t="shared" si="68"/>
        <v/>
      </c>
      <c r="P150" s="45" t="str">
        <f t="shared" si="69"/>
        <v/>
      </c>
      <c r="Q150" s="34" t="str">
        <f t="shared" si="2"/>
        <v>#N/A</v>
      </c>
      <c r="R150" s="75" t="s">
        <v>602</v>
      </c>
      <c r="S150" s="75"/>
      <c r="T150" s="35" t="s">
        <v>603</v>
      </c>
      <c r="U150" s="35" t="s">
        <v>108</v>
      </c>
      <c r="V150" s="35" t="s">
        <v>28</v>
      </c>
      <c r="W150" s="28">
        <v>84020.0</v>
      </c>
      <c r="X150" s="35" t="s">
        <v>29</v>
      </c>
      <c r="Y150" s="42"/>
      <c r="Z150" s="29" t="str">
        <f t="shared" si="7"/>
        <v/>
      </c>
      <c r="AA150" s="30"/>
      <c r="AB150" s="27"/>
      <c r="AC150" s="27" t="str">
        <f t="shared" si="22"/>
        <v/>
      </c>
      <c r="AD150" s="31" t="str">
        <f t="shared" si="9"/>
        <v/>
      </c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ht="14.25" customHeight="1">
      <c r="A151" s="34">
        <v>12.0</v>
      </c>
      <c r="B151" s="30">
        <v>45630.0</v>
      </c>
      <c r="C151" s="31" t="str">
        <f t="shared" si="1"/>
        <v>#REF!</v>
      </c>
      <c r="D151" s="14" t="s">
        <v>604</v>
      </c>
      <c r="E151" s="34">
        <v>72374.0</v>
      </c>
      <c r="F151" s="27" t="s">
        <v>52</v>
      </c>
      <c r="G151" s="27">
        <v>42.0</v>
      </c>
      <c r="H151" s="27">
        <v>3.0</v>
      </c>
      <c r="I151" s="27">
        <v>1.0</v>
      </c>
      <c r="J151" s="27">
        <v>46.0</v>
      </c>
      <c r="K151" s="27"/>
      <c r="L151" s="27"/>
      <c r="M151" s="27"/>
      <c r="N151" s="27"/>
      <c r="O151" s="45" t="str">
        <f t="shared" si="68"/>
        <v/>
      </c>
      <c r="P151" s="45" t="str">
        <f t="shared" si="69"/>
        <v/>
      </c>
      <c r="Q151" s="34" t="str">
        <f t="shared" si="2"/>
        <v>#N/A</v>
      </c>
      <c r="R151" s="34" t="s">
        <v>605</v>
      </c>
      <c r="T151" s="35" t="s">
        <v>606</v>
      </c>
      <c r="U151" s="35" t="s">
        <v>108</v>
      </c>
      <c r="V151" s="35" t="s">
        <v>28</v>
      </c>
      <c r="W151" s="58">
        <v>84020.0</v>
      </c>
      <c r="X151" s="35" t="s">
        <v>29</v>
      </c>
      <c r="Y151" s="42" t="s">
        <v>64</v>
      </c>
      <c r="Z151" s="29">
        <f t="shared" si="7"/>
        <v>45630</v>
      </c>
      <c r="AA151" s="30">
        <v>45646.0</v>
      </c>
      <c r="AB151" s="27" t="s">
        <v>607</v>
      </c>
      <c r="AC151" s="27" t="str">
        <f t="shared" si="22"/>
        <v/>
      </c>
      <c r="AD151" s="31">
        <f t="shared" si="9"/>
        <v>16</v>
      </c>
      <c r="AE151" s="14" t="s">
        <v>608</v>
      </c>
      <c r="AF151" s="14"/>
      <c r="AG151" s="14"/>
      <c r="AH151" s="14"/>
      <c r="AI151" s="14"/>
      <c r="AJ151" s="14"/>
      <c r="AK151" s="14"/>
      <c r="AL151" s="14"/>
      <c r="AM151" s="14"/>
    </row>
    <row r="152" ht="14.25" customHeight="1">
      <c r="A152" s="34">
        <v>8.0</v>
      </c>
      <c r="B152" s="30">
        <v>45630.0</v>
      </c>
      <c r="C152" s="31" t="str">
        <f t="shared" si="1"/>
        <v>#REF!</v>
      </c>
      <c r="D152" s="14" t="s">
        <v>609</v>
      </c>
      <c r="E152" s="34">
        <v>125039.0</v>
      </c>
      <c r="F152" s="27" t="s">
        <v>52</v>
      </c>
      <c r="G152" s="27">
        <v>28.0</v>
      </c>
      <c r="H152" s="27">
        <v>3.0</v>
      </c>
      <c r="I152" s="27">
        <v>1.0</v>
      </c>
      <c r="J152" s="27">
        <v>32.0</v>
      </c>
      <c r="K152" s="27"/>
      <c r="L152" s="27"/>
      <c r="M152" s="27"/>
      <c r="N152" s="27"/>
      <c r="O152" s="45" t="str">
        <f t="shared" si="68"/>
        <v/>
      </c>
      <c r="P152" s="45" t="str">
        <f t="shared" si="69"/>
        <v/>
      </c>
      <c r="Q152" s="34" t="str">
        <f t="shared" si="2"/>
        <v>#N/A</v>
      </c>
      <c r="R152" s="34" t="s">
        <v>346</v>
      </c>
      <c r="T152" s="35" t="s">
        <v>610</v>
      </c>
      <c r="U152" s="35" t="s">
        <v>437</v>
      </c>
      <c r="V152" s="35" t="s">
        <v>28</v>
      </c>
      <c r="W152" s="58">
        <v>84096.0</v>
      </c>
      <c r="X152" s="35" t="s">
        <v>29</v>
      </c>
      <c r="Y152" s="42"/>
      <c r="Z152" s="29" t="str">
        <f t="shared" si="7"/>
        <v/>
      </c>
      <c r="AA152" s="30"/>
      <c r="AB152" s="27"/>
      <c r="AC152" s="27" t="str">
        <f t="shared" si="22"/>
        <v/>
      </c>
      <c r="AD152" s="31" t="str">
        <f t="shared" si="9"/>
        <v/>
      </c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ht="14.25" customHeight="1">
      <c r="A153" s="34">
        <v>64.0</v>
      </c>
      <c r="B153" s="30">
        <v>45631.0</v>
      </c>
      <c r="C153" s="31" t="str">
        <f t="shared" si="1"/>
        <v>#REF!</v>
      </c>
      <c r="D153" s="14" t="s">
        <v>611</v>
      </c>
      <c r="E153" s="34">
        <v>121889.0</v>
      </c>
      <c r="F153" s="27" t="s">
        <v>52</v>
      </c>
      <c r="G153" s="27">
        <v>64.0</v>
      </c>
      <c r="H153" s="27">
        <v>3.0</v>
      </c>
      <c r="I153" s="27">
        <v>0.0</v>
      </c>
      <c r="J153" s="27">
        <v>67.0</v>
      </c>
      <c r="K153" s="27"/>
      <c r="L153" s="27"/>
      <c r="M153" s="27"/>
      <c r="N153" s="27"/>
      <c r="O153" s="45" t="str">
        <f t="shared" si="68"/>
        <v/>
      </c>
      <c r="P153" s="45" t="str">
        <f t="shared" si="69"/>
        <v/>
      </c>
      <c r="Q153" s="34" t="str">
        <f t="shared" si="2"/>
        <v>#N/A</v>
      </c>
      <c r="R153" s="34" t="s">
        <v>612</v>
      </c>
      <c r="T153" s="35" t="s">
        <v>613</v>
      </c>
      <c r="U153" s="35" t="s">
        <v>186</v>
      </c>
      <c r="V153" s="35" t="s">
        <v>28</v>
      </c>
      <c r="W153" s="58">
        <v>84116.0</v>
      </c>
      <c r="X153" s="35" t="s">
        <v>29</v>
      </c>
      <c r="Y153" s="42"/>
      <c r="Z153" s="29" t="str">
        <f t="shared" si="7"/>
        <v/>
      </c>
      <c r="AA153" s="30"/>
      <c r="AB153" s="27"/>
      <c r="AC153" s="27" t="str">
        <f t="shared" si="22"/>
        <v/>
      </c>
      <c r="AD153" s="31" t="str">
        <f t="shared" si="9"/>
        <v/>
      </c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ht="14.25" customHeight="1">
      <c r="A154" s="34">
        <v>12.0</v>
      </c>
      <c r="B154" s="30">
        <v>45631.0</v>
      </c>
      <c r="C154" s="31" t="str">
        <f t="shared" si="1"/>
        <v>#REF!</v>
      </c>
      <c r="D154" s="14" t="s">
        <v>614</v>
      </c>
      <c r="E154" s="34">
        <v>54932.0</v>
      </c>
      <c r="F154" s="27" t="s">
        <v>52</v>
      </c>
      <c r="G154" s="27">
        <v>40.0</v>
      </c>
      <c r="H154" s="27">
        <v>3.0</v>
      </c>
      <c r="I154" s="27">
        <v>1.0</v>
      </c>
      <c r="J154" s="27">
        <v>44.0</v>
      </c>
      <c r="K154" s="27"/>
      <c r="L154" s="27"/>
      <c r="M154" s="27"/>
      <c r="N154" s="27"/>
      <c r="O154" s="45" t="str">
        <f t="shared" si="68"/>
        <v/>
      </c>
      <c r="P154" s="45" t="str">
        <f t="shared" si="69"/>
        <v/>
      </c>
      <c r="Q154" s="34" t="str">
        <f t="shared" si="2"/>
        <v>#N/A</v>
      </c>
      <c r="R154" s="66" t="s">
        <v>615</v>
      </c>
      <c r="S154" s="66"/>
      <c r="T154" s="35" t="s">
        <v>616</v>
      </c>
      <c r="U154" s="35" t="s">
        <v>617</v>
      </c>
      <c r="V154" s="35" t="s">
        <v>28</v>
      </c>
      <c r="W154" s="58">
        <v>84044.0</v>
      </c>
      <c r="X154" s="35" t="s">
        <v>29</v>
      </c>
      <c r="Y154" s="42" t="s">
        <v>64</v>
      </c>
      <c r="Z154" s="29">
        <f t="shared" si="7"/>
        <v>45631</v>
      </c>
      <c r="AA154" s="30">
        <v>45656.0</v>
      </c>
      <c r="AB154" s="27" t="s">
        <v>618</v>
      </c>
      <c r="AC154" s="27" t="str">
        <f t="shared" si="22"/>
        <v/>
      </c>
      <c r="AD154" s="31">
        <f t="shared" si="9"/>
        <v>25</v>
      </c>
      <c r="AE154" s="14" t="s">
        <v>619</v>
      </c>
      <c r="AF154" s="14"/>
      <c r="AG154" s="14"/>
      <c r="AH154" s="14"/>
      <c r="AI154" s="14"/>
      <c r="AJ154" s="14"/>
      <c r="AK154" s="14"/>
      <c r="AL154" s="14"/>
      <c r="AM154" s="14"/>
    </row>
    <row r="155" ht="14.25" customHeight="1">
      <c r="A155" s="34">
        <v>10.0</v>
      </c>
      <c r="B155" s="30">
        <v>45632.0</v>
      </c>
      <c r="C155" s="31" t="str">
        <f t="shared" si="1"/>
        <v>#REF!</v>
      </c>
      <c r="D155" s="14" t="s">
        <v>620</v>
      </c>
      <c r="E155" s="34">
        <v>124336.0</v>
      </c>
      <c r="F155" s="27" t="s">
        <v>52</v>
      </c>
      <c r="G155" s="27">
        <v>34.0</v>
      </c>
      <c r="H155" s="27">
        <v>4.0</v>
      </c>
      <c r="I155" s="27">
        <v>1.0</v>
      </c>
      <c r="J155" s="27">
        <v>39.0</v>
      </c>
      <c r="K155" s="27"/>
      <c r="L155" s="27"/>
      <c r="M155" s="27"/>
      <c r="N155" s="27"/>
      <c r="O155" s="45" t="str">
        <f t="shared" si="68"/>
        <v/>
      </c>
      <c r="P155" s="45" t="str">
        <f t="shared" si="69"/>
        <v/>
      </c>
      <c r="Q155" s="34" t="str">
        <f t="shared" si="2"/>
        <v>#N/A</v>
      </c>
      <c r="R155" s="34" t="s">
        <v>621</v>
      </c>
      <c r="T155" s="34" t="s">
        <v>622</v>
      </c>
      <c r="U155" s="34" t="s">
        <v>186</v>
      </c>
      <c r="V155" s="34" t="s">
        <v>28</v>
      </c>
      <c r="W155" s="28">
        <v>84109.0</v>
      </c>
      <c r="X155" s="34" t="s">
        <v>29</v>
      </c>
      <c r="Y155" s="27"/>
      <c r="Z155" s="30" t="str">
        <f t="shared" si="7"/>
        <v/>
      </c>
      <c r="AA155" s="30"/>
      <c r="AB155" s="27"/>
      <c r="AC155" s="27" t="str">
        <f t="shared" si="22"/>
        <v/>
      </c>
      <c r="AD155" s="31" t="str">
        <f t="shared" si="9"/>
        <v/>
      </c>
      <c r="AE155" s="14"/>
      <c r="AF155" s="53"/>
      <c r="AG155" s="14"/>
      <c r="AH155" s="14"/>
      <c r="AI155" s="53"/>
      <c r="AJ155" s="53"/>
      <c r="AK155" s="14"/>
      <c r="AL155" s="14"/>
      <c r="AM155" s="14"/>
    </row>
    <row r="156" ht="14.25" customHeight="1">
      <c r="A156" s="34">
        <v>12.0</v>
      </c>
      <c r="B156" s="30">
        <v>45635.0</v>
      </c>
      <c r="C156" s="31" t="str">
        <f t="shared" si="1"/>
        <v>#REF!</v>
      </c>
      <c r="D156" s="14" t="s">
        <v>623</v>
      </c>
      <c r="E156" s="34">
        <v>37737.0</v>
      </c>
      <c r="F156" s="27" t="s">
        <v>52</v>
      </c>
      <c r="G156" s="27">
        <v>38.0</v>
      </c>
      <c r="H156" s="27">
        <v>4.0</v>
      </c>
      <c r="I156" s="27">
        <v>1.0</v>
      </c>
      <c r="J156" s="27">
        <v>43.0</v>
      </c>
      <c r="K156" s="27"/>
      <c r="L156" s="27"/>
      <c r="M156" s="27"/>
      <c r="N156" s="27"/>
      <c r="O156" s="45" t="str">
        <f t="shared" si="68"/>
        <v/>
      </c>
      <c r="P156" s="45" t="str">
        <f t="shared" si="69"/>
        <v/>
      </c>
      <c r="Q156" s="34" t="str">
        <f t="shared" si="2"/>
        <v>#N/A</v>
      </c>
      <c r="R156" s="34" t="s">
        <v>624</v>
      </c>
      <c r="S156" s="9" t="s">
        <v>625</v>
      </c>
      <c r="T156" s="34" t="s">
        <v>626</v>
      </c>
      <c r="U156" s="34" t="s">
        <v>186</v>
      </c>
      <c r="V156" s="34" t="s">
        <v>28</v>
      </c>
      <c r="W156" s="28">
        <v>84117.0</v>
      </c>
      <c r="X156" s="34" t="s">
        <v>29</v>
      </c>
      <c r="Y156" s="27"/>
      <c r="Z156" s="30" t="str">
        <f t="shared" si="7"/>
        <v/>
      </c>
      <c r="AA156" s="30"/>
      <c r="AB156" s="27"/>
      <c r="AC156" s="27" t="str">
        <f t="shared" si="22"/>
        <v/>
      </c>
      <c r="AD156" s="31" t="str">
        <f t="shared" si="9"/>
        <v/>
      </c>
      <c r="AE156" s="14"/>
      <c r="AF156" s="14"/>
      <c r="AG156" s="14"/>
      <c r="AH156" s="14"/>
      <c r="AI156" s="14"/>
      <c r="AJ156" s="14"/>
      <c r="AK156" s="56"/>
      <c r="AL156" s="56"/>
      <c r="AM156" s="56"/>
    </row>
    <row r="157" ht="14.25" customHeight="1">
      <c r="A157" s="34">
        <v>12.0</v>
      </c>
      <c r="B157" s="30">
        <v>45635.0</v>
      </c>
      <c r="C157" s="31" t="str">
        <f t="shared" si="1"/>
        <v>#REF!</v>
      </c>
      <c r="D157" s="14" t="s">
        <v>623</v>
      </c>
      <c r="E157" s="34">
        <v>216095.0</v>
      </c>
      <c r="F157" s="27" t="s">
        <v>52</v>
      </c>
      <c r="G157" s="65">
        <v>40.0</v>
      </c>
      <c r="H157" s="65">
        <v>3.0</v>
      </c>
      <c r="I157" s="65">
        <v>1.0</v>
      </c>
      <c r="J157" s="27">
        <v>44.0</v>
      </c>
      <c r="K157" s="65"/>
      <c r="L157" s="65"/>
      <c r="M157" s="65"/>
      <c r="N157" s="65"/>
      <c r="O157" s="45" t="str">
        <f t="shared" si="68"/>
        <v/>
      </c>
      <c r="P157" s="45" t="str">
        <f t="shared" si="69"/>
        <v/>
      </c>
      <c r="Q157" s="34" t="str">
        <f t="shared" si="2"/>
        <v>#N/A</v>
      </c>
      <c r="R157" s="34" t="s">
        <v>627</v>
      </c>
      <c r="T157" s="66" t="s">
        <v>628</v>
      </c>
      <c r="U157" s="35" t="s">
        <v>600</v>
      </c>
      <c r="V157" s="35" t="s">
        <v>28</v>
      </c>
      <c r="W157" s="28">
        <v>84123.0</v>
      </c>
      <c r="X157" s="35" t="s">
        <v>29</v>
      </c>
      <c r="Y157" s="42"/>
      <c r="Z157" s="29" t="str">
        <f t="shared" si="7"/>
        <v/>
      </c>
      <c r="AA157" s="30"/>
      <c r="AB157" s="27"/>
      <c r="AC157" s="27" t="str">
        <f t="shared" si="22"/>
        <v/>
      </c>
      <c r="AD157" s="31" t="str">
        <f t="shared" si="9"/>
        <v/>
      </c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ht="14.25" customHeight="1">
      <c r="A158" s="34">
        <v>20.0</v>
      </c>
      <c r="B158" s="30">
        <v>45636.0</v>
      </c>
      <c r="C158" s="31" t="str">
        <f t="shared" si="1"/>
        <v>#REF!</v>
      </c>
      <c r="D158" s="14" t="s">
        <v>629</v>
      </c>
      <c r="E158" s="34">
        <v>92638.0</v>
      </c>
      <c r="F158" s="27" t="s">
        <v>52</v>
      </c>
      <c r="G158" s="27">
        <v>88.0</v>
      </c>
      <c r="H158" s="27">
        <v>4.0</v>
      </c>
      <c r="I158" s="27">
        <v>1.0</v>
      </c>
      <c r="J158" s="27">
        <v>93.0</v>
      </c>
      <c r="K158" s="27"/>
      <c r="L158" s="27"/>
      <c r="M158" s="27"/>
      <c r="N158" s="27"/>
      <c r="O158" s="45" t="str">
        <f t="shared" si="68"/>
        <v/>
      </c>
      <c r="P158" s="45" t="str">
        <f t="shared" si="69"/>
        <v/>
      </c>
      <c r="Q158" s="34" t="str">
        <f t="shared" si="2"/>
        <v>#N/A</v>
      </c>
      <c r="R158" s="34" t="s">
        <v>630</v>
      </c>
      <c r="T158" s="35" t="s">
        <v>631</v>
      </c>
      <c r="U158" s="35" t="s">
        <v>292</v>
      </c>
      <c r="V158" s="35" t="s">
        <v>28</v>
      </c>
      <c r="W158" s="58">
        <v>84119.0</v>
      </c>
      <c r="X158" s="35" t="s">
        <v>29</v>
      </c>
      <c r="Y158" s="42"/>
      <c r="Z158" s="29" t="str">
        <f t="shared" si="7"/>
        <v/>
      </c>
      <c r="AA158" s="30"/>
      <c r="AB158" s="27"/>
      <c r="AC158" s="27" t="str">
        <f t="shared" si="22"/>
        <v/>
      </c>
      <c r="AD158" s="31" t="str">
        <f t="shared" si="9"/>
        <v/>
      </c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ht="14.25" customHeight="1">
      <c r="A159" s="39">
        <v>5.0</v>
      </c>
      <c r="B159" s="37">
        <v>45637.0</v>
      </c>
      <c r="C159" s="38" t="str">
        <f t="shared" si="1"/>
        <v>#REF!</v>
      </c>
      <c r="D159" s="39" t="s">
        <v>632</v>
      </c>
      <c r="E159" s="39">
        <v>73476.0</v>
      </c>
      <c r="F159" s="36"/>
      <c r="G159" s="36">
        <v>14.0</v>
      </c>
      <c r="H159" s="36">
        <v>3.0</v>
      </c>
      <c r="I159" s="36">
        <v>0.0</v>
      </c>
      <c r="J159" s="36">
        <v>17.0</v>
      </c>
      <c r="Q159" s="34" t="str">
        <f t="shared" si="2"/>
        <v>#N/A</v>
      </c>
      <c r="R159" s="39" t="s">
        <v>633</v>
      </c>
      <c r="S159" s="43" t="s">
        <v>634</v>
      </c>
      <c r="T159" s="44" t="s">
        <v>635</v>
      </c>
      <c r="U159" s="39" t="s">
        <v>114</v>
      </c>
      <c r="V159" s="39" t="s">
        <v>28</v>
      </c>
      <c r="W159" s="41">
        <v>84660.0</v>
      </c>
      <c r="X159" s="39" t="s">
        <v>35</v>
      </c>
      <c r="Y159" s="36"/>
      <c r="Z159" s="30" t="str">
        <f t="shared" si="7"/>
        <v/>
      </c>
      <c r="AA159" s="37"/>
      <c r="AB159" s="36"/>
      <c r="AC159" s="36" t="str">
        <f t="shared" si="22"/>
        <v/>
      </c>
      <c r="AD159" s="38" t="str">
        <f t="shared" si="9"/>
        <v/>
      </c>
      <c r="AE159" s="39" t="s">
        <v>636</v>
      </c>
      <c r="AF159" s="14"/>
      <c r="AG159" s="14"/>
      <c r="AH159" s="14"/>
      <c r="AI159" s="14"/>
      <c r="AJ159" s="14"/>
      <c r="AK159" s="14"/>
      <c r="AL159" s="14"/>
      <c r="AM159" s="14"/>
    </row>
    <row r="160" ht="14.25" customHeight="1">
      <c r="A160" s="34">
        <v>10.0</v>
      </c>
      <c r="B160" s="30">
        <v>45637.0</v>
      </c>
      <c r="C160" s="31" t="str">
        <f t="shared" si="1"/>
        <v>#REF!</v>
      </c>
      <c r="D160" s="14" t="s">
        <v>637</v>
      </c>
      <c r="E160" s="34">
        <v>48538.0</v>
      </c>
      <c r="F160" s="27" t="s">
        <v>52</v>
      </c>
      <c r="G160" s="27">
        <v>34.0</v>
      </c>
      <c r="H160" s="27">
        <v>3.0</v>
      </c>
      <c r="I160" s="27">
        <v>1.0</v>
      </c>
      <c r="J160" s="27">
        <v>38.0</v>
      </c>
      <c r="K160" s="27"/>
      <c r="L160" s="27"/>
      <c r="M160" s="27"/>
      <c r="N160" s="27"/>
      <c r="O160" s="45" t="str">
        <f t="shared" ref="O160:P160" si="70">IF(M160&gt;0,1,"")</f>
        <v/>
      </c>
      <c r="P160" s="45" t="str">
        <f t="shared" si="70"/>
        <v/>
      </c>
      <c r="Q160" s="34" t="str">
        <f t="shared" si="2"/>
        <v>#N/A</v>
      </c>
      <c r="R160" s="34" t="s">
        <v>638</v>
      </c>
      <c r="S160" s="9" t="s">
        <v>639</v>
      </c>
      <c r="T160" s="35" t="s">
        <v>640</v>
      </c>
      <c r="U160" s="35" t="s">
        <v>641</v>
      </c>
      <c r="V160" s="35" t="s">
        <v>28</v>
      </c>
      <c r="W160" s="58">
        <v>84095.0</v>
      </c>
      <c r="X160" s="35" t="s">
        <v>29</v>
      </c>
      <c r="Y160" s="42" t="s">
        <v>64</v>
      </c>
      <c r="Z160" s="29">
        <f t="shared" si="7"/>
        <v>45637</v>
      </c>
      <c r="AA160" s="30">
        <v>45657.0</v>
      </c>
      <c r="AB160" s="27" t="s">
        <v>642</v>
      </c>
      <c r="AC160" s="27" t="str">
        <f t="shared" si="22"/>
        <v/>
      </c>
      <c r="AD160" s="31">
        <f t="shared" si="9"/>
        <v>20</v>
      </c>
      <c r="AE160" s="14" t="s">
        <v>643</v>
      </c>
      <c r="AF160" s="14"/>
      <c r="AG160" s="14"/>
      <c r="AH160" s="14"/>
      <c r="AI160" s="56"/>
      <c r="AJ160" s="56"/>
      <c r="AK160" s="14"/>
      <c r="AL160" s="14"/>
      <c r="AM160" s="14"/>
    </row>
    <row r="161" ht="14.25" customHeight="1">
      <c r="A161" s="34">
        <v>12.0</v>
      </c>
      <c r="B161" s="30">
        <v>45638.0</v>
      </c>
      <c r="C161" s="31" t="str">
        <f t="shared" si="1"/>
        <v>#REF!</v>
      </c>
      <c r="D161" s="14" t="s">
        <v>644</v>
      </c>
      <c r="E161" s="34">
        <v>15954.0</v>
      </c>
      <c r="F161" s="27" t="s">
        <v>52</v>
      </c>
      <c r="G161" s="27">
        <v>48.0</v>
      </c>
      <c r="H161" s="27">
        <v>3.0</v>
      </c>
      <c r="I161" s="27">
        <v>1.0</v>
      </c>
      <c r="J161" s="27">
        <v>52.0</v>
      </c>
      <c r="K161" s="27"/>
      <c r="L161" s="27"/>
      <c r="M161" s="27"/>
      <c r="N161" s="27"/>
      <c r="O161" s="45" t="str">
        <f t="shared" ref="O161:P161" si="71">IF(M161&gt;0,1,"")</f>
        <v/>
      </c>
      <c r="P161" s="45" t="str">
        <f t="shared" si="71"/>
        <v/>
      </c>
      <c r="Q161" s="34" t="str">
        <f t="shared" si="2"/>
        <v>#N/A</v>
      </c>
      <c r="R161" s="34" t="s">
        <v>645</v>
      </c>
      <c r="T161" s="34" t="s">
        <v>646</v>
      </c>
      <c r="U161" s="34" t="s">
        <v>437</v>
      </c>
      <c r="V161" s="34" t="s">
        <v>28</v>
      </c>
      <c r="W161" s="28">
        <v>84065.0</v>
      </c>
      <c r="X161" s="34" t="s">
        <v>29</v>
      </c>
      <c r="Y161" s="27" t="s">
        <v>64</v>
      </c>
      <c r="Z161" s="30">
        <f t="shared" si="7"/>
        <v>45638</v>
      </c>
      <c r="AA161" s="30">
        <v>45657.0</v>
      </c>
      <c r="AB161" s="27" t="s">
        <v>647</v>
      </c>
      <c r="AC161" s="27" t="str">
        <f t="shared" si="22"/>
        <v/>
      </c>
      <c r="AD161" s="31">
        <f t="shared" si="9"/>
        <v>19</v>
      </c>
      <c r="AE161" s="14" t="s">
        <v>648</v>
      </c>
      <c r="AF161" s="14"/>
      <c r="AG161" s="14"/>
      <c r="AH161" s="14"/>
      <c r="AI161" s="14"/>
      <c r="AJ161" s="14"/>
      <c r="AK161" s="14"/>
      <c r="AL161" s="14"/>
      <c r="AM161" s="14"/>
    </row>
    <row r="162" ht="14.25" customHeight="1">
      <c r="A162" s="34">
        <v>12.0</v>
      </c>
      <c r="B162" s="30">
        <v>45638.0</v>
      </c>
      <c r="C162" s="31" t="str">
        <f t="shared" si="1"/>
        <v>#REF!</v>
      </c>
      <c r="D162" s="14" t="s">
        <v>649</v>
      </c>
      <c r="E162" s="34">
        <v>1.2233059E7</v>
      </c>
      <c r="F162" s="27" t="s">
        <v>52</v>
      </c>
      <c r="G162" s="65">
        <v>40.0</v>
      </c>
      <c r="H162" s="65">
        <v>3.0</v>
      </c>
      <c r="I162" s="65">
        <v>1.0</v>
      </c>
      <c r="J162" s="65">
        <v>44.0</v>
      </c>
      <c r="K162" s="65"/>
      <c r="L162" s="65"/>
      <c r="M162" s="65"/>
      <c r="N162" s="65"/>
      <c r="O162" s="45"/>
      <c r="P162" s="45"/>
      <c r="Q162" s="34" t="str">
        <f t="shared" si="2"/>
        <v>#N/A</v>
      </c>
      <c r="R162" s="34" t="s">
        <v>650</v>
      </c>
      <c r="T162" s="66" t="s">
        <v>651</v>
      </c>
      <c r="U162" s="35" t="s">
        <v>600</v>
      </c>
      <c r="V162" s="35" t="s">
        <v>28</v>
      </c>
      <c r="W162" s="58">
        <v>84129.0</v>
      </c>
      <c r="X162" s="35" t="s">
        <v>29</v>
      </c>
      <c r="Y162" s="42"/>
      <c r="Z162" s="29" t="str">
        <f t="shared" si="7"/>
        <v/>
      </c>
      <c r="AA162" s="30"/>
      <c r="AB162" s="27"/>
      <c r="AC162" s="27" t="str">
        <f t="shared" si="22"/>
        <v/>
      </c>
      <c r="AD162" s="31" t="str">
        <f t="shared" si="9"/>
        <v/>
      </c>
      <c r="AE162" s="14"/>
      <c r="AF162" s="14"/>
      <c r="AG162" s="51"/>
      <c r="AH162" s="32"/>
      <c r="AI162" s="14"/>
      <c r="AJ162" s="14"/>
      <c r="AK162" s="14"/>
      <c r="AL162" s="14"/>
      <c r="AM162" s="14"/>
    </row>
    <row r="163" ht="14.25" customHeight="1">
      <c r="A163" s="34">
        <v>8.0</v>
      </c>
      <c r="B163" s="30">
        <v>45639.0</v>
      </c>
      <c r="C163" s="31" t="str">
        <f t="shared" si="1"/>
        <v>#REF!</v>
      </c>
      <c r="D163" s="14" t="s">
        <v>652</v>
      </c>
      <c r="E163" s="34">
        <v>87332.0</v>
      </c>
      <c r="F163" s="27" t="s">
        <v>52</v>
      </c>
      <c r="G163" s="27">
        <v>28.0</v>
      </c>
      <c r="H163" s="27">
        <v>3.0</v>
      </c>
      <c r="I163" s="27">
        <v>1.0</v>
      </c>
      <c r="J163" s="27">
        <v>32.0</v>
      </c>
      <c r="K163" s="27"/>
      <c r="L163" s="27"/>
      <c r="M163" s="27"/>
      <c r="N163" s="27"/>
      <c r="O163" s="45" t="str">
        <f t="shared" ref="O163:P163" si="72">IF(M163&gt;0,1,"")</f>
        <v/>
      </c>
      <c r="P163" s="45" t="str">
        <f t="shared" si="72"/>
        <v/>
      </c>
      <c r="Q163" s="34" t="str">
        <f t="shared" si="2"/>
        <v>#N/A</v>
      </c>
      <c r="R163" s="34" t="s">
        <v>77</v>
      </c>
      <c r="T163" s="35" t="s">
        <v>653</v>
      </c>
      <c r="U163" s="35" t="s">
        <v>186</v>
      </c>
      <c r="V163" s="35" t="s">
        <v>28</v>
      </c>
      <c r="W163" s="58">
        <v>84104.0</v>
      </c>
      <c r="X163" s="35" t="s">
        <v>29</v>
      </c>
      <c r="Y163" s="42"/>
      <c r="Z163" s="29" t="str">
        <f t="shared" si="7"/>
        <v/>
      </c>
      <c r="AA163" s="30"/>
      <c r="AB163" s="27"/>
      <c r="AC163" s="27" t="str">
        <f t="shared" si="22"/>
        <v/>
      </c>
      <c r="AD163" s="31" t="str">
        <f t="shared" si="9"/>
        <v/>
      </c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ht="14.25" customHeight="1">
      <c r="A164" s="34">
        <v>12.0</v>
      </c>
      <c r="B164" s="30">
        <v>45642.0</v>
      </c>
      <c r="C164" s="31" t="str">
        <f t="shared" si="1"/>
        <v>#REF!</v>
      </c>
      <c r="D164" s="53" t="s">
        <v>654</v>
      </c>
      <c r="E164" s="34">
        <v>1.2236134E7</v>
      </c>
      <c r="F164" s="27" t="s">
        <v>52</v>
      </c>
      <c r="G164" s="27">
        <v>40.0</v>
      </c>
      <c r="H164" s="27">
        <v>4.0</v>
      </c>
      <c r="I164" s="27">
        <v>1.0</v>
      </c>
      <c r="J164" s="27">
        <v>45.0</v>
      </c>
      <c r="K164" s="27"/>
      <c r="L164" s="27"/>
      <c r="M164" s="27"/>
      <c r="N164" s="27"/>
      <c r="O164" s="45" t="str">
        <f t="shared" ref="O164:P164" si="73">IF(M164&gt;0,1,"")</f>
        <v/>
      </c>
      <c r="P164" s="45" t="str">
        <f t="shared" si="73"/>
        <v/>
      </c>
      <c r="Q164" s="34" t="str">
        <f t="shared" si="2"/>
        <v>#N/A</v>
      </c>
      <c r="R164" s="34" t="s">
        <v>655</v>
      </c>
      <c r="S164" s="9" t="s">
        <v>656</v>
      </c>
      <c r="T164" s="35" t="s">
        <v>657</v>
      </c>
      <c r="U164" s="35" t="s">
        <v>27</v>
      </c>
      <c r="V164" s="35" t="s">
        <v>28</v>
      </c>
      <c r="W164" s="58">
        <v>84070.0</v>
      </c>
      <c r="X164" s="35" t="s">
        <v>29</v>
      </c>
      <c r="Y164" s="42"/>
      <c r="Z164" s="29" t="str">
        <f t="shared" si="7"/>
        <v/>
      </c>
      <c r="AA164" s="30"/>
      <c r="AB164" s="27"/>
      <c r="AC164" s="27" t="str">
        <f t="shared" si="22"/>
        <v/>
      </c>
      <c r="AD164" s="31" t="str">
        <f t="shared" si="9"/>
        <v/>
      </c>
      <c r="AE164" s="53" t="s">
        <v>92</v>
      </c>
      <c r="AF164" s="14"/>
      <c r="AG164" s="14"/>
      <c r="AH164" s="14"/>
      <c r="AI164" s="14"/>
      <c r="AJ164" s="14"/>
      <c r="AK164" s="14"/>
      <c r="AL164" s="14"/>
      <c r="AM164" s="14"/>
    </row>
    <row r="165" ht="14.25" customHeight="1">
      <c r="A165" s="34">
        <v>12.0</v>
      </c>
      <c r="B165" s="30">
        <v>45642.0</v>
      </c>
      <c r="C165" s="31" t="str">
        <f t="shared" si="1"/>
        <v>#REF!</v>
      </c>
      <c r="D165" s="53" t="s">
        <v>658</v>
      </c>
      <c r="E165" s="34">
        <v>4471.0</v>
      </c>
      <c r="F165" s="27" t="s">
        <v>52</v>
      </c>
      <c r="G165" s="27">
        <v>40.0</v>
      </c>
      <c r="H165" s="27">
        <v>3.0</v>
      </c>
      <c r="I165" s="27">
        <v>1.0</v>
      </c>
      <c r="J165" s="27">
        <v>44.0</v>
      </c>
      <c r="K165" s="27"/>
      <c r="L165" s="27"/>
      <c r="M165" s="27"/>
      <c r="N165" s="27"/>
      <c r="O165" s="45" t="str">
        <f t="shared" ref="O165:P165" si="74">IF(M165&gt;0,1,"")</f>
        <v/>
      </c>
      <c r="P165" s="45" t="str">
        <f t="shared" si="74"/>
        <v/>
      </c>
      <c r="Q165" s="34" t="str">
        <f t="shared" si="2"/>
        <v>#N/A</v>
      </c>
      <c r="R165" s="34" t="s">
        <v>659</v>
      </c>
      <c r="S165" s="9" t="s">
        <v>660</v>
      </c>
      <c r="T165" s="34" t="s">
        <v>661</v>
      </c>
      <c r="U165" s="34" t="s">
        <v>27</v>
      </c>
      <c r="V165" s="34" t="s">
        <v>28</v>
      </c>
      <c r="W165" s="28">
        <v>84070.0</v>
      </c>
      <c r="X165" s="34" t="s">
        <v>29</v>
      </c>
      <c r="Y165" s="27"/>
      <c r="Z165" s="30" t="str">
        <f t="shared" si="7"/>
        <v/>
      </c>
      <c r="AA165" s="30"/>
      <c r="AB165" s="27"/>
      <c r="AC165" s="27" t="str">
        <f t="shared" si="22"/>
        <v/>
      </c>
      <c r="AD165" s="31" t="str">
        <f t="shared" si="9"/>
        <v/>
      </c>
      <c r="AE165" s="53" t="s">
        <v>92</v>
      </c>
      <c r="AF165" s="14"/>
      <c r="AG165" s="14"/>
      <c r="AH165" s="14"/>
      <c r="AI165" s="14"/>
      <c r="AJ165" s="14"/>
      <c r="AK165" s="14"/>
      <c r="AL165" s="14"/>
      <c r="AM165" s="14"/>
    </row>
    <row r="166" ht="14.25" customHeight="1">
      <c r="A166" s="34">
        <v>12.0</v>
      </c>
      <c r="B166" s="30">
        <v>45642.0</v>
      </c>
      <c r="C166" s="31" t="str">
        <f t="shared" si="1"/>
        <v>#REF!</v>
      </c>
      <c r="D166" s="53" t="s">
        <v>662</v>
      </c>
      <c r="E166" s="34">
        <v>1.2248224E7</v>
      </c>
      <c r="F166" s="27" t="s">
        <v>52</v>
      </c>
      <c r="G166" s="27">
        <v>40.0</v>
      </c>
      <c r="H166" s="27">
        <v>4.0</v>
      </c>
      <c r="I166" s="27">
        <v>1.0</v>
      </c>
      <c r="J166" s="27">
        <v>45.0</v>
      </c>
      <c r="K166" s="27"/>
      <c r="L166" s="27"/>
      <c r="M166" s="27"/>
      <c r="N166" s="27"/>
      <c r="O166" s="45" t="str">
        <f t="shared" ref="O166:P166" si="75">IF(M166&gt;0,1,"")</f>
        <v/>
      </c>
      <c r="P166" s="45" t="str">
        <f t="shared" si="75"/>
        <v/>
      </c>
      <c r="Q166" s="34" t="str">
        <f t="shared" si="2"/>
        <v>#N/A</v>
      </c>
      <c r="R166" s="34" t="s">
        <v>663</v>
      </c>
      <c r="T166" s="35" t="s">
        <v>664</v>
      </c>
      <c r="U166" s="35" t="s">
        <v>27</v>
      </c>
      <c r="V166" s="35" t="s">
        <v>28</v>
      </c>
      <c r="W166" s="58">
        <v>84070.0</v>
      </c>
      <c r="X166" s="35" t="s">
        <v>29</v>
      </c>
      <c r="Y166" s="42" t="s">
        <v>64</v>
      </c>
      <c r="Z166" s="29">
        <f t="shared" si="7"/>
        <v>45642</v>
      </c>
      <c r="AA166" s="30">
        <v>45663.0</v>
      </c>
      <c r="AB166" s="27" t="s">
        <v>665</v>
      </c>
      <c r="AC166" s="27" t="str">
        <f t="shared" si="22"/>
        <v/>
      </c>
      <c r="AD166" s="31">
        <f t="shared" si="9"/>
        <v>21</v>
      </c>
      <c r="AE166" s="14" t="s">
        <v>666</v>
      </c>
      <c r="AF166" s="14"/>
      <c r="AG166" s="14"/>
      <c r="AH166" s="14"/>
      <c r="AI166" s="14"/>
      <c r="AJ166" s="14"/>
      <c r="AK166" s="14"/>
      <c r="AL166" s="14"/>
      <c r="AM166" s="14"/>
    </row>
    <row r="167" ht="14.25" customHeight="1">
      <c r="A167" s="34">
        <v>12.0</v>
      </c>
      <c r="B167" s="30">
        <v>45642.0</v>
      </c>
      <c r="C167" s="31" t="str">
        <f t="shared" si="1"/>
        <v>#REF!</v>
      </c>
      <c r="D167" s="53" t="s">
        <v>667</v>
      </c>
      <c r="E167" s="34">
        <v>102766.0</v>
      </c>
      <c r="F167" s="27" t="s">
        <v>52</v>
      </c>
      <c r="G167" s="27">
        <v>48.0</v>
      </c>
      <c r="H167" s="27">
        <v>3.0</v>
      </c>
      <c r="I167" s="27">
        <v>1.0</v>
      </c>
      <c r="J167" s="27">
        <v>52.0</v>
      </c>
      <c r="K167" s="27"/>
      <c r="L167" s="27"/>
      <c r="M167" s="27"/>
      <c r="N167" s="27"/>
      <c r="O167" s="45" t="str">
        <f t="shared" ref="O167:P167" si="76">IF(M167&gt;0,1,"")</f>
        <v/>
      </c>
      <c r="P167" s="45" t="str">
        <f t="shared" si="76"/>
        <v/>
      </c>
      <c r="Q167" s="34" t="str">
        <f t="shared" si="2"/>
        <v>#N/A</v>
      </c>
      <c r="R167" s="34" t="s">
        <v>668</v>
      </c>
      <c r="T167" s="35" t="s">
        <v>669</v>
      </c>
      <c r="U167" s="35" t="s">
        <v>27</v>
      </c>
      <c r="V167" s="35" t="s">
        <v>28</v>
      </c>
      <c r="W167" s="58">
        <v>84094.0</v>
      </c>
      <c r="X167" s="35" t="s">
        <v>29</v>
      </c>
      <c r="Y167" s="27" t="s">
        <v>64</v>
      </c>
      <c r="Z167" s="29">
        <f t="shared" si="7"/>
        <v>45642</v>
      </c>
      <c r="AA167" s="30">
        <v>45664.0</v>
      </c>
      <c r="AB167" s="27" t="s">
        <v>670</v>
      </c>
      <c r="AC167" s="27" t="str">
        <f t="shared" si="22"/>
        <v/>
      </c>
      <c r="AD167" s="31" t="str">
        <f>IF(Y167="","",IF(Y167="V","",IF(Y167="C",,IF(Y167="OOS",AA167-Z167,"Yikes"))))</f>
        <v/>
      </c>
      <c r="AE167" s="14" t="s">
        <v>671</v>
      </c>
      <c r="AF167" s="14"/>
      <c r="AG167" s="14"/>
      <c r="AH167" s="14"/>
      <c r="AI167" s="14"/>
      <c r="AJ167" s="14"/>
      <c r="AK167" s="56"/>
      <c r="AL167" s="56"/>
      <c r="AM167" s="56"/>
    </row>
    <row r="168" ht="14.25" customHeight="1">
      <c r="A168" s="34">
        <v>10.0</v>
      </c>
      <c r="B168" s="30">
        <v>45642.0</v>
      </c>
      <c r="C168" s="31" t="str">
        <f t="shared" si="1"/>
        <v>#REF!</v>
      </c>
      <c r="D168" s="53" t="s">
        <v>672</v>
      </c>
      <c r="E168" s="34">
        <v>22711.0</v>
      </c>
      <c r="F168" s="27" t="s">
        <v>52</v>
      </c>
      <c r="G168" s="27">
        <v>34.0</v>
      </c>
      <c r="H168" s="27">
        <v>4.0</v>
      </c>
      <c r="I168" s="27">
        <v>1.0</v>
      </c>
      <c r="J168" s="27">
        <v>39.0</v>
      </c>
      <c r="K168" s="27"/>
      <c r="L168" s="27"/>
      <c r="M168" s="27"/>
      <c r="N168" s="27"/>
      <c r="O168" s="45" t="str">
        <f t="shared" ref="O168:P168" si="77">IF(M168&gt;0,1,"")</f>
        <v/>
      </c>
      <c r="P168" s="45" t="str">
        <f t="shared" si="77"/>
        <v/>
      </c>
      <c r="Q168" s="34" t="str">
        <f t="shared" si="2"/>
        <v>#N/A</v>
      </c>
      <c r="R168" s="34" t="s">
        <v>673</v>
      </c>
      <c r="S168" s="9" t="s">
        <v>674</v>
      </c>
      <c r="T168" s="35" t="s">
        <v>675</v>
      </c>
      <c r="U168" s="35" t="s">
        <v>27</v>
      </c>
      <c r="V168" s="35" t="s">
        <v>28</v>
      </c>
      <c r="W168" s="58">
        <v>84092.0</v>
      </c>
      <c r="X168" s="35" t="s">
        <v>29</v>
      </c>
      <c r="Y168" s="42"/>
      <c r="Z168" s="29" t="str">
        <f t="shared" si="7"/>
        <v/>
      </c>
      <c r="AA168" s="30"/>
      <c r="AB168" s="27"/>
      <c r="AC168" s="27" t="str">
        <f t="shared" si="22"/>
        <v/>
      </c>
      <c r="AD168" s="31" t="str">
        <f t="shared" ref="AD168:AD287" si="78">IF(Y168="","",IF(Y168="V","",IF(Y168="C",AA168-Z168,"Yikes")))</f>
        <v/>
      </c>
      <c r="AE168" s="53" t="s">
        <v>92</v>
      </c>
      <c r="AF168" s="14"/>
      <c r="AG168" s="14"/>
      <c r="AH168" s="14"/>
      <c r="AI168" s="14"/>
      <c r="AJ168" s="14"/>
      <c r="AK168" s="53"/>
      <c r="AL168" s="53"/>
      <c r="AM168" s="53"/>
    </row>
    <row r="169" ht="14.25" customHeight="1">
      <c r="A169" s="34">
        <v>12.0</v>
      </c>
      <c r="B169" s="30">
        <v>45643.0</v>
      </c>
      <c r="C169" s="31" t="str">
        <f t="shared" si="1"/>
        <v>#REF!</v>
      </c>
      <c r="D169" s="53" t="s">
        <v>676</v>
      </c>
      <c r="E169" s="34">
        <v>1.2235111E7</v>
      </c>
      <c r="F169" s="27" t="s">
        <v>52</v>
      </c>
      <c r="G169" s="27">
        <v>56.0</v>
      </c>
      <c r="H169" s="27">
        <v>4.0</v>
      </c>
      <c r="I169" s="27">
        <v>2.0</v>
      </c>
      <c r="J169" s="27">
        <v>62.0</v>
      </c>
      <c r="K169" s="65"/>
      <c r="L169" s="65"/>
      <c r="M169" s="65"/>
      <c r="N169" s="65"/>
      <c r="O169" s="45"/>
      <c r="P169" s="45"/>
      <c r="Q169" s="34" t="str">
        <f t="shared" si="2"/>
        <v>#N/A</v>
      </c>
      <c r="R169" s="34" t="s">
        <v>677</v>
      </c>
      <c r="T169" s="66" t="s">
        <v>678</v>
      </c>
      <c r="U169" s="34" t="s">
        <v>437</v>
      </c>
      <c r="V169" s="34" t="s">
        <v>28</v>
      </c>
      <c r="W169" s="28">
        <v>84096.0</v>
      </c>
      <c r="X169" s="34" t="s">
        <v>29</v>
      </c>
      <c r="Y169" s="27"/>
      <c r="Z169" s="30" t="str">
        <f t="shared" si="7"/>
        <v/>
      </c>
      <c r="AA169" s="30"/>
      <c r="AB169" s="27"/>
      <c r="AC169" s="27" t="str">
        <f t="shared" si="22"/>
        <v/>
      </c>
      <c r="AD169" s="31" t="str">
        <f t="shared" si="78"/>
        <v/>
      </c>
      <c r="AE169" s="53" t="s">
        <v>92</v>
      </c>
      <c r="AF169" s="14"/>
      <c r="AG169" s="51"/>
      <c r="AH169" s="32"/>
      <c r="AI169" s="14"/>
      <c r="AJ169" s="14"/>
      <c r="AK169" s="14"/>
      <c r="AL169" s="14"/>
      <c r="AM169" s="14"/>
    </row>
    <row r="170" ht="14.25" customHeight="1">
      <c r="A170" s="34">
        <v>18.0</v>
      </c>
      <c r="B170" s="30">
        <v>45644.0</v>
      </c>
      <c r="C170" s="31" t="str">
        <f t="shared" si="1"/>
        <v>#REF!</v>
      </c>
      <c r="D170" s="14" t="s">
        <v>679</v>
      </c>
      <c r="E170" s="34">
        <v>137415.0</v>
      </c>
      <c r="F170" s="27" t="s">
        <v>52</v>
      </c>
      <c r="G170" s="27">
        <v>90.0</v>
      </c>
      <c r="H170" s="27">
        <v>6.0</v>
      </c>
      <c r="I170" s="27">
        <v>2.0</v>
      </c>
      <c r="J170" s="27">
        <v>98.0</v>
      </c>
      <c r="K170" s="27"/>
      <c r="L170" s="27"/>
      <c r="M170" s="27"/>
      <c r="N170" s="27"/>
      <c r="O170" s="45" t="str">
        <f t="shared" ref="O170:P170" si="79">IF(M170&gt;0,1,"")</f>
        <v/>
      </c>
      <c r="P170" s="45" t="str">
        <f t="shared" si="79"/>
        <v/>
      </c>
      <c r="Q170" s="34" t="str">
        <f t="shared" si="2"/>
        <v>#N/A</v>
      </c>
      <c r="R170" s="34" t="s">
        <v>680</v>
      </c>
      <c r="T170" s="35" t="s">
        <v>681</v>
      </c>
      <c r="U170" s="35" t="s">
        <v>437</v>
      </c>
      <c r="V170" s="35" t="s">
        <v>28</v>
      </c>
      <c r="W170" s="58">
        <v>84056.0</v>
      </c>
      <c r="X170" s="35" t="s">
        <v>29</v>
      </c>
      <c r="Y170" s="42" t="s">
        <v>64</v>
      </c>
      <c r="Z170" s="29">
        <f t="shared" si="7"/>
        <v>45644</v>
      </c>
      <c r="AA170" s="30">
        <v>45657.0</v>
      </c>
      <c r="AB170" s="27" t="s">
        <v>682</v>
      </c>
      <c r="AC170" s="27" t="str">
        <f t="shared" si="22"/>
        <v/>
      </c>
      <c r="AD170" s="31">
        <f t="shared" si="78"/>
        <v>13</v>
      </c>
      <c r="AE170" s="14" t="s">
        <v>683</v>
      </c>
      <c r="AF170" s="56"/>
      <c r="AG170" s="14"/>
      <c r="AH170" s="14"/>
      <c r="AI170" s="14"/>
      <c r="AJ170" s="14"/>
      <c r="AK170" s="14"/>
      <c r="AL170" s="14"/>
      <c r="AM170" s="14"/>
    </row>
    <row r="171" ht="14.25" customHeight="1">
      <c r="A171" s="39">
        <v>14.0</v>
      </c>
      <c r="B171" s="37">
        <v>45644.0</v>
      </c>
      <c r="C171" s="38" t="str">
        <f t="shared" si="1"/>
        <v>#REF!</v>
      </c>
      <c r="D171" s="39" t="s">
        <v>684</v>
      </c>
      <c r="E171" s="39">
        <v>65082.0</v>
      </c>
      <c r="F171" s="36" t="s">
        <v>52</v>
      </c>
      <c r="G171" s="36">
        <v>22.0</v>
      </c>
      <c r="H171" s="36">
        <v>8.0</v>
      </c>
      <c r="I171" s="36">
        <v>1.0</v>
      </c>
      <c r="J171" s="36">
        <v>31.0</v>
      </c>
      <c r="M171" s="36">
        <v>4.0</v>
      </c>
      <c r="Q171" s="34" t="str">
        <f t="shared" si="2"/>
        <v>#N/A</v>
      </c>
      <c r="R171" s="39" t="s">
        <v>685</v>
      </c>
      <c r="S171" s="39"/>
      <c r="T171" s="44" t="s">
        <v>686</v>
      </c>
      <c r="U171" s="39" t="s">
        <v>48</v>
      </c>
      <c r="V171" s="39" t="s">
        <v>28</v>
      </c>
      <c r="W171" s="41">
        <v>84660.0</v>
      </c>
      <c r="X171" s="39" t="s">
        <v>35</v>
      </c>
      <c r="Y171" s="36"/>
      <c r="Z171" s="37" t="str">
        <f t="shared" si="7"/>
        <v/>
      </c>
      <c r="AA171" s="37"/>
      <c r="AB171" s="36"/>
      <c r="AC171" s="36" t="str">
        <f t="shared" si="22"/>
        <v/>
      </c>
      <c r="AD171" s="38" t="str">
        <f t="shared" si="78"/>
        <v/>
      </c>
      <c r="AE171" s="39" t="s">
        <v>687</v>
      </c>
      <c r="AF171" s="14"/>
      <c r="AG171" s="14"/>
      <c r="AH171" s="14"/>
      <c r="AI171" s="14"/>
      <c r="AJ171" s="14"/>
      <c r="AK171" s="14"/>
      <c r="AL171" s="14"/>
      <c r="AM171" s="14"/>
    </row>
    <row r="172" ht="14.25" customHeight="1">
      <c r="A172" s="39">
        <v>15.0</v>
      </c>
      <c r="B172" s="37">
        <v>45644.0</v>
      </c>
      <c r="C172" s="38" t="str">
        <f t="shared" si="1"/>
        <v>#REF!</v>
      </c>
      <c r="D172" s="39" t="s">
        <v>688</v>
      </c>
      <c r="E172" s="39">
        <v>85029.0</v>
      </c>
      <c r="F172" s="36" t="s">
        <v>52</v>
      </c>
      <c r="G172" s="36">
        <v>33.0</v>
      </c>
      <c r="H172" s="36">
        <v>6.0</v>
      </c>
      <c r="I172" s="36">
        <v>2.0</v>
      </c>
      <c r="J172" s="36">
        <v>41.0</v>
      </c>
      <c r="Q172" s="34" t="str">
        <f t="shared" si="2"/>
        <v>#N/A</v>
      </c>
      <c r="R172" s="39" t="s">
        <v>689</v>
      </c>
      <c r="S172" s="39"/>
      <c r="T172" s="44" t="s">
        <v>690</v>
      </c>
      <c r="U172" s="39" t="s">
        <v>114</v>
      </c>
      <c r="V172" s="39" t="s">
        <v>28</v>
      </c>
      <c r="W172" s="41">
        <v>84660.0</v>
      </c>
      <c r="X172" s="39" t="s">
        <v>35</v>
      </c>
      <c r="Y172" s="36" t="s">
        <v>64</v>
      </c>
      <c r="Z172" s="37">
        <f t="shared" si="7"/>
        <v>45644</v>
      </c>
      <c r="AA172" s="37">
        <v>45657.0</v>
      </c>
      <c r="AB172" s="36" t="s">
        <v>691</v>
      </c>
      <c r="AC172" s="36" t="str">
        <f t="shared" si="22"/>
        <v/>
      </c>
      <c r="AD172" s="38">
        <f t="shared" si="78"/>
        <v>13</v>
      </c>
      <c r="AE172" s="39" t="s">
        <v>692</v>
      </c>
      <c r="AF172" s="14"/>
      <c r="AG172" s="14"/>
      <c r="AH172" s="14"/>
      <c r="AI172" s="14"/>
      <c r="AJ172" s="14"/>
      <c r="AK172" s="14"/>
      <c r="AL172" s="14"/>
      <c r="AM172" s="14"/>
    </row>
    <row r="173" ht="14.25" customHeight="1">
      <c r="A173" s="39">
        <v>11.0</v>
      </c>
      <c r="B173" s="37">
        <v>45644.0</v>
      </c>
      <c r="C173" s="38" t="str">
        <f t="shared" si="1"/>
        <v>#REF!</v>
      </c>
      <c r="D173" s="39" t="s">
        <v>693</v>
      </c>
      <c r="E173" s="39">
        <v>74653.0</v>
      </c>
      <c r="F173" s="36" t="s">
        <v>52</v>
      </c>
      <c r="G173" s="36">
        <v>23.0</v>
      </c>
      <c r="H173" s="36">
        <v>6.0</v>
      </c>
      <c r="I173" s="36">
        <v>2.0</v>
      </c>
      <c r="J173" s="36">
        <v>31.0</v>
      </c>
      <c r="Q173" s="34" t="str">
        <f t="shared" si="2"/>
        <v>#N/A</v>
      </c>
      <c r="R173" s="39" t="s">
        <v>694</v>
      </c>
      <c r="S173" s="39"/>
      <c r="T173" s="44" t="s">
        <v>695</v>
      </c>
      <c r="U173" s="39" t="s">
        <v>256</v>
      </c>
      <c r="V173" s="39" t="s">
        <v>28</v>
      </c>
      <c r="W173" s="41">
        <v>84058.0</v>
      </c>
      <c r="X173" s="39" t="s">
        <v>35</v>
      </c>
      <c r="Y173" s="36" t="s">
        <v>64</v>
      </c>
      <c r="Z173" s="37">
        <f t="shared" si="7"/>
        <v>45644</v>
      </c>
      <c r="AA173" s="37">
        <v>45657.0</v>
      </c>
      <c r="AB173" s="36" t="s">
        <v>300</v>
      </c>
      <c r="AC173" s="36"/>
      <c r="AD173" s="38">
        <f t="shared" si="78"/>
        <v>13</v>
      </c>
      <c r="AE173" s="39" t="s">
        <v>696</v>
      </c>
      <c r="AF173" s="14"/>
      <c r="AG173" s="14"/>
      <c r="AH173" s="14"/>
      <c r="AI173" s="14"/>
      <c r="AJ173" s="14"/>
      <c r="AK173" s="14"/>
      <c r="AL173" s="14"/>
      <c r="AM173" s="14"/>
    </row>
    <row r="174" ht="14.25" customHeight="1">
      <c r="A174" s="59">
        <v>5.0</v>
      </c>
      <c r="B174" s="60">
        <v>45645.0</v>
      </c>
      <c r="C174" s="61" t="str">
        <f t="shared" si="1"/>
        <v>#REF!</v>
      </c>
      <c r="D174" s="59" t="s">
        <v>697</v>
      </c>
      <c r="E174" s="59">
        <v>137314.0</v>
      </c>
      <c r="F174" s="45" t="s">
        <v>52</v>
      </c>
      <c r="G174" s="45">
        <v>11.0</v>
      </c>
      <c r="H174" s="45">
        <v>4.0</v>
      </c>
      <c r="I174" s="45">
        <v>1.0</v>
      </c>
      <c r="J174" s="45">
        <v>16.0</v>
      </c>
      <c r="K174" s="45"/>
      <c r="L174" s="45"/>
      <c r="M174" s="45">
        <v>3.0</v>
      </c>
      <c r="N174" s="45">
        <v>0.0</v>
      </c>
      <c r="O174" s="45">
        <f t="shared" ref="O174:P174" si="80">IF(M174&gt;0,1,"")</f>
        <v>1</v>
      </c>
      <c r="P174" s="45" t="str">
        <f t="shared" si="80"/>
        <v/>
      </c>
      <c r="Q174" s="34" t="str">
        <f t="shared" si="2"/>
        <v>#N/A</v>
      </c>
      <c r="R174" s="59" t="s">
        <v>698</v>
      </c>
      <c r="S174" s="59"/>
      <c r="T174" s="62" t="s">
        <v>699</v>
      </c>
      <c r="U174" s="62" t="s">
        <v>186</v>
      </c>
      <c r="V174" s="62" t="s">
        <v>28</v>
      </c>
      <c r="W174" s="63">
        <v>84104.0</v>
      </c>
      <c r="X174" s="62" t="s">
        <v>29</v>
      </c>
      <c r="Y174" s="64"/>
      <c r="Z174" s="76" t="str">
        <f t="shared" si="7"/>
        <v/>
      </c>
      <c r="AA174" s="60"/>
      <c r="AB174" s="45"/>
      <c r="AC174" s="45" t="str">
        <f t="shared" ref="AC174:AC255" si="82">IF(Y174="V",#REF!-Z174,IF(Y174="C","",""))</f>
        <v/>
      </c>
      <c r="AD174" s="61" t="str">
        <f t="shared" si="78"/>
        <v/>
      </c>
      <c r="AE174" s="59" t="s">
        <v>700</v>
      </c>
      <c r="AF174" s="14"/>
      <c r="AG174" s="14"/>
      <c r="AH174" s="14"/>
      <c r="AI174" s="14"/>
      <c r="AJ174" s="14"/>
      <c r="AK174" s="14"/>
      <c r="AL174" s="14"/>
      <c r="AM174" s="14"/>
    </row>
    <row r="175" ht="14.25" customHeight="1">
      <c r="A175" s="34">
        <v>12.0</v>
      </c>
      <c r="B175" s="30">
        <v>45659.0</v>
      </c>
      <c r="C175" s="31" t="str">
        <f t="shared" si="1"/>
        <v>#REF!</v>
      </c>
      <c r="D175" s="14" t="s">
        <v>701</v>
      </c>
      <c r="E175" s="34">
        <v>117148.0</v>
      </c>
      <c r="F175" s="27" t="s">
        <v>52</v>
      </c>
      <c r="G175" s="27">
        <v>60.0</v>
      </c>
      <c r="H175" s="27">
        <v>4.0</v>
      </c>
      <c r="I175" s="27">
        <v>2.0</v>
      </c>
      <c r="J175" s="27">
        <v>66.0</v>
      </c>
      <c r="K175" s="27"/>
      <c r="L175" s="27"/>
      <c r="M175" s="27"/>
      <c r="N175" s="27"/>
      <c r="O175" s="45" t="str">
        <f t="shared" ref="O175:P175" si="81">IF(M175&gt;0,1,"")</f>
        <v/>
      </c>
      <c r="P175" s="45" t="str">
        <f t="shared" si="81"/>
        <v/>
      </c>
      <c r="Q175" s="34" t="str">
        <f t="shared" si="2"/>
        <v>#N/A</v>
      </c>
      <c r="R175" s="34" t="s">
        <v>702</v>
      </c>
      <c r="T175" s="35" t="s">
        <v>703</v>
      </c>
      <c r="U175" s="35" t="s">
        <v>341</v>
      </c>
      <c r="V175" s="35" t="s">
        <v>28</v>
      </c>
      <c r="W175" s="58">
        <v>84118.0</v>
      </c>
      <c r="X175" s="35" t="s">
        <v>29</v>
      </c>
      <c r="Y175" s="42" t="s">
        <v>64</v>
      </c>
      <c r="Z175" s="29">
        <f t="shared" si="7"/>
        <v>45659</v>
      </c>
      <c r="AA175" s="30">
        <v>45691.0</v>
      </c>
      <c r="AB175" s="27" t="s">
        <v>704</v>
      </c>
      <c r="AC175" s="27" t="str">
        <f t="shared" si="82"/>
        <v/>
      </c>
      <c r="AD175" s="31">
        <f t="shared" si="78"/>
        <v>32</v>
      </c>
      <c r="AE175" s="14" t="s">
        <v>705</v>
      </c>
      <c r="AF175" s="14"/>
      <c r="AG175" s="14"/>
      <c r="AH175" s="14"/>
      <c r="AI175" s="32"/>
      <c r="AJ175" s="32"/>
      <c r="AK175" s="14"/>
      <c r="AL175" s="14"/>
      <c r="AM175" s="14"/>
    </row>
    <row r="176" ht="14.25" customHeight="1">
      <c r="A176" s="34">
        <v>8.0</v>
      </c>
      <c r="B176" s="30">
        <v>45659.0</v>
      </c>
      <c r="C176" s="31" t="str">
        <f t="shared" si="1"/>
        <v>#REF!</v>
      </c>
      <c r="D176" s="14" t="s">
        <v>706</v>
      </c>
      <c r="E176" s="34">
        <v>29747.0</v>
      </c>
      <c r="F176" s="27" t="s">
        <v>52</v>
      </c>
      <c r="G176" s="27">
        <v>30.0</v>
      </c>
      <c r="H176" s="27">
        <v>4.0</v>
      </c>
      <c r="I176" s="27">
        <v>1.0</v>
      </c>
      <c r="J176" s="27">
        <v>35.0</v>
      </c>
      <c r="K176" s="27"/>
      <c r="L176" s="27"/>
      <c r="M176" s="27"/>
      <c r="N176" s="27"/>
      <c r="O176" s="45" t="str">
        <f t="shared" ref="O176:P176" si="83">IF(M176&gt;0,1,"")</f>
        <v/>
      </c>
      <c r="P176" s="45" t="str">
        <f t="shared" si="83"/>
        <v/>
      </c>
      <c r="Q176" s="34" t="str">
        <f t="shared" si="2"/>
        <v>#N/A</v>
      </c>
      <c r="R176" s="34" t="s">
        <v>707</v>
      </c>
      <c r="T176" s="35" t="s">
        <v>708</v>
      </c>
      <c r="U176" s="35" t="s">
        <v>341</v>
      </c>
      <c r="V176" s="35" t="s">
        <v>28</v>
      </c>
      <c r="W176" s="58">
        <v>84118.0</v>
      </c>
      <c r="X176" s="35" t="s">
        <v>29</v>
      </c>
      <c r="Y176" s="42"/>
      <c r="Z176" s="29" t="str">
        <f t="shared" si="7"/>
        <v/>
      </c>
      <c r="AA176" s="30"/>
      <c r="AB176" s="27"/>
      <c r="AC176" s="27" t="str">
        <f t="shared" si="82"/>
        <v/>
      </c>
      <c r="AD176" s="31" t="str">
        <f t="shared" si="78"/>
        <v/>
      </c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ht="14.25" customHeight="1">
      <c r="A177" s="34">
        <v>8.0</v>
      </c>
      <c r="B177" s="30">
        <v>45660.0</v>
      </c>
      <c r="C177" s="31" t="str">
        <f t="shared" si="1"/>
        <v>#REF!</v>
      </c>
      <c r="D177" s="14" t="s">
        <v>709</v>
      </c>
      <c r="E177" s="34">
        <v>11461.0</v>
      </c>
      <c r="F177" s="27" t="s">
        <v>52</v>
      </c>
      <c r="G177" s="27">
        <v>32.0</v>
      </c>
      <c r="H177" s="27">
        <v>3.0</v>
      </c>
      <c r="I177" s="27">
        <v>1.0</v>
      </c>
      <c r="J177" s="27">
        <v>36.0</v>
      </c>
      <c r="K177" s="27"/>
      <c r="L177" s="27"/>
      <c r="M177" s="27"/>
      <c r="N177" s="27"/>
      <c r="O177" s="45" t="str">
        <f t="shared" ref="O177:P177" si="84">IF(M177&gt;0,1,"")</f>
        <v/>
      </c>
      <c r="P177" s="45" t="str">
        <f t="shared" si="84"/>
        <v/>
      </c>
      <c r="Q177" s="34" t="str">
        <f t="shared" si="2"/>
        <v>#N/A</v>
      </c>
      <c r="R177" s="34" t="s">
        <v>710</v>
      </c>
      <c r="T177" s="35" t="s">
        <v>711</v>
      </c>
      <c r="U177" s="35" t="s">
        <v>186</v>
      </c>
      <c r="V177" s="35" t="s">
        <v>28</v>
      </c>
      <c r="W177" s="58">
        <v>84115.0</v>
      </c>
      <c r="X177" s="35" t="s">
        <v>29</v>
      </c>
      <c r="Y177" s="42"/>
      <c r="Z177" s="29" t="str">
        <f t="shared" si="7"/>
        <v/>
      </c>
      <c r="AA177" s="30"/>
      <c r="AB177" s="27"/>
      <c r="AC177" s="27" t="str">
        <f t="shared" si="82"/>
        <v/>
      </c>
      <c r="AD177" s="31" t="str">
        <f t="shared" si="78"/>
        <v/>
      </c>
      <c r="AE177" s="14"/>
      <c r="AF177" s="56"/>
      <c r="AG177" s="14"/>
      <c r="AH177" s="14"/>
      <c r="AI177" s="14"/>
      <c r="AJ177" s="14"/>
      <c r="AK177" s="14"/>
      <c r="AL177" s="14"/>
      <c r="AM177" s="14"/>
    </row>
    <row r="178" ht="14.25" customHeight="1">
      <c r="A178" s="34">
        <v>6.0</v>
      </c>
      <c r="B178" s="30">
        <v>45660.0</v>
      </c>
      <c r="C178" s="31" t="str">
        <f t="shared" si="1"/>
        <v>#REF!</v>
      </c>
      <c r="D178" s="14" t="s">
        <v>712</v>
      </c>
      <c r="E178" s="34">
        <v>7274.0</v>
      </c>
      <c r="F178" s="27" t="s">
        <v>52</v>
      </c>
      <c r="G178" s="27">
        <v>20.0</v>
      </c>
      <c r="H178" s="27">
        <v>4.0</v>
      </c>
      <c r="I178" s="27">
        <v>1.0</v>
      </c>
      <c r="J178" s="27">
        <v>25.0</v>
      </c>
      <c r="K178" s="27"/>
      <c r="L178" s="27"/>
      <c r="M178" s="27"/>
      <c r="N178" s="27"/>
      <c r="O178" s="45" t="str">
        <f t="shared" ref="O178:P178" si="85">IF(M178&gt;0,1,"")</f>
        <v/>
      </c>
      <c r="P178" s="45" t="str">
        <f t="shared" si="85"/>
        <v/>
      </c>
      <c r="Q178" s="34" t="str">
        <f t="shared" si="2"/>
        <v>#N/A</v>
      </c>
      <c r="R178" s="34" t="s">
        <v>713</v>
      </c>
      <c r="T178" s="35" t="s">
        <v>714</v>
      </c>
      <c r="U178" s="35" t="s">
        <v>186</v>
      </c>
      <c r="V178" s="35" t="s">
        <v>28</v>
      </c>
      <c r="W178" s="58">
        <v>84101.0</v>
      </c>
      <c r="X178" s="35" t="s">
        <v>29</v>
      </c>
      <c r="Y178" s="42"/>
      <c r="Z178" s="29" t="str">
        <f t="shared" si="7"/>
        <v/>
      </c>
      <c r="AA178" s="30"/>
      <c r="AB178" s="27"/>
      <c r="AC178" s="27" t="str">
        <f t="shared" si="82"/>
        <v/>
      </c>
      <c r="AD178" s="31" t="str">
        <f t="shared" si="78"/>
        <v/>
      </c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ht="14.25" customHeight="1">
      <c r="A179" s="34">
        <v>10.0</v>
      </c>
      <c r="B179" s="30">
        <v>45660.0</v>
      </c>
      <c r="C179" s="31" t="str">
        <f t="shared" si="1"/>
        <v>#REF!</v>
      </c>
      <c r="D179" s="14" t="s">
        <v>715</v>
      </c>
      <c r="E179" s="34">
        <v>62197.0</v>
      </c>
      <c r="F179" s="27" t="s">
        <v>52</v>
      </c>
      <c r="G179" s="27">
        <v>10.0</v>
      </c>
      <c r="H179" s="27">
        <v>3.0</v>
      </c>
      <c r="I179" s="27">
        <v>1.0</v>
      </c>
      <c r="J179" s="27">
        <v>14.0</v>
      </c>
      <c r="K179" s="27"/>
      <c r="L179" s="27"/>
      <c r="M179" s="27"/>
      <c r="N179" s="27"/>
      <c r="O179" s="45" t="str">
        <f t="shared" ref="O179:P179" si="86">IF(M179&gt;0,1,"")</f>
        <v/>
      </c>
      <c r="P179" s="45" t="str">
        <f t="shared" si="86"/>
        <v/>
      </c>
      <c r="Q179" s="34" t="str">
        <f t="shared" si="2"/>
        <v>#N/A</v>
      </c>
      <c r="R179" s="34" t="s">
        <v>716</v>
      </c>
      <c r="S179" s="9" t="s">
        <v>717</v>
      </c>
      <c r="T179" s="35" t="s">
        <v>718</v>
      </c>
      <c r="U179" s="35" t="s">
        <v>186</v>
      </c>
      <c r="V179" s="35" t="s">
        <v>28</v>
      </c>
      <c r="W179" s="58">
        <v>84145.0</v>
      </c>
      <c r="X179" s="35" t="s">
        <v>29</v>
      </c>
      <c r="Y179" s="42"/>
      <c r="Z179" s="29" t="str">
        <f t="shared" si="7"/>
        <v/>
      </c>
      <c r="AA179" s="30"/>
      <c r="AB179" s="27"/>
      <c r="AC179" s="27" t="str">
        <f t="shared" si="82"/>
        <v/>
      </c>
      <c r="AD179" s="31" t="str">
        <f t="shared" si="78"/>
        <v/>
      </c>
      <c r="AE179" s="14"/>
      <c r="AF179" s="14"/>
      <c r="AG179" s="14"/>
      <c r="AH179" s="14"/>
      <c r="AI179" s="14"/>
      <c r="AJ179" s="14"/>
      <c r="AK179" s="53"/>
      <c r="AL179" s="53"/>
      <c r="AM179" s="53"/>
    </row>
    <row r="180" ht="14.25" customHeight="1">
      <c r="A180" s="59">
        <v>24.0</v>
      </c>
      <c r="B180" s="60">
        <v>45663.0</v>
      </c>
      <c r="C180" s="61" t="str">
        <f t="shared" si="1"/>
        <v>#REF!</v>
      </c>
      <c r="D180" s="59" t="s">
        <v>719</v>
      </c>
      <c r="E180" s="59">
        <v>4474.0</v>
      </c>
      <c r="F180" s="45" t="s">
        <v>52</v>
      </c>
      <c r="G180" s="45">
        <v>46.0</v>
      </c>
      <c r="H180" s="45">
        <v>5.0</v>
      </c>
      <c r="I180" s="45">
        <v>1.0</v>
      </c>
      <c r="J180" s="45">
        <v>52.0</v>
      </c>
      <c r="K180" s="45"/>
      <c r="L180" s="45"/>
      <c r="M180" s="45">
        <v>10.0</v>
      </c>
      <c r="N180" s="45">
        <v>0.0</v>
      </c>
      <c r="O180" s="45">
        <f t="shared" ref="O180:P180" si="87">IF(M180&gt;0,1,"")</f>
        <v>1</v>
      </c>
      <c r="P180" s="45" t="str">
        <f t="shared" si="87"/>
        <v/>
      </c>
      <c r="Q180" s="34" t="str">
        <f t="shared" si="2"/>
        <v>#N/A</v>
      </c>
      <c r="R180" s="59" t="s">
        <v>720</v>
      </c>
      <c r="S180" s="59"/>
      <c r="T180" s="62" t="s">
        <v>721</v>
      </c>
      <c r="U180" s="62" t="s">
        <v>186</v>
      </c>
      <c r="V180" s="62" t="s">
        <v>28</v>
      </c>
      <c r="W180" s="63">
        <v>84115.0</v>
      </c>
      <c r="X180" s="62" t="s">
        <v>29</v>
      </c>
      <c r="Y180" s="64" t="s">
        <v>64</v>
      </c>
      <c r="Z180" s="76">
        <f t="shared" si="7"/>
        <v>45663</v>
      </c>
      <c r="AA180" s="60">
        <v>45748.0</v>
      </c>
      <c r="AB180" s="45" t="s">
        <v>722</v>
      </c>
      <c r="AC180" s="45" t="str">
        <f t="shared" si="82"/>
        <v/>
      </c>
      <c r="AD180" s="61">
        <f t="shared" si="78"/>
        <v>85</v>
      </c>
      <c r="AE180" s="73" t="s">
        <v>723</v>
      </c>
      <c r="AF180" s="14"/>
      <c r="AG180" s="14"/>
      <c r="AH180" s="14"/>
      <c r="AI180" s="14"/>
      <c r="AJ180" s="14"/>
      <c r="AK180" s="14"/>
      <c r="AL180" s="14"/>
      <c r="AM180" s="14"/>
    </row>
    <row r="181" ht="14.25" customHeight="1">
      <c r="A181" s="34">
        <v>8.0</v>
      </c>
      <c r="B181" s="30">
        <v>45663.0</v>
      </c>
      <c r="C181" s="31" t="str">
        <f t="shared" si="1"/>
        <v>#REF!</v>
      </c>
      <c r="D181" s="14" t="s">
        <v>724</v>
      </c>
      <c r="E181" s="34">
        <v>20175.0</v>
      </c>
      <c r="F181" s="27" t="s">
        <v>52</v>
      </c>
      <c r="G181" s="27">
        <v>28.0</v>
      </c>
      <c r="H181" s="27">
        <v>3.0</v>
      </c>
      <c r="I181" s="27">
        <v>1.0</v>
      </c>
      <c r="J181" s="27">
        <v>32.0</v>
      </c>
      <c r="K181" s="27"/>
      <c r="L181" s="27"/>
      <c r="M181" s="27"/>
      <c r="N181" s="27"/>
      <c r="O181" s="45" t="str">
        <f t="shared" ref="O181:P181" si="88">IF(M181&gt;0,1,"")</f>
        <v/>
      </c>
      <c r="P181" s="45" t="str">
        <f t="shared" si="88"/>
        <v/>
      </c>
      <c r="Q181" s="34" t="str">
        <f t="shared" si="2"/>
        <v>#N/A</v>
      </c>
      <c r="R181" s="34" t="s">
        <v>725</v>
      </c>
      <c r="T181" s="35" t="s">
        <v>726</v>
      </c>
      <c r="U181" s="35" t="s">
        <v>186</v>
      </c>
      <c r="V181" s="35" t="s">
        <v>28</v>
      </c>
      <c r="W181" s="58">
        <v>84102.0</v>
      </c>
      <c r="X181" s="35" t="s">
        <v>29</v>
      </c>
      <c r="Y181" s="42"/>
      <c r="Z181" s="29" t="str">
        <f t="shared" si="7"/>
        <v/>
      </c>
      <c r="AA181" s="30"/>
      <c r="AB181" s="27"/>
      <c r="AC181" s="27" t="str">
        <f t="shared" si="82"/>
        <v/>
      </c>
      <c r="AD181" s="31" t="str">
        <f t="shared" si="78"/>
        <v/>
      </c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ht="14.25" customHeight="1">
      <c r="A182" s="34">
        <v>10.0</v>
      </c>
      <c r="B182" s="30">
        <v>45664.0</v>
      </c>
      <c r="C182" s="31" t="str">
        <f t="shared" si="1"/>
        <v>#REF!</v>
      </c>
      <c r="D182" s="14" t="s">
        <v>727</v>
      </c>
      <c r="E182" s="34">
        <v>117607.0</v>
      </c>
      <c r="F182" s="27" t="s">
        <v>52</v>
      </c>
      <c r="G182" s="27">
        <v>50.0</v>
      </c>
      <c r="H182" s="27">
        <v>5.0</v>
      </c>
      <c r="I182" s="27">
        <v>2.0</v>
      </c>
      <c r="J182" s="27">
        <v>57.0</v>
      </c>
      <c r="K182" s="27"/>
      <c r="L182" s="27"/>
      <c r="M182" s="27"/>
      <c r="N182" s="27"/>
      <c r="O182" s="45" t="str">
        <f t="shared" ref="O182:P182" si="89">IF(M182&gt;0,1,"")</f>
        <v/>
      </c>
      <c r="P182" s="45" t="str">
        <f t="shared" si="89"/>
        <v/>
      </c>
      <c r="Q182" s="34" t="str">
        <f t="shared" si="2"/>
        <v>#N/A</v>
      </c>
      <c r="R182" s="34" t="s">
        <v>728</v>
      </c>
      <c r="S182" s="9" t="s">
        <v>729</v>
      </c>
      <c r="T182" s="35" t="s">
        <v>730</v>
      </c>
      <c r="U182" s="35" t="s">
        <v>731</v>
      </c>
      <c r="V182" s="35" t="s">
        <v>28</v>
      </c>
      <c r="W182" s="58">
        <v>84107.0</v>
      </c>
      <c r="X182" s="35" t="s">
        <v>29</v>
      </c>
      <c r="Y182" s="42" t="s">
        <v>64</v>
      </c>
      <c r="Z182" s="29">
        <f t="shared" si="7"/>
        <v>45664</v>
      </c>
      <c r="AA182" s="30">
        <v>45700.0</v>
      </c>
      <c r="AB182" s="27" t="s">
        <v>732</v>
      </c>
      <c r="AC182" s="27" t="str">
        <f t="shared" si="82"/>
        <v/>
      </c>
      <c r="AD182" s="31">
        <f t="shared" si="78"/>
        <v>36</v>
      </c>
      <c r="AE182" s="14" t="s">
        <v>733</v>
      </c>
      <c r="AF182" s="14"/>
      <c r="AG182" s="14"/>
      <c r="AH182" s="14"/>
      <c r="AI182" s="14"/>
      <c r="AJ182" s="14"/>
      <c r="AK182" s="14"/>
      <c r="AL182" s="14"/>
      <c r="AM182" s="14"/>
    </row>
    <row r="183" ht="14.25" customHeight="1">
      <c r="A183" s="34">
        <v>8.0</v>
      </c>
      <c r="B183" s="30">
        <v>45664.0</v>
      </c>
      <c r="C183" s="31" t="str">
        <f t="shared" si="1"/>
        <v>#REF!</v>
      </c>
      <c r="D183" s="14" t="s">
        <v>734</v>
      </c>
      <c r="E183" s="34">
        <v>191771.0</v>
      </c>
      <c r="F183" s="27" t="s">
        <v>52</v>
      </c>
      <c r="G183" s="27">
        <v>28.0</v>
      </c>
      <c r="H183" s="27">
        <v>3.0</v>
      </c>
      <c r="I183" s="27">
        <v>1.0</v>
      </c>
      <c r="J183" s="27">
        <v>32.0</v>
      </c>
      <c r="K183" s="27"/>
      <c r="L183" s="27"/>
      <c r="M183" s="27"/>
      <c r="N183" s="27"/>
      <c r="O183" s="45" t="str">
        <f t="shared" ref="O183:P183" si="90">IF(M183&gt;0,1,"")</f>
        <v/>
      </c>
      <c r="P183" s="45" t="str">
        <f t="shared" si="90"/>
        <v/>
      </c>
      <c r="Q183" s="34" t="str">
        <f t="shared" si="2"/>
        <v>#N/A</v>
      </c>
      <c r="R183" s="34" t="s">
        <v>735</v>
      </c>
      <c r="S183" s="9" t="s">
        <v>736</v>
      </c>
      <c r="T183" s="35" t="s">
        <v>737</v>
      </c>
      <c r="U183" s="35" t="s">
        <v>731</v>
      </c>
      <c r="V183" s="35" t="s">
        <v>28</v>
      </c>
      <c r="W183" s="58">
        <v>84123.0</v>
      </c>
      <c r="X183" s="35" t="s">
        <v>29</v>
      </c>
      <c r="Y183" s="42"/>
      <c r="Z183" s="29" t="str">
        <f t="shared" si="7"/>
        <v/>
      </c>
      <c r="AA183" s="30"/>
      <c r="AB183" s="27"/>
      <c r="AC183" s="27" t="str">
        <f t="shared" si="82"/>
        <v/>
      </c>
      <c r="AD183" s="31" t="str">
        <f t="shared" si="78"/>
        <v/>
      </c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ht="14.25" customHeight="1">
      <c r="A184" s="59">
        <v>14.0</v>
      </c>
      <c r="B184" s="60">
        <v>45665.0</v>
      </c>
      <c r="C184" s="61" t="str">
        <f t="shared" si="1"/>
        <v>#REF!</v>
      </c>
      <c r="D184" s="59" t="s">
        <v>738</v>
      </c>
      <c r="E184" s="59">
        <v>97465.0</v>
      </c>
      <c r="F184" s="45" t="s">
        <v>52</v>
      </c>
      <c r="G184" s="45">
        <v>56.0</v>
      </c>
      <c r="H184" s="45">
        <v>4.0</v>
      </c>
      <c r="I184" s="45">
        <v>1.0</v>
      </c>
      <c r="J184" s="45">
        <v>61.0</v>
      </c>
      <c r="K184" s="45"/>
      <c r="L184" s="45"/>
      <c r="M184" s="45">
        <v>2.0</v>
      </c>
      <c r="N184" s="45">
        <v>0.0</v>
      </c>
      <c r="O184" s="45">
        <f t="shared" ref="O184:P184" si="91">IF(M184&gt;0,1,"")</f>
        <v>1</v>
      </c>
      <c r="P184" s="45" t="str">
        <f t="shared" si="91"/>
        <v/>
      </c>
      <c r="Q184" s="34" t="str">
        <f t="shared" si="2"/>
        <v>#N/A</v>
      </c>
      <c r="R184" s="59" t="s">
        <v>739</v>
      </c>
      <c r="S184" s="77" t="s">
        <v>740</v>
      </c>
      <c r="T184" s="62" t="s">
        <v>741</v>
      </c>
      <c r="U184" s="62" t="s">
        <v>108</v>
      </c>
      <c r="V184" s="62" t="s">
        <v>28</v>
      </c>
      <c r="W184" s="63">
        <v>84020.0</v>
      </c>
      <c r="X184" s="62" t="s">
        <v>29</v>
      </c>
      <c r="Y184" s="64" t="s">
        <v>64</v>
      </c>
      <c r="Z184" s="76">
        <f t="shared" si="7"/>
        <v>45665</v>
      </c>
      <c r="AA184" s="60">
        <v>45671.0</v>
      </c>
      <c r="AB184" s="45" t="s">
        <v>742</v>
      </c>
      <c r="AC184" s="45" t="str">
        <f t="shared" si="82"/>
        <v/>
      </c>
      <c r="AD184" s="61">
        <f t="shared" si="78"/>
        <v>6</v>
      </c>
      <c r="AE184" s="59" t="s">
        <v>743</v>
      </c>
      <c r="AF184" s="14"/>
      <c r="AG184" s="14"/>
      <c r="AH184" s="14"/>
      <c r="AI184" s="14"/>
      <c r="AJ184" s="14"/>
      <c r="AK184" s="14"/>
      <c r="AL184" s="14"/>
      <c r="AM184" s="14"/>
    </row>
    <row r="185" ht="14.25" customHeight="1">
      <c r="A185" s="34">
        <v>12.0</v>
      </c>
      <c r="B185" s="30">
        <v>45665.0</v>
      </c>
      <c r="C185" s="31" t="str">
        <f t="shared" si="1"/>
        <v>#REF!</v>
      </c>
      <c r="D185" s="14" t="s">
        <v>744</v>
      </c>
      <c r="E185" s="33">
        <v>1.2239689E7</v>
      </c>
      <c r="F185" s="27" t="s">
        <v>52</v>
      </c>
      <c r="G185" s="27">
        <v>44.0</v>
      </c>
      <c r="H185" s="27">
        <v>4.0</v>
      </c>
      <c r="I185" s="27">
        <v>1.0</v>
      </c>
      <c r="J185" s="27">
        <v>49.0</v>
      </c>
      <c r="Q185" s="34" t="str">
        <f t="shared" si="2"/>
        <v>#N/A</v>
      </c>
      <c r="R185" s="34" t="s">
        <v>745</v>
      </c>
      <c r="S185" s="9" t="s">
        <v>746</v>
      </c>
      <c r="T185" s="34" t="s">
        <v>747</v>
      </c>
      <c r="U185" s="34" t="s">
        <v>263</v>
      </c>
      <c r="V185" s="34" t="s">
        <v>28</v>
      </c>
      <c r="W185" s="28">
        <v>84096.0</v>
      </c>
      <c r="X185" s="35" t="s">
        <v>29</v>
      </c>
      <c r="Y185" s="42"/>
      <c r="Z185" s="29" t="str">
        <f t="shared" si="7"/>
        <v/>
      </c>
      <c r="AA185" s="30"/>
      <c r="AB185" s="27"/>
      <c r="AC185" s="27" t="str">
        <f t="shared" si="82"/>
        <v/>
      </c>
      <c r="AD185" s="31" t="str">
        <f t="shared" si="78"/>
        <v/>
      </c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ht="14.25" customHeight="1">
      <c r="A186" s="39">
        <v>10.0</v>
      </c>
      <c r="B186" s="37">
        <v>45666.0</v>
      </c>
      <c r="C186" s="38" t="str">
        <f t="shared" si="1"/>
        <v>#REF!</v>
      </c>
      <c r="D186" s="39" t="s">
        <v>748</v>
      </c>
      <c r="E186" s="40">
        <v>103439.0</v>
      </c>
      <c r="F186" s="36" t="s">
        <v>52</v>
      </c>
      <c r="G186" s="36">
        <v>34.0</v>
      </c>
      <c r="H186" s="36">
        <v>3.0</v>
      </c>
      <c r="I186" s="36">
        <v>1.0</v>
      </c>
      <c r="J186" s="36">
        <v>38.0</v>
      </c>
      <c r="Q186" s="34" t="str">
        <f t="shared" si="2"/>
        <v>#N/A</v>
      </c>
      <c r="R186" s="39" t="s">
        <v>749</v>
      </c>
      <c r="S186" s="39"/>
      <c r="T186" s="39" t="s">
        <v>750</v>
      </c>
      <c r="U186" s="39" t="s">
        <v>256</v>
      </c>
      <c r="V186" s="39" t="s">
        <v>28</v>
      </c>
      <c r="W186" s="41">
        <v>84057.0</v>
      </c>
      <c r="X186" s="39" t="s">
        <v>35</v>
      </c>
      <c r="Y186" s="36" t="s">
        <v>64</v>
      </c>
      <c r="Z186" s="37">
        <f t="shared" si="7"/>
        <v>45666</v>
      </c>
      <c r="AA186" s="37">
        <v>45685.0</v>
      </c>
      <c r="AB186" s="36" t="s">
        <v>751</v>
      </c>
      <c r="AC186" s="36" t="str">
        <f t="shared" si="82"/>
        <v/>
      </c>
      <c r="AD186" s="38">
        <f t="shared" si="78"/>
        <v>19</v>
      </c>
      <c r="AE186" s="39" t="s">
        <v>752</v>
      </c>
      <c r="AF186" s="14"/>
      <c r="AG186" s="14"/>
      <c r="AH186" s="14"/>
      <c r="AI186" s="14"/>
      <c r="AJ186" s="14"/>
      <c r="AK186" s="14"/>
      <c r="AL186" s="14"/>
      <c r="AM186" s="14"/>
    </row>
    <row r="187" ht="14.25" customHeight="1">
      <c r="A187" s="39">
        <v>10.0</v>
      </c>
      <c r="B187" s="37">
        <v>45666.0</v>
      </c>
      <c r="C187" s="38" t="str">
        <f t="shared" si="1"/>
        <v>#REF!</v>
      </c>
      <c r="D187" s="39" t="s">
        <v>753</v>
      </c>
      <c r="E187" s="40">
        <v>214750.0</v>
      </c>
      <c r="F187" s="36" t="s">
        <v>52</v>
      </c>
      <c r="G187" s="36">
        <v>34.0</v>
      </c>
      <c r="H187" s="36">
        <v>3.0</v>
      </c>
      <c r="I187" s="36">
        <v>1.0</v>
      </c>
      <c r="J187" s="36">
        <v>38.0</v>
      </c>
      <c r="Q187" s="34" t="str">
        <f t="shared" si="2"/>
        <v>#N/A</v>
      </c>
      <c r="R187" s="39" t="s">
        <v>754</v>
      </c>
      <c r="S187" s="39"/>
      <c r="T187" s="39" t="s">
        <v>755</v>
      </c>
      <c r="U187" s="39" t="s">
        <v>256</v>
      </c>
      <c r="V187" s="39" t="s">
        <v>28</v>
      </c>
      <c r="W187" s="41">
        <v>84057.0</v>
      </c>
      <c r="X187" s="39" t="s">
        <v>35</v>
      </c>
      <c r="Y187" s="36"/>
      <c r="Z187" s="37" t="str">
        <f t="shared" si="7"/>
        <v/>
      </c>
      <c r="AA187" s="37"/>
      <c r="AB187" s="36"/>
      <c r="AC187" s="36" t="str">
        <f t="shared" si="82"/>
        <v/>
      </c>
      <c r="AD187" s="38" t="str">
        <f t="shared" si="78"/>
        <v/>
      </c>
      <c r="AE187" s="39"/>
      <c r="AF187" s="14"/>
      <c r="AG187" s="14"/>
      <c r="AH187" s="14"/>
      <c r="AI187" s="14"/>
      <c r="AJ187" s="14"/>
      <c r="AK187" s="14"/>
      <c r="AL187" s="14"/>
      <c r="AM187" s="14"/>
    </row>
    <row r="188" ht="14.25" customHeight="1">
      <c r="A188" s="39">
        <v>8.0</v>
      </c>
      <c r="B188" s="37">
        <v>45667.0</v>
      </c>
      <c r="C188" s="38" t="str">
        <f t="shared" si="1"/>
        <v>#REF!</v>
      </c>
      <c r="D188" s="39" t="s">
        <v>756</v>
      </c>
      <c r="E188" s="40">
        <v>55319.0</v>
      </c>
      <c r="F188" s="36" t="s">
        <v>52</v>
      </c>
      <c r="G188" s="36">
        <v>35.0</v>
      </c>
      <c r="H188" s="36">
        <v>4.0</v>
      </c>
      <c r="I188" s="36">
        <v>1.0</v>
      </c>
      <c r="J188" s="36">
        <v>40.0</v>
      </c>
      <c r="Q188" s="34" t="str">
        <f t="shared" si="2"/>
        <v>#N/A</v>
      </c>
      <c r="R188" s="39" t="s">
        <v>757</v>
      </c>
      <c r="S188" s="43" t="s">
        <v>758</v>
      </c>
      <c r="T188" s="39" t="s">
        <v>759</v>
      </c>
      <c r="U188" s="39" t="s">
        <v>179</v>
      </c>
      <c r="V188" s="39" t="s">
        <v>28</v>
      </c>
      <c r="W188" s="41">
        <v>84048.0</v>
      </c>
      <c r="X188" s="39" t="s">
        <v>35</v>
      </c>
      <c r="Y188" s="36"/>
      <c r="Z188" s="37" t="str">
        <f t="shared" si="7"/>
        <v/>
      </c>
      <c r="AA188" s="37"/>
      <c r="AB188" s="36"/>
      <c r="AC188" s="36" t="str">
        <f t="shared" si="82"/>
        <v/>
      </c>
      <c r="AD188" s="38" t="str">
        <f t="shared" si="78"/>
        <v/>
      </c>
      <c r="AE188" s="39"/>
      <c r="AF188" s="14"/>
      <c r="AG188" s="14"/>
      <c r="AH188" s="14"/>
      <c r="AI188" s="14"/>
      <c r="AJ188" s="14"/>
      <c r="AK188" s="14"/>
      <c r="AL188" s="14"/>
      <c r="AM188" s="14"/>
    </row>
    <row r="189" ht="14.25" customHeight="1">
      <c r="A189" s="39">
        <v>10.0</v>
      </c>
      <c r="B189" s="37">
        <v>45667.0</v>
      </c>
      <c r="C189" s="38" t="str">
        <f t="shared" si="1"/>
        <v>#REF!</v>
      </c>
      <c r="D189" s="39" t="s">
        <v>760</v>
      </c>
      <c r="E189" s="40">
        <v>71751.0</v>
      </c>
      <c r="F189" s="36" t="s">
        <v>52</v>
      </c>
      <c r="G189" s="36">
        <v>36.0</v>
      </c>
      <c r="H189" s="36">
        <v>3.0</v>
      </c>
      <c r="I189" s="36">
        <v>1.0</v>
      </c>
      <c r="J189" s="36">
        <v>40.0</v>
      </c>
      <c r="Q189" s="34" t="str">
        <f t="shared" si="2"/>
        <v>#N/A</v>
      </c>
      <c r="R189" s="39" t="s">
        <v>761</v>
      </c>
      <c r="S189" s="39"/>
      <c r="T189" s="39" t="s">
        <v>762</v>
      </c>
      <c r="U189" s="39" t="s">
        <v>179</v>
      </c>
      <c r="V189" s="39" t="s">
        <v>28</v>
      </c>
      <c r="W189" s="41">
        <v>84043.0</v>
      </c>
      <c r="X189" s="39" t="s">
        <v>35</v>
      </c>
      <c r="Y189" s="36"/>
      <c r="Z189" s="37" t="str">
        <f t="shared" si="7"/>
        <v/>
      </c>
      <c r="AA189" s="37"/>
      <c r="AB189" s="36"/>
      <c r="AC189" s="36" t="str">
        <f t="shared" si="82"/>
        <v/>
      </c>
      <c r="AD189" s="38" t="str">
        <f t="shared" si="78"/>
        <v/>
      </c>
      <c r="AE189" s="39"/>
      <c r="AF189" s="14"/>
      <c r="AG189" s="14"/>
      <c r="AH189" s="14"/>
      <c r="AI189" s="14"/>
      <c r="AJ189" s="14"/>
      <c r="AK189" s="14"/>
      <c r="AL189" s="14"/>
      <c r="AM189" s="14"/>
    </row>
    <row r="190" ht="14.25" customHeight="1">
      <c r="A190" s="34">
        <v>4.0</v>
      </c>
      <c r="B190" s="30">
        <v>45670.0</v>
      </c>
      <c r="C190" s="31" t="str">
        <f t="shared" si="1"/>
        <v>#REF!</v>
      </c>
      <c r="D190" s="14" t="s">
        <v>763</v>
      </c>
      <c r="E190" s="34">
        <v>1.2243902E7</v>
      </c>
      <c r="F190" s="27" t="s">
        <v>52</v>
      </c>
      <c r="G190" s="27">
        <v>16.0</v>
      </c>
      <c r="H190" s="27">
        <v>3.0</v>
      </c>
      <c r="I190" s="27">
        <v>1.0</v>
      </c>
      <c r="J190" s="27">
        <v>20.0</v>
      </c>
      <c r="K190" s="27"/>
      <c r="L190" s="27"/>
      <c r="M190" s="27"/>
      <c r="N190" s="27"/>
      <c r="O190" s="45" t="str">
        <f t="shared" ref="O190:P190" si="92">IF(M190&gt;0,1,"")</f>
        <v/>
      </c>
      <c r="P190" s="45" t="str">
        <f t="shared" si="92"/>
        <v/>
      </c>
      <c r="Q190" s="34" t="str">
        <f t="shared" si="2"/>
        <v>#N/A</v>
      </c>
      <c r="R190" s="34" t="s">
        <v>764</v>
      </c>
      <c r="S190" s="9" t="s">
        <v>765</v>
      </c>
      <c r="T190" s="35" t="s">
        <v>766</v>
      </c>
      <c r="U190" s="35" t="s">
        <v>186</v>
      </c>
      <c r="V190" s="35" t="s">
        <v>28</v>
      </c>
      <c r="W190" s="58">
        <v>84115.0</v>
      </c>
      <c r="X190" s="35" t="s">
        <v>29</v>
      </c>
      <c r="Y190" s="42"/>
      <c r="Z190" s="29" t="str">
        <f t="shared" si="7"/>
        <v/>
      </c>
      <c r="AA190" s="30"/>
      <c r="AB190" s="27"/>
      <c r="AC190" s="27" t="str">
        <f t="shared" si="82"/>
        <v/>
      </c>
      <c r="AD190" s="31" t="str">
        <f t="shared" si="78"/>
        <v/>
      </c>
      <c r="AE190" s="14"/>
      <c r="AF190" s="53"/>
      <c r="AG190" s="14"/>
      <c r="AH190" s="14"/>
      <c r="AI190" s="14"/>
      <c r="AJ190" s="14"/>
      <c r="AK190" s="14"/>
      <c r="AL190" s="14"/>
      <c r="AM190" s="14"/>
    </row>
    <row r="191" ht="14.25" customHeight="1">
      <c r="A191" s="34">
        <v>12.0</v>
      </c>
      <c r="B191" s="30">
        <v>45670.0</v>
      </c>
      <c r="C191" s="31" t="str">
        <f t="shared" si="1"/>
        <v>#REF!</v>
      </c>
      <c r="D191" s="14" t="s">
        <v>767</v>
      </c>
      <c r="E191" s="34">
        <v>31231.0</v>
      </c>
      <c r="F191" s="27" t="s">
        <v>52</v>
      </c>
      <c r="G191" s="27">
        <v>40.0</v>
      </c>
      <c r="H191" s="27">
        <v>3.0</v>
      </c>
      <c r="I191" s="27">
        <v>1.0</v>
      </c>
      <c r="J191" s="27">
        <v>44.0</v>
      </c>
      <c r="K191" s="27"/>
      <c r="L191" s="27"/>
      <c r="M191" s="27"/>
      <c r="N191" s="27"/>
      <c r="O191" s="45" t="str">
        <f t="shared" ref="O191:P191" si="93">IF(M191&gt;0,1,"")</f>
        <v/>
      </c>
      <c r="P191" s="45" t="str">
        <f t="shared" si="93"/>
        <v/>
      </c>
      <c r="Q191" s="34" t="str">
        <f t="shared" si="2"/>
        <v>#N/A</v>
      </c>
      <c r="R191" s="34" t="s">
        <v>768</v>
      </c>
      <c r="T191" s="35" t="s">
        <v>769</v>
      </c>
      <c r="U191" s="35" t="s">
        <v>186</v>
      </c>
      <c r="V191" s="35" t="s">
        <v>28</v>
      </c>
      <c r="W191" s="58">
        <v>84106.0</v>
      </c>
      <c r="X191" s="35" t="s">
        <v>29</v>
      </c>
      <c r="Y191" s="42" t="s">
        <v>64</v>
      </c>
      <c r="Z191" s="29">
        <f t="shared" si="7"/>
        <v>45670</v>
      </c>
      <c r="AA191" s="30">
        <v>45674.0</v>
      </c>
      <c r="AB191" s="27" t="s">
        <v>770</v>
      </c>
      <c r="AC191" s="27" t="str">
        <f t="shared" si="82"/>
        <v/>
      </c>
      <c r="AD191" s="31">
        <f t="shared" si="78"/>
        <v>4</v>
      </c>
      <c r="AE191" s="14" t="s">
        <v>771</v>
      </c>
      <c r="AF191" s="14"/>
      <c r="AG191" s="14"/>
      <c r="AH191" s="14"/>
      <c r="AI191" s="14"/>
      <c r="AJ191" s="14"/>
      <c r="AK191" s="14"/>
      <c r="AL191" s="14"/>
      <c r="AM191" s="14"/>
    </row>
    <row r="192" ht="14.25" customHeight="1">
      <c r="A192" s="34">
        <v>8.0</v>
      </c>
      <c r="B192" s="30">
        <v>45670.0</v>
      </c>
      <c r="C192" s="31" t="str">
        <f t="shared" si="1"/>
        <v>#REF!</v>
      </c>
      <c r="D192" s="14" t="s">
        <v>772</v>
      </c>
      <c r="E192" s="34">
        <v>4803.0</v>
      </c>
      <c r="F192" s="27" t="s">
        <v>52</v>
      </c>
      <c r="G192" s="27">
        <v>26.0</v>
      </c>
      <c r="H192" s="27">
        <v>3.0</v>
      </c>
      <c r="I192" s="27">
        <v>1.0</v>
      </c>
      <c r="J192" s="27">
        <v>30.0</v>
      </c>
      <c r="K192" s="27"/>
      <c r="L192" s="27"/>
      <c r="M192" s="27"/>
      <c r="N192" s="27"/>
      <c r="O192" s="45" t="str">
        <f t="shared" ref="O192:P192" si="94">IF(M192&gt;0,1,"")</f>
        <v/>
      </c>
      <c r="P192" s="45" t="str">
        <f t="shared" si="94"/>
        <v/>
      </c>
      <c r="Q192" s="34" t="str">
        <f t="shared" si="2"/>
        <v>#N/A</v>
      </c>
      <c r="R192" s="34" t="s">
        <v>773</v>
      </c>
      <c r="S192" s="9" t="s">
        <v>774</v>
      </c>
      <c r="T192" s="35" t="s">
        <v>775</v>
      </c>
      <c r="U192" s="35" t="s">
        <v>731</v>
      </c>
      <c r="V192" s="35" t="s">
        <v>28</v>
      </c>
      <c r="W192" s="58">
        <v>84107.0</v>
      </c>
      <c r="X192" s="35" t="s">
        <v>29</v>
      </c>
      <c r="Y192" s="42"/>
      <c r="Z192" s="29" t="str">
        <f t="shared" si="7"/>
        <v/>
      </c>
      <c r="AA192" s="30"/>
      <c r="AB192" s="27"/>
      <c r="AC192" s="27" t="str">
        <f t="shared" si="82"/>
        <v/>
      </c>
      <c r="AD192" s="31" t="str">
        <f t="shared" si="78"/>
        <v/>
      </c>
      <c r="AE192" s="14" t="s">
        <v>776</v>
      </c>
      <c r="AF192" s="14"/>
      <c r="AG192" s="14"/>
      <c r="AH192" s="14"/>
      <c r="AI192" s="14"/>
      <c r="AJ192" s="14"/>
      <c r="AK192" s="14"/>
      <c r="AL192" s="14"/>
      <c r="AM192" s="14"/>
    </row>
    <row r="193" ht="14.25" customHeight="1">
      <c r="A193" s="39">
        <v>14.0</v>
      </c>
      <c r="B193" s="37">
        <v>45671.0</v>
      </c>
      <c r="C193" s="38" t="str">
        <f t="shared" si="1"/>
        <v>#REF!</v>
      </c>
      <c r="D193" s="39" t="s">
        <v>777</v>
      </c>
      <c r="E193" s="40">
        <v>89857.0</v>
      </c>
      <c r="F193" s="36" t="s">
        <v>52</v>
      </c>
      <c r="G193" s="36">
        <v>48.0</v>
      </c>
      <c r="H193" s="36">
        <v>4.0</v>
      </c>
      <c r="I193" s="36">
        <v>1.0</v>
      </c>
      <c r="J193" s="36">
        <v>53.0</v>
      </c>
      <c r="Q193" s="34" t="str">
        <f t="shared" si="2"/>
        <v>#N/A</v>
      </c>
      <c r="R193" s="39" t="s">
        <v>778</v>
      </c>
      <c r="S193" s="39"/>
      <c r="T193" s="39" t="s">
        <v>779</v>
      </c>
      <c r="U193" s="39" t="s">
        <v>179</v>
      </c>
      <c r="V193" s="39" t="s">
        <v>28</v>
      </c>
      <c r="W193" s="41">
        <v>84043.0</v>
      </c>
      <c r="X193" s="39" t="s">
        <v>35</v>
      </c>
      <c r="Y193" s="36" t="s">
        <v>64</v>
      </c>
      <c r="Z193" s="37">
        <f t="shared" si="7"/>
        <v>45671</v>
      </c>
      <c r="AA193" s="37">
        <v>45673.0</v>
      </c>
      <c r="AB193" s="36" t="s">
        <v>780</v>
      </c>
      <c r="AC193" s="36" t="str">
        <f t="shared" si="82"/>
        <v/>
      </c>
      <c r="AD193" s="38">
        <f t="shared" si="78"/>
        <v>2</v>
      </c>
      <c r="AE193" s="39" t="s">
        <v>781</v>
      </c>
      <c r="AF193" s="14"/>
      <c r="AG193" s="14"/>
      <c r="AH193" s="14"/>
      <c r="AI193" s="14"/>
      <c r="AJ193" s="14"/>
      <c r="AK193" s="59"/>
      <c r="AL193" s="59"/>
      <c r="AM193" s="59"/>
    </row>
    <row r="194" ht="14.25" customHeight="1">
      <c r="A194" s="39">
        <v>10.0</v>
      </c>
      <c r="B194" s="37">
        <v>45671.0</v>
      </c>
      <c r="C194" s="38" t="str">
        <f t="shared" si="1"/>
        <v>#REF!</v>
      </c>
      <c r="D194" s="39" t="s">
        <v>782</v>
      </c>
      <c r="E194" s="40">
        <v>1.2243275E7</v>
      </c>
      <c r="F194" s="36" t="s">
        <v>52</v>
      </c>
      <c r="G194" s="36">
        <v>34.0</v>
      </c>
      <c r="H194" s="36">
        <v>3.0</v>
      </c>
      <c r="I194" s="36">
        <v>1.0</v>
      </c>
      <c r="J194" s="36">
        <v>38.0</v>
      </c>
      <c r="Q194" s="34" t="str">
        <f t="shared" si="2"/>
        <v>#N/A</v>
      </c>
      <c r="R194" s="39" t="s">
        <v>783</v>
      </c>
      <c r="S194" s="43" t="s">
        <v>784</v>
      </c>
      <c r="T194" s="39" t="s">
        <v>785</v>
      </c>
      <c r="U194" s="39" t="s">
        <v>179</v>
      </c>
      <c r="V194" s="39" t="s">
        <v>28</v>
      </c>
      <c r="W194" s="41">
        <v>84043.0</v>
      </c>
      <c r="X194" s="39" t="s">
        <v>35</v>
      </c>
      <c r="Y194" s="36"/>
      <c r="Z194" s="37" t="str">
        <f t="shared" si="7"/>
        <v/>
      </c>
      <c r="AA194" s="37"/>
      <c r="AB194" s="36"/>
      <c r="AC194" s="36" t="str">
        <f t="shared" si="82"/>
        <v/>
      </c>
      <c r="AD194" s="38" t="str">
        <f t="shared" si="78"/>
        <v/>
      </c>
      <c r="AE194" s="39"/>
      <c r="AF194" s="14"/>
      <c r="AG194" s="14"/>
      <c r="AH194" s="14"/>
      <c r="AI194" s="14"/>
      <c r="AJ194" s="14"/>
      <c r="AK194" s="14"/>
      <c r="AL194" s="14"/>
      <c r="AM194" s="14"/>
    </row>
    <row r="195" ht="14.25" customHeight="1">
      <c r="A195" s="34">
        <v>12.0</v>
      </c>
      <c r="B195" s="30">
        <v>45672.0</v>
      </c>
      <c r="C195" s="31" t="str">
        <f t="shared" si="1"/>
        <v>#REF!</v>
      </c>
      <c r="D195" s="14" t="s">
        <v>786</v>
      </c>
      <c r="E195" s="34">
        <v>67807.0</v>
      </c>
      <c r="F195" s="27" t="s">
        <v>52</v>
      </c>
      <c r="G195" s="27">
        <v>40.0</v>
      </c>
      <c r="H195" s="27">
        <v>3.0</v>
      </c>
      <c r="I195" s="27">
        <v>1.0</v>
      </c>
      <c r="J195" s="27">
        <v>44.0</v>
      </c>
      <c r="K195" s="27"/>
      <c r="L195" s="27"/>
      <c r="M195" s="27"/>
      <c r="N195" s="27"/>
      <c r="O195" s="45" t="str">
        <f t="shared" ref="O195:P195" si="95">IF(M195&gt;0,1,"")</f>
        <v/>
      </c>
      <c r="P195" s="45" t="str">
        <f t="shared" si="95"/>
        <v/>
      </c>
      <c r="Q195" s="34" t="str">
        <f t="shared" si="2"/>
        <v>#N/A</v>
      </c>
      <c r="R195" s="34" t="s">
        <v>787</v>
      </c>
      <c r="T195" s="35" t="s">
        <v>788</v>
      </c>
      <c r="U195" s="35" t="s">
        <v>292</v>
      </c>
      <c r="V195" s="35" t="s">
        <v>28</v>
      </c>
      <c r="W195" s="58">
        <v>84120.0</v>
      </c>
      <c r="X195" s="35" t="s">
        <v>29</v>
      </c>
      <c r="Y195" s="42"/>
      <c r="Z195" s="29" t="str">
        <f t="shared" si="7"/>
        <v/>
      </c>
      <c r="AA195" s="30"/>
      <c r="AB195" s="27"/>
      <c r="AC195" s="27" t="str">
        <f t="shared" si="82"/>
        <v/>
      </c>
      <c r="AD195" s="31" t="str">
        <f t="shared" si="78"/>
        <v/>
      </c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ht="14.25" customHeight="1">
      <c r="A196" s="34">
        <v>10.0</v>
      </c>
      <c r="B196" s="30">
        <v>45672.0</v>
      </c>
      <c r="C196" s="31" t="str">
        <f t="shared" si="1"/>
        <v>#REF!</v>
      </c>
      <c r="D196" s="14" t="s">
        <v>789</v>
      </c>
      <c r="E196" s="34">
        <v>63925.0</v>
      </c>
      <c r="F196" s="27" t="s">
        <v>52</v>
      </c>
      <c r="G196" s="27">
        <v>34.0</v>
      </c>
      <c r="H196" s="27">
        <v>3.0</v>
      </c>
      <c r="I196" s="27">
        <v>1.0</v>
      </c>
      <c r="J196" s="27">
        <v>38.0</v>
      </c>
      <c r="K196" s="27"/>
      <c r="L196" s="27"/>
      <c r="M196" s="27"/>
      <c r="N196" s="27"/>
      <c r="O196" s="45" t="str">
        <f t="shared" ref="O196:P196" si="96">IF(M196&gt;0,1,"")</f>
        <v/>
      </c>
      <c r="P196" s="45" t="str">
        <f t="shared" si="96"/>
        <v/>
      </c>
      <c r="Q196" s="34" t="str">
        <f t="shared" si="2"/>
        <v>#N/A</v>
      </c>
      <c r="R196" s="34" t="s">
        <v>790</v>
      </c>
      <c r="S196" s="9" t="s">
        <v>791</v>
      </c>
      <c r="T196" s="35" t="s">
        <v>792</v>
      </c>
      <c r="U196" s="35" t="s">
        <v>292</v>
      </c>
      <c r="V196" s="35" t="s">
        <v>28</v>
      </c>
      <c r="W196" s="58">
        <v>84128.0</v>
      </c>
      <c r="X196" s="35" t="s">
        <v>29</v>
      </c>
      <c r="Y196" s="42"/>
      <c r="Z196" s="29" t="str">
        <f t="shared" si="7"/>
        <v/>
      </c>
      <c r="AA196" s="30"/>
      <c r="AB196" s="27"/>
      <c r="AC196" s="27" t="str">
        <f t="shared" si="82"/>
        <v/>
      </c>
      <c r="AD196" s="31" t="str">
        <f t="shared" si="78"/>
        <v/>
      </c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ht="14.25" customHeight="1">
      <c r="A197" s="34">
        <v>10.0</v>
      </c>
      <c r="B197" s="30">
        <v>45672.0</v>
      </c>
      <c r="C197" s="31" t="str">
        <f t="shared" si="1"/>
        <v>#REF!</v>
      </c>
      <c r="D197" s="14" t="s">
        <v>793</v>
      </c>
      <c r="E197" s="34">
        <v>1.2235281E7</v>
      </c>
      <c r="F197" s="27" t="s">
        <v>52</v>
      </c>
      <c r="G197" s="65">
        <v>34.0</v>
      </c>
      <c r="H197" s="65">
        <v>3.0</v>
      </c>
      <c r="I197" s="65">
        <v>1.0</v>
      </c>
      <c r="J197" s="27">
        <v>38.0</v>
      </c>
      <c r="K197" s="65"/>
      <c r="L197" s="65"/>
      <c r="M197" s="65"/>
      <c r="N197" s="65"/>
      <c r="O197" s="45"/>
      <c r="P197" s="45"/>
      <c r="Q197" s="34" t="str">
        <f t="shared" si="2"/>
        <v>#N/A</v>
      </c>
      <c r="R197" s="34" t="s">
        <v>794</v>
      </c>
      <c r="S197" s="9" t="s">
        <v>795</v>
      </c>
      <c r="T197" s="66" t="s">
        <v>796</v>
      </c>
      <c r="U197" s="35" t="s">
        <v>292</v>
      </c>
      <c r="V197" s="35" t="s">
        <v>28</v>
      </c>
      <c r="W197" s="58">
        <v>84118.0</v>
      </c>
      <c r="X197" s="35" t="s">
        <v>29</v>
      </c>
      <c r="Y197" s="42"/>
      <c r="Z197" s="29" t="str">
        <f t="shared" si="7"/>
        <v/>
      </c>
      <c r="AA197" s="30"/>
      <c r="AB197" s="27"/>
      <c r="AC197" s="27" t="str">
        <f t="shared" si="82"/>
        <v/>
      </c>
      <c r="AD197" s="31" t="str">
        <f t="shared" si="78"/>
        <v/>
      </c>
      <c r="AE197" s="14"/>
      <c r="AF197" s="14"/>
      <c r="AG197" s="51"/>
      <c r="AH197" s="32"/>
      <c r="AI197" s="14"/>
      <c r="AJ197" s="14"/>
      <c r="AK197" s="14"/>
      <c r="AL197" s="14"/>
      <c r="AM197" s="14"/>
    </row>
    <row r="198" ht="14.25" customHeight="1">
      <c r="A198" s="39">
        <v>18.0</v>
      </c>
      <c r="B198" s="37">
        <v>45673.0</v>
      </c>
      <c r="C198" s="38" t="str">
        <f t="shared" si="1"/>
        <v>#REF!</v>
      </c>
      <c r="D198" s="39" t="s">
        <v>797</v>
      </c>
      <c r="E198" s="39">
        <v>125502.0</v>
      </c>
      <c r="F198" s="36" t="s">
        <v>52</v>
      </c>
      <c r="G198" s="36">
        <v>90.0</v>
      </c>
      <c r="H198" s="36">
        <v>4.0</v>
      </c>
      <c r="I198" s="36">
        <v>2.0</v>
      </c>
      <c r="J198" s="36">
        <v>96.0</v>
      </c>
      <c r="K198" s="36"/>
      <c r="L198" s="36"/>
      <c r="M198" s="36"/>
      <c r="N198" s="36"/>
      <c r="O198" s="36" t="str">
        <f t="shared" ref="O198:P198" si="97">IF(M198&gt;0,1,"")</f>
        <v/>
      </c>
      <c r="P198" s="36" t="str">
        <f t="shared" si="97"/>
        <v/>
      </c>
      <c r="Q198" s="34" t="str">
        <f t="shared" si="2"/>
        <v>#N/A</v>
      </c>
      <c r="R198" s="39" t="s">
        <v>798</v>
      </c>
      <c r="S198" s="43" t="s">
        <v>799</v>
      </c>
      <c r="T198" s="44" t="s">
        <v>800</v>
      </c>
      <c r="U198" s="44" t="s">
        <v>43</v>
      </c>
      <c r="V198" s="44" t="s">
        <v>28</v>
      </c>
      <c r="W198" s="78">
        <v>84045.0</v>
      </c>
      <c r="X198" s="44" t="s">
        <v>35</v>
      </c>
      <c r="Y198" s="36" t="s">
        <v>64</v>
      </c>
      <c r="Z198" s="37">
        <f t="shared" si="7"/>
        <v>45673</v>
      </c>
      <c r="AA198" s="37">
        <v>45874.0</v>
      </c>
      <c r="AB198" s="36" t="s">
        <v>801</v>
      </c>
      <c r="AC198" s="36" t="str">
        <f t="shared" si="82"/>
        <v/>
      </c>
      <c r="AD198" s="38">
        <f t="shared" si="78"/>
        <v>201</v>
      </c>
      <c r="AE198" s="39" t="s">
        <v>802</v>
      </c>
      <c r="AF198" s="14"/>
      <c r="AG198" s="14"/>
      <c r="AH198" s="14"/>
      <c r="AI198" s="56"/>
      <c r="AJ198" s="56"/>
      <c r="AK198" s="14"/>
      <c r="AL198" s="14"/>
      <c r="AM198" s="14"/>
    </row>
    <row r="199" ht="14.25" customHeight="1">
      <c r="A199" s="34">
        <v>8.0</v>
      </c>
      <c r="B199" s="30">
        <v>45674.0</v>
      </c>
      <c r="C199" s="31" t="str">
        <f t="shared" si="1"/>
        <v>#REF!</v>
      </c>
      <c r="D199" s="14" t="s">
        <v>803</v>
      </c>
      <c r="E199" s="34">
        <v>4834.0</v>
      </c>
      <c r="F199" s="27" t="s">
        <v>52</v>
      </c>
      <c r="G199" s="27">
        <v>32.0</v>
      </c>
      <c r="H199" s="27">
        <v>3.0</v>
      </c>
      <c r="I199" s="27">
        <v>1.0</v>
      </c>
      <c r="J199" s="27">
        <v>36.0</v>
      </c>
      <c r="K199" s="27"/>
      <c r="L199" s="27"/>
      <c r="M199" s="27"/>
      <c r="N199" s="27"/>
      <c r="O199" s="45" t="str">
        <f t="shared" ref="O199:P199" si="98">IF(M199&gt;0,1,"")</f>
        <v/>
      </c>
      <c r="P199" s="45" t="str">
        <f t="shared" si="98"/>
        <v/>
      </c>
      <c r="Q199" s="34" t="str">
        <f t="shared" si="2"/>
        <v>#N/A</v>
      </c>
      <c r="R199" s="34" t="s">
        <v>364</v>
      </c>
      <c r="T199" s="35" t="s">
        <v>804</v>
      </c>
      <c r="U199" s="35" t="s">
        <v>186</v>
      </c>
      <c r="V199" s="35" t="s">
        <v>28</v>
      </c>
      <c r="W199" s="58">
        <v>84101.0</v>
      </c>
      <c r="X199" s="35" t="s">
        <v>29</v>
      </c>
      <c r="Y199" s="42"/>
      <c r="Z199" s="29" t="str">
        <f t="shared" si="7"/>
        <v/>
      </c>
      <c r="AA199" s="30"/>
      <c r="AB199" s="27"/>
      <c r="AC199" s="27" t="str">
        <f t="shared" si="82"/>
        <v/>
      </c>
      <c r="AD199" s="31" t="str">
        <f t="shared" si="78"/>
        <v/>
      </c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ht="14.25" customHeight="1">
      <c r="A200" s="34">
        <v>12.0</v>
      </c>
      <c r="B200" s="30">
        <v>45678.0</v>
      </c>
      <c r="C200" s="31" t="str">
        <f t="shared" si="1"/>
        <v>#REF!</v>
      </c>
      <c r="D200" s="14" t="s">
        <v>805</v>
      </c>
      <c r="E200" s="34">
        <v>79037.0</v>
      </c>
      <c r="F200" s="27" t="s">
        <v>52</v>
      </c>
      <c r="G200" s="27">
        <v>44.0</v>
      </c>
      <c r="H200" s="27">
        <v>3.0</v>
      </c>
      <c r="I200" s="27">
        <v>1.0</v>
      </c>
      <c r="J200" s="27">
        <v>48.0</v>
      </c>
      <c r="K200" s="27"/>
      <c r="L200" s="27"/>
      <c r="M200" s="27"/>
      <c r="N200" s="27"/>
      <c r="O200" s="45" t="str">
        <f t="shared" ref="O200:P200" si="99">IF(M200&gt;0,1,"")</f>
        <v/>
      </c>
      <c r="P200" s="45" t="str">
        <f t="shared" si="99"/>
        <v/>
      </c>
      <c r="Q200" s="34" t="str">
        <f t="shared" si="2"/>
        <v>#N/A</v>
      </c>
      <c r="R200" s="34" t="s">
        <v>806</v>
      </c>
      <c r="T200" s="35" t="s">
        <v>807</v>
      </c>
      <c r="U200" s="35" t="s">
        <v>27</v>
      </c>
      <c r="V200" s="35" t="s">
        <v>28</v>
      </c>
      <c r="W200" s="58">
        <v>84092.0</v>
      </c>
      <c r="X200" s="35" t="s">
        <v>29</v>
      </c>
      <c r="Y200" s="42" t="s">
        <v>64</v>
      </c>
      <c r="Z200" s="29">
        <f t="shared" si="7"/>
        <v>45678</v>
      </c>
      <c r="AA200" s="30">
        <v>45702.0</v>
      </c>
      <c r="AB200" s="27" t="s">
        <v>808</v>
      </c>
      <c r="AC200" s="27" t="str">
        <f t="shared" si="82"/>
        <v/>
      </c>
      <c r="AD200" s="31">
        <f t="shared" si="78"/>
        <v>24</v>
      </c>
      <c r="AE200" s="14" t="s">
        <v>809</v>
      </c>
      <c r="AF200" s="14"/>
      <c r="AG200" s="14"/>
      <c r="AH200" s="14"/>
      <c r="AI200" s="14"/>
      <c r="AJ200" s="14"/>
      <c r="AK200" s="14"/>
      <c r="AL200" s="14"/>
      <c r="AM200" s="14"/>
    </row>
    <row r="201" ht="14.25" customHeight="1">
      <c r="A201" s="34">
        <v>10.0</v>
      </c>
      <c r="B201" s="30">
        <v>45678.0</v>
      </c>
      <c r="C201" s="31" t="str">
        <f t="shared" si="1"/>
        <v>#REF!</v>
      </c>
      <c r="D201" s="14" t="s">
        <v>810</v>
      </c>
      <c r="E201" s="34">
        <v>214406.0</v>
      </c>
      <c r="F201" s="27" t="s">
        <v>52</v>
      </c>
      <c r="G201" s="65">
        <v>34.0</v>
      </c>
      <c r="H201" s="65">
        <v>3.0</v>
      </c>
      <c r="I201" s="65">
        <v>1.0</v>
      </c>
      <c r="J201" s="27">
        <v>38.0</v>
      </c>
      <c r="K201" s="65"/>
      <c r="L201" s="65"/>
      <c r="M201" s="65"/>
      <c r="N201" s="65"/>
      <c r="O201" s="45" t="str">
        <f t="shared" ref="O201:P201" si="100">IF(M201&gt;0,1,"")</f>
        <v/>
      </c>
      <c r="P201" s="45" t="str">
        <f t="shared" si="100"/>
        <v/>
      </c>
      <c r="Q201" s="34" t="str">
        <f t="shared" si="2"/>
        <v>#N/A</v>
      </c>
      <c r="R201" s="34" t="s">
        <v>811</v>
      </c>
      <c r="T201" s="66" t="s">
        <v>812</v>
      </c>
      <c r="U201" s="34" t="s">
        <v>27</v>
      </c>
      <c r="V201" s="34" t="s">
        <v>28</v>
      </c>
      <c r="W201" s="28">
        <v>84070.0</v>
      </c>
      <c r="X201" s="35" t="s">
        <v>29</v>
      </c>
      <c r="Y201" s="42" t="s">
        <v>64</v>
      </c>
      <c r="Z201" s="29">
        <f t="shared" si="7"/>
        <v>45678</v>
      </c>
      <c r="AA201" s="30">
        <v>45702.0</v>
      </c>
      <c r="AB201" s="27" t="s">
        <v>813</v>
      </c>
      <c r="AC201" s="27" t="str">
        <f t="shared" si="82"/>
        <v/>
      </c>
      <c r="AD201" s="31">
        <f t="shared" si="78"/>
        <v>24</v>
      </c>
      <c r="AE201" s="14" t="s">
        <v>814</v>
      </c>
      <c r="AF201" s="14"/>
      <c r="AG201" s="14"/>
      <c r="AH201" s="14"/>
      <c r="AI201" s="59"/>
      <c r="AJ201" s="59"/>
      <c r="AK201" s="14"/>
      <c r="AL201" s="14"/>
      <c r="AM201" s="14"/>
    </row>
    <row r="202" ht="14.25" customHeight="1">
      <c r="A202" s="39">
        <v>16.0</v>
      </c>
      <c r="B202" s="37">
        <v>45679.0</v>
      </c>
      <c r="C202" s="38" t="str">
        <f t="shared" si="1"/>
        <v>#REF!</v>
      </c>
      <c r="D202" s="39" t="s">
        <v>815</v>
      </c>
      <c r="E202" s="40">
        <v>108426.0</v>
      </c>
      <c r="F202" s="36" t="s">
        <v>52</v>
      </c>
      <c r="G202" s="36">
        <v>56.0</v>
      </c>
      <c r="H202" s="36">
        <v>4.0</v>
      </c>
      <c r="I202" s="36">
        <v>1.0</v>
      </c>
      <c r="J202" s="36">
        <v>61.0</v>
      </c>
      <c r="Q202" s="34" t="str">
        <f t="shared" si="2"/>
        <v>#N/A</v>
      </c>
      <c r="R202" s="39" t="s">
        <v>816</v>
      </c>
      <c r="S202" s="39"/>
      <c r="T202" s="39" t="s">
        <v>817</v>
      </c>
      <c r="U202" s="39" t="s">
        <v>179</v>
      </c>
      <c r="V202" s="39" t="s">
        <v>28</v>
      </c>
      <c r="W202" s="41">
        <v>84043.0</v>
      </c>
      <c r="X202" s="39" t="s">
        <v>35</v>
      </c>
      <c r="Y202" s="36" t="s">
        <v>64</v>
      </c>
      <c r="Z202" s="37">
        <f t="shared" si="7"/>
        <v>45679</v>
      </c>
      <c r="AA202" s="37">
        <v>45749.0</v>
      </c>
      <c r="AB202" s="36" t="s">
        <v>818</v>
      </c>
      <c r="AC202" s="36" t="str">
        <f t="shared" si="82"/>
        <v/>
      </c>
      <c r="AD202" s="38">
        <f t="shared" si="78"/>
        <v>70</v>
      </c>
      <c r="AE202" s="39" t="s">
        <v>819</v>
      </c>
      <c r="AF202" s="14"/>
      <c r="AG202" s="14"/>
      <c r="AH202" s="14"/>
      <c r="AI202" s="14"/>
      <c r="AJ202" s="14"/>
      <c r="AK202" s="14"/>
      <c r="AL202" s="14"/>
      <c r="AM202" s="14"/>
    </row>
    <row r="203" ht="14.25" customHeight="1">
      <c r="A203" s="39">
        <v>8.0</v>
      </c>
      <c r="B203" s="37">
        <v>45679.0</v>
      </c>
      <c r="C203" s="38" t="str">
        <f t="shared" si="1"/>
        <v>#REF!</v>
      </c>
      <c r="D203" s="39" t="s">
        <v>820</v>
      </c>
      <c r="E203" s="40">
        <v>1.2236543E7</v>
      </c>
      <c r="F203" s="36" t="s">
        <v>52</v>
      </c>
      <c r="G203" s="36">
        <v>28.0</v>
      </c>
      <c r="H203" s="36">
        <v>3.0</v>
      </c>
      <c r="I203" s="36">
        <v>1.0</v>
      </c>
      <c r="J203" s="36">
        <v>32.0</v>
      </c>
      <c r="Q203" s="34" t="str">
        <f t="shared" si="2"/>
        <v>#N/A</v>
      </c>
      <c r="R203" s="39" t="s">
        <v>821</v>
      </c>
      <c r="S203" s="39"/>
      <c r="T203" s="39" t="s">
        <v>822</v>
      </c>
      <c r="U203" s="39" t="s">
        <v>179</v>
      </c>
      <c r="V203" s="39" t="s">
        <v>28</v>
      </c>
      <c r="W203" s="41">
        <v>84043.0</v>
      </c>
      <c r="X203" s="39" t="s">
        <v>35</v>
      </c>
      <c r="Y203" s="36" t="s">
        <v>64</v>
      </c>
      <c r="Z203" s="37">
        <f t="shared" si="7"/>
        <v>45679</v>
      </c>
      <c r="AA203" s="37">
        <v>45706.0</v>
      </c>
      <c r="AB203" s="36" t="s">
        <v>823</v>
      </c>
      <c r="AC203" s="36" t="str">
        <f t="shared" si="82"/>
        <v/>
      </c>
      <c r="AD203" s="38">
        <f t="shared" si="78"/>
        <v>27</v>
      </c>
      <c r="AE203" s="39" t="s">
        <v>824</v>
      </c>
      <c r="AF203" s="14"/>
      <c r="AG203" s="14"/>
      <c r="AH203" s="14"/>
      <c r="AI203" s="14"/>
      <c r="AJ203" s="14"/>
      <c r="AK203" s="14"/>
      <c r="AL203" s="14"/>
      <c r="AM203" s="14"/>
    </row>
    <row r="204" ht="14.25" customHeight="1">
      <c r="A204" s="34">
        <v>16.0</v>
      </c>
      <c r="B204" s="30">
        <v>45680.0</v>
      </c>
      <c r="C204" s="31" t="str">
        <f t="shared" si="1"/>
        <v>#REF!</v>
      </c>
      <c r="D204" s="14" t="s">
        <v>825</v>
      </c>
      <c r="E204" s="34">
        <v>117932.0</v>
      </c>
      <c r="F204" s="27" t="s">
        <v>52</v>
      </c>
      <c r="G204" s="27">
        <v>80.0</v>
      </c>
      <c r="H204" s="27">
        <v>4.0</v>
      </c>
      <c r="I204" s="27">
        <v>2.0</v>
      </c>
      <c r="J204" s="27">
        <v>86.0</v>
      </c>
      <c r="K204" s="27"/>
      <c r="L204" s="27"/>
      <c r="M204" s="27"/>
      <c r="N204" s="27"/>
      <c r="O204" s="45" t="str">
        <f t="shared" ref="O204:O205" si="101">IF(M204&gt;0,1,"")</f>
        <v/>
      </c>
      <c r="P204" s="45" t="str">
        <f>IF(N175&gt;0,1,"")</f>
        <v/>
      </c>
      <c r="Q204" s="34" t="str">
        <f t="shared" si="2"/>
        <v>#N/A</v>
      </c>
      <c r="R204" s="34" t="s">
        <v>826</v>
      </c>
      <c r="S204" s="9" t="s">
        <v>827</v>
      </c>
      <c r="T204" s="34" t="s">
        <v>828</v>
      </c>
      <c r="U204" s="34" t="s">
        <v>453</v>
      </c>
      <c r="V204" s="34" t="s">
        <v>28</v>
      </c>
      <c r="W204" s="28">
        <v>84084.0</v>
      </c>
      <c r="X204" s="34" t="s">
        <v>29</v>
      </c>
      <c r="Y204" s="27" t="s">
        <v>64</v>
      </c>
      <c r="Z204" s="30">
        <f t="shared" si="7"/>
        <v>45680</v>
      </c>
      <c r="AA204" s="30">
        <v>45723.0</v>
      </c>
      <c r="AB204" s="27" t="s">
        <v>829</v>
      </c>
      <c r="AC204" s="27" t="str">
        <f t="shared" si="82"/>
        <v/>
      </c>
      <c r="AD204" s="31">
        <f t="shared" si="78"/>
        <v>43</v>
      </c>
      <c r="AE204" s="14" t="s">
        <v>830</v>
      </c>
      <c r="AF204" s="14"/>
      <c r="AG204" s="14"/>
      <c r="AH204" s="14"/>
      <c r="AI204" s="59"/>
      <c r="AJ204" s="59"/>
      <c r="AK204" s="14"/>
      <c r="AL204" s="14"/>
      <c r="AM204" s="14"/>
    </row>
    <row r="205" ht="14.25" customHeight="1">
      <c r="A205" s="34">
        <v>4.0</v>
      </c>
      <c r="B205" s="30">
        <v>45680.0</v>
      </c>
      <c r="C205" s="31" t="str">
        <f t="shared" si="1"/>
        <v>#REF!</v>
      </c>
      <c r="D205" s="14" t="s">
        <v>831</v>
      </c>
      <c r="E205" s="34">
        <v>31181.0</v>
      </c>
      <c r="F205" s="27" t="s">
        <v>52</v>
      </c>
      <c r="G205" s="27">
        <v>14.0</v>
      </c>
      <c r="H205" s="27">
        <v>3.0</v>
      </c>
      <c r="I205" s="27">
        <v>1.0</v>
      </c>
      <c r="J205" s="27">
        <v>18.0</v>
      </c>
      <c r="K205" s="27"/>
      <c r="L205" s="27"/>
      <c r="M205" s="27"/>
      <c r="N205" s="27"/>
      <c r="O205" s="45" t="str">
        <f t="shared" si="101"/>
        <v/>
      </c>
      <c r="P205" s="45" t="str">
        <f>IF(N205&gt;0,1,"")</f>
        <v/>
      </c>
      <c r="Q205" s="34" t="str">
        <f t="shared" si="2"/>
        <v>#N/A</v>
      </c>
      <c r="R205" s="34" t="s">
        <v>832</v>
      </c>
      <c r="T205" s="35" t="s">
        <v>833</v>
      </c>
      <c r="U205" s="35" t="s">
        <v>731</v>
      </c>
      <c r="V205" s="35" t="s">
        <v>28</v>
      </c>
      <c r="W205" s="58">
        <v>84107.0</v>
      </c>
      <c r="X205" s="35" t="s">
        <v>29</v>
      </c>
      <c r="Y205" s="42"/>
      <c r="Z205" s="29" t="str">
        <f t="shared" si="7"/>
        <v/>
      </c>
      <c r="AA205" s="30"/>
      <c r="AB205" s="27"/>
      <c r="AC205" s="27" t="str">
        <f t="shared" si="82"/>
        <v/>
      </c>
      <c r="AD205" s="31" t="str">
        <f t="shared" si="78"/>
        <v/>
      </c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ht="14.25" customHeight="1">
      <c r="A206" s="39">
        <v>8.0</v>
      </c>
      <c r="B206" s="37">
        <v>45681.0</v>
      </c>
      <c r="C206" s="38" t="str">
        <f t="shared" si="1"/>
        <v>#REF!</v>
      </c>
      <c r="D206" s="39" t="s">
        <v>834</v>
      </c>
      <c r="E206" s="40">
        <v>4466.0</v>
      </c>
      <c r="F206" s="36" t="s">
        <v>52</v>
      </c>
      <c r="G206" s="36">
        <v>28.0</v>
      </c>
      <c r="H206" s="36">
        <v>3.0</v>
      </c>
      <c r="I206" s="36">
        <v>1.0</v>
      </c>
      <c r="J206" s="36">
        <v>32.0</v>
      </c>
      <c r="Q206" s="34" t="str">
        <f t="shared" si="2"/>
        <v>#N/A</v>
      </c>
      <c r="R206" s="39" t="s">
        <v>835</v>
      </c>
      <c r="S206" s="39"/>
      <c r="T206" s="39" t="s">
        <v>836</v>
      </c>
      <c r="U206" s="39" t="s">
        <v>179</v>
      </c>
      <c r="V206" s="39" t="s">
        <v>28</v>
      </c>
      <c r="W206" s="41">
        <v>84043.0</v>
      </c>
      <c r="X206" s="39" t="s">
        <v>35</v>
      </c>
      <c r="Y206" s="36"/>
      <c r="Z206" s="37" t="str">
        <f t="shared" si="7"/>
        <v/>
      </c>
      <c r="AA206" s="37"/>
      <c r="AB206" s="36"/>
      <c r="AC206" s="36" t="str">
        <f t="shared" si="82"/>
        <v/>
      </c>
      <c r="AD206" s="38" t="str">
        <f t="shared" si="78"/>
        <v/>
      </c>
      <c r="AE206" s="39"/>
      <c r="AF206" s="14"/>
      <c r="AG206" s="14"/>
      <c r="AH206" s="14"/>
      <c r="AI206" s="14"/>
      <c r="AJ206" s="14"/>
      <c r="AK206" s="14"/>
      <c r="AL206" s="14"/>
      <c r="AM206" s="14"/>
    </row>
    <row r="207" ht="14.25" customHeight="1">
      <c r="A207" s="39">
        <v>6.0</v>
      </c>
      <c r="B207" s="37">
        <v>45681.0</v>
      </c>
      <c r="C207" s="38" t="str">
        <f t="shared" si="1"/>
        <v>#REF!</v>
      </c>
      <c r="D207" s="39" t="s">
        <v>837</v>
      </c>
      <c r="E207" s="40">
        <v>1.2241888E7</v>
      </c>
      <c r="F207" s="36" t="s">
        <v>52</v>
      </c>
      <c r="G207" s="36">
        <v>22.0</v>
      </c>
      <c r="H207" s="36">
        <v>4.0</v>
      </c>
      <c r="I207" s="36">
        <v>1.0</v>
      </c>
      <c r="J207" s="36">
        <v>27.0</v>
      </c>
      <c r="Q207" s="34" t="str">
        <f t="shared" si="2"/>
        <v>#N/A</v>
      </c>
      <c r="R207" s="39" t="s">
        <v>838</v>
      </c>
      <c r="S207" s="39"/>
      <c r="T207" s="39" t="s">
        <v>839</v>
      </c>
      <c r="U207" s="39" t="s">
        <v>179</v>
      </c>
      <c r="V207" s="39" t="s">
        <v>28</v>
      </c>
      <c r="W207" s="41">
        <v>84043.0</v>
      </c>
      <c r="X207" s="39" t="s">
        <v>35</v>
      </c>
      <c r="Y207" s="36"/>
      <c r="Z207" s="37" t="str">
        <f t="shared" si="7"/>
        <v/>
      </c>
      <c r="AA207" s="37"/>
      <c r="AB207" s="36"/>
      <c r="AC207" s="36" t="str">
        <f t="shared" si="82"/>
        <v/>
      </c>
      <c r="AD207" s="38" t="str">
        <f t="shared" si="78"/>
        <v/>
      </c>
      <c r="AE207" s="39"/>
      <c r="AF207" s="14"/>
      <c r="AG207" s="14"/>
      <c r="AH207" s="14"/>
      <c r="AI207" s="14"/>
      <c r="AJ207" s="14"/>
      <c r="AK207" s="59"/>
      <c r="AL207" s="59"/>
      <c r="AM207" s="59"/>
    </row>
    <row r="208" ht="14.25" customHeight="1">
      <c r="A208" s="34">
        <v>6.0</v>
      </c>
      <c r="B208" s="30">
        <v>45684.0</v>
      </c>
      <c r="C208" s="31" t="str">
        <f t="shared" si="1"/>
        <v>#REF!</v>
      </c>
      <c r="D208" s="14" t="s">
        <v>840</v>
      </c>
      <c r="E208" s="34">
        <v>113447.0</v>
      </c>
      <c r="F208" s="27" t="s">
        <v>52</v>
      </c>
      <c r="G208" s="27">
        <v>20.0</v>
      </c>
      <c r="H208" s="27">
        <v>3.0</v>
      </c>
      <c r="I208" s="27">
        <v>1.0</v>
      </c>
      <c r="J208" s="27">
        <v>24.0</v>
      </c>
      <c r="K208" s="27"/>
      <c r="L208" s="27"/>
      <c r="M208" s="27"/>
      <c r="N208" s="27"/>
      <c r="O208" s="45" t="str">
        <f t="shared" ref="O208:P208" si="102">IF(M208&gt;0,1,"")</f>
        <v/>
      </c>
      <c r="P208" s="45" t="str">
        <f t="shared" si="102"/>
        <v/>
      </c>
      <c r="Q208" s="34" t="str">
        <f t="shared" si="2"/>
        <v>#N/A</v>
      </c>
      <c r="R208" s="34" t="s">
        <v>841</v>
      </c>
      <c r="S208" s="9" t="s">
        <v>842</v>
      </c>
      <c r="T208" s="35" t="s">
        <v>843</v>
      </c>
      <c r="U208" s="35" t="s">
        <v>27</v>
      </c>
      <c r="V208" s="35" t="s">
        <v>28</v>
      </c>
      <c r="W208" s="58">
        <v>84070.0</v>
      </c>
      <c r="X208" s="35" t="s">
        <v>29</v>
      </c>
      <c r="Y208" s="42"/>
      <c r="Z208" s="29" t="str">
        <f t="shared" si="7"/>
        <v/>
      </c>
      <c r="AA208" s="30"/>
      <c r="AB208" s="27"/>
      <c r="AC208" s="27" t="str">
        <f t="shared" si="82"/>
        <v/>
      </c>
      <c r="AD208" s="31" t="str">
        <f t="shared" si="78"/>
        <v/>
      </c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ht="14.25" customHeight="1">
      <c r="A209" s="34">
        <v>8.0</v>
      </c>
      <c r="B209" s="30">
        <v>45684.0</v>
      </c>
      <c r="C209" s="31" t="str">
        <f t="shared" si="1"/>
        <v>#REF!</v>
      </c>
      <c r="D209" s="14" t="s">
        <v>844</v>
      </c>
      <c r="E209" s="34">
        <v>28437.0</v>
      </c>
      <c r="F209" s="27" t="s">
        <v>52</v>
      </c>
      <c r="G209" s="27">
        <v>28.0</v>
      </c>
      <c r="H209" s="27">
        <v>3.0</v>
      </c>
      <c r="I209" s="27">
        <v>1.0</v>
      </c>
      <c r="J209" s="27">
        <v>32.0</v>
      </c>
      <c r="K209" s="27"/>
      <c r="L209" s="27"/>
      <c r="M209" s="27"/>
      <c r="N209" s="27"/>
      <c r="O209" s="45" t="str">
        <f t="shared" ref="O209:P209" si="103">IF(M209&gt;0,1,"")</f>
        <v/>
      </c>
      <c r="P209" s="45" t="str">
        <f t="shared" si="103"/>
        <v/>
      </c>
      <c r="Q209" s="34" t="str">
        <f t="shared" si="2"/>
        <v>#N/A</v>
      </c>
      <c r="R209" s="34" t="s">
        <v>346</v>
      </c>
      <c r="S209" s="9" t="s">
        <v>845</v>
      </c>
      <c r="T209" s="35" t="s">
        <v>846</v>
      </c>
      <c r="U209" s="35" t="s">
        <v>195</v>
      </c>
      <c r="V209" s="35" t="s">
        <v>28</v>
      </c>
      <c r="W209" s="58">
        <v>84047.0</v>
      </c>
      <c r="X209" s="35" t="s">
        <v>29</v>
      </c>
      <c r="Y209" s="42"/>
      <c r="Z209" s="29" t="str">
        <f t="shared" si="7"/>
        <v/>
      </c>
      <c r="AA209" s="30"/>
      <c r="AB209" s="27"/>
      <c r="AC209" s="27" t="str">
        <f t="shared" si="82"/>
        <v/>
      </c>
      <c r="AD209" s="31" t="str">
        <f t="shared" si="78"/>
        <v/>
      </c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ht="14.25" customHeight="1">
      <c r="A210" s="34">
        <v>6.0</v>
      </c>
      <c r="B210" s="30">
        <v>45684.0</v>
      </c>
      <c r="C210" s="31" t="str">
        <f t="shared" si="1"/>
        <v>#REF!</v>
      </c>
      <c r="D210" s="14" t="s">
        <v>847</v>
      </c>
      <c r="E210" s="34">
        <v>1.2245919E7</v>
      </c>
      <c r="F210" s="27" t="s">
        <v>52</v>
      </c>
      <c r="G210" s="27">
        <v>24.0</v>
      </c>
      <c r="H210" s="27">
        <v>3.0</v>
      </c>
      <c r="I210" s="27">
        <v>1.0</v>
      </c>
      <c r="J210" s="27">
        <v>28.0</v>
      </c>
      <c r="K210" s="27"/>
      <c r="L210" s="27"/>
      <c r="M210" s="27"/>
      <c r="N210" s="27"/>
      <c r="O210" s="45" t="str">
        <f t="shared" ref="O210:P210" si="104">IF(M210&gt;0,1,"")</f>
        <v/>
      </c>
      <c r="P210" s="45" t="str">
        <f t="shared" si="104"/>
        <v/>
      </c>
      <c r="Q210" s="34" t="str">
        <f t="shared" si="2"/>
        <v>#N/A</v>
      </c>
      <c r="R210" s="34" t="s">
        <v>848</v>
      </c>
      <c r="T210" s="35" t="s">
        <v>849</v>
      </c>
      <c r="U210" s="35" t="s">
        <v>27</v>
      </c>
      <c r="V210" s="35" t="s">
        <v>28</v>
      </c>
      <c r="W210" s="58">
        <v>84070.0</v>
      </c>
      <c r="X210" s="35" t="s">
        <v>29</v>
      </c>
      <c r="Y210" s="42"/>
      <c r="Z210" s="29" t="str">
        <f t="shared" si="7"/>
        <v/>
      </c>
      <c r="AA210" s="30"/>
      <c r="AB210" s="27"/>
      <c r="AC210" s="27" t="str">
        <f t="shared" si="82"/>
        <v/>
      </c>
      <c r="AD210" s="31" t="str">
        <f t="shared" si="78"/>
        <v/>
      </c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ht="14.25" customHeight="1">
      <c r="A211" s="39">
        <v>16.0</v>
      </c>
      <c r="B211" s="37">
        <v>45685.0</v>
      </c>
      <c r="C211" s="38" t="str">
        <f t="shared" si="1"/>
        <v>#REF!</v>
      </c>
      <c r="D211" s="39" t="s">
        <v>850</v>
      </c>
      <c r="E211" s="40">
        <v>1.2241448E7</v>
      </c>
      <c r="F211" s="36" t="s">
        <v>52</v>
      </c>
      <c r="G211" s="36">
        <v>56.0</v>
      </c>
      <c r="H211" s="36">
        <v>4.0</v>
      </c>
      <c r="I211" s="36">
        <v>1.0</v>
      </c>
      <c r="J211" s="36">
        <v>61.0</v>
      </c>
      <c r="Q211" s="34" t="str">
        <f t="shared" si="2"/>
        <v>#N/A</v>
      </c>
      <c r="R211" s="39" t="s">
        <v>851</v>
      </c>
      <c r="S211" s="39"/>
      <c r="T211" s="39" t="s">
        <v>852</v>
      </c>
      <c r="U211" s="39" t="s">
        <v>149</v>
      </c>
      <c r="V211" s="39" t="s">
        <v>28</v>
      </c>
      <c r="W211" s="41">
        <v>84663.0</v>
      </c>
      <c r="X211" s="39" t="s">
        <v>35</v>
      </c>
      <c r="Y211" s="36"/>
      <c r="Z211" s="37" t="str">
        <f t="shared" si="7"/>
        <v/>
      </c>
      <c r="AA211" s="37"/>
      <c r="AB211" s="36"/>
      <c r="AC211" s="36" t="str">
        <f t="shared" si="82"/>
        <v/>
      </c>
      <c r="AD211" s="38" t="str">
        <f t="shared" si="78"/>
        <v/>
      </c>
      <c r="AE211" s="39"/>
      <c r="AF211" s="14"/>
      <c r="AG211" s="14"/>
      <c r="AH211" s="14"/>
      <c r="AI211" s="14"/>
      <c r="AJ211" s="14"/>
      <c r="AK211" s="14"/>
      <c r="AL211" s="14"/>
      <c r="AM211" s="14"/>
    </row>
    <row r="212" ht="14.25" customHeight="1">
      <c r="A212" s="39">
        <v>8.0</v>
      </c>
      <c r="B212" s="37">
        <v>45685.0</v>
      </c>
      <c r="C212" s="38" t="str">
        <f t="shared" si="1"/>
        <v>#REF!</v>
      </c>
      <c r="D212" s="39" t="s">
        <v>853</v>
      </c>
      <c r="E212" s="40">
        <v>32082.0</v>
      </c>
      <c r="F212" s="36" t="s">
        <v>52</v>
      </c>
      <c r="G212" s="36">
        <v>40.0</v>
      </c>
      <c r="H212" s="36">
        <v>3.0</v>
      </c>
      <c r="I212" s="36">
        <v>1.0</v>
      </c>
      <c r="J212" s="36">
        <v>44.0</v>
      </c>
      <c r="Q212" s="34" t="str">
        <f t="shared" si="2"/>
        <v>#N/A</v>
      </c>
      <c r="R212" s="39" t="s">
        <v>854</v>
      </c>
      <c r="S212" s="39"/>
      <c r="T212" s="44" t="s">
        <v>855</v>
      </c>
      <c r="U212" s="39" t="s">
        <v>149</v>
      </c>
      <c r="V212" s="39" t="s">
        <v>28</v>
      </c>
      <c r="W212" s="41">
        <v>84663.0</v>
      </c>
      <c r="X212" s="39" t="s">
        <v>35</v>
      </c>
      <c r="Y212" s="36" t="s">
        <v>64</v>
      </c>
      <c r="Z212" s="37">
        <f t="shared" si="7"/>
        <v>45685</v>
      </c>
      <c r="AA212" s="37">
        <v>45840.0</v>
      </c>
      <c r="AB212" s="36" t="s">
        <v>856</v>
      </c>
      <c r="AC212" s="36" t="str">
        <f t="shared" si="82"/>
        <v/>
      </c>
      <c r="AD212" s="38">
        <f t="shared" si="78"/>
        <v>155</v>
      </c>
      <c r="AE212" s="39" t="s">
        <v>857</v>
      </c>
      <c r="AF212" s="14"/>
      <c r="AG212" s="14"/>
      <c r="AH212" s="14"/>
      <c r="AI212" s="14"/>
      <c r="AJ212" s="14"/>
      <c r="AK212" s="14"/>
      <c r="AL212" s="14"/>
      <c r="AM212" s="14"/>
    </row>
    <row r="213" ht="14.25" customHeight="1">
      <c r="A213" s="34">
        <v>10.0</v>
      </c>
      <c r="B213" s="30">
        <v>45686.0</v>
      </c>
      <c r="C213" s="31" t="str">
        <f t="shared" si="1"/>
        <v>#REF!</v>
      </c>
      <c r="D213" s="14" t="s">
        <v>858</v>
      </c>
      <c r="E213" s="34">
        <v>116861.0</v>
      </c>
      <c r="F213" s="27" t="s">
        <v>52</v>
      </c>
      <c r="G213" s="27">
        <v>40.0</v>
      </c>
      <c r="H213" s="27">
        <v>3.0</v>
      </c>
      <c r="I213" s="27">
        <v>1.0</v>
      </c>
      <c r="J213" s="27">
        <v>44.0</v>
      </c>
      <c r="K213" s="27"/>
      <c r="L213" s="27"/>
      <c r="M213" s="27"/>
      <c r="N213" s="27"/>
      <c r="O213" s="45" t="str">
        <f t="shared" ref="O213:P213" si="105">IF(M213&gt;0,1,"")</f>
        <v/>
      </c>
      <c r="P213" s="45" t="str">
        <f t="shared" si="105"/>
        <v/>
      </c>
      <c r="Q213" s="34" t="str">
        <f t="shared" si="2"/>
        <v>#N/A</v>
      </c>
      <c r="R213" s="34" t="s">
        <v>859</v>
      </c>
      <c r="S213" s="9" t="s">
        <v>860</v>
      </c>
      <c r="T213" s="35" t="s">
        <v>861</v>
      </c>
      <c r="U213" s="35" t="s">
        <v>641</v>
      </c>
      <c r="V213" s="35" t="s">
        <v>28</v>
      </c>
      <c r="W213" s="58">
        <v>84095.0</v>
      </c>
      <c r="X213" s="35" t="s">
        <v>29</v>
      </c>
      <c r="Y213" s="42"/>
      <c r="Z213" s="29" t="str">
        <f t="shared" si="7"/>
        <v/>
      </c>
      <c r="AA213" s="30"/>
      <c r="AB213" s="27"/>
      <c r="AC213" s="27" t="str">
        <f t="shared" si="82"/>
        <v/>
      </c>
      <c r="AD213" s="31" t="str">
        <f t="shared" si="78"/>
        <v/>
      </c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ht="14.25" customHeight="1">
      <c r="A214" s="34">
        <v>12.0</v>
      </c>
      <c r="B214" s="30">
        <v>45686.0</v>
      </c>
      <c r="C214" s="31" t="str">
        <f t="shared" si="1"/>
        <v>#REF!</v>
      </c>
      <c r="D214" s="14" t="s">
        <v>862</v>
      </c>
      <c r="E214" s="34">
        <v>1.2236137E7</v>
      </c>
      <c r="F214" s="27" t="s">
        <v>52</v>
      </c>
      <c r="G214" s="27">
        <v>36.0</v>
      </c>
      <c r="H214" s="27">
        <v>2.0</v>
      </c>
      <c r="I214" s="27">
        <v>1.0</v>
      </c>
      <c r="J214" s="27">
        <v>39.0</v>
      </c>
      <c r="K214" s="27"/>
      <c r="L214" s="27"/>
      <c r="M214" s="27"/>
      <c r="N214" s="27"/>
      <c r="O214" s="45" t="str">
        <f t="shared" ref="O214:P214" si="106">IF(M214&gt;0,1,"")</f>
        <v/>
      </c>
      <c r="P214" s="45" t="str">
        <f t="shared" si="106"/>
        <v/>
      </c>
      <c r="Q214" s="34" t="str">
        <f t="shared" si="2"/>
        <v>#N/A</v>
      </c>
      <c r="R214" s="34" t="s">
        <v>863</v>
      </c>
      <c r="S214" s="9" t="s">
        <v>864</v>
      </c>
      <c r="T214" s="35" t="s">
        <v>865</v>
      </c>
      <c r="U214" s="35" t="s">
        <v>27</v>
      </c>
      <c r="V214" s="35" t="s">
        <v>28</v>
      </c>
      <c r="W214" s="58">
        <v>84070.0</v>
      </c>
      <c r="X214" s="35" t="s">
        <v>29</v>
      </c>
      <c r="Y214" s="42"/>
      <c r="Z214" s="29" t="str">
        <f t="shared" si="7"/>
        <v/>
      </c>
      <c r="AA214" s="30"/>
      <c r="AB214" s="27"/>
      <c r="AC214" s="27" t="str">
        <f t="shared" si="82"/>
        <v/>
      </c>
      <c r="AD214" s="31" t="str">
        <f t="shared" si="78"/>
        <v/>
      </c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ht="14.25" customHeight="1">
      <c r="A215" s="34">
        <v>6.0</v>
      </c>
      <c r="B215" s="30">
        <v>45686.0</v>
      </c>
      <c r="C215" s="31" t="str">
        <f t="shared" si="1"/>
        <v>#REF!</v>
      </c>
      <c r="D215" s="14" t="s">
        <v>866</v>
      </c>
      <c r="E215" s="34">
        <v>93727.0</v>
      </c>
      <c r="F215" s="27" t="s">
        <v>52</v>
      </c>
      <c r="G215" s="27">
        <v>20.0</v>
      </c>
      <c r="H215" s="27">
        <v>3.0</v>
      </c>
      <c r="I215" s="27">
        <v>1.0</v>
      </c>
      <c r="J215" s="27">
        <v>24.0</v>
      </c>
      <c r="K215" s="27"/>
      <c r="L215" s="27"/>
      <c r="M215" s="27"/>
      <c r="N215" s="27"/>
      <c r="O215" s="45" t="str">
        <f t="shared" ref="O215:P215" si="107">IF(M215&gt;0,1,"")</f>
        <v/>
      </c>
      <c r="P215" s="45" t="str">
        <f t="shared" si="107"/>
        <v/>
      </c>
      <c r="Q215" s="34" t="str">
        <f t="shared" si="2"/>
        <v>#N/A</v>
      </c>
      <c r="R215" s="34" t="s">
        <v>867</v>
      </c>
      <c r="T215" s="35" t="s">
        <v>868</v>
      </c>
      <c r="U215" s="35" t="s">
        <v>195</v>
      </c>
      <c r="V215" s="35" t="s">
        <v>28</v>
      </c>
      <c r="W215" s="58">
        <v>84047.0</v>
      </c>
      <c r="X215" s="35" t="s">
        <v>29</v>
      </c>
      <c r="Y215" s="42" t="s">
        <v>64</v>
      </c>
      <c r="Z215" s="29">
        <f t="shared" si="7"/>
        <v>45686</v>
      </c>
      <c r="AA215" s="30">
        <v>45695.0</v>
      </c>
      <c r="AB215" s="27" t="s">
        <v>869</v>
      </c>
      <c r="AC215" s="27" t="str">
        <f t="shared" si="82"/>
        <v/>
      </c>
      <c r="AD215" s="31">
        <f t="shared" si="78"/>
        <v>9</v>
      </c>
      <c r="AE215" s="14" t="s">
        <v>870</v>
      </c>
      <c r="AF215" s="14"/>
      <c r="AG215" s="14"/>
      <c r="AH215" s="14"/>
      <c r="AI215" s="14"/>
      <c r="AJ215" s="14"/>
      <c r="AK215" s="14"/>
      <c r="AL215" s="14"/>
      <c r="AM215" s="14"/>
    </row>
    <row r="216" ht="14.25" customHeight="1">
      <c r="A216" s="34">
        <v>16.0</v>
      </c>
      <c r="B216" s="30">
        <v>45687.0</v>
      </c>
      <c r="C216" s="31" t="str">
        <f t="shared" si="1"/>
        <v>#REF!</v>
      </c>
      <c r="D216" s="14" t="s">
        <v>871</v>
      </c>
      <c r="E216" s="34">
        <v>123414.0</v>
      </c>
      <c r="F216" s="27" t="s">
        <v>52</v>
      </c>
      <c r="G216" s="27">
        <v>52.0</v>
      </c>
      <c r="H216" s="27">
        <v>4.0</v>
      </c>
      <c r="I216" s="27">
        <v>1.0</v>
      </c>
      <c r="J216" s="27">
        <v>57.0</v>
      </c>
      <c r="K216" s="27"/>
      <c r="L216" s="27"/>
      <c r="M216" s="27"/>
      <c r="N216" s="27"/>
      <c r="O216" s="45" t="str">
        <f t="shared" ref="O216:P216" si="108">IF(M216&gt;0,1,"")</f>
        <v/>
      </c>
      <c r="P216" s="45" t="str">
        <f t="shared" si="108"/>
        <v/>
      </c>
      <c r="Q216" s="34" t="str">
        <f t="shared" si="2"/>
        <v>#N/A</v>
      </c>
      <c r="R216" s="66" t="s">
        <v>872</v>
      </c>
      <c r="S216" s="68" t="s">
        <v>873</v>
      </c>
      <c r="T216" s="35" t="s">
        <v>874</v>
      </c>
      <c r="U216" s="35" t="s">
        <v>453</v>
      </c>
      <c r="V216" s="35" t="s">
        <v>875</v>
      </c>
      <c r="W216" s="58">
        <v>84084.0</v>
      </c>
      <c r="X216" s="35" t="s">
        <v>29</v>
      </c>
      <c r="Y216" s="42" t="s">
        <v>64</v>
      </c>
      <c r="Z216" s="29">
        <f t="shared" si="7"/>
        <v>45687</v>
      </c>
      <c r="AA216" s="30">
        <v>45721.0</v>
      </c>
      <c r="AB216" s="27" t="s">
        <v>876</v>
      </c>
      <c r="AC216" s="27" t="str">
        <f t="shared" si="82"/>
        <v/>
      </c>
      <c r="AD216" s="31">
        <f t="shared" si="78"/>
        <v>34</v>
      </c>
      <c r="AE216" s="14" t="s">
        <v>877</v>
      </c>
      <c r="AF216" s="14"/>
      <c r="AG216" s="14"/>
      <c r="AH216" s="14"/>
      <c r="AI216" s="14"/>
      <c r="AJ216" s="14"/>
      <c r="AK216" s="14"/>
      <c r="AL216" s="14"/>
      <c r="AM216" s="14"/>
    </row>
    <row r="217" ht="14.25" customHeight="1">
      <c r="A217" s="34">
        <v>8.0</v>
      </c>
      <c r="B217" s="30">
        <v>45687.0</v>
      </c>
      <c r="C217" s="31" t="str">
        <f t="shared" si="1"/>
        <v>#REF!</v>
      </c>
      <c r="D217" s="14" t="s">
        <v>878</v>
      </c>
      <c r="E217" s="34">
        <v>93127.0</v>
      </c>
      <c r="F217" s="27" t="s">
        <v>52</v>
      </c>
      <c r="G217" s="27">
        <v>32.0</v>
      </c>
      <c r="H217" s="27">
        <v>3.0</v>
      </c>
      <c r="I217" s="27">
        <v>1.0</v>
      </c>
      <c r="J217" s="27">
        <v>36.0</v>
      </c>
      <c r="K217" s="27"/>
      <c r="L217" s="27"/>
      <c r="M217" s="27"/>
      <c r="N217" s="27"/>
      <c r="O217" s="45" t="str">
        <f t="shared" ref="O217:P217" si="109">IF(M217&gt;0,1,"")</f>
        <v/>
      </c>
      <c r="P217" s="45" t="str">
        <f t="shared" si="109"/>
        <v/>
      </c>
      <c r="Q217" s="34" t="str">
        <f t="shared" si="2"/>
        <v>#N/A</v>
      </c>
      <c r="R217" s="34" t="s">
        <v>879</v>
      </c>
      <c r="S217" s="9" t="s">
        <v>880</v>
      </c>
      <c r="T217" s="35" t="s">
        <v>881</v>
      </c>
      <c r="U217" s="35" t="s">
        <v>27</v>
      </c>
      <c r="V217" s="35" t="s">
        <v>28</v>
      </c>
      <c r="W217" s="58">
        <v>84094.0</v>
      </c>
      <c r="X217" s="35" t="s">
        <v>29</v>
      </c>
      <c r="Y217" s="42" t="s">
        <v>64</v>
      </c>
      <c r="Z217" s="29">
        <f t="shared" si="7"/>
        <v>45687</v>
      </c>
      <c r="AA217" s="30">
        <v>45722.0</v>
      </c>
      <c r="AB217" s="27" t="s">
        <v>882</v>
      </c>
      <c r="AC217" s="27" t="str">
        <f t="shared" si="82"/>
        <v/>
      </c>
      <c r="AD217" s="31">
        <f t="shared" si="78"/>
        <v>35</v>
      </c>
      <c r="AE217" s="14" t="s">
        <v>883</v>
      </c>
      <c r="AF217" s="14"/>
      <c r="AG217" s="14"/>
      <c r="AH217" s="14"/>
      <c r="AI217" s="14"/>
      <c r="AJ217" s="14"/>
      <c r="AK217" s="14"/>
      <c r="AL217" s="14"/>
      <c r="AM217" s="14"/>
    </row>
    <row r="218" ht="14.25" customHeight="1">
      <c r="A218" s="34">
        <v>12.0</v>
      </c>
      <c r="B218" s="30">
        <v>45688.0</v>
      </c>
      <c r="C218" s="31" t="str">
        <f t="shared" si="1"/>
        <v>#REF!</v>
      </c>
      <c r="D218" s="14" t="s">
        <v>884</v>
      </c>
      <c r="E218" s="34">
        <v>1.2250041E7</v>
      </c>
      <c r="F218" s="27" t="s">
        <v>52</v>
      </c>
      <c r="G218" s="65">
        <v>40.0</v>
      </c>
      <c r="H218" s="65">
        <v>3.0</v>
      </c>
      <c r="I218" s="65">
        <v>1.0</v>
      </c>
      <c r="J218" s="65">
        <v>44.0</v>
      </c>
      <c r="K218" s="65"/>
      <c r="L218" s="65"/>
      <c r="M218" s="65"/>
      <c r="N218" s="65"/>
      <c r="O218" s="45"/>
      <c r="P218" s="45"/>
      <c r="Q218" s="34" t="str">
        <f t="shared" si="2"/>
        <v>#N/A</v>
      </c>
      <c r="R218" s="34" t="s">
        <v>885</v>
      </c>
      <c r="S218" s="9" t="s">
        <v>886</v>
      </c>
      <c r="T218" s="66" t="s">
        <v>887</v>
      </c>
      <c r="U218" s="34" t="s">
        <v>731</v>
      </c>
      <c r="V218" s="34" t="s">
        <v>28</v>
      </c>
      <c r="W218" s="28">
        <v>84117.0</v>
      </c>
      <c r="X218" s="34" t="s">
        <v>29</v>
      </c>
      <c r="Y218" s="27"/>
      <c r="Z218" s="30" t="str">
        <f t="shared" si="7"/>
        <v/>
      </c>
      <c r="AA218" s="30"/>
      <c r="AB218" s="27"/>
      <c r="AC218" s="27" t="str">
        <f t="shared" si="82"/>
        <v/>
      </c>
      <c r="AD218" s="31" t="str">
        <f t="shared" si="78"/>
        <v/>
      </c>
      <c r="AE218" s="14"/>
      <c r="AF218" s="14"/>
      <c r="AG218" s="32"/>
      <c r="AH218" s="32"/>
      <c r="AI218" s="14"/>
      <c r="AJ218" s="14"/>
      <c r="AK218" s="14"/>
      <c r="AL218" s="14"/>
      <c r="AM218" s="14"/>
    </row>
    <row r="219" ht="14.25" customHeight="1">
      <c r="A219" s="34">
        <v>12.0</v>
      </c>
      <c r="B219" s="30">
        <v>45688.0</v>
      </c>
      <c r="C219" s="31" t="str">
        <f t="shared" si="1"/>
        <v>#REF!</v>
      </c>
      <c r="D219" s="14" t="s">
        <v>888</v>
      </c>
      <c r="E219" s="34">
        <v>118542.0</v>
      </c>
      <c r="F219" s="27" t="s">
        <v>52</v>
      </c>
      <c r="G219" s="27">
        <v>40.0</v>
      </c>
      <c r="H219" s="27">
        <v>3.0</v>
      </c>
      <c r="I219" s="27">
        <v>1.0</v>
      </c>
      <c r="J219" s="27">
        <v>44.0</v>
      </c>
      <c r="K219" s="27"/>
      <c r="L219" s="27"/>
      <c r="M219" s="27"/>
      <c r="N219" s="27"/>
      <c r="O219" s="45" t="str">
        <f t="shared" ref="O219:P219" si="110">IF(M219&gt;0,1,"")</f>
        <v/>
      </c>
      <c r="P219" s="45" t="str">
        <f t="shared" si="110"/>
        <v/>
      </c>
      <c r="Q219" s="34" t="str">
        <f t="shared" si="2"/>
        <v>#N/A</v>
      </c>
      <c r="R219" s="34" t="s">
        <v>889</v>
      </c>
      <c r="T219" s="35" t="s">
        <v>890</v>
      </c>
      <c r="U219" s="35" t="s">
        <v>418</v>
      </c>
      <c r="V219" s="35" t="s">
        <v>28</v>
      </c>
      <c r="W219" s="58">
        <v>84121.0</v>
      </c>
      <c r="X219" s="35" t="s">
        <v>29</v>
      </c>
      <c r="Y219" s="42" t="s">
        <v>64</v>
      </c>
      <c r="Z219" s="29">
        <f t="shared" si="7"/>
        <v>45688</v>
      </c>
      <c r="AA219" s="30">
        <v>45695.0</v>
      </c>
      <c r="AB219" s="27" t="s">
        <v>891</v>
      </c>
      <c r="AC219" s="27" t="str">
        <f t="shared" si="82"/>
        <v/>
      </c>
      <c r="AD219" s="31">
        <f t="shared" si="78"/>
        <v>7</v>
      </c>
      <c r="AE219" s="14" t="s">
        <v>892</v>
      </c>
      <c r="AF219" s="57"/>
      <c r="AG219" s="14"/>
      <c r="AH219" s="14"/>
      <c r="AI219" s="14"/>
      <c r="AJ219" s="14"/>
      <c r="AK219" s="14"/>
      <c r="AL219" s="14"/>
      <c r="AM219" s="14"/>
    </row>
    <row r="220" ht="14.25" customHeight="1">
      <c r="A220" s="34">
        <v>16.0</v>
      </c>
      <c r="B220" s="30">
        <v>45691.0</v>
      </c>
      <c r="C220" s="31" t="str">
        <f t="shared" si="1"/>
        <v>#REF!</v>
      </c>
      <c r="D220" s="14" t="s">
        <v>893</v>
      </c>
      <c r="E220" s="34">
        <v>77612.0</v>
      </c>
      <c r="F220" s="27" t="s">
        <v>52</v>
      </c>
      <c r="G220" s="27">
        <v>56.0</v>
      </c>
      <c r="H220" s="27">
        <v>3.0</v>
      </c>
      <c r="I220" s="27">
        <v>1.0</v>
      </c>
      <c r="J220" s="27">
        <v>60.0</v>
      </c>
      <c r="K220" s="27"/>
      <c r="L220" s="27"/>
      <c r="M220" s="27"/>
      <c r="N220" s="27"/>
      <c r="O220" s="45" t="str">
        <f t="shared" ref="O220:P220" si="111">IF(M220&gt;0,1,"")</f>
        <v/>
      </c>
      <c r="P220" s="45" t="str">
        <f t="shared" si="111"/>
        <v/>
      </c>
      <c r="Q220" s="34" t="str">
        <f t="shared" si="2"/>
        <v>#N/A</v>
      </c>
      <c r="R220" s="34" t="s">
        <v>894</v>
      </c>
      <c r="T220" s="35" t="s">
        <v>895</v>
      </c>
      <c r="U220" s="35" t="s">
        <v>641</v>
      </c>
      <c r="V220" s="35" t="s">
        <v>28</v>
      </c>
      <c r="W220" s="58">
        <v>84095.0</v>
      </c>
      <c r="X220" s="35" t="s">
        <v>29</v>
      </c>
      <c r="Y220" s="42"/>
      <c r="Z220" s="29" t="str">
        <f t="shared" si="7"/>
        <v/>
      </c>
      <c r="AA220" s="30"/>
      <c r="AB220" s="27"/>
      <c r="AC220" s="27" t="str">
        <f t="shared" si="82"/>
        <v/>
      </c>
      <c r="AD220" s="31" t="str">
        <f t="shared" si="78"/>
        <v/>
      </c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ht="14.25" customHeight="1">
      <c r="A221" s="34">
        <v>12.0</v>
      </c>
      <c r="B221" s="30">
        <v>45691.0</v>
      </c>
      <c r="C221" s="31" t="str">
        <f t="shared" si="1"/>
        <v>#REF!</v>
      </c>
      <c r="D221" s="14" t="s">
        <v>896</v>
      </c>
      <c r="E221" s="34">
        <v>96607.0</v>
      </c>
      <c r="F221" s="27" t="s">
        <v>52</v>
      </c>
      <c r="G221" s="27">
        <v>36.0</v>
      </c>
      <c r="H221" s="27">
        <v>2.0</v>
      </c>
      <c r="I221" s="27">
        <v>1.0</v>
      </c>
      <c r="J221" s="27">
        <v>39.0</v>
      </c>
      <c r="K221" s="27"/>
      <c r="L221" s="27"/>
      <c r="M221" s="27"/>
      <c r="N221" s="27"/>
      <c r="O221" s="45" t="str">
        <f t="shared" ref="O221:P221" si="112">IF(M221&gt;0,1,"")</f>
        <v/>
      </c>
      <c r="P221" s="45" t="str">
        <f t="shared" si="112"/>
        <v/>
      </c>
      <c r="Q221" s="34" t="str">
        <f t="shared" si="2"/>
        <v>#N/A</v>
      </c>
      <c r="R221" s="34" t="s">
        <v>897</v>
      </c>
      <c r="T221" s="35" t="s">
        <v>898</v>
      </c>
      <c r="U221" s="35" t="s">
        <v>641</v>
      </c>
      <c r="V221" s="35" t="s">
        <v>28</v>
      </c>
      <c r="W221" s="58">
        <v>84095.0</v>
      </c>
      <c r="X221" s="35" t="s">
        <v>29</v>
      </c>
      <c r="Y221" s="42" t="s">
        <v>64</v>
      </c>
      <c r="Z221" s="29">
        <f t="shared" si="7"/>
        <v>45691</v>
      </c>
      <c r="AA221" s="29">
        <v>45722.0</v>
      </c>
      <c r="AB221" s="27" t="s">
        <v>899</v>
      </c>
      <c r="AC221" s="27" t="str">
        <f t="shared" si="82"/>
        <v/>
      </c>
      <c r="AD221" s="31">
        <f t="shared" si="78"/>
        <v>31</v>
      </c>
      <c r="AE221" s="14" t="s">
        <v>900</v>
      </c>
      <c r="AF221" s="14"/>
      <c r="AG221" s="14"/>
      <c r="AH221" s="14"/>
      <c r="AI221" s="14"/>
      <c r="AJ221" s="14"/>
      <c r="AK221" s="14"/>
      <c r="AL221" s="14"/>
      <c r="AM221" s="14"/>
    </row>
    <row r="222" ht="14.25" customHeight="1">
      <c r="A222" s="39">
        <v>6.0</v>
      </c>
      <c r="B222" s="37">
        <v>45692.0</v>
      </c>
      <c r="C222" s="38" t="str">
        <f t="shared" si="1"/>
        <v>#REF!</v>
      </c>
      <c r="D222" s="39" t="s">
        <v>901</v>
      </c>
      <c r="E222" s="39">
        <v>71701.0</v>
      </c>
      <c r="F222" s="36" t="s">
        <v>52</v>
      </c>
      <c r="G222" s="36">
        <v>20.0</v>
      </c>
      <c r="H222" s="36">
        <v>3.0</v>
      </c>
      <c r="I222" s="36">
        <v>1.0</v>
      </c>
      <c r="J222" s="36">
        <v>24.0</v>
      </c>
      <c r="Q222" s="34" t="str">
        <f t="shared" si="2"/>
        <v>#N/A</v>
      </c>
      <c r="R222" s="39" t="s">
        <v>902</v>
      </c>
      <c r="S222" s="39"/>
      <c r="T222" s="44" t="s">
        <v>903</v>
      </c>
      <c r="U222" s="39" t="s">
        <v>121</v>
      </c>
      <c r="V222" s="39" t="s">
        <v>28</v>
      </c>
      <c r="W222" s="41">
        <v>84651.0</v>
      </c>
      <c r="X222" s="39" t="s">
        <v>35</v>
      </c>
      <c r="Y222" s="36" t="s">
        <v>64</v>
      </c>
      <c r="Z222" s="37">
        <f t="shared" si="7"/>
        <v>45692</v>
      </c>
      <c r="AA222" s="37">
        <v>45733.0</v>
      </c>
      <c r="AB222" s="36" t="s">
        <v>904</v>
      </c>
      <c r="AC222" s="36" t="str">
        <f t="shared" si="82"/>
        <v/>
      </c>
      <c r="AD222" s="38">
        <f t="shared" si="78"/>
        <v>41</v>
      </c>
      <c r="AE222" s="39" t="s">
        <v>905</v>
      </c>
      <c r="AF222" s="14"/>
      <c r="AG222" s="14"/>
      <c r="AH222" s="14"/>
      <c r="AI222" s="14"/>
      <c r="AJ222" s="14"/>
      <c r="AK222" s="14"/>
      <c r="AL222" s="14"/>
      <c r="AM222" s="14"/>
    </row>
    <row r="223" ht="14.25" customHeight="1">
      <c r="A223" s="39">
        <v>16.0</v>
      </c>
      <c r="B223" s="37">
        <v>45692.0</v>
      </c>
      <c r="C223" s="38" t="str">
        <f t="shared" si="1"/>
        <v>#REF!</v>
      </c>
      <c r="D223" s="39" t="s">
        <v>906</v>
      </c>
      <c r="E223" s="39">
        <v>1.2236042E7</v>
      </c>
      <c r="F223" s="36" t="s">
        <v>52</v>
      </c>
      <c r="G223" s="36">
        <v>64.0</v>
      </c>
      <c r="H223" s="36">
        <v>4.0</v>
      </c>
      <c r="I223" s="36">
        <v>2.0</v>
      </c>
      <c r="J223" s="36">
        <v>70.0</v>
      </c>
      <c r="K223" s="36"/>
      <c r="L223" s="36"/>
      <c r="M223" s="36"/>
      <c r="N223" s="36"/>
      <c r="O223" s="36"/>
      <c r="P223" s="36"/>
      <c r="Q223" s="34" t="str">
        <f t="shared" si="2"/>
        <v>#N/A</v>
      </c>
      <c r="R223" s="39" t="s">
        <v>907</v>
      </c>
      <c r="S223" s="39"/>
      <c r="T223" s="44" t="s">
        <v>908</v>
      </c>
      <c r="U223" s="44" t="s">
        <v>283</v>
      </c>
      <c r="V223" s="44" t="s">
        <v>28</v>
      </c>
      <c r="W223" s="78">
        <v>84042.0</v>
      </c>
      <c r="X223" s="44" t="s">
        <v>35</v>
      </c>
      <c r="Y223" s="36"/>
      <c r="Z223" s="37" t="str">
        <f t="shared" si="7"/>
        <v/>
      </c>
      <c r="AA223" s="37"/>
      <c r="AB223" s="36"/>
      <c r="AC223" s="36" t="str">
        <f t="shared" si="82"/>
        <v/>
      </c>
      <c r="AD223" s="38" t="str">
        <f t="shared" si="78"/>
        <v/>
      </c>
      <c r="AE223" s="39"/>
      <c r="AF223" s="14"/>
      <c r="AG223" s="14"/>
      <c r="AH223" s="14"/>
      <c r="AI223" s="56"/>
      <c r="AJ223" s="56"/>
      <c r="AK223" s="14"/>
      <c r="AL223" s="14"/>
      <c r="AM223" s="14"/>
    </row>
    <row r="224" ht="14.25" customHeight="1">
      <c r="A224" s="39">
        <v>16.0</v>
      </c>
      <c r="B224" s="37">
        <v>45692.0</v>
      </c>
      <c r="C224" s="38" t="str">
        <f t="shared" si="1"/>
        <v>#REF!</v>
      </c>
      <c r="D224" s="39" t="s">
        <v>909</v>
      </c>
      <c r="E224" s="40">
        <v>1.224187E7</v>
      </c>
      <c r="F224" s="36" t="s">
        <v>52</v>
      </c>
      <c r="G224" s="36">
        <v>54.0</v>
      </c>
      <c r="H224" s="36">
        <v>5.0</v>
      </c>
      <c r="I224" s="36">
        <v>1.0</v>
      </c>
      <c r="J224" s="36">
        <v>60.0</v>
      </c>
      <c r="Q224" s="34" t="str">
        <f t="shared" si="2"/>
        <v>#N/A</v>
      </c>
      <c r="R224" s="39" t="s">
        <v>910</v>
      </c>
      <c r="S224" s="39"/>
      <c r="T224" s="39" t="s">
        <v>911</v>
      </c>
      <c r="U224" s="39" t="s">
        <v>277</v>
      </c>
      <c r="V224" s="39" t="s">
        <v>28</v>
      </c>
      <c r="W224" s="41">
        <v>84003.0</v>
      </c>
      <c r="X224" s="39" t="s">
        <v>35</v>
      </c>
      <c r="Y224" s="36"/>
      <c r="Z224" s="37" t="str">
        <f t="shared" si="7"/>
        <v/>
      </c>
      <c r="AA224" s="37"/>
      <c r="AB224" s="36"/>
      <c r="AC224" s="36" t="str">
        <f t="shared" si="82"/>
        <v/>
      </c>
      <c r="AD224" s="38" t="str">
        <f t="shared" si="78"/>
        <v/>
      </c>
      <c r="AE224" s="39"/>
      <c r="AF224" s="14"/>
      <c r="AG224" s="14"/>
      <c r="AH224" s="14"/>
      <c r="AI224" s="14"/>
      <c r="AJ224" s="14"/>
      <c r="AK224" s="14"/>
      <c r="AL224" s="14"/>
      <c r="AM224" s="14"/>
    </row>
    <row r="225" ht="14.25" customHeight="1">
      <c r="A225" s="39">
        <v>14.0</v>
      </c>
      <c r="B225" s="37">
        <v>45692.0</v>
      </c>
      <c r="C225" s="38" t="str">
        <f t="shared" si="1"/>
        <v>#REF!</v>
      </c>
      <c r="D225" s="39" t="s">
        <v>912</v>
      </c>
      <c r="E225" s="40">
        <v>86046.0</v>
      </c>
      <c r="F225" s="36" t="s">
        <v>52</v>
      </c>
      <c r="G225" s="36">
        <v>50.0</v>
      </c>
      <c r="H225" s="36">
        <v>3.0</v>
      </c>
      <c r="I225" s="36">
        <v>1.0</v>
      </c>
      <c r="J225" s="36">
        <v>54.0</v>
      </c>
      <c r="Q225" s="34" t="str">
        <f t="shared" si="2"/>
        <v>#N/A</v>
      </c>
      <c r="R225" s="39" t="s">
        <v>913</v>
      </c>
      <c r="S225" s="39"/>
      <c r="T225" s="39" t="s">
        <v>914</v>
      </c>
      <c r="U225" s="39" t="s">
        <v>179</v>
      </c>
      <c r="V225" s="39" t="s">
        <v>28</v>
      </c>
      <c r="W225" s="41">
        <v>84043.0</v>
      </c>
      <c r="X225" s="39" t="s">
        <v>35</v>
      </c>
      <c r="Y225" s="36"/>
      <c r="Z225" s="37" t="str">
        <f t="shared" si="7"/>
        <v/>
      </c>
      <c r="AA225" s="37"/>
      <c r="AB225" s="36"/>
      <c r="AC225" s="36" t="str">
        <f t="shared" si="82"/>
        <v/>
      </c>
      <c r="AD225" s="38" t="str">
        <f t="shared" si="78"/>
        <v/>
      </c>
      <c r="AE225" s="39"/>
      <c r="AF225" s="14"/>
      <c r="AG225" s="14"/>
      <c r="AH225" s="14"/>
      <c r="AI225" s="14"/>
      <c r="AJ225" s="14"/>
      <c r="AK225" s="14"/>
      <c r="AL225" s="14"/>
      <c r="AM225" s="14"/>
    </row>
    <row r="226" ht="14.25" customHeight="1">
      <c r="A226" s="34">
        <v>20.0</v>
      </c>
      <c r="B226" s="30">
        <v>45693.0</v>
      </c>
      <c r="C226" s="31" t="str">
        <f t="shared" si="1"/>
        <v>#REF!</v>
      </c>
      <c r="D226" s="53" t="s">
        <v>915</v>
      </c>
      <c r="E226" s="34">
        <v>122800.0</v>
      </c>
      <c r="F226" s="27" t="s">
        <v>52</v>
      </c>
      <c r="G226" s="27">
        <v>64.0</v>
      </c>
      <c r="H226" s="27">
        <v>4.0</v>
      </c>
      <c r="I226" s="27">
        <v>1.0</v>
      </c>
      <c r="J226" s="27">
        <v>69.0</v>
      </c>
      <c r="K226" s="27"/>
      <c r="L226" s="27"/>
      <c r="M226" s="27"/>
      <c r="N226" s="27"/>
      <c r="O226" s="45" t="str">
        <f t="shared" ref="O226:P226" si="113">IF(M226&gt;0,1,"")</f>
        <v/>
      </c>
      <c r="P226" s="45" t="str">
        <f t="shared" si="113"/>
        <v/>
      </c>
      <c r="Q226" s="34" t="str">
        <f t="shared" si="2"/>
        <v>#N/A</v>
      </c>
      <c r="R226" s="34" t="s">
        <v>916</v>
      </c>
      <c r="S226" s="9" t="s">
        <v>917</v>
      </c>
      <c r="T226" s="35" t="s">
        <v>918</v>
      </c>
      <c r="U226" s="35" t="s">
        <v>186</v>
      </c>
      <c r="V226" s="35" t="s">
        <v>28</v>
      </c>
      <c r="W226" s="58">
        <v>84115.0</v>
      </c>
      <c r="X226" s="35" t="s">
        <v>29</v>
      </c>
      <c r="Y226" s="42" t="s">
        <v>64</v>
      </c>
      <c r="Z226" s="29">
        <f t="shared" si="7"/>
        <v>45693</v>
      </c>
      <c r="AA226" s="30">
        <v>45694.0</v>
      </c>
      <c r="AB226" s="27" t="s">
        <v>919</v>
      </c>
      <c r="AC226" s="27" t="str">
        <f t="shared" si="82"/>
        <v/>
      </c>
      <c r="AD226" s="31">
        <f t="shared" si="78"/>
        <v>1</v>
      </c>
      <c r="AE226" s="14" t="s">
        <v>920</v>
      </c>
      <c r="AF226" s="14"/>
      <c r="AG226" s="14"/>
      <c r="AH226" s="14"/>
      <c r="AI226" s="14"/>
      <c r="AJ226" s="14"/>
      <c r="AK226" s="14"/>
      <c r="AL226" s="14"/>
      <c r="AM226" s="14"/>
    </row>
    <row r="227" ht="14.25" customHeight="1">
      <c r="A227" s="34">
        <v>8.0</v>
      </c>
      <c r="B227" s="30">
        <v>45693.0</v>
      </c>
      <c r="C227" s="31" t="str">
        <f t="shared" si="1"/>
        <v>#REF!</v>
      </c>
      <c r="D227" s="14" t="s">
        <v>921</v>
      </c>
      <c r="E227" s="34">
        <v>4837.0</v>
      </c>
      <c r="F227" s="27" t="s">
        <v>52</v>
      </c>
      <c r="G227" s="27">
        <v>24.0</v>
      </c>
      <c r="H227" s="27">
        <v>3.0</v>
      </c>
      <c r="I227" s="27">
        <v>1.0</v>
      </c>
      <c r="J227" s="27">
        <v>28.0</v>
      </c>
      <c r="K227" s="27"/>
      <c r="L227" s="27"/>
      <c r="M227" s="27"/>
      <c r="N227" s="27"/>
      <c r="O227" s="45" t="str">
        <f t="shared" ref="O227:P227" si="114">IF(M227&gt;0,1,"")</f>
        <v/>
      </c>
      <c r="P227" s="45" t="str">
        <f t="shared" si="114"/>
        <v/>
      </c>
      <c r="Q227" s="34" t="str">
        <f t="shared" si="2"/>
        <v>#N/A</v>
      </c>
      <c r="R227" s="34" t="s">
        <v>902</v>
      </c>
      <c r="T227" s="35" t="s">
        <v>922</v>
      </c>
      <c r="U227" s="35" t="s">
        <v>186</v>
      </c>
      <c r="V227" s="35" t="s">
        <v>28</v>
      </c>
      <c r="W227" s="58">
        <v>84105.0</v>
      </c>
      <c r="X227" s="35" t="s">
        <v>29</v>
      </c>
      <c r="Y227" s="42"/>
      <c r="Z227" s="29" t="str">
        <f t="shared" si="7"/>
        <v/>
      </c>
      <c r="AA227" s="30"/>
      <c r="AB227" s="27"/>
      <c r="AC227" s="27" t="str">
        <f t="shared" si="82"/>
        <v/>
      </c>
      <c r="AD227" s="31" t="str">
        <f t="shared" si="78"/>
        <v/>
      </c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ht="14.25" customHeight="1">
      <c r="A228" s="34">
        <v>8.0</v>
      </c>
      <c r="B228" s="30">
        <v>45693.0</v>
      </c>
      <c r="C228" s="31" t="str">
        <f t="shared" si="1"/>
        <v>#REF!</v>
      </c>
      <c r="D228" s="14" t="s">
        <v>923</v>
      </c>
      <c r="E228" s="34">
        <v>11463.0</v>
      </c>
      <c r="F228" s="27" t="s">
        <v>52</v>
      </c>
      <c r="G228" s="27">
        <v>24.0</v>
      </c>
      <c r="H228" s="27">
        <v>3.0</v>
      </c>
      <c r="I228" s="27">
        <v>1.0</v>
      </c>
      <c r="J228" s="27">
        <v>28.0</v>
      </c>
      <c r="K228" s="27"/>
      <c r="L228" s="27"/>
      <c r="M228" s="27"/>
      <c r="N228" s="27"/>
      <c r="O228" s="45" t="str">
        <f t="shared" ref="O228:P228" si="115">IF(M228&gt;0,1,"")</f>
        <v/>
      </c>
      <c r="P228" s="45" t="str">
        <f t="shared" si="115"/>
        <v/>
      </c>
      <c r="Q228" s="34" t="str">
        <f t="shared" si="2"/>
        <v>#N/A</v>
      </c>
      <c r="R228" s="34" t="s">
        <v>924</v>
      </c>
      <c r="S228" s="9" t="s">
        <v>925</v>
      </c>
      <c r="T228" s="35" t="s">
        <v>926</v>
      </c>
      <c r="U228" s="35" t="s">
        <v>186</v>
      </c>
      <c r="V228" s="35" t="s">
        <v>28</v>
      </c>
      <c r="W228" s="58">
        <v>84117.0</v>
      </c>
      <c r="X228" s="35" t="s">
        <v>29</v>
      </c>
      <c r="Y228" s="42"/>
      <c r="Z228" s="29" t="str">
        <f t="shared" si="7"/>
        <v/>
      </c>
      <c r="AA228" s="30"/>
      <c r="AB228" s="27"/>
      <c r="AC228" s="27" t="str">
        <f t="shared" si="82"/>
        <v/>
      </c>
      <c r="AD228" s="31" t="str">
        <f t="shared" si="78"/>
        <v/>
      </c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ht="14.25" customHeight="1">
      <c r="A229" s="34">
        <v>12.0</v>
      </c>
      <c r="B229" s="30">
        <v>45693.0</v>
      </c>
      <c r="C229" s="31" t="str">
        <f t="shared" si="1"/>
        <v>#REF!</v>
      </c>
      <c r="D229" s="14" t="s">
        <v>927</v>
      </c>
      <c r="E229" s="34">
        <v>80272.0</v>
      </c>
      <c r="F229" s="27" t="s">
        <v>52</v>
      </c>
      <c r="G229" s="27">
        <v>36.0</v>
      </c>
      <c r="H229" s="27">
        <v>3.0</v>
      </c>
      <c r="I229" s="27">
        <v>1.0</v>
      </c>
      <c r="J229" s="27">
        <v>40.0</v>
      </c>
      <c r="K229" s="27"/>
      <c r="L229" s="27"/>
      <c r="M229" s="27"/>
      <c r="N229" s="27"/>
      <c r="O229" s="45" t="str">
        <f t="shared" ref="O229:P229" si="116">IF(M229&gt;0,1,"")</f>
        <v/>
      </c>
      <c r="P229" s="45" t="str">
        <f t="shared" si="116"/>
        <v/>
      </c>
      <c r="Q229" s="34" t="str">
        <f t="shared" si="2"/>
        <v>#N/A</v>
      </c>
      <c r="R229" s="34" t="s">
        <v>928</v>
      </c>
      <c r="T229" s="35" t="s">
        <v>929</v>
      </c>
      <c r="U229" s="35" t="s">
        <v>418</v>
      </c>
      <c r="V229" s="35" t="s">
        <v>28</v>
      </c>
      <c r="W229" s="58">
        <v>84124.0</v>
      </c>
      <c r="X229" s="35" t="s">
        <v>29</v>
      </c>
      <c r="Y229" s="42"/>
      <c r="Z229" s="29" t="str">
        <f t="shared" si="7"/>
        <v/>
      </c>
      <c r="AA229" s="30"/>
      <c r="AB229" s="27"/>
      <c r="AC229" s="27" t="str">
        <f t="shared" si="82"/>
        <v/>
      </c>
      <c r="AD229" s="31" t="str">
        <f t="shared" si="78"/>
        <v/>
      </c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ht="14.25" customHeight="1">
      <c r="A230" s="59">
        <v>10.0</v>
      </c>
      <c r="B230" s="60">
        <v>45694.0</v>
      </c>
      <c r="C230" s="61" t="str">
        <f t="shared" si="1"/>
        <v>#REF!</v>
      </c>
      <c r="D230" s="59" t="s">
        <v>930</v>
      </c>
      <c r="E230" s="59">
        <v>35751.0</v>
      </c>
      <c r="F230" s="45" t="s">
        <v>52</v>
      </c>
      <c r="G230" s="45">
        <v>26.0</v>
      </c>
      <c r="H230" s="45">
        <v>4.0</v>
      </c>
      <c r="I230" s="45">
        <v>1.0</v>
      </c>
      <c r="J230" s="45">
        <v>31.0</v>
      </c>
      <c r="K230" s="45"/>
      <c r="L230" s="45"/>
      <c r="M230" s="45">
        <v>6.0</v>
      </c>
      <c r="N230" s="45">
        <v>0.0</v>
      </c>
      <c r="O230" s="45">
        <f t="shared" ref="O230:P230" si="117">IF(M230&gt;0,1,"")</f>
        <v>1</v>
      </c>
      <c r="P230" s="45" t="str">
        <f t="shared" si="117"/>
        <v/>
      </c>
      <c r="Q230" s="34" t="str">
        <f t="shared" si="2"/>
        <v>#N/A</v>
      </c>
      <c r="R230" s="59" t="s">
        <v>931</v>
      </c>
      <c r="S230" s="77" t="s">
        <v>932</v>
      </c>
      <c r="T230" s="62" t="s">
        <v>933</v>
      </c>
      <c r="U230" s="62" t="s">
        <v>186</v>
      </c>
      <c r="V230" s="62" t="s">
        <v>28</v>
      </c>
      <c r="W230" s="63">
        <v>84104.0</v>
      </c>
      <c r="X230" s="62" t="s">
        <v>29</v>
      </c>
      <c r="Y230" s="64"/>
      <c r="Z230" s="60" t="str">
        <f t="shared" si="7"/>
        <v/>
      </c>
      <c r="AA230" s="60"/>
      <c r="AB230" s="59"/>
      <c r="AC230" s="45" t="str">
        <f t="shared" si="82"/>
        <v/>
      </c>
      <c r="AD230" s="61" t="str">
        <f t="shared" si="78"/>
        <v/>
      </c>
      <c r="AE230" s="62"/>
      <c r="AF230" s="14"/>
      <c r="AG230" s="14"/>
      <c r="AH230" s="14"/>
      <c r="AI230" s="14"/>
      <c r="AJ230" s="14"/>
      <c r="AK230" s="14"/>
      <c r="AL230" s="14"/>
      <c r="AM230" s="14"/>
    </row>
    <row r="231" ht="14.25" customHeight="1">
      <c r="A231" s="34">
        <v>6.0</v>
      </c>
      <c r="B231" s="30">
        <v>45694.0</v>
      </c>
      <c r="C231" s="31" t="str">
        <f t="shared" si="1"/>
        <v>#REF!</v>
      </c>
      <c r="D231" s="14" t="s">
        <v>934</v>
      </c>
      <c r="E231" s="34">
        <v>1.2245787E7</v>
      </c>
      <c r="F231" s="27" t="s">
        <v>52</v>
      </c>
      <c r="G231" s="27">
        <v>18.0</v>
      </c>
      <c r="H231" s="27">
        <v>2.0</v>
      </c>
      <c r="I231" s="27">
        <v>1.0</v>
      </c>
      <c r="J231" s="27">
        <v>21.0</v>
      </c>
      <c r="K231" s="27"/>
      <c r="L231" s="27"/>
      <c r="M231" s="27"/>
      <c r="N231" s="27"/>
      <c r="O231" s="45" t="str">
        <f t="shared" ref="O231:P231" si="118">IF(M231&gt;0,1,"")</f>
        <v/>
      </c>
      <c r="P231" s="45" t="str">
        <f t="shared" si="118"/>
        <v/>
      </c>
      <c r="Q231" s="34" t="str">
        <f t="shared" si="2"/>
        <v>#N/A</v>
      </c>
      <c r="R231" s="34" t="s">
        <v>935</v>
      </c>
      <c r="T231" s="35" t="s">
        <v>936</v>
      </c>
      <c r="U231" s="35" t="s">
        <v>292</v>
      </c>
      <c r="V231" s="35" t="s">
        <v>28</v>
      </c>
      <c r="W231" s="58">
        <v>84119.0</v>
      </c>
      <c r="X231" s="35" t="s">
        <v>29</v>
      </c>
      <c r="Y231" s="42" t="s">
        <v>64</v>
      </c>
      <c r="Z231" s="29">
        <f t="shared" si="7"/>
        <v>45694</v>
      </c>
      <c r="AA231" s="30">
        <v>45771.0</v>
      </c>
      <c r="AB231" s="27" t="s">
        <v>937</v>
      </c>
      <c r="AC231" s="27" t="str">
        <f t="shared" si="82"/>
        <v/>
      </c>
      <c r="AD231" s="31">
        <f t="shared" si="78"/>
        <v>77</v>
      </c>
      <c r="AE231" s="14" t="s">
        <v>938</v>
      </c>
      <c r="AF231" s="14"/>
      <c r="AG231" s="14"/>
      <c r="AH231" s="14"/>
      <c r="AI231" s="14"/>
      <c r="AJ231" s="14"/>
      <c r="AK231" s="14"/>
      <c r="AL231" s="14"/>
      <c r="AM231" s="14"/>
    </row>
    <row r="232" ht="14.25" customHeight="1">
      <c r="A232" s="34">
        <v>6.0</v>
      </c>
      <c r="B232" s="30">
        <v>45694.0</v>
      </c>
      <c r="C232" s="31" t="str">
        <f t="shared" si="1"/>
        <v>#REF!</v>
      </c>
      <c r="D232" s="14" t="s">
        <v>939</v>
      </c>
      <c r="E232" s="34">
        <v>29144.0</v>
      </c>
      <c r="F232" s="27" t="s">
        <v>52</v>
      </c>
      <c r="G232" s="27">
        <v>18.0</v>
      </c>
      <c r="H232" s="27">
        <v>2.0</v>
      </c>
      <c r="I232" s="27">
        <v>2.0</v>
      </c>
      <c r="J232" s="27">
        <v>22.0</v>
      </c>
      <c r="K232" s="27"/>
      <c r="L232" s="27"/>
      <c r="M232" s="27"/>
      <c r="N232" s="27"/>
      <c r="O232" s="45" t="str">
        <f t="shared" ref="O232:P232" si="119">IF(M232&gt;0,1,"")</f>
        <v/>
      </c>
      <c r="P232" s="45" t="str">
        <f t="shared" si="119"/>
        <v/>
      </c>
      <c r="Q232" s="34" t="str">
        <f t="shared" si="2"/>
        <v>#N/A</v>
      </c>
      <c r="R232" s="34" t="s">
        <v>940</v>
      </c>
      <c r="T232" s="35" t="s">
        <v>941</v>
      </c>
      <c r="U232" s="35" t="s">
        <v>186</v>
      </c>
      <c r="V232" s="35" t="s">
        <v>28</v>
      </c>
      <c r="W232" s="58">
        <v>84105.0</v>
      </c>
      <c r="X232" s="35" t="s">
        <v>29</v>
      </c>
      <c r="Y232" s="42"/>
      <c r="Z232" s="29" t="str">
        <f t="shared" si="7"/>
        <v/>
      </c>
      <c r="AA232" s="30"/>
      <c r="AB232" s="27"/>
      <c r="AC232" s="27" t="str">
        <f t="shared" si="82"/>
        <v/>
      </c>
      <c r="AD232" s="31" t="str">
        <f t="shared" si="78"/>
        <v/>
      </c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ht="14.25" customHeight="1">
      <c r="A233" s="34">
        <v>6.0</v>
      </c>
      <c r="B233" s="30">
        <v>45694.0</v>
      </c>
      <c r="C233" s="31" t="str">
        <f t="shared" si="1"/>
        <v>#REF!</v>
      </c>
      <c r="D233" s="14" t="s">
        <v>942</v>
      </c>
      <c r="E233" s="34">
        <v>10574.0</v>
      </c>
      <c r="F233" s="27" t="s">
        <v>52</v>
      </c>
      <c r="G233" s="27">
        <v>22.0</v>
      </c>
      <c r="H233" s="27">
        <v>3.0</v>
      </c>
      <c r="I233" s="27">
        <v>1.0</v>
      </c>
      <c r="J233" s="27">
        <v>26.0</v>
      </c>
      <c r="K233" s="27"/>
      <c r="L233" s="27"/>
      <c r="M233" s="27"/>
      <c r="N233" s="27"/>
      <c r="O233" s="45" t="str">
        <f t="shared" ref="O233:P233" si="120">IF(M233&gt;0,1,"")</f>
        <v/>
      </c>
      <c r="P233" s="45" t="str">
        <f t="shared" si="120"/>
        <v/>
      </c>
      <c r="Q233" s="34" t="str">
        <f t="shared" si="2"/>
        <v>#N/A</v>
      </c>
      <c r="R233" s="66" t="s">
        <v>943</v>
      </c>
      <c r="S233" s="66"/>
      <c r="T233" s="35" t="s">
        <v>944</v>
      </c>
      <c r="U233" s="35" t="s">
        <v>186</v>
      </c>
      <c r="V233" s="35" t="s">
        <v>28</v>
      </c>
      <c r="W233" s="58">
        <v>84106.0</v>
      </c>
      <c r="X233" s="34" t="s">
        <v>29</v>
      </c>
      <c r="Y233" s="27"/>
      <c r="Z233" s="29" t="str">
        <f t="shared" si="7"/>
        <v/>
      </c>
      <c r="AA233" s="30"/>
      <c r="AB233" s="27"/>
      <c r="AC233" s="27" t="str">
        <f t="shared" si="82"/>
        <v/>
      </c>
      <c r="AD233" s="31" t="str">
        <f t="shared" si="78"/>
        <v/>
      </c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ht="14.25" customHeight="1">
      <c r="A234" s="34">
        <v>12.0</v>
      </c>
      <c r="B234" s="30">
        <v>45695.0</v>
      </c>
      <c r="C234" s="31" t="str">
        <f t="shared" si="1"/>
        <v>#REF!</v>
      </c>
      <c r="D234" s="14" t="s">
        <v>945</v>
      </c>
      <c r="E234" s="34">
        <v>29542.0</v>
      </c>
      <c r="F234" s="27" t="s">
        <v>52</v>
      </c>
      <c r="G234" s="27">
        <v>36.0</v>
      </c>
      <c r="H234" s="27">
        <v>2.0</v>
      </c>
      <c r="I234" s="27">
        <v>1.0</v>
      </c>
      <c r="J234" s="27">
        <v>39.0</v>
      </c>
      <c r="K234" s="27"/>
      <c r="L234" s="27"/>
      <c r="M234" s="27"/>
      <c r="N234" s="27"/>
      <c r="O234" s="45" t="str">
        <f t="shared" ref="O234:P234" si="121">IF(M234&gt;0,1,"")</f>
        <v/>
      </c>
      <c r="P234" s="45" t="str">
        <f t="shared" si="121"/>
        <v/>
      </c>
      <c r="Q234" s="34" t="str">
        <f t="shared" si="2"/>
        <v>#N/A</v>
      </c>
      <c r="R234" s="34" t="s">
        <v>946</v>
      </c>
      <c r="T234" s="35" t="s">
        <v>947</v>
      </c>
      <c r="U234" s="35" t="s">
        <v>418</v>
      </c>
      <c r="V234" s="35" t="s">
        <v>28</v>
      </c>
      <c r="W234" s="58">
        <v>84117.0</v>
      </c>
      <c r="X234" s="35" t="s">
        <v>29</v>
      </c>
      <c r="Y234" s="42"/>
      <c r="Z234" s="29" t="str">
        <f t="shared" si="7"/>
        <v/>
      </c>
      <c r="AA234" s="30"/>
      <c r="AB234" s="27"/>
      <c r="AC234" s="27" t="str">
        <f t="shared" si="82"/>
        <v/>
      </c>
      <c r="AD234" s="31" t="str">
        <f t="shared" si="78"/>
        <v/>
      </c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ht="14.25" customHeight="1">
      <c r="A235" s="39">
        <v>16.0</v>
      </c>
      <c r="B235" s="37">
        <v>45698.0</v>
      </c>
      <c r="C235" s="38" t="str">
        <f t="shared" si="1"/>
        <v>#REF!</v>
      </c>
      <c r="D235" s="39" t="s">
        <v>948</v>
      </c>
      <c r="E235" s="40">
        <v>1.2234833E7</v>
      </c>
      <c r="F235" s="36" t="s">
        <v>52</v>
      </c>
      <c r="G235" s="36">
        <v>72.0</v>
      </c>
      <c r="H235" s="36">
        <v>4.0</v>
      </c>
      <c r="I235" s="36">
        <v>2.0</v>
      </c>
      <c r="J235" s="36">
        <v>78.0</v>
      </c>
      <c r="Q235" s="34" t="str">
        <f t="shared" si="2"/>
        <v>#N/A</v>
      </c>
      <c r="R235" s="39" t="s">
        <v>949</v>
      </c>
      <c r="S235" s="43" t="s">
        <v>950</v>
      </c>
      <c r="T235" s="39" t="s">
        <v>951</v>
      </c>
      <c r="U235" s="39" t="s">
        <v>179</v>
      </c>
      <c r="V235" s="39" t="s">
        <v>28</v>
      </c>
      <c r="W235" s="41">
        <v>84043.0</v>
      </c>
      <c r="X235" s="39" t="s">
        <v>35</v>
      </c>
      <c r="Y235" s="36" t="s">
        <v>64</v>
      </c>
      <c r="Z235" s="37">
        <f t="shared" si="7"/>
        <v>45698</v>
      </c>
      <c r="AA235" s="37">
        <v>45763.0</v>
      </c>
      <c r="AB235" s="36" t="s">
        <v>952</v>
      </c>
      <c r="AC235" s="36" t="str">
        <f t="shared" si="82"/>
        <v/>
      </c>
      <c r="AD235" s="38">
        <f t="shared" si="78"/>
        <v>65</v>
      </c>
      <c r="AE235" s="39" t="s">
        <v>953</v>
      </c>
      <c r="AF235" s="14"/>
      <c r="AG235" s="14"/>
      <c r="AH235" s="14"/>
      <c r="AI235" s="14"/>
      <c r="AJ235" s="14"/>
      <c r="AK235" s="14"/>
      <c r="AL235" s="14"/>
      <c r="AM235" s="14"/>
    </row>
    <row r="236" ht="14.25" customHeight="1">
      <c r="A236" s="39">
        <v>12.0</v>
      </c>
      <c r="B236" s="37">
        <v>45698.0</v>
      </c>
      <c r="C236" s="38" t="str">
        <f t="shared" si="1"/>
        <v>#REF!</v>
      </c>
      <c r="D236" s="39" t="s">
        <v>954</v>
      </c>
      <c r="E236" s="40">
        <v>140171.0</v>
      </c>
      <c r="F236" s="36" t="s">
        <v>52</v>
      </c>
      <c r="G236" s="36">
        <v>60.0</v>
      </c>
      <c r="H236" s="36">
        <v>5.0</v>
      </c>
      <c r="I236" s="36">
        <v>2.0</v>
      </c>
      <c r="J236" s="36">
        <v>67.0</v>
      </c>
      <c r="Q236" s="34" t="str">
        <f t="shared" si="2"/>
        <v>#N/A</v>
      </c>
      <c r="R236" s="39" t="s">
        <v>955</v>
      </c>
      <c r="S236" s="39"/>
      <c r="T236" s="39" t="s">
        <v>956</v>
      </c>
      <c r="U236" s="39" t="s">
        <v>179</v>
      </c>
      <c r="V236" s="39" t="s">
        <v>28</v>
      </c>
      <c r="W236" s="41">
        <v>84043.0</v>
      </c>
      <c r="X236" s="39" t="s">
        <v>35</v>
      </c>
      <c r="Y236" s="36" t="s">
        <v>64</v>
      </c>
      <c r="Z236" s="37">
        <f t="shared" si="7"/>
        <v>45698</v>
      </c>
      <c r="AA236" s="37">
        <v>45763.0</v>
      </c>
      <c r="AB236" s="36" t="s">
        <v>957</v>
      </c>
      <c r="AC236" s="36" t="str">
        <f t="shared" si="82"/>
        <v/>
      </c>
      <c r="AD236" s="38">
        <f t="shared" si="78"/>
        <v>65</v>
      </c>
      <c r="AE236" s="39" t="s">
        <v>958</v>
      </c>
      <c r="AF236" s="14"/>
      <c r="AG236" s="14"/>
      <c r="AH236" s="14"/>
      <c r="AI236" s="14"/>
      <c r="AJ236" s="14"/>
      <c r="AK236" s="14"/>
      <c r="AL236" s="14"/>
      <c r="AM236" s="14"/>
    </row>
    <row r="237" ht="14.25" customHeight="1">
      <c r="A237" s="34">
        <v>16.0</v>
      </c>
      <c r="B237" s="30">
        <v>45699.0</v>
      </c>
      <c r="C237" s="31" t="str">
        <f t="shared" si="1"/>
        <v>#REF!</v>
      </c>
      <c r="D237" s="14" t="s">
        <v>959</v>
      </c>
      <c r="E237" s="34">
        <v>92962.0</v>
      </c>
      <c r="F237" s="27" t="s">
        <v>52</v>
      </c>
      <c r="G237" s="27">
        <v>56.0</v>
      </c>
      <c r="H237" s="27">
        <v>4.0</v>
      </c>
      <c r="I237" s="27">
        <v>1.0</v>
      </c>
      <c r="J237" s="27">
        <v>61.0</v>
      </c>
      <c r="K237" s="27"/>
      <c r="L237" s="27"/>
      <c r="M237" s="27"/>
      <c r="N237" s="27"/>
      <c r="O237" s="45" t="str">
        <f t="shared" ref="O237:P237" si="122">IF(M237&gt;0,1,"")</f>
        <v/>
      </c>
      <c r="P237" s="45" t="str">
        <f t="shared" si="122"/>
        <v/>
      </c>
      <c r="Q237" s="34" t="str">
        <f t="shared" si="2"/>
        <v>#N/A</v>
      </c>
      <c r="R237" s="66" t="s">
        <v>960</v>
      </c>
      <c r="S237" s="68" t="s">
        <v>961</v>
      </c>
      <c r="T237" s="35" t="s">
        <v>962</v>
      </c>
      <c r="U237" s="35" t="s">
        <v>453</v>
      </c>
      <c r="V237" s="35" t="s">
        <v>28</v>
      </c>
      <c r="W237" s="58">
        <v>84081.0</v>
      </c>
      <c r="X237" s="35" t="s">
        <v>29</v>
      </c>
      <c r="Y237" s="42"/>
      <c r="Z237" s="29" t="str">
        <f t="shared" si="7"/>
        <v/>
      </c>
      <c r="AA237" s="30"/>
      <c r="AB237" s="27"/>
      <c r="AC237" s="27" t="str">
        <f t="shared" si="82"/>
        <v/>
      </c>
      <c r="AD237" s="31" t="str">
        <f t="shared" si="78"/>
        <v/>
      </c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ht="14.25" customHeight="1">
      <c r="A238" s="34">
        <v>12.0</v>
      </c>
      <c r="B238" s="30">
        <v>45699.0</v>
      </c>
      <c r="C238" s="31" t="str">
        <f t="shared" si="1"/>
        <v>#REF!</v>
      </c>
      <c r="D238" s="14" t="s">
        <v>963</v>
      </c>
      <c r="E238" s="34">
        <v>4473.0</v>
      </c>
      <c r="F238" s="27" t="s">
        <v>52</v>
      </c>
      <c r="G238" s="27">
        <v>40.0</v>
      </c>
      <c r="H238" s="27">
        <v>4.0</v>
      </c>
      <c r="I238" s="27">
        <v>1.0</v>
      </c>
      <c r="J238" s="27">
        <v>45.0</v>
      </c>
      <c r="K238" s="27"/>
      <c r="L238" s="27"/>
      <c r="M238" s="27"/>
      <c r="N238" s="27"/>
      <c r="O238" s="45" t="str">
        <f t="shared" ref="O238:P238" si="123">IF(M238&gt;0,1,"")</f>
        <v/>
      </c>
      <c r="P238" s="45" t="str">
        <f t="shared" si="123"/>
        <v/>
      </c>
      <c r="Q238" s="34" t="str">
        <f t="shared" si="2"/>
        <v>#N/A</v>
      </c>
      <c r="R238" s="34" t="s">
        <v>964</v>
      </c>
      <c r="S238" s="9" t="s">
        <v>965</v>
      </c>
      <c r="T238" s="35" t="s">
        <v>966</v>
      </c>
      <c r="U238" s="35" t="s">
        <v>186</v>
      </c>
      <c r="V238" s="35" t="s">
        <v>28</v>
      </c>
      <c r="W238" s="58">
        <v>84116.0</v>
      </c>
      <c r="X238" s="34" t="s">
        <v>29</v>
      </c>
      <c r="Y238" s="27" t="s">
        <v>64</v>
      </c>
      <c r="Z238" s="29">
        <f t="shared" si="7"/>
        <v>45699</v>
      </c>
      <c r="AA238" s="30">
        <v>45707.0</v>
      </c>
      <c r="AB238" s="27" t="s">
        <v>967</v>
      </c>
      <c r="AC238" s="27" t="str">
        <f t="shared" si="82"/>
        <v/>
      </c>
      <c r="AD238" s="31">
        <f t="shared" si="78"/>
        <v>8</v>
      </c>
      <c r="AE238" s="14" t="s">
        <v>968</v>
      </c>
      <c r="AF238" s="14"/>
      <c r="AG238" s="14"/>
      <c r="AH238" s="14"/>
      <c r="AI238" s="14"/>
      <c r="AJ238" s="14"/>
      <c r="AK238" s="14"/>
      <c r="AL238" s="14"/>
      <c r="AM238" s="14"/>
    </row>
    <row r="239" ht="14.25" customHeight="1">
      <c r="A239" s="59">
        <v>16.0</v>
      </c>
      <c r="B239" s="60">
        <v>45700.0</v>
      </c>
      <c r="C239" s="61" t="str">
        <f t="shared" si="1"/>
        <v>#REF!</v>
      </c>
      <c r="D239" s="59" t="s">
        <v>969</v>
      </c>
      <c r="E239" s="59">
        <v>8548.0</v>
      </c>
      <c r="F239" s="45" t="s">
        <v>52</v>
      </c>
      <c r="G239" s="45">
        <v>68.0</v>
      </c>
      <c r="H239" s="45">
        <v>7.0</v>
      </c>
      <c r="I239" s="45">
        <v>1.0</v>
      </c>
      <c r="J239" s="45">
        <v>76.0</v>
      </c>
      <c r="K239" s="45"/>
      <c r="L239" s="45"/>
      <c r="M239" s="45">
        <v>8.0</v>
      </c>
      <c r="N239" s="45">
        <v>0.0</v>
      </c>
      <c r="O239" s="45">
        <f t="shared" ref="O239:P239" si="124">IF(M239&gt;0,1,"")</f>
        <v>1</v>
      </c>
      <c r="P239" s="45" t="str">
        <f t="shared" si="124"/>
        <v/>
      </c>
      <c r="Q239" s="34" t="str">
        <f t="shared" si="2"/>
        <v>#N/A</v>
      </c>
      <c r="R239" s="59" t="s">
        <v>970</v>
      </c>
      <c r="S239" s="59"/>
      <c r="T239" s="62" t="s">
        <v>971</v>
      </c>
      <c r="U239" s="62" t="s">
        <v>186</v>
      </c>
      <c r="V239" s="62" t="s">
        <v>28</v>
      </c>
      <c r="W239" s="63">
        <v>84104.0</v>
      </c>
      <c r="X239" s="62" t="s">
        <v>29</v>
      </c>
      <c r="Y239" s="64" t="s">
        <v>64</v>
      </c>
      <c r="Z239" s="60">
        <f t="shared" si="7"/>
        <v>45700</v>
      </c>
      <c r="AA239" s="60">
        <v>45873.0</v>
      </c>
      <c r="AB239" s="45" t="s">
        <v>972</v>
      </c>
      <c r="AC239" s="27" t="str">
        <f t="shared" si="82"/>
        <v/>
      </c>
      <c r="AD239" s="61">
        <f t="shared" si="78"/>
        <v>173</v>
      </c>
      <c r="AE239" s="59" t="s">
        <v>973</v>
      </c>
      <c r="AF239" s="14"/>
      <c r="AG239" s="14"/>
      <c r="AH239" s="14"/>
      <c r="AI239" s="14"/>
      <c r="AJ239" s="14"/>
      <c r="AK239" s="14"/>
      <c r="AL239" s="14"/>
      <c r="AM239" s="14"/>
    </row>
    <row r="240" ht="14.25" customHeight="1">
      <c r="A240" s="34">
        <v>8.0</v>
      </c>
      <c r="B240" s="30">
        <v>45700.0</v>
      </c>
      <c r="C240" s="31" t="str">
        <f t="shared" si="1"/>
        <v>#REF!</v>
      </c>
      <c r="D240" s="14" t="s">
        <v>974</v>
      </c>
      <c r="E240" s="34">
        <v>40330.0</v>
      </c>
      <c r="F240" s="27" t="s">
        <v>52</v>
      </c>
      <c r="G240" s="27">
        <v>40.0</v>
      </c>
      <c r="H240" s="27">
        <v>3.0</v>
      </c>
      <c r="I240" s="27">
        <v>1.0</v>
      </c>
      <c r="J240" s="27">
        <v>44.0</v>
      </c>
      <c r="K240" s="27"/>
      <c r="L240" s="27"/>
      <c r="M240" s="27"/>
      <c r="N240" s="27"/>
      <c r="O240" s="45" t="str">
        <f t="shared" ref="O240:P240" si="125">IF(M240&gt;0,1,"")</f>
        <v/>
      </c>
      <c r="P240" s="45" t="str">
        <f t="shared" si="125"/>
        <v/>
      </c>
      <c r="Q240" s="34" t="str">
        <f t="shared" si="2"/>
        <v>#N/A</v>
      </c>
      <c r="R240" s="34" t="s">
        <v>975</v>
      </c>
      <c r="T240" s="35" t="s">
        <v>976</v>
      </c>
      <c r="U240" s="35" t="s">
        <v>731</v>
      </c>
      <c r="V240" s="35" t="s">
        <v>28</v>
      </c>
      <c r="W240" s="58">
        <v>84123.0</v>
      </c>
      <c r="X240" s="35" t="s">
        <v>29</v>
      </c>
      <c r="Y240" s="42"/>
      <c r="Z240" s="29" t="str">
        <f t="shared" si="7"/>
        <v/>
      </c>
      <c r="AA240" s="30"/>
      <c r="AB240" s="27"/>
      <c r="AC240" s="27" t="str">
        <f t="shared" si="82"/>
        <v/>
      </c>
      <c r="AD240" s="31" t="str">
        <f t="shared" si="78"/>
        <v/>
      </c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ht="14.25" customHeight="1">
      <c r="A241" s="34">
        <v>12.0</v>
      </c>
      <c r="B241" s="30">
        <v>45700.0</v>
      </c>
      <c r="C241" s="31" t="str">
        <f t="shared" si="1"/>
        <v>#REF!</v>
      </c>
      <c r="D241" s="14" t="s">
        <v>977</v>
      </c>
      <c r="E241" s="34">
        <v>11448.0</v>
      </c>
      <c r="F241" s="27" t="s">
        <v>52</v>
      </c>
      <c r="G241" s="27">
        <v>40.0</v>
      </c>
      <c r="H241" s="27">
        <v>4.0</v>
      </c>
      <c r="I241" s="27">
        <v>1.0</v>
      </c>
      <c r="J241" s="27">
        <v>45.0</v>
      </c>
      <c r="K241" s="27"/>
      <c r="L241" s="27"/>
      <c r="M241" s="27"/>
      <c r="N241" s="27"/>
      <c r="O241" s="45" t="str">
        <f t="shared" ref="O241:P241" si="126">IF(M241&gt;0,1,"")</f>
        <v/>
      </c>
      <c r="P241" s="45" t="str">
        <f t="shared" si="126"/>
        <v/>
      </c>
      <c r="Q241" s="34" t="str">
        <f t="shared" si="2"/>
        <v>#N/A</v>
      </c>
      <c r="R241" s="66" t="s">
        <v>978</v>
      </c>
      <c r="S241" s="66"/>
      <c r="T241" s="35" t="s">
        <v>979</v>
      </c>
      <c r="U241" s="35" t="s">
        <v>195</v>
      </c>
      <c r="V241" s="35" t="s">
        <v>28</v>
      </c>
      <c r="W241" s="58">
        <v>84047.0</v>
      </c>
      <c r="X241" s="35" t="s">
        <v>29</v>
      </c>
      <c r="Y241" s="42"/>
      <c r="Z241" s="29" t="str">
        <f t="shared" si="7"/>
        <v/>
      </c>
      <c r="AA241" s="30"/>
      <c r="AB241" s="27"/>
      <c r="AC241" s="27" t="str">
        <f t="shared" si="82"/>
        <v/>
      </c>
      <c r="AD241" s="31" t="str">
        <f t="shared" si="78"/>
        <v/>
      </c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ht="14.25" customHeight="1">
      <c r="A242" s="34">
        <v>4.0</v>
      </c>
      <c r="B242" s="30">
        <v>45700.0</v>
      </c>
      <c r="C242" s="31" t="str">
        <f t="shared" si="1"/>
        <v>#REF!</v>
      </c>
      <c r="D242" s="14" t="s">
        <v>980</v>
      </c>
      <c r="E242" s="34">
        <v>28679.0</v>
      </c>
      <c r="F242" s="27" t="s">
        <v>52</v>
      </c>
      <c r="G242" s="27">
        <v>16.0</v>
      </c>
      <c r="H242" s="27">
        <v>2.0</v>
      </c>
      <c r="I242" s="27">
        <v>1.0</v>
      </c>
      <c r="J242" s="27">
        <v>19.0</v>
      </c>
      <c r="K242" s="27"/>
      <c r="L242" s="27"/>
      <c r="M242" s="27"/>
      <c r="N242" s="27"/>
      <c r="O242" s="45" t="str">
        <f t="shared" ref="O242:P242" si="127">IF(M242&gt;0,1,"")</f>
        <v/>
      </c>
      <c r="P242" s="45" t="str">
        <f t="shared" si="127"/>
        <v/>
      </c>
      <c r="Q242" s="34" t="str">
        <f t="shared" si="2"/>
        <v>#N/A</v>
      </c>
      <c r="R242" s="34" t="s">
        <v>981</v>
      </c>
      <c r="T242" s="35" t="s">
        <v>982</v>
      </c>
      <c r="U242" s="35" t="s">
        <v>195</v>
      </c>
      <c r="V242" s="35" t="s">
        <v>28</v>
      </c>
      <c r="W242" s="58">
        <v>84047.0</v>
      </c>
      <c r="X242" s="35" t="s">
        <v>29</v>
      </c>
      <c r="Y242" s="42" t="s">
        <v>64</v>
      </c>
      <c r="Z242" s="29">
        <f t="shared" si="7"/>
        <v>45700</v>
      </c>
      <c r="AA242" s="30">
        <v>45712.0</v>
      </c>
      <c r="AB242" s="27" t="s">
        <v>983</v>
      </c>
      <c r="AC242" s="27" t="str">
        <f t="shared" si="82"/>
        <v/>
      </c>
      <c r="AD242" s="31">
        <f t="shared" si="78"/>
        <v>12</v>
      </c>
      <c r="AE242" s="14" t="s">
        <v>984</v>
      </c>
      <c r="AF242" s="14"/>
      <c r="AG242" s="14"/>
      <c r="AH242" s="14"/>
      <c r="AI242" s="14"/>
      <c r="AJ242" s="14"/>
      <c r="AK242" s="14"/>
      <c r="AL242" s="14"/>
      <c r="AM242" s="14"/>
    </row>
    <row r="243" ht="14.25" customHeight="1">
      <c r="A243" s="34">
        <v>8.0</v>
      </c>
      <c r="B243" s="30">
        <v>45701.0</v>
      </c>
      <c r="C243" s="31" t="str">
        <f t="shared" si="1"/>
        <v>#REF!</v>
      </c>
      <c r="D243" s="14" t="s">
        <v>985</v>
      </c>
      <c r="E243" s="34">
        <v>889098.0</v>
      </c>
      <c r="F243" s="27" t="s">
        <v>52</v>
      </c>
      <c r="G243" s="65">
        <v>28.0</v>
      </c>
      <c r="H243" s="65">
        <v>3.0</v>
      </c>
      <c r="I243" s="65">
        <v>1.0</v>
      </c>
      <c r="J243" s="65">
        <v>32.0</v>
      </c>
      <c r="K243" s="65"/>
      <c r="L243" s="65"/>
      <c r="M243" s="65"/>
      <c r="N243" s="65"/>
      <c r="O243" s="45"/>
      <c r="P243" s="45"/>
      <c r="Q243" s="34" t="str">
        <f t="shared" si="2"/>
        <v>#N/A</v>
      </c>
      <c r="R243" s="34" t="s">
        <v>986</v>
      </c>
      <c r="S243" s="9" t="s">
        <v>987</v>
      </c>
      <c r="T243" s="66" t="s">
        <v>988</v>
      </c>
      <c r="U243" s="34" t="s">
        <v>200</v>
      </c>
      <c r="V243" s="34" t="s">
        <v>28</v>
      </c>
      <c r="W243" s="28">
        <v>84047.0</v>
      </c>
      <c r="X243" s="35" t="s">
        <v>29</v>
      </c>
      <c r="Y243" s="42" t="s">
        <v>64</v>
      </c>
      <c r="Z243" s="29">
        <f t="shared" si="7"/>
        <v>45701</v>
      </c>
      <c r="AA243" s="30">
        <v>45721.0</v>
      </c>
      <c r="AB243" s="27" t="s">
        <v>989</v>
      </c>
      <c r="AC243" s="27" t="str">
        <f t="shared" si="82"/>
        <v/>
      </c>
      <c r="AD243" s="31">
        <f t="shared" si="78"/>
        <v>20</v>
      </c>
      <c r="AE243" s="14" t="s">
        <v>990</v>
      </c>
      <c r="AF243" s="14"/>
      <c r="AG243" s="14"/>
      <c r="AH243" s="14"/>
      <c r="AI243" s="14"/>
      <c r="AJ243" s="14"/>
      <c r="AK243" s="14"/>
      <c r="AL243" s="14"/>
      <c r="AM243" s="14"/>
    </row>
    <row r="244" ht="14.25" customHeight="1">
      <c r="A244" s="34">
        <v>12.0</v>
      </c>
      <c r="B244" s="30">
        <v>45701.0</v>
      </c>
      <c r="C244" s="31" t="str">
        <f t="shared" si="1"/>
        <v>#REF!</v>
      </c>
      <c r="D244" s="14" t="s">
        <v>991</v>
      </c>
      <c r="E244" s="34">
        <v>1.2251551E7</v>
      </c>
      <c r="F244" s="27" t="s">
        <v>52</v>
      </c>
      <c r="G244" s="27">
        <v>36.0</v>
      </c>
      <c r="H244" s="27">
        <v>4.0</v>
      </c>
      <c r="I244" s="27">
        <v>1.0</v>
      </c>
      <c r="J244" s="27">
        <v>41.0</v>
      </c>
      <c r="K244" s="27"/>
      <c r="L244" s="27"/>
      <c r="M244" s="27"/>
      <c r="N244" s="27"/>
      <c r="O244" s="45" t="str">
        <f t="shared" ref="O244:P244" si="128">IF(M244&gt;0,1,"")</f>
        <v/>
      </c>
      <c r="P244" s="45" t="str">
        <f t="shared" si="128"/>
        <v/>
      </c>
      <c r="Q244" s="34" t="str">
        <f t="shared" si="2"/>
        <v>#N/A</v>
      </c>
      <c r="R244" s="34" t="s">
        <v>992</v>
      </c>
      <c r="T244" s="35" t="s">
        <v>993</v>
      </c>
      <c r="U244" s="35" t="s">
        <v>195</v>
      </c>
      <c r="V244" s="35" t="s">
        <v>28</v>
      </c>
      <c r="W244" s="58">
        <v>84047.0</v>
      </c>
      <c r="X244" s="35" t="s">
        <v>29</v>
      </c>
      <c r="Y244" s="42"/>
      <c r="Z244" s="29" t="str">
        <f t="shared" si="7"/>
        <v/>
      </c>
      <c r="AA244" s="30"/>
      <c r="AB244" s="27"/>
      <c r="AC244" s="27" t="str">
        <f t="shared" si="82"/>
        <v/>
      </c>
      <c r="AD244" s="31" t="str">
        <f t="shared" si="78"/>
        <v/>
      </c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ht="14.25" customHeight="1">
      <c r="A245" s="34">
        <v>10.0</v>
      </c>
      <c r="B245" s="30">
        <v>45701.0</v>
      </c>
      <c r="C245" s="31" t="str">
        <f t="shared" si="1"/>
        <v>#REF!</v>
      </c>
      <c r="D245" s="14" t="s">
        <v>994</v>
      </c>
      <c r="E245" s="34">
        <v>113782.0</v>
      </c>
      <c r="F245" s="27" t="s">
        <v>52</v>
      </c>
      <c r="G245" s="27">
        <v>32.0</v>
      </c>
      <c r="H245" s="27">
        <v>3.0</v>
      </c>
      <c r="I245" s="27">
        <v>1.0</v>
      </c>
      <c r="J245" s="27">
        <v>36.0</v>
      </c>
      <c r="K245" s="27"/>
      <c r="L245" s="27"/>
      <c r="M245" s="27"/>
      <c r="N245" s="27"/>
      <c r="O245" s="45" t="str">
        <f t="shared" ref="O245:P245" si="129">IF(M245&gt;0,1,"")</f>
        <v/>
      </c>
      <c r="P245" s="45" t="str">
        <f t="shared" si="129"/>
        <v/>
      </c>
      <c r="Q245" s="34" t="str">
        <f t="shared" si="2"/>
        <v>#N/A</v>
      </c>
      <c r="R245" s="34" t="s">
        <v>995</v>
      </c>
      <c r="T245" s="35" t="s">
        <v>996</v>
      </c>
      <c r="U245" s="35" t="s">
        <v>195</v>
      </c>
      <c r="V245" s="35" t="s">
        <v>28</v>
      </c>
      <c r="W245" s="58">
        <v>84047.0</v>
      </c>
      <c r="X245" s="35" t="s">
        <v>29</v>
      </c>
      <c r="Y245" s="42"/>
      <c r="Z245" s="29" t="str">
        <f t="shared" si="7"/>
        <v/>
      </c>
      <c r="AA245" s="30"/>
      <c r="AB245" s="27"/>
      <c r="AC245" s="27" t="str">
        <f t="shared" si="82"/>
        <v/>
      </c>
      <c r="AD245" s="31" t="str">
        <f t="shared" si="78"/>
        <v/>
      </c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ht="14.25" customHeight="1">
      <c r="A246" s="34">
        <v>6.0</v>
      </c>
      <c r="B246" s="30">
        <v>45701.0</v>
      </c>
      <c r="C246" s="31" t="str">
        <f t="shared" si="1"/>
        <v>#REF!</v>
      </c>
      <c r="D246" s="14" t="s">
        <v>997</v>
      </c>
      <c r="E246" s="34">
        <v>61798.0</v>
      </c>
      <c r="F246" s="27" t="s">
        <v>52</v>
      </c>
      <c r="G246" s="27">
        <v>18.0</v>
      </c>
      <c r="H246" s="27">
        <v>2.0</v>
      </c>
      <c r="I246" s="27">
        <v>1.0</v>
      </c>
      <c r="J246" s="27">
        <v>21.0</v>
      </c>
      <c r="K246" s="27"/>
      <c r="L246" s="27"/>
      <c r="M246" s="27"/>
      <c r="N246" s="27"/>
      <c r="O246" s="45" t="str">
        <f t="shared" ref="O246:P246" si="130">IF(M246&gt;0,1,"")</f>
        <v/>
      </c>
      <c r="P246" s="45" t="str">
        <f t="shared" si="130"/>
        <v/>
      </c>
      <c r="Q246" s="34" t="str">
        <f t="shared" si="2"/>
        <v>#N/A</v>
      </c>
      <c r="R246" s="34" t="s">
        <v>998</v>
      </c>
      <c r="T246" s="35" t="s">
        <v>999</v>
      </c>
      <c r="U246" s="35" t="s">
        <v>292</v>
      </c>
      <c r="V246" s="35" t="s">
        <v>28</v>
      </c>
      <c r="W246" s="58">
        <v>84119.0</v>
      </c>
      <c r="X246" s="35" t="s">
        <v>29</v>
      </c>
      <c r="Y246" s="42"/>
      <c r="Z246" s="29" t="str">
        <f t="shared" si="7"/>
        <v/>
      </c>
      <c r="AA246" s="30"/>
      <c r="AB246" s="27"/>
      <c r="AC246" s="27" t="str">
        <f t="shared" si="82"/>
        <v/>
      </c>
      <c r="AD246" s="31" t="str">
        <f t="shared" si="78"/>
        <v/>
      </c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ht="14.25" customHeight="1">
      <c r="A247" s="34">
        <v>14.0</v>
      </c>
      <c r="B247" s="30">
        <v>45702.0</v>
      </c>
      <c r="C247" s="31" t="str">
        <f t="shared" si="1"/>
        <v>#REF!</v>
      </c>
      <c r="D247" s="14" t="s">
        <v>1000</v>
      </c>
      <c r="E247" s="34">
        <v>1.2239847E7</v>
      </c>
      <c r="F247" s="27" t="s">
        <v>52</v>
      </c>
      <c r="G247" s="27">
        <v>70.0</v>
      </c>
      <c r="H247" s="27">
        <v>4.0</v>
      </c>
      <c r="I247" s="27">
        <v>2.0</v>
      </c>
      <c r="J247" s="27">
        <v>76.0</v>
      </c>
      <c r="K247" s="27"/>
      <c r="L247" s="27"/>
      <c r="M247" s="27"/>
      <c r="N247" s="27"/>
      <c r="O247" s="45"/>
      <c r="P247" s="45"/>
      <c r="Q247" s="34" t="str">
        <f t="shared" si="2"/>
        <v>#N/A</v>
      </c>
      <c r="R247" s="34" t="s">
        <v>1001</v>
      </c>
      <c r="S247" s="9" t="s">
        <v>1002</v>
      </c>
      <c r="T247" s="35" t="s">
        <v>1003</v>
      </c>
      <c r="U247" s="35" t="s">
        <v>27</v>
      </c>
      <c r="V247" s="35" t="s">
        <v>28</v>
      </c>
      <c r="W247" s="58">
        <v>84070.0</v>
      </c>
      <c r="X247" s="35" t="s">
        <v>29</v>
      </c>
      <c r="Y247" s="42"/>
      <c r="Z247" s="29" t="str">
        <f t="shared" si="7"/>
        <v/>
      </c>
      <c r="AA247" s="30"/>
      <c r="AB247" s="27"/>
      <c r="AC247" s="27" t="str">
        <f t="shared" si="82"/>
        <v/>
      </c>
      <c r="AD247" s="31" t="str">
        <f t="shared" si="78"/>
        <v/>
      </c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ht="14.25" customHeight="1">
      <c r="A248" s="39">
        <v>8.0</v>
      </c>
      <c r="B248" s="37">
        <v>45706.0</v>
      </c>
      <c r="C248" s="38" t="str">
        <f t="shared" si="1"/>
        <v>#REF!</v>
      </c>
      <c r="D248" s="39" t="s">
        <v>1004</v>
      </c>
      <c r="E248" s="40">
        <v>9197.0</v>
      </c>
      <c r="F248" s="36" t="s">
        <v>52</v>
      </c>
      <c r="G248" s="36">
        <v>32.0</v>
      </c>
      <c r="H248" s="36">
        <v>3.0</v>
      </c>
      <c r="I248" s="36">
        <v>1.0</v>
      </c>
      <c r="J248" s="36">
        <v>36.0</v>
      </c>
      <c r="Q248" s="34" t="str">
        <f t="shared" si="2"/>
        <v>#N/A</v>
      </c>
      <c r="R248" s="39" t="s">
        <v>1005</v>
      </c>
      <c r="S248" s="39"/>
      <c r="T248" s="39" t="s">
        <v>1006</v>
      </c>
      <c r="U248" s="39" t="s">
        <v>256</v>
      </c>
      <c r="V248" s="39" t="s">
        <v>28</v>
      </c>
      <c r="W248" s="41">
        <v>84057.0</v>
      </c>
      <c r="X248" s="39" t="s">
        <v>35</v>
      </c>
      <c r="Y248" s="36"/>
      <c r="Z248" s="37" t="str">
        <f t="shared" si="7"/>
        <v/>
      </c>
      <c r="AA248" s="37"/>
      <c r="AB248" s="36"/>
      <c r="AC248" s="36" t="str">
        <f t="shared" si="82"/>
        <v/>
      </c>
      <c r="AD248" s="38" t="str">
        <f t="shared" si="78"/>
        <v/>
      </c>
      <c r="AE248" s="39"/>
      <c r="AF248" s="14"/>
      <c r="AG248" s="14"/>
      <c r="AH248" s="14"/>
      <c r="AI248" s="14"/>
      <c r="AJ248" s="14"/>
      <c r="AK248" s="14"/>
      <c r="AL248" s="14"/>
      <c r="AM248" s="14"/>
    </row>
    <row r="249" ht="14.25" customHeight="1">
      <c r="A249" s="39">
        <v>12.0</v>
      </c>
      <c r="B249" s="37">
        <v>45706.0</v>
      </c>
      <c r="C249" s="38" t="str">
        <f t="shared" si="1"/>
        <v>#REF!</v>
      </c>
      <c r="D249" s="39" t="s">
        <v>1007</v>
      </c>
      <c r="E249" s="40">
        <v>11449.0</v>
      </c>
      <c r="F249" s="36" t="s">
        <v>52</v>
      </c>
      <c r="G249" s="36">
        <v>42.0</v>
      </c>
      <c r="H249" s="36">
        <v>4.0</v>
      </c>
      <c r="I249" s="36">
        <v>1.0</v>
      </c>
      <c r="J249" s="36">
        <v>47.0</v>
      </c>
      <c r="Q249" s="34" t="str">
        <f t="shared" si="2"/>
        <v>#N/A</v>
      </c>
      <c r="R249" s="39" t="s">
        <v>1008</v>
      </c>
      <c r="S249" s="39"/>
      <c r="T249" s="39" t="s">
        <v>1009</v>
      </c>
      <c r="U249" s="39" t="s">
        <v>256</v>
      </c>
      <c r="V249" s="39" t="s">
        <v>28</v>
      </c>
      <c r="W249" s="41">
        <v>84057.0</v>
      </c>
      <c r="X249" s="39" t="s">
        <v>35</v>
      </c>
      <c r="Y249" s="36"/>
      <c r="Z249" s="37" t="str">
        <f t="shared" si="7"/>
        <v/>
      </c>
      <c r="AA249" s="37"/>
      <c r="AB249" s="36"/>
      <c r="AC249" s="36" t="str">
        <f t="shared" si="82"/>
        <v/>
      </c>
      <c r="AD249" s="38" t="str">
        <f t="shared" si="78"/>
        <v/>
      </c>
      <c r="AE249" s="39"/>
      <c r="AF249" s="14"/>
      <c r="AG249" s="14"/>
      <c r="AH249" s="14"/>
      <c r="AI249" s="14"/>
      <c r="AJ249" s="14"/>
      <c r="AK249" s="14"/>
      <c r="AL249" s="14"/>
      <c r="AM249" s="14"/>
    </row>
    <row r="250" ht="14.25" customHeight="1">
      <c r="A250" s="39">
        <v>8.0</v>
      </c>
      <c r="B250" s="37">
        <v>45706.0</v>
      </c>
      <c r="C250" s="38" t="str">
        <f t="shared" si="1"/>
        <v>#REF!</v>
      </c>
      <c r="D250" s="39" t="s">
        <v>1010</v>
      </c>
      <c r="E250" s="40">
        <v>72203.0</v>
      </c>
      <c r="F250" s="36" t="s">
        <v>52</v>
      </c>
      <c r="G250" s="36">
        <v>24.0</v>
      </c>
      <c r="H250" s="36">
        <v>2.0</v>
      </c>
      <c r="I250" s="36">
        <v>1.0</v>
      </c>
      <c r="J250" s="36">
        <v>27.0</v>
      </c>
      <c r="Q250" s="34" t="str">
        <f t="shared" si="2"/>
        <v>#N/A</v>
      </c>
      <c r="R250" s="39" t="s">
        <v>1011</v>
      </c>
      <c r="S250" s="39"/>
      <c r="T250" s="39" t="s">
        <v>1012</v>
      </c>
      <c r="U250" s="39" t="s">
        <v>256</v>
      </c>
      <c r="V250" s="39" t="s">
        <v>28</v>
      </c>
      <c r="W250" s="41">
        <v>84057.0</v>
      </c>
      <c r="X250" s="39" t="s">
        <v>35</v>
      </c>
      <c r="Y250" s="36"/>
      <c r="Z250" s="37" t="str">
        <f t="shared" si="7"/>
        <v/>
      </c>
      <c r="AA250" s="37"/>
      <c r="AB250" s="36"/>
      <c r="AC250" s="36" t="str">
        <f t="shared" si="82"/>
        <v/>
      </c>
      <c r="AD250" s="38" t="str">
        <f t="shared" si="78"/>
        <v/>
      </c>
      <c r="AE250" s="39"/>
      <c r="AF250" s="14"/>
      <c r="AG250" s="14"/>
      <c r="AH250" s="14"/>
      <c r="AI250" s="14"/>
      <c r="AJ250" s="14"/>
      <c r="AK250" s="14"/>
      <c r="AL250" s="14"/>
      <c r="AM250" s="14"/>
    </row>
    <row r="251" ht="14.25" customHeight="1">
      <c r="A251" s="59">
        <v>16.0</v>
      </c>
      <c r="B251" s="60">
        <v>45707.0</v>
      </c>
      <c r="C251" s="61" t="str">
        <f t="shared" si="1"/>
        <v>#REF!</v>
      </c>
      <c r="D251" s="59" t="s">
        <v>1013</v>
      </c>
      <c r="E251" s="59">
        <v>97697.0</v>
      </c>
      <c r="F251" s="45" t="s">
        <v>52</v>
      </c>
      <c r="G251" s="45">
        <v>64.0</v>
      </c>
      <c r="H251" s="45">
        <v>5.0</v>
      </c>
      <c r="I251" s="45">
        <v>2.0</v>
      </c>
      <c r="J251" s="45">
        <v>71.0</v>
      </c>
      <c r="K251" s="45"/>
      <c r="L251" s="45"/>
      <c r="M251" s="45">
        <v>2.0</v>
      </c>
      <c r="N251" s="45">
        <v>0.0</v>
      </c>
      <c r="O251" s="45">
        <f t="shared" ref="O251:P251" si="131">IF(M251&gt;0,1,"")</f>
        <v>1</v>
      </c>
      <c r="P251" s="45" t="str">
        <f t="shared" si="131"/>
        <v/>
      </c>
      <c r="Q251" s="34" t="str">
        <f t="shared" si="2"/>
        <v>#N/A</v>
      </c>
      <c r="R251" s="59" t="s">
        <v>739</v>
      </c>
      <c r="S251" s="59"/>
      <c r="T251" s="62" t="s">
        <v>1014</v>
      </c>
      <c r="U251" s="62" t="s">
        <v>437</v>
      </c>
      <c r="V251" s="62" t="s">
        <v>28</v>
      </c>
      <c r="W251" s="63">
        <v>84065.0</v>
      </c>
      <c r="X251" s="62" t="s">
        <v>29</v>
      </c>
      <c r="Y251" s="64"/>
      <c r="Z251" s="76" t="str">
        <f t="shared" si="7"/>
        <v/>
      </c>
      <c r="AA251" s="60"/>
      <c r="AB251" s="45"/>
      <c r="AC251" s="45" t="str">
        <f t="shared" si="82"/>
        <v/>
      </c>
      <c r="AD251" s="61" t="str">
        <f t="shared" si="78"/>
        <v/>
      </c>
      <c r="AE251" s="59"/>
      <c r="AF251" s="14"/>
      <c r="AG251" s="14"/>
      <c r="AH251" s="14"/>
      <c r="AI251" s="14"/>
      <c r="AJ251" s="14"/>
      <c r="AK251" s="14"/>
      <c r="AL251" s="14"/>
      <c r="AM251" s="14"/>
    </row>
    <row r="252" ht="14.25" customHeight="1">
      <c r="A252" s="34">
        <v>16.0</v>
      </c>
      <c r="B252" s="30">
        <v>45707.0</v>
      </c>
      <c r="C252" s="31" t="str">
        <f t="shared" si="1"/>
        <v>#REF!</v>
      </c>
      <c r="D252" s="14" t="s">
        <v>1015</v>
      </c>
      <c r="E252" s="33">
        <v>1.2240264E7</v>
      </c>
      <c r="F252" s="27" t="s">
        <v>52</v>
      </c>
      <c r="G252" s="27">
        <v>56.0</v>
      </c>
      <c r="H252" s="27">
        <v>4.0</v>
      </c>
      <c r="I252" s="27">
        <v>1.0</v>
      </c>
      <c r="J252" s="27">
        <v>61.0</v>
      </c>
      <c r="Q252" s="34" t="str">
        <f t="shared" si="2"/>
        <v>#N/A</v>
      </c>
      <c r="R252" s="34" t="s">
        <v>1016</v>
      </c>
      <c r="T252" s="34" t="s">
        <v>1017</v>
      </c>
      <c r="U252" s="34" t="s">
        <v>437</v>
      </c>
      <c r="V252" s="34" t="s">
        <v>28</v>
      </c>
      <c r="W252" s="28">
        <v>84065.0</v>
      </c>
      <c r="X252" s="35" t="s">
        <v>29</v>
      </c>
      <c r="Y252" s="36"/>
      <c r="Z252" s="29" t="str">
        <f t="shared" si="7"/>
        <v/>
      </c>
      <c r="AA252" s="30"/>
      <c r="AB252" s="27"/>
      <c r="AC252" s="27" t="str">
        <f t="shared" si="82"/>
        <v/>
      </c>
      <c r="AD252" s="31" t="str">
        <f t="shared" si="78"/>
        <v/>
      </c>
      <c r="AE252" s="39"/>
      <c r="AF252" s="14"/>
      <c r="AG252" s="14"/>
      <c r="AH252" s="14"/>
      <c r="AI252" s="14"/>
      <c r="AJ252" s="14"/>
      <c r="AK252" s="14"/>
      <c r="AL252" s="14"/>
      <c r="AM252" s="14"/>
    </row>
    <row r="253" ht="14.25" customHeight="1">
      <c r="A253" s="34">
        <v>14.0</v>
      </c>
      <c r="B253" s="30">
        <v>45707.0</v>
      </c>
      <c r="C253" s="31" t="str">
        <f t="shared" si="1"/>
        <v>#REF!</v>
      </c>
      <c r="D253" s="14" t="s">
        <v>1018</v>
      </c>
      <c r="E253" s="34">
        <v>1.22439E7</v>
      </c>
      <c r="F253" s="27" t="s">
        <v>52</v>
      </c>
      <c r="G253" s="27">
        <v>70.0</v>
      </c>
      <c r="H253" s="27">
        <v>5.0</v>
      </c>
      <c r="I253" s="27">
        <v>2.0</v>
      </c>
      <c r="J253" s="27">
        <v>77.0</v>
      </c>
      <c r="K253" s="27"/>
      <c r="L253" s="27"/>
      <c r="M253" s="27"/>
      <c r="N253" s="27"/>
      <c r="O253" s="45" t="str">
        <f t="shared" ref="O253:P253" si="132">IF(M253&gt;0,1,"")</f>
        <v/>
      </c>
      <c r="P253" s="45" t="str">
        <f t="shared" si="132"/>
        <v/>
      </c>
      <c r="Q253" s="34" t="str">
        <f t="shared" si="2"/>
        <v>#N/A</v>
      </c>
      <c r="R253" s="34" t="s">
        <v>1019</v>
      </c>
      <c r="S253" s="9" t="s">
        <v>1020</v>
      </c>
      <c r="T253" s="35" t="s">
        <v>1021</v>
      </c>
      <c r="U253" s="35" t="s">
        <v>263</v>
      </c>
      <c r="V253" s="35" t="s">
        <v>28</v>
      </c>
      <c r="W253" s="58">
        <v>84096.0</v>
      </c>
      <c r="X253" s="35" t="s">
        <v>29</v>
      </c>
      <c r="Y253" s="42"/>
      <c r="Z253" s="29" t="str">
        <f t="shared" si="7"/>
        <v/>
      </c>
      <c r="AA253" s="30"/>
      <c r="AB253" s="27"/>
      <c r="AC253" s="27" t="str">
        <f t="shared" si="82"/>
        <v/>
      </c>
      <c r="AD253" s="31" t="str">
        <f t="shared" si="78"/>
        <v/>
      </c>
      <c r="AE253" s="14"/>
      <c r="AF253" s="14"/>
      <c r="AG253" s="14"/>
      <c r="AH253" s="14"/>
      <c r="AI253" s="53"/>
      <c r="AJ253" s="53"/>
      <c r="AK253" s="14"/>
      <c r="AL253" s="14"/>
      <c r="AM253" s="14"/>
    </row>
    <row r="254" ht="14.25" customHeight="1">
      <c r="A254" s="34">
        <v>16.0</v>
      </c>
      <c r="B254" s="30">
        <v>45708.0</v>
      </c>
      <c r="C254" s="31" t="str">
        <f t="shared" si="1"/>
        <v>#REF!</v>
      </c>
      <c r="D254" s="14" t="s">
        <v>1022</v>
      </c>
      <c r="E254" s="34">
        <v>79036.0</v>
      </c>
      <c r="F254" s="27" t="s">
        <v>52</v>
      </c>
      <c r="G254" s="27">
        <v>48.0</v>
      </c>
      <c r="H254" s="27">
        <v>3.0</v>
      </c>
      <c r="I254" s="27">
        <v>1.0</v>
      </c>
      <c r="J254" s="27">
        <v>52.0</v>
      </c>
      <c r="K254" s="27"/>
      <c r="L254" s="27"/>
      <c r="M254" s="27"/>
      <c r="N254" s="27"/>
      <c r="O254" s="45" t="str">
        <f t="shared" ref="O254:P254" si="133">IF(M254&gt;0,1,"")</f>
        <v/>
      </c>
      <c r="P254" s="45" t="str">
        <f t="shared" si="133"/>
        <v/>
      </c>
      <c r="Q254" s="34" t="str">
        <f t="shared" si="2"/>
        <v>#N/A</v>
      </c>
      <c r="R254" s="34" t="s">
        <v>1023</v>
      </c>
      <c r="S254" s="9" t="s">
        <v>1024</v>
      </c>
      <c r="T254" s="35" t="s">
        <v>1025</v>
      </c>
      <c r="U254" s="35" t="s">
        <v>108</v>
      </c>
      <c r="V254" s="35" t="s">
        <v>28</v>
      </c>
      <c r="W254" s="58">
        <v>84020.0</v>
      </c>
      <c r="X254" s="35" t="s">
        <v>29</v>
      </c>
      <c r="Y254" s="42" t="s">
        <v>64</v>
      </c>
      <c r="Z254" s="29">
        <f t="shared" si="7"/>
        <v>45708</v>
      </c>
      <c r="AA254" s="30">
        <v>45728.0</v>
      </c>
      <c r="AB254" s="27" t="s">
        <v>1026</v>
      </c>
      <c r="AC254" s="27" t="str">
        <f t="shared" si="82"/>
        <v/>
      </c>
      <c r="AD254" s="31">
        <f t="shared" si="78"/>
        <v>20</v>
      </c>
      <c r="AE254" s="14" t="s">
        <v>1027</v>
      </c>
      <c r="AF254" s="14"/>
      <c r="AG254" s="14"/>
      <c r="AH254" s="14"/>
      <c r="AI254" s="14"/>
      <c r="AJ254" s="14"/>
      <c r="AK254" s="14"/>
      <c r="AL254" s="14"/>
      <c r="AM254" s="14"/>
    </row>
    <row r="255" ht="14.25" customHeight="1">
      <c r="A255" s="34">
        <v>12.0</v>
      </c>
      <c r="B255" s="30">
        <v>45708.0</v>
      </c>
      <c r="C255" s="31" t="str">
        <f t="shared" si="1"/>
        <v>#REF!</v>
      </c>
      <c r="D255" s="14" t="s">
        <v>1028</v>
      </c>
      <c r="E255" s="34">
        <v>1.2249979E7</v>
      </c>
      <c r="F255" s="27" t="s">
        <v>52</v>
      </c>
      <c r="G255" s="65">
        <v>56.0</v>
      </c>
      <c r="H255" s="65">
        <v>4.0</v>
      </c>
      <c r="I255" s="65">
        <v>2.0</v>
      </c>
      <c r="J255" s="65">
        <v>62.0</v>
      </c>
      <c r="K255" s="65"/>
      <c r="L255" s="65"/>
      <c r="M255" s="65"/>
      <c r="N255" s="65"/>
      <c r="O255" s="45"/>
      <c r="P255" s="45"/>
      <c r="Q255" s="34" t="str">
        <f t="shared" si="2"/>
        <v>#N/A</v>
      </c>
      <c r="R255" s="66" t="s">
        <v>1029</v>
      </c>
      <c r="S255" s="68" t="s">
        <v>1030</v>
      </c>
      <c r="T255" s="66" t="s">
        <v>1031</v>
      </c>
      <c r="U255" s="34" t="s">
        <v>263</v>
      </c>
      <c r="V255" s="34" t="s">
        <v>28</v>
      </c>
      <c r="W255" s="28">
        <v>84096.0</v>
      </c>
      <c r="X255" s="35" t="s">
        <v>29</v>
      </c>
      <c r="Y255" s="42"/>
      <c r="Z255" s="29" t="str">
        <f t="shared" si="7"/>
        <v/>
      </c>
      <c r="AA255" s="30"/>
      <c r="AB255" s="27"/>
      <c r="AC255" s="27" t="str">
        <f t="shared" si="82"/>
        <v/>
      </c>
      <c r="AD255" s="31" t="str">
        <f t="shared" si="78"/>
        <v/>
      </c>
      <c r="AE255" s="14"/>
      <c r="AF255" s="14"/>
      <c r="AG255" s="51"/>
      <c r="AH255" s="32"/>
      <c r="AI255" s="14"/>
      <c r="AJ255" s="14"/>
      <c r="AK255" s="14"/>
      <c r="AL255" s="14"/>
      <c r="AM255" s="14"/>
    </row>
    <row r="256" ht="14.25" customHeight="1">
      <c r="A256" s="34">
        <v>12.0</v>
      </c>
      <c r="B256" s="30">
        <v>45712.0</v>
      </c>
      <c r="C256" s="31" t="str">
        <f t="shared" si="1"/>
        <v>#REF!</v>
      </c>
      <c r="D256" s="14" t="s">
        <v>1032</v>
      </c>
      <c r="E256" s="34">
        <v>214978.0</v>
      </c>
      <c r="F256" s="27" t="s">
        <v>52</v>
      </c>
      <c r="G256" s="65">
        <v>40.0</v>
      </c>
      <c r="H256" s="65">
        <v>3.0</v>
      </c>
      <c r="I256" s="65">
        <v>1.0</v>
      </c>
      <c r="J256" s="27">
        <v>44.0</v>
      </c>
      <c r="K256" s="65"/>
      <c r="L256" s="65"/>
      <c r="M256" s="65"/>
      <c r="N256" s="65"/>
      <c r="O256" s="45"/>
      <c r="P256" s="45"/>
      <c r="Q256" s="34" t="str">
        <f t="shared" si="2"/>
        <v>#N/A</v>
      </c>
      <c r="R256" s="34" t="s">
        <v>1033</v>
      </c>
      <c r="T256" s="66" t="s">
        <v>1034</v>
      </c>
      <c r="U256" s="34" t="s">
        <v>195</v>
      </c>
      <c r="V256" s="34" t="s">
        <v>28</v>
      </c>
      <c r="W256" s="28">
        <v>84047.0</v>
      </c>
      <c r="X256" s="35" t="s">
        <v>29</v>
      </c>
      <c r="Y256" s="42"/>
      <c r="Z256" s="29" t="str">
        <f t="shared" si="7"/>
        <v/>
      </c>
      <c r="AA256" s="30"/>
      <c r="AB256" s="27"/>
      <c r="AC256" s="27"/>
      <c r="AD256" s="31" t="str">
        <f t="shared" si="78"/>
        <v/>
      </c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ht="14.25" customHeight="1">
      <c r="A257" s="34">
        <v>10.0</v>
      </c>
      <c r="B257" s="30">
        <v>45712.0</v>
      </c>
      <c r="C257" s="31" t="str">
        <f t="shared" si="1"/>
        <v>#REF!</v>
      </c>
      <c r="D257" s="14" t="s">
        <v>1035</v>
      </c>
      <c r="E257" s="34">
        <v>117653.0</v>
      </c>
      <c r="F257" s="27" t="s">
        <v>52</v>
      </c>
      <c r="G257" s="27">
        <v>50.0</v>
      </c>
      <c r="H257" s="27">
        <v>5.0</v>
      </c>
      <c r="I257" s="27">
        <v>2.0</v>
      </c>
      <c r="J257" s="27">
        <v>57.0</v>
      </c>
      <c r="K257" s="27"/>
      <c r="L257" s="27"/>
      <c r="M257" s="27"/>
      <c r="N257" s="27"/>
      <c r="O257" s="45" t="str">
        <f t="shared" ref="O257:P257" si="134">IF(M257&gt;0,1,"")</f>
        <v/>
      </c>
      <c r="P257" s="45" t="str">
        <f t="shared" si="134"/>
        <v/>
      </c>
      <c r="Q257" s="34" t="str">
        <f t="shared" si="2"/>
        <v>#N/A</v>
      </c>
      <c r="R257" s="34" t="s">
        <v>1036</v>
      </c>
      <c r="S257" s="9" t="s">
        <v>1037</v>
      </c>
      <c r="T257" s="35" t="s">
        <v>1038</v>
      </c>
      <c r="U257" s="35" t="s">
        <v>195</v>
      </c>
      <c r="V257" s="35" t="s">
        <v>28</v>
      </c>
      <c r="W257" s="58">
        <v>84047.0</v>
      </c>
      <c r="X257" s="35" t="s">
        <v>29</v>
      </c>
      <c r="Y257" s="42"/>
      <c r="Z257" s="29" t="str">
        <f t="shared" si="7"/>
        <v/>
      </c>
      <c r="AA257" s="30"/>
      <c r="AB257" s="27"/>
      <c r="AC257" s="27" t="str">
        <f t="shared" ref="AC257:AC265" si="135">IF(Y257="V",#REF!-Z257,IF(Y257="C","",""))</f>
        <v/>
      </c>
      <c r="AD257" s="31" t="str">
        <f t="shared" si="78"/>
        <v/>
      </c>
      <c r="AE257" s="14" t="s">
        <v>1039</v>
      </c>
      <c r="AF257" s="14"/>
      <c r="AG257" s="14"/>
      <c r="AH257" s="14"/>
      <c r="AI257" s="14"/>
      <c r="AJ257" s="14"/>
      <c r="AK257" s="14"/>
      <c r="AL257" s="14"/>
      <c r="AM257" s="14"/>
    </row>
    <row r="258" ht="14.25" customHeight="1">
      <c r="A258" s="39">
        <v>12.0</v>
      </c>
      <c r="B258" s="37">
        <v>45713.0</v>
      </c>
      <c r="C258" s="38" t="str">
        <f t="shared" si="1"/>
        <v>#REF!</v>
      </c>
      <c r="D258" s="39" t="s">
        <v>1040</v>
      </c>
      <c r="E258" s="40">
        <v>112290.0</v>
      </c>
      <c r="F258" s="36" t="s">
        <v>52</v>
      </c>
      <c r="G258" s="36">
        <v>60.0</v>
      </c>
      <c r="H258" s="36">
        <v>4.0</v>
      </c>
      <c r="I258" s="36">
        <v>2.0</v>
      </c>
      <c r="J258" s="36">
        <v>66.0</v>
      </c>
      <c r="Q258" s="34" t="str">
        <f t="shared" si="2"/>
        <v>#N/A</v>
      </c>
      <c r="R258" s="39" t="s">
        <v>1041</v>
      </c>
      <c r="S258" s="43" t="s">
        <v>1042</v>
      </c>
      <c r="T258" s="39" t="s">
        <v>1043</v>
      </c>
      <c r="U258" s="39" t="s">
        <v>277</v>
      </c>
      <c r="V258" s="39" t="s">
        <v>28</v>
      </c>
      <c r="W258" s="41">
        <v>84403.0</v>
      </c>
      <c r="X258" s="39" t="s">
        <v>35</v>
      </c>
      <c r="Y258" s="36" t="s">
        <v>64</v>
      </c>
      <c r="Z258" s="37">
        <f t="shared" si="7"/>
        <v>45713</v>
      </c>
      <c r="AA258" s="37">
        <v>45749.0</v>
      </c>
      <c r="AB258" s="36" t="s">
        <v>1044</v>
      </c>
      <c r="AC258" s="36" t="str">
        <f t="shared" si="135"/>
        <v/>
      </c>
      <c r="AD258" s="38">
        <f t="shared" si="78"/>
        <v>36</v>
      </c>
      <c r="AE258" s="39" t="s">
        <v>1045</v>
      </c>
      <c r="AF258" s="14"/>
      <c r="AG258" s="14"/>
      <c r="AH258" s="14"/>
      <c r="AI258" s="14"/>
      <c r="AJ258" s="14"/>
      <c r="AK258" s="14"/>
      <c r="AL258" s="14"/>
      <c r="AM258" s="14"/>
    </row>
    <row r="259" ht="14.25" customHeight="1">
      <c r="A259" s="39">
        <v>8.0</v>
      </c>
      <c r="B259" s="37">
        <v>45713.0</v>
      </c>
      <c r="C259" s="38" t="str">
        <f t="shared" si="1"/>
        <v>#REF!</v>
      </c>
      <c r="D259" s="39" t="s">
        <v>1046</v>
      </c>
      <c r="E259" s="40">
        <v>43653.0</v>
      </c>
      <c r="F259" s="36" t="s">
        <v>52</v>
      </c>
      <c r="G259" s="36">
        <v>28.0</v>
      </c>
      <c r="H259" s="36">
        <v>3.0</v>
      </c>
      <c r="I259" s="36">
        <v>1.0</v>
      </c>
      <c r="J259" s="36">
        <v>32.0</v>
      </c>
      <c r="Q259" s="34" t="str">
        <f t="shared" si="2"/>
        <v>#N/A</v>
      </c>
      <c r="R259" s="39" t="s">
        <v>1047</v>
      </c>
      <c r="S259" s="39"/>
      <c r="T259" s="39" t="s">
        <v>1048</v>
      </c>
      <c r="U259" s="39" t="s">
        <v>256</v>
      </c>
      <c r="V259" s="39" t="s">
        <v>28</v>
      </c>
      <c r="W259" s="41">
        <v>84058.0</v>
      </c>
      <c r="X259" s="39" t="s">
        <v>35</v>
      </c>
      <c r="Y259" s="36"/>
      <c r="Z259" s="37" t="str">
        <f t="shared" si="7"/>
        <v/>
      </c>
      <c r="AA259" s="37"/>
      <c r="AB259" s="36"/>
      <c r="AC259" s="36" t="str">
        <f t="shared" si="135"/>
        <v/>
      </c>
      <c r="AD259" s="38" t="str">
        <f t="shared" si="78"/>
        <v/>
      </c>
      <c r="AE259" s="39"/>
      <c r="AF259" s="14"/>
      <c r="AG259" s="14"/>
      <c r="AH259" s="14"/>
      <c r="AI259" s="14"/>
      <c r="AJ259" s="14"/>
      <c r="AK259" s="14"/>
      <c r="AL259" s="14"/>
      <c r="AM259" s="14"/>
    </row>
    <row r="260" ht="14.25" customHeight="1">
      <c r="A260" s="34">
        <v>20.0</v>
      </c>
      <c r="B260" s="30">
        <v>45714.0</v>
      </c>
      <c r="C260" s="31" t="str">
        <f t="shared" si="1"/>
        <v>#REF!</v>
      </c>
      <c r="D260" s="14" t="s">
        <v>1049</v>
      </c>
      <c r="E260" s="34">
        <v>889277.0</v>
      </c>
      <c r="F260" s="27" t="s">
        <v>52</v>
      </c>
      <c r="G260" s="27">
        <v>80.0</v>
      </c>
      <c r="H260" s="27">
        <v>5.0</v>
      </c>
      <c r="I260" s="27">
        <v>2.0</v>
      </c>
      <c r="J260" s="27">
        <v>87.0</v>
      </c>
      <c r="K260" s="27"/>
      <c r="L260" s="27"/>
      <c r="M260" s="27"/>
      <c r="N260" s="27"/>
      <c r="O260" s="27"/>
      <c r="P260" s="27"/>
      <c r="Q260" s="34" t="str">
        <f t="shared" si="2"/>
        <v>#N/A</v>
      </c>
      <c r="R260" s="34" t="s">
        <v>1050</v>
      </c>
      <c r="T260" s="34" t="s">
        <v>1051</v>
      </c>
      <c r="U260" s="34" t="s">
        <v>617</v>
      </c>
      <c r="V260" s="34" t="s">
        <v>28</v>
      </c>
      <c r="W260" s="28">
        <v>84044.0</v>
      </c>
      <c r="X260" s="34" t="s">
        <v>29</v>
      </c>
      <c r="Y260" s="27" t="s">
        <v>64</v>
      </c>
      <c r="Z260" s="29">
        <f t="shared" si="7"/>
        <v>45714</v>
      </c>
      <c r="AA260" s="30">
        <v>45743.0</v>
      </c>
      <c r="AB260" s="27" t="s">
        <v>1052</v>
      </c>
      <c r="AC260" s="27" t="str">
        <f t="shared" si="135"/>
        <v/>
      </c>
      <c r="AD260" s="31">
        <f t="shared" si="78"/>
        <v>29</v>
      </c>
      <c r="AE260" s="14" t="s">
        <v>1053</v>
      </c>
      <c r="AF260" s="14"/>
      <c r="AG260" s="14"/>
      <c r="AH260" s="14"/>
      <c r="AI260" s="14"/>
      <c r="AJ260" s="14"/>
      <c r="AK260" s="14"/>
      <c r="AL260" s="14"/>
      <c r="AM260" s="14"/>
    </row>
    <row r="261" ht="14.25" customHeight="1">
      <c r="A261" s="34">
        <v>10.0</v>
      </c>
      <c r="B261" s="30">
        <v>45714.0</v>
      </c>
      <c r="C261" s="31" t="str">
        <f t="shared" si="1"/>
        <v>#REF!</v>
      </c>
      <c r="D261" s="14" t="s">
        <v>1054</v>
      </c>
      <c r="E261" s="34">
        <v>28932.0</v>
      </c>
      <c r="F261" s="27" t="s">
        <v>52</v>
      </c>
      <c r="G261" s="27">
        <v>36.0</v>
      </c>
      <c r="H261" s="27">
        <v>3.0</v>
      </c>
      <c r="I261" s="27">
        <v>1.0</v>
      </c>
      <c r="J261" s="27">
        <v>40.0</v>
      </c>
      <c r="K261" s="27"/>
      <c r="L261" s="27"/>
      <c r="M261" s="27"/>
      <c r="N261" s="27"/>
      <c r="O261" s="45" t="str">
        <f t="shared" ref="O261:P261" si="136">IF(M261&gt;0,1,"")</f>
        <v/>
      </c>
      <c r="P261" s="45" t="str">
        <f t="shared" si="136"/>
        <v/>
      </c>
      <c r="Q261" s="34" t="str">
        <f t="shared" si="2"/>
        <v>#N/A</v>
      </c>
      <c r="R261" s="34" t="s">
        <v>1055</v>
      </c>
      <c r="T261" s="35" t="s">
        <v>1056</v>
      </c>
      <c r="U261" s="35" t="s">
        <v>617</v>
      </c>
      <c r="V261" s="35" t="s">
        <v>28</v>
      </c>
      <c r="W261" s="58">
        <v>84044.0</v>
      </c>
      <c r="X261" s="35" t="s">
        <v>29</v>
      </c>
      <c r="Y261" s="42"/>
      <c r="Z261" s="29" t="str">
        <f t="shared" si="7"/>
        <v/>
      </c>
      <c r="AA261" s="30"/>
      <c r="AB261" s="27"/>
      <c r="AC261" s="27" t="str">
        <f t="shared" si="135"/>
        <v/>
      </c>
      <c r="AD261" s="31" t="str">
        <f t="shared" si="78"/>
        <v/>
      </c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ht="14.25" customHeight="1">
      <c r="A262" s="34">
        <v>8.0</v>
      </c>
      <c r="B262" s="30">
        <v>45715.0</v>
      </c>
      <c r="C262" s="31" t="str">
        <f t="shared" si="1"/>
        <v>#REF!</v>
      </c>
      <c r="D262" s="14" t="s">
        <v>1057</v>
      </c>
      <c r="E262" s="34">
        <v>63594.0</v>
      </c>
      <c r="F262" s="27" t="s">
        <v>52</v>
      </c>
      <c r="G262" s="27">
        <v>28.0</v>
      </c>
      <c r="H262" s="27">
        <v>3.0</v>
      </c>
      <c r="I262" s="27">
        <v>1.0</v>
      </c>
      <c r="J262" s="27">
        <v>32.0</v>
      </c>
      <c r="K262" s="27"/>
      <c r="L262" s="27"/>
      <c r="M262" s="27"/>
      <c r="N262" s="27"/>
      <c r="O262" s="45" t="str">
        <f t="shared" ref="O262:P262" si="137">IF(M262&gt;0,1,"")</f>
        <v/>
      </c>
      <c r="P262" s="45" t="str">
        <f t="shared" si="137"/>
        <v/>
      </c>
      <c r="Q262" s="34" t="str">
        <f t="shared" si="2"/>
        <v>#N/A</v>
      </c>
      <c r="R262" s="34" t="s">
        <v>1058</v>
      </c>
      <c r="S262" s="9" t="s">
        <v>1059</v>
      </c>
      <c r="T262" s="35" t="s">
        <v>1060</v>
      </c>
      <c r="U262" s="35" t="s">
        <v>186</v>
      </c>
      <c r="V262" s="35" t="s">
        <v>28</v>
      </c>
      <c r="W262" s="58">
        <v>84106.0</v>
      </c>
      <c r="X262" s="35" t="s">
        <v>29</v>
      </c>
      <c r="Y262" s="42" t="s">
        <v>64</v>
      </c>
      <c r="Z262" s="29">
        <f t="shared" si="7"/>
        <v>45715</v>
      </c>
      <c r="AA262" s="30">
        <v>45715.0</v>
      </c>
      <c r="AB262" s="27" t="s">
        <v>1061</v>
      </c>
      <c r="AC262" s="27" t="str">
        <f t="shared" si="135"/>
        <v/>
      </c>
      <c r="AD262" s="31">
        <f t="shared" si="78"/>
        <v>0</v>
      </c>
      <c r="AE262" s="14" t="s">
        <v>1062</v>
      </c>
      <c r="AF262" s="14"/>
      <c r="AG262" s="14"/>
      <c r="AH262" s="14"/>
      <c r="AI262" s="14"/>
      <c r="AJ262" s="14"/>
      <c r="AK262" s="14"/>
      <c r="AL262" s="14"/>
      <c r="AM262" s="14"/>
    </row>
    <row r="263" ht="14.25" customHeight="1">
      <c r="A263" s="34">
        <v>6.0</v>
      </c>
      <c r="B263" s="30">
        <v>45715.0</v>
      </c>
      <c r="C263" s="31" t="str">
        <f t="shared" si="1"/>
        <v>#REF!</v>
      </c>
      <c r="D263" s="14" t="s">
        <v>1063</v>
      </c>
      <c r="E263" s="34">
        <v>25425.0</v>
      </c>
      <c r="F263" s="27" t="s">
        <v>52</v>
      </c>
      <c r="G263" s="27">
        <v>20.0</v>
      </c>
      <c r="H263" s="27">
        <v>3.0</v>
      </c>
      <c r="I263" s="27">
        <v>1.0</v>
      </c>
      <c r="J263" s="27">
        <v>24.0</v>
      </c>
      <c r="K263" s="27"/>
      <c r="L263" s="27"/>
      <c r="M263" s="27"/>
      <c r="N263" s="27"/>
      <c r="O263" s="45" t="str">
        <f t="shared" ref="O263:P263" si="138">IF(M263&gt;0,1,"")</f>
        <v/>
      </c>
      <c r="P263" s="45" t="str">
        <f t="shared" si="138"/>
        <v/>
      </c>
      <c r="Q263" s="34" t="str">
        <f t="shared" si="2"/>
        <v>#N/A</v>
      </c>
      <c r="R263" s="34" t="s">
        <v>1064</v>
      </c>
      <c r="T263" s="35" t="s">
        <v>1065</v>
      </c>
      <c r="U263" s="35" t="s">
        <v>186</v>
      </c>
      <c r="V263" s="35" t="s">
        <v>28</v>
      </c>
      <c r="W263" s="58">
        <v>84106.0</v>
      </c>
      <c r="X263" s="35" t="s">
        <v>29</v>
      </c>
      <c r="Y263" s="42"/>
      <c r="Z263" s="29" t="str">
        <f t="shared" si="7"/>
        <v/>
      </c>
      <c r="AA263" s="30"/>
      <c r="AB263" s="27"/>
      <c r="AC263" s="27" t="str">
        <f t="shared" si="135"/>
        <v/>
      </c>
      <c r="AD263" s="31" t="str">
        <f t="shared" si="78"/>
        <v/>
      </c>
      <c r="AE263" s="14"/>
      <c r="AF263" s="14"/>
      <c r="AG263" s="14"/>
      <c r="AH263" s="14"/>
      <c r="AI263" s="14"/>
      <c r="AJ263" s="14"/>
      <c r="AK263" s="57"/>
      <c r="AL263" s="57"/>
      <c r="AM263" s="57"/>
    </row>
    <row r="264" ht="14.25" customHeight="1">
      <c r="A264" s="34">
        <v>6.0</v>
      </c>
      <c r="B264" s="30">
        <v>45715.0</v>
      </c>
      <c r="C264" s="31" t="str">
        <f t="shared" si="1"/>
        <v>#REF!</v>
      </c>
      <c r="D264" s="14" t="s">
        <v>1066</v>
      </c>
      <c r="E264" s="34">
        <v>92634.0</v>
      </c>
      <c r="F264" s="27" t="s">
        <v>52</v>
      </c>
      <c r="G264" s="27">
        <v>24.0</v>
      </c>
      <c r="H264" s="27">
        <v>4.0</v>
      </c>
      <c r="I264" s="27">
        <v>1.0</v>
      </c>
      <c r="J264" s="27">
        <v>29.0</v>
      </c>
      <c r="K264" s="27"/>
      <c r="L264" s="27"/>
      <c r="M264" s="27"/>
      <c r="N264" s="27"/>
      <c r="O264" s="45" t="str">
        <f t="shared" ref="O264:P264" si="139">IF(M264&gt;0,1,"")</f>
        <v/>
      </c>
      <c r="P264" s="45" t="str">
        <f t="shared" si="139"/>
        <v/>
      </c>
      <c r="Q264" s="34" t="str">
        <f t="shared" si="2"/>
        <v>#N/A</v>
      </c>
      <c r="R264" s="34" t="s">
        <v>1067</v>
      </c>
      <c r="T264" s="35" t="s">
        <v>1068</v>
      </c>
      <c r="U264" s="35" t="s">
        <v>186</v>
      </c>
      <c r="V264" s="35" t="s">
        <v>28</v>
      </c>
      <c r="W264" s="58">
        <v>84105.0</v>
      </c>
      <c r="X264" s="35" t="s">
        <v>29</v>
      </c>
      <c r="Y264" s="42"/>
      <c r="Z264" s="29" t="str">
        <f t="shared" si="7"/>
        <v/>
      </c>
      <c r="AA264" s="30"/>
      <c r="AB264" s="27"/>
      <c r="AC264" s="27" t="str">
        <f t="shared" si="135"/>
        <v/>
      </c>
      <c r="AD264" s="31" t="str">
        <f t="shared" si="78"/>
        <v/>
      </c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ht="14.25" customHeight="1">
      <c r="A265" s="34">
        <v>8.0</v>
      </c>
      <c r="B265" s="30">
        <v>45715.0</v>
      </c>
      <c r="C265" s="31" t="str">
        <f t="shared" si="1"/>
        <v>#REF!</v>
      </c>
      <c r="D265" s="14" t="s">
        <v>1069</v>
      </c>
      <c r="E265" s="34">
        <v>39837.0</v>
      </c>
      <c r="F265" s="27" t="s">
        <v>52</v>
      </c>
      <c r="G265" s="27">
        <v>28.0</v>
      </c>
      <c r="H265" s="27">
        <v>4.0</v>
      </c>
      <c r="I265" s="27">
        <v>1.0</v>
      </c>
      <c r="J265" s="27">
        <v>33.0</v>
      </c>
      <c r="K265" s="27"/>
      <c r="L265" s="27"/>
      <c r="M265" s="27"/>
      <c r="N265" s="27"/>
      <c r="O265" s="45" t="str">
        <f t="shared" ref="O265:P265" si="140">IF(M265&gt;0,1,"")</f>
        <v/>
      </c>
      <c r="P265" s="45" t="str">
        <f t="shared" si="140"/>
        <v/>
      </c>
      <c r="Q265" s="34" t="str">
        <f t="shared" si="2"/>
        <v>#N/A</v>
      </c>
      <c r="R265" s="34" t="s">
        <v>1070</v>
      </c>
      <c r="T265" s="35" t="s">
        <v>1071</v>
      </c>
      <c r="U265" s="35" t="s">
        <v>186</v>
      </c>
      <c r="V265" s="35" t="s">
        <v>28</v>
      </c>
      <c r="W265" s="58">
        <v>84105.0</v>
      </c>
      <c r="X265" s="35" t="s">
        <v>29</v>
      </c>
      <c r="Y265" s="42"/>
      <c r="Z265" s="29" t="str">
        <f t="shared" si="7"/>
        <v/>
      </c>
      <c r="AA265" s="30"/>
      <c r="AB265" s="27"/>
      <c r="AC265" s="27" t="str">
        <f t="shared" si="135"/>
        <v/>
      </c>
      <c r="AD265" s="31" t="str">
        <f t="shared" si="78"/>
        <v/>
      </c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ht="14.25" customHeight="1">
      <c r="A266" s="39">
        <v>10.0</v>
      </c>
      <c r="B266" s="37">
        <v>45719.0</v>
      </c>
      <c r="C266" s="38" t="str">
        <f t="shared" si="1"/>
        <v>#REF!</v>
      </c>
      <c r="D266" s="39" t="s">
        <v>1072</v>
      </c>
      <c r="E266" s="40">
        <v>104239.0</v>
      </c>
      <c r="F266" s="36" t="s">
        <v>52</v>
      </c>
      <c r="G266" s="36">
        <v>30.0</v>
      </c>
      <c r="H266" s="36">
        <v>2.0</v>
      </c>
      <c r="I266" s="36">
        <v>1.0</v>
      </c>
      <c r="J266" s="36">
        <v>33.0</v>
      </c>
      <c r="Q266" s="34" t="str">
        <f t="shared" si="2"/>
        <v>#N/A</v>
      </c>
      <c r="R266" s="39" t="s">
        <v>1073</v>
      </c>
      <c r="S266" s="39"/>
      <c r="T266" s="39" t="s">
        <v>1074</v>
      </c>
      <c r="U266" s="39" t="s">
        <v>48</v>
      </c>
      <c r="V266" s="39" t="s">
        <v>28</v>
      </c>
      <c r="W266" s="41">
        <v>84601.0</v>
      </c>
      <c r="X266" s="39" t="s">
        <v>35</v>
      </c>
      <c r="Y266" s="36"/>
      <c r="Z266" s="37" t="str">
        <f t="shared" si="7"/>
        <v/>
      </c>
      <c r="AA266" s="37"/>
      <c r="AB266" s="36"/>
      <c r="AC266" s="36"/>
      <c r="AD266" s="38" t="str">
        <f t="shared" si="78"/>
        <v/>
      </c>
      <c r="AE266" s="39"/>
      <c r="AF266" s="14"/>
      <c r="AG266" s="14"/>
      <c r="AH266" s="14"/>
      <c r="AI266" s="14"/>
      <c r="AJ266" s="14"/>
      <c r="AK266" s="14"/>
      <c r="AL266" s="14"/>
      <c r="AM266" s="14"/>
    </row>
    <row r="267" ht="14.25" customHeight="1">
      <c r="A267" s="39">
        <v>8.0</v>
      </c>
      <c r="B267" s="37">
        <v>45719.0</v>
      </c>
      <c r="C267" s="38" t="str">
        <f t="shared" si="1"/>
        <v>#REF!</v>
      </c>
      <c r="D267" s="39" t="s">
        <v>1075</v>
      </c>
      <c r="E267" s="40">
        <v>4821.0</v>
      </c>
      <c r="F267" s="36" t="s">
        <v>52</v>
      </c>
      <c r="G267" s="36">
        <v>28.0</v>
      </c>
      <c r="H267" s="36">
        <v>3.0</v>
      </c>
      <c r="I267" s="36">
        <v>1.0</v>
      </c>
      <c r="J267" s="36">
        <v>32.0</v>
      </c>
      <c r="Q267" s="34" t="str">
        <f t="shared" si="2"/>
        <v>#N/A</v>
      </c>
      <c r="R267" s="39" t="s">
        <v>1076</v>
      </c>
      <c r="S267" s="39"/>
      <c r="T267" s="39" t="s">
        <v>1077</v>
      </c>
      <c r="U267" s="39" t="s">
        <v>48</v>
      </c>
      <c r="V267" s="39" t="s">
        <v>28</v>
      </c>
      <c r="W267" s="41">
        <v>84601.0</v>
      </c>
      <c r="X267" s="39" t="s">
        <v>35</v>
      </c>
      <c r="Y267" s="36"/>
      <c r="Z267" s="37" t="str">
        <f t="shared" si="7"/>
        <v/>
      </c>
      <c r="AA267" s="37"/>
      <c r="AB267" s="36"/>
      <c r="AC267" s="36" t="str">
        <f t="shared" ref="AC267:AC287" si="141">IF(Y267="V",#REF!-Z267,IF(Y267="C","",""))</f>
        <v/>
      </c>
      <c r="AD267" s="38" t="str">
        <f t="shared" si="78"/>
        <v/>
      </c>
      <c r="AE267" s="39" t="s">
        <v>1078</v>
      </c>
      <c r="AF267" s="14"/>
      <c r="AG267" s="14"/>
      <c r="AH267" s="14"/>
      <c r="AI267" s="14"/>
      <c r="AJ267" s="14"/>
      <c r="AK267" s="14"/>
      <c r="AL267" s="14"/>
      <c r="AM267" s="14"/>
    </row>
    <row r="268" ht="14.25" customHeight="1">
      <c r="A268" s="39">
        <v>8.0</v>
      </c>
      <c r="B268" s="37">
        <v>45719.0</v>
      </c>
      <c r="C268" s="38" t="str">
        <f t="shared" si="1"/>
        <v>#REF!</v>
      </c>
      <c r="D268" s="39" t="s">
        <v>1079</v>
      </c>
      <c r="E268" s="40">
        <v>56988.0</v>
      </c>
      <c r="F268" s="36" t="s">
        <v>52</v>
      </c>
      <c r="G268" s="36">
        <v>26.0</v>
      </c>
      <c r="H268" s="36">
        <v>3.0</v>
      </c>
      <c r="I268" s="36">
        <v>1.0</v>
      </c>
      <c r="J268" s="36">
        <v>30.0</v>
      </c>
      <c r="Q268" s="34" t="str">
        <f t="shared" si="2"/>
        <v>#N/A</v>
      </c>
      <c r="R268" s="39" t="s">
        <v>364</v>
      </c>
      <c r="S268" s="39"/>
      <c r="T268" s="39" t="s">
        <v>1080</v>
      </c>
      <c r="U268" s="39" t="s">
        <v>48</v>
      </c>
      <c r="V268" s="39" t="s">
        <v>28</v>
      </c>
      <c r="W268" s="41">
        <v>84601.0</v>
      </c>
      <c r="X268" s="39" t="s">
        <v>35</v>
      </c>
      <c r="Y268" s="36" t="s">
        <v>64</v>
      </c>
      <c r="Z268" s="37">
        <f t="shared" si="7"/>
        <v>45719</v>
      </c>
      <c r="AA268" s="37">
        <v>45754.0</v>
      </c>
      <c r="AB268" s="36" t="s">
        <v>1081</v>
      </c>
      <c r="AC268" s="36" t="str">
        <f t="shared" si="141"/>
        <v/>
      </c>
      <c r="AD268" s="38">
        <f t="shared" si="78"/>
        <v>35</v>
      </c>
      <c r="AE268" s="39" t="s">
        <v>1082</v>
      </c>
      <c r="AF268" s="14"/>
      <c r="AG268" s="14"/>
      <c r="AH268" s="14"/>
      <c r="AI268" s="14"/>
      <c r="AJ268" s="14"/>
      <c r="AK268" s="14"/>
      <c r="AL268" s="14"/>
      <c r="AM268" s="14"/>
    </row>
    <row r="269" ht="14.25" customHeight="1">
      <c r="A269" s="34">
        <v>4.0</v>
      </c>
      <c r="B269" s="30">
        <v>45720.0</v>
      </c>
      <c r="C269" s="31" t="str">
        <f t="shared" si="1"/>
        <v>#REF!</v>
      </c>
      <c r="D269" s="14" t="s">
        <v>1083</v>
      </c>
      <c r="E269" s="34">
        <v>117615.0</v>
      </c>
      <c r="F269" s="27" t="s">
        <v>52</v>
      </c>
      <c r="G269" s="27">
        <v>16.0</v>
      </c>
      <c r="H269" s="27">
        <v>3.0</v>
      </c>
      <c r="I269" s="27">
        <v>1.0</v>
      </c>
      <c r="J269" s="27">
        <v>20.0</v>
      </c>
      <c r="K269" s="27"/>
      <c r="L269" s="27"/>
      <c r="M269" s="27"/>
      <c r="N269" s="27"/>
      <c r="O269" s="45" t="str">
        <f t="shared" ref="O269:P269" si="142">IF(M269&gt;0,1,"")</f>
        <v/>
      </c>
      <c r="P269" s="45" t="str">
        <f t="shared" si="142"/>
        <v/>
      </c>
      <c r="Q269" s="34" t="str">
        <f t="shared" si="2"/>
        <v>#N/A</v>
      </c>
      <c r="R269" s="34" t="s">
        <v>1084</v>
      </c>
      <c r="T269" s="35" t="s">
        <v>1085</v>
      </c>
      <c r="U269" s="35" t="s">
        <v>186</v>
      </c>
      <c r="V269" s="35" t="s">
        <v>28</v>
      </c>
      <c r="W269" s="58">
        <v>84111.0</v>
      </c>
      <c r="X269" s="35" t="s">
        <v>29</v>
      </c>
      <c r="Y269" s="42"/>
      <c r="Z269" s="29" t="str">
        <f t="shared" si="7"/>
        <v/>
      </c>
      <c r="AA269" s="30"/>
      <c r="AB269" s="27"/>
      <c r="AC269" s="27" t="str">
        <f t="shared" si="141"/>
        <v/>
      </c>
      <c r="AD269" s="31" t="str">
        <f t="shared" si="78"/>
        <v/>
      </c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ht="14.25" customHeight="1">
      <c r="A270" s="34">
        <v>8.0</v>
      </c>
      <c r="B270" s="30">
        <v>45720.0</v>
      </c>
      <c r="C270" s="31" t="str">
        <f t="shared" si="1"/>
        <v>#REF!</v>
      </c>
      <c r="D270" s="14" t="s">
        <v>1086</v>
      </c>
      <c r="E270" s="34">
        <v>33682.0</v>
      </c>
      <c r="F270" s="27" t="s">
        <v>52</v>
      </c>
      <c r="G270" s="27">
        <v>28.0</v>
      </c>
      <c r="H270" s="27">
        <v>3.0</v>
      </c>
      <c r="I270" s="27">
        <v>1.0</v>
      </c>
      <c r="J270" s="27">
        <v>32.0</v>
      </c>
      <c r="K270" s="27"/>
      <c r="L270" s="27"/>
      <c r="M270" s="27"/>
      <c r="N270" s="27"/>
      <c r="O270" s="45" t="str">
        <f t="shared" ref="O270:P270" si="143">IF(M270&gt;0,1,"")</f>
        <v/>
      </c>
      <c r="P270" s="45" t="str">
        <f t="shared" si="143"/>
        <v/>
      </c>
      <c r="Q270" s="34" t="str">
        <f t="shared" si="2"/>
        <v>#N/A</v>
      </c>
      <c r="R270" s="34" t="s">
        <v>1087</v>
      </c>
      <c r="T270" s="35" t="s">
        <v>1088</v>
      </c>
      <c r="U270" s="35" t="s">
        <v>186</v>
      </c>
      <c r="V270" s="35" t="s">
        <v>28</v>
      </c>
      <c r="W270" s="58">
        <v>84102.0</v>
      </c>
      <c r="X270" s="35" t="s">
        <v>29</v>
      </c>
      <c r="Y270" s="42"/>
      <c r="Z270" s="29" t="str">
        <f t="shared" si="7"/>
        <v/>
      </c>
      <c r="AA270" s="30"/>
      <c r="AB270" s="27"/>
      <c r="AC270" s="27" t="str">
        <f t="shared" si="141"/>
        <v/>
      </c>
      <c r="AD270" s="31" t="str">
        <f t="shared" si="78"/>
        <v/>
      </c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ht="14.25" customHeight="1">
      <c r="A271" s="34">
        <v>8.0</v>
      </c>
      <c r="B271" s="30">
        <v>45720.0</v>
      </c>
      <c r="C271" s="31" t="str">
        <f t="shared" si="1"/>
        <v>#REF!</v>
      </c>
      <c r="D271" s="14" t="s">
        <v>1089</v>
      </c>
      <c r="E271" s="34">
        <v>40014.0</v>
      </c>
      <c r="F271" s="27" t="s">
        <v>52</v>
      </c>
      <c r="G271" s="27">
        <v>40.0</v>
      </c>
      <c r="H271" s="27">
        <v>4.0</v>
      </c>
      <c r="I271" s="27">
        <v>1.0</v>
      </c>
      <c r="J271" s="27">
        <v>45.0</v>
      </c>
      <c r="K271" s="27"/>
      <c r="L271" s="27"/>
      <c r="M271" s="27"/>
      <c r="N271" s="27"/>
      <c r="O271" s="45" t="str">
        <f t="shared" ref="O271:P271" si="144">IF(M271&gt;0,1,"")</f>
        <v/>
      </c>
      <c r="P271" s="45" t="str">
        <f t="shared" si="144"/>
        <v/>
      </c>
      <c r="Q271" s="34" t="str">
        <f t="shared" si="2"/>
        <v>#N/A</v>
      </c>
      <c r="R271" s="34" t="s">
        <v>1090</v>
      </c>
      <c r="T271" s="34" t="s">
        <v>1091</v>
      </c>
      <c r="U271" s="34" t="s">
        <v>186</v>
      </c>
      <c r="V271" s="34" t="s">
        <v>28</v>
      </c>
      <c r="W271" s="28">
        <v>84104.0</v>
      </c>
      <c r="X271" s="34" t="s">
        <v>29</v>
      </c>
      <c r="Y271" s="27"/>
      <c r="Z271" s="30" t="str">
        <f t="shared" si="7"/>
        <v/>
      </c>
      <c r="AA271" s="30"/>
      <c r="AB271" s="27"/>
      <c r="AC271" s="27" t="str">
        <f t="shared" si="141"/>
        <v/>
      </c>
      <c r="AD271" s="31" t="str">
        <f t="shared" si="78"/>
        <v/>
      </c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ht="14.25" customHeight="1">
      <c r="A272" s="34">
        <v>10.0</v>
      </c>
      <c r="B272" s="30">
        <v>45721.0</v>
      </c>
      <c r="C272" s="31" t="str">
        <f t="shared" si="1"/>
        <v>#REF!</v>
      </c>
      <c r="D272" s="14" t="s">
        <v>1092</v>
      </c>
      <c r="E272" s="34">
        <v>67536.0</v>
      </c>
      <c r="F272" s="27" t="s">
        <v>52</v>
      </c>
      <c r="G272" s="27">
        <v>32.0</v>
      </c>
      <c r="H272" s="27">
        <v>3.0</v>
      </c>
      <c r="I272" s="27">
        <v>1.0</v>
      </c>
      <c r="J272" s="27">
        <v>36.0</v>
      </c>
      <c r="K272" s="27"/>
      <c r="L272" s="27"/>
      <c r="M272" s="27"/>
      <c r="N272" s="27"/>
      <c r="O272" s="45" t="str">
        <f t="shared" ref="O272:P272" si="145">IF(M272&gt;0,1,"")</f>
        <v/>
      </c>
      <c r="P272" s="45" t="str">
        <f t="shared" si="145"/>
        <v/>
      </c>
      <c r="Q272" s="34" t="str">
        <f t="shared" si="2"/>
        <v>#N/A</v>
      </c>
      <c r="R272" s="34" t="s">
        <v>902</v>
      </c>
      <c r="T272" s="35" t="s">
        <v>1093</v>
      </c>
      <c r="U272" s="35" t="s">
        <v>453</v>
      </c>
      <c r="V272" s="35" t="s">
        <v>28</v>
      </c>
      <c r="W272" s="58">
        <v>84088.0</v>
      </c>
      <c r="X272" s="35" t="s">
        <v>29</v>
      </c>
      <c r="Y272" s="42" t="s">
        <v>64</v>
      </c>
      <c r="Z272" s="29">
        <f t="shared" si="7"/>
        <v>45721</v>
      </c>
      <c r="AA272" s="30">
        <v>45762.0</v>
      </c>
      <c r="AB272" s="27" t="s">
        <v>1094</v>
      </c>
      <c r="AC272" s="27" t="str">
        <f t="shared" si="141"/>
        <v/>
      </c>
      <c r="AD272" s="31">
        <f t="shared" si="78"/>
        <v>41</v>
      </c>
      <c r="AE272" s="14" t="s">
        <v>1095</v>
      </c>
      <c r="AF272" s="14"/>
      <c r="AG272" s="14"/>
      <c r="AH272" s="14"/>
      <c r="AI272" s="14"/>
      <c r="AJ272" s="14"/>
      <c r="AK272" s="14"/>
      <c r="AL272" s="14"/>
      <c r="AM272" s="14"/>
    </row>
    <row r="273" ht="14.25" customHeight="1">
      <c r="A273" s="34">
        <v>12.0</v>
      </c>
      <c r="B273" s="30">
        <v>45721.0</v>
      </c>
      <c r="C273" s="31" t="str">
        <f t="shared" si="1"/>
        <v>#REF!</v>
      </c>
      <c r="D273" s="14" t="s">
        <v>1096</v>
      </c>
      <c r="E273" s="34">
        <v>41250.0</v>
      </c>
      <c r="F273" s="27" t="s">
        <v>52</v>
      </c>
      <c r="G273" s="27">
        <v>52.0</v>
      </c>
      <c r="H273" s="27">
        <v>4.0</v>
      </c>
      <c r="I273" s="27">
        <v>1.0</v>
      </c>
      <c r="J273" s="27">
        <v>57.0</v>
      </c>
      <c r="K273" s="27"/>
      <c r="L273" s="27"/>
      <c r="M273" s="27"/>
      <c r="N273" s="27"/>
      <c r="O273" s="45" t="str">
        <f t="shared" ref="O273:P273" si="146">IF(M273&gt;0,1,"")</f>
        <v/>
      </c>
      <c r="P273" s="45" t="str">
        <f t="shared" si="146"/>
        <v/>
      </c>
      <c r="Q273" s="34" t="str">
        <f t="shared" si="2"/>
        <v>#N/A</v>
      </c>
      <c r="R273" s="34" t="s">
        <v>1097</v>
      </c>
      <c r="S273" s="9" t="s">
        <v>1098</v>
      </c>
      <c r="T273" s="35" t="s">
        <v>1099</v>
      </c>
      <c r="U273" s="35" t="s">
        <v>453</v>
      </c>
      <c r="V273" s="35" t="s">
        <v>28</v>
      </c>
      <c r="W273" s="58">
        <v>84084.0</v>
      </c>
      <c r="X273" s="35" t="s">
        <v>29</v>
      </c>
      <c r="Y273" s="42"/>
      <c r="Z273" s="29" t="str">
        <f t="shared" si="7"/>
        <v/>
      </c>
      <c r="AA273" s="30"/>
      <c r="AB273" s="27"/>
      <c r="AC273" s="27" t="str">
        <f t="shared" si="141"/>
        <v/>
      </c>
      <c r="AD273" s="31" t="str">
        <f t="shared" si="78"/>
        <v/>
      </c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ht="14.25" customHeight="1">
      <c r="A274" s="34">
        <v>10.0</v>
      </c>
      <c r="B274" s="30">
        <v>45722.0</v>
      </c>
      <c r="C274" s="31" t="str">
        <f t="shared" si="1"/>
        <v>#REF!</v>
      </c>
      <c r="D274" s="14" t="s">
        <v>1100</v>
      </c>
      <c r="E274" s="34">
        <v>92891.0</v>
      </c>
      <c r="F274" s="27" t="s">
        <v>52</v>
      </c>
      <c r="G274" s="27">
        <v>44.0</v>
      </c>
      <c r="H274" s="27">
        <v>4.0</v>
      </c>
      <c r="I274" s="27">
        <v>1.0</v>
      </c>
      <c r="J274" s="27">
        <v>49.0</v>
      </c>
      <c r="K274" s="27"/>
      <c r="L274" s="27"/>
      <c r="M274" s="27"/>
      <c r="N274" s="27"/>
      <c r="O274" s="45" t="str">
        <f t="shared" ref="O274:P274" si="147">IF(M274&gt;0,1,"")</f>
        <v/>
      </c>
      <c r="P274" s="45" t="str">
        <f t="shared" si="147"/>
        <v/>
      </c>
      <c r="Q274" s="34" t="str">
        <f t="shared" si="2"/>
        <v>#N/A</v>
      </c>
      <c r="R274" s="34" t="s">
        <v>1101</v>
      </c>
      <c r="T274" s="35" t="s">
        <v>1102</v>
      </c>
      <c r="U274" s="35" t="s">
        <v>641</v>
      </c>
      <c r="V274" s="35" t="s">
        <v>28</v>
      </c>
      <c r="W274" s="58">
        <v>84095.0</v>
      </c>
      <c r="X274" s="35" t="s">
        <v>29</v>
      </c>
      <c r="Y274" s="42"/>
      <c r="Z274" s="29" t="str">
        <f t="shared" si="7"/>
        <v/>
      </c>
      <c r="AA274" s="30"/>
      <c r="AB274" s="27"/>
      <c r="AC274" s="27" t="str">
        <f t="shared" si="141"/>
        <v/>
      </c>
      <c r="AD274" s="31" t="str">
        <f t="shared" si="78"/>
        <v/>
      </c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ht="14.25" customHeight="1">
      <c r="A275" s="34">
        <v>8.0</v>
      </c>
      <c r="B275" s="30">
        <v>45722.0</v>
      </c>
      <c r="C275" s="31" t="str">
        <f t="shared" si="1"/>
        <v>#REF!</v>
      </c>
      <c r="D275" s="14" t="s">
        <v>1103</v>
      </c>
      <c r="E275" s="34">
        <v>79416.0</v>
      </c>
      <c r="F275" s="27" t="s">
        <v>52</v>
      </c>
      <c r="G275" s="27">
        <v>28.0</v>
      </c>
      <c r="H275" s="27">
        <v>3.0</v>
      </c>
      <c r="I275" s="27">
        <v>1.0</v>
      </c>
      <c r="J275" s="27">
        <v>32.0</v>
      </c>
      <c r="K275" s="27"/>
      <c r="L275" s="27"/>
      <c r="M275" s="27"/>
      <c r="N275" s="27"/>
      <c r="O275" s="45" t="str">
        <f t="shared" ref="O275:P275" si="148">IF(M275&gt;0,1,"")</f>
        <v/>
      </c>
      <c r="P275" s="45" t="str">
        <f t="shared" si="148"/>
        <v/>
      </c>
      <c r="Q275" s="34" t="str">
        <f t="shared" si="2"/>
        <v>#N/A</v>
      </c>
      <c r="R275" s="34" t="s">
        <v>346</v>
      </c>
      <c r="S275" s="9" t="s">
        <v>1104</v>
      </c>
      <c r="T275" s="35" t="s">
        <v>1105</v>
      </c>
      <c r="U275" s="35" t="s">
        <v>641</v>
      </c>
      <c r="V275" s="35" t="s">
        <v>28</v>
      </c>
      <c r="W275" s="58">
        <v>84095.0</v>
      </c>
      <c r="X275" s="35" t="s">
        <v>29</v>
      </c>
      <c r="Y275" s="42"/>
      <c r="Z275" s="29" t="str">
        <f t="shared" si="7"/>
        <v/>
      </c>
      <c r="AA275" s="30"/>
      <c r="AB275" s="27"/>
      <c r="AC275" s="27" t="str">
        <f t="shared" si="141"/>
        <v/>
      </c>
      <c r="AD275" s="31" t="str">
        <f t="shared" si="78"/>
        <v/>
      </c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ht="14.25" customHeight="1">
      <c r="A276" s="34">
        <v>12.0</v>
      </c>
      <c r="B276" s="30">
        <v>45723.0</v>
      </c>
      <c r="C276" s="31" t="str">
        <f t="shared" si="1"/>
        <v>#REF!</v>
      </c>
      <c r="D276" s="14" t="s">
        <v>1106</v>
      </c>
      <c r="E276" s="34">
        <v>59257.0</v>
      </c>
      <c r="F276" s="27" t="s">
        <v>52</v>
      </c>
      <c r="G276" s="27">
        <v>40.0</v>
      </c>
      <c r="H276" s="27">
        <v>3.0</v>
      </c>
      <c r="I276" s="27">
        <v>1.0</v>
      </c>
      <c r="J276" s="27">
        <v>44.0</v>
      </c>
      <c r="K276" s="27"/>
      <c r="L276" s="27"/>
      <c r="M276" s="27"/>
      <c r="N276" s="27"/>
      <c r="O276" s="45" t="str">
        <f t="shared" ref="O276:P276" si="149">IF(M276&gt;0,1,"")</f>
        <v/>
      </c>
      <c r="P276" s="45" t="str">
        <f t="shared" si="149"/>
        <v/>
      </c>
      <c r="Q276" s="34" t="str">
        <f t="shared" si="2"/>
        <v>#N/A</v>
      </c>
      <c r="R276" s="34" t="s">
        <v>1107</v>
      </c>
      <c r="S276" s="9" t="s">
        <v>1108</v>
      </c>
      <c r="T276" s="35" t="s">
        <v>1109</v>
      </c>
      <c r="U276" s="35" t="s">
        <v>341</v>
      </c>
      <c r="V276" s="35" t="s">
        <v>28</v>
      </c>
      <c r="W276" s="28">
        <v>84118.0</v>
      </c>
      <c r="X276" s="35" t="s">
        <v>29</v>
      </c>
      <c r="Y276" s="42"/>
      <c r="Z276" s="29" t="str">
        <f t="shared" si="7"/>
        <v/>
      </c>
      <c r="AA276" s="30"/>
      <c r="AB276" s="27"/>
      <c r="AC276" s="27" t="str">
        <f t="shared" si="141"/>
        <v/>
      </c>
      <c r="AD276" s="31" t="str">
        <f t="shared" si="78"/>
        <v/>
      </c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 ht="14.25" customHeight="1">
      <c r="A277" s="39">
        <v>8.0</v>
      </c>
      <c r="B277" s="37">
        <v>45726.0</v>
      </c>
      <c r="C277" s="38" t="str">
        <f t="shared" si="1"/>
        <v>#REF!</v>
      </c>
      <c r="D277" s="39" t="s">
        <v>1110</v>
      </c>
      <c r="E277" s="40">
        <v>66831.0</v>
      </c>
      <c r="F277" s="36" t="s">
        <v>52</v>
      </c>
      <c r="G277" s="36">
        <v>32.0</v>
      </c>
      <c r="H277" s="36">
        <v>3.0</v>
      </c>
      <c r="I277" s="36">
        <v>1.0</v>
      </c>
      <c r="J277" s="36">
        <v>36.0</v>
      </c>
      <c r="Q277" s="34" t="str">
        <f t="shared" si="2"/>
        <v>#N/A</v>
      </c>
      <c r="R277" s="39" t="s">
        <v>946</v>
      </c>
      <c r="S277" s="39"/>
      <c r="T277" s="39" t="s">
        <v>1111</v>
      </c>
      <c r="U277" s="39" t="s">
        <v>243</v>
      </c>
      <c r="V277" s="39" t="s">
        <v>28</v>
      </c>
      <c r="W277" s="41">
        <v>84062.0</v>
      </c>
      <c r="X277" s="39" t="s">
        <v>35</v>
      </c>
      <c r="Y277" s="36"/>
      <c r="Z277" s="37" t="str">
        <f t="shared" si="7"/>
        <v/>
      </c>
      <c r="AA277" s="37"/>
      <c r="AB277" s="36"/>
      <c r="AC277" s="36" t="str">
        <f t="shared" si="141"/>
        <v/>
      </c>
      <c r="AD277" s="38" t="str">
        <f t="shared" si="78"/>
        <v/>
      </c>
      <c r="AE277" s="39"/>
      <c r="AF277" s="14"/>
      <c r="AG277" s="14"/>
      <c r="AH277" s="14"/>
      <c r="AI277" s="14"/>
      <c r="AJ277" s="14"/>
      <c r="AK277" s="14"/>
      <c r="AL277" s="14"/>
      <c r="AM277" s="14"/>
    </row>
    <row r="278" ht="14.25" customHeight="1">
      <c r="A278" s="39">
        <v>12.0</v>
      </c>
      <c r="B278" s="37">
        <v>45726.0</v>
      </c>
      <c r="C278" s="38" t="str">
        <f t="shared" si="1"/>
        <v>#REF!</v>
      </c>
      <c r="D278" s="39" t="s">
        <v>1112</v>
      </c>
      <c r="E278" s="39">
        <v>29617.0</v>
      </c>
      <c r="F278" s="36" t="s">
        <v>52</v>
      </c>
      <c r="G278" s="36">
        <v>54.0</v>
      </c>
      <c r="H278" s="36">
        <v>4.0</v>
      </c>
      <c r="I278" s="36">
        <v>1.0</v>
      </c>
      <c r="J278" s="36">
        <v>59.0</v>
      </c>
      <c r="K278" s="36"/>
      <c r="L278" s="36"/>
      <c r="M278" s="36"/>
      <c r="N278" s="36"/>
      <c r="O278" s="36" t="str">
        <f t="shared" ref="O278:P278" si="150">IF(M278&gt;0,1,"")</f>
        <v/>
      </c>
      <c r="P278" s="36" t="str">
        <f t="shared" si="150"/>
        <v/>
      </c>
      <c r="Q278" s="34" t="str">
        <f t="shared" si="2"/>
        <v>#N/A</v>
      </c>
      <c r="R278" s="39" t="s">
        <v>1113</v>
      </c>
      <c r="S278" s="39"/>
      <c r="T278" s="44" t="s">
        <v>1114</v>
      </c>
      <c r="U278" s="44" t="s">
        <v>243</v>
      </c>
      <c r="V278" s="44" t="s">
        <v>28</v>
      </c>
      <c r="W278" s="78">
        <v>84062.0</v>
      </c>
      <c r="X278" s="44" t="s">
        <v>35</v>
      </c>
      <c r="Y278" s="36" t="s">
        <v>64</v>
      </c>
      <c r="Z278" s="37">
        <f t="shared" si="7"/>
        <v>45726</v>
      </c>
      <c r="AA278" s="37">
        <v>45749.0</v>
      </c>
      <c r="AB278" s="36" t="s">
        <v>1115</v>
      </c>
      <c r="AC278" s="36" t="str">
        <f t="shared" si="141"/>
        <v/>
      </c>
      <c r="AD278" s="38">
        <f t="shared" si="78"/>
        <v>23</v>
      </c>
      <c r="AE278" s="39" t="s">
        <v>1116</v>
      </c>
      <c r="AF278" s="14"/>
      <c r="AG278" s="14"/>
      <c r="AH278" s="14"/>
      <c r="AI278" s="56"/>
      <c r="AJ278" s="56"/>
      <c r="AK278" s="14"/>
      <c r="AL278" s="14"/>
      <c r="AM278" s="14"/>
    </row>
    <row r="279" ht="14.25" customHeight="1">
      <c r="A279" s="34">
        <v>16.0</v>
      </c>
      <c r="B279" s="30">
        <v>45727.0</v>
      </c>
      <c r="C279" s="31" t="str">
        <f t="shared" si="1"/>
        <v>#REF!</v>
      </c>
      <c r="D279" s="14" t="s">
        <v>1117</v>
      </c>
      <c r="E279" s="34">
        <v>107467.0</v>
      </c>
      <c r="F279" s="27" t="s">
        <v>52</v>
      </c>
      <c r="G279" s="27">
        <v>48.0</v>
      </c>
      <c r="H279" s="27">
        <v>4.0</v>
      </c>
      <c r="I279" s="27">
        <v>1.0</v>
      </c>
      <c r="J279" s="27">
        <v>53.0</v>
      </c>
      <c r="K279" s="27"/>
      <c r="L279" s="27"/>
      <c r="M279" s="27"/>
      <c r="N279" s="27"/>
      <c r="O279" s="45" t="str">
        <f t="shared" ref="O279:P279" si="151">IF(M279&gt;0,1,"")</f>
        <v/>
      </c>
      <c r="P279" s="45" t="str">
        <f t="shared" si="151"/>
        <v/>
      </c>
      <c r="Q279" s="34" t="str">
        <f t="shared" si="2"/>
        <v>#N/A</v>
      </c>
      <c r="R279" s="34" t="s">
        <v>1118</v>
      </c>
      <c r="T279" s="35" t="s">
        <v>1119</v>
      </c>
      <c r="U279" s="35" t="s">
        <v>641</v>
      </c>
      <c r="V279" s="35" t="s">
        <v>28</v>
      </c>
      <c r="W279" s="58">
        <v>84095.0</v>
      </c>
      <c r="X279" s="35" t="s">
        <v>29</v>
      </c>
      <c r="Y279" s="42" t="s">
        <v>64</v>
      </c>
      <c r="Z279" s="29">
        <f t="shared" si="7"/>
        <v>45727</v>
      </c>
      <c r="AA279" s="30">
        <v>45742.0</v>
      </c>
      <c r="AB279" s="27" t="s">
        <v>1120</v>
      </c>
      <c r="AC279" s="27" t="str">
        <f t="shared" si="141"/>
        <v/>
      </c>
      <c r="AD279" s="31">
        <f t="shared" si="78"/>
        <v>15</v>
      </c>
      <c r="AE279" s="14" t="s">
        <v>1121</v>
      </c>
      <c r="AF279" s="53"/>
      <c r="AG279" s="14"/>
      <c r="AH279" s="14"/>
      <c r="AI279" s="14"/>
      <c r="AJ279" s="14"/>
      <c r="AK279" s="56"/>
      <c r="AL279" s="56"/>
      <c r="AM279" s="56"/>
    </row>
    <row r="280" ht="14.25" customHeight="1">
      <c r="A280" s="34">
        <v>24.0</v>
      </c>
      <c r="B280" s="30">
        <v>45727.0</v>
      </c>
      <c r="C280" s="31" t="str">
        <f t="shared" si="1"/>
        <v>#REF!</v>
      </c>
      <c r="D280" s="14" t="s">
        <v>1122</v>
      </c>
      <c r="E280" s="34">
        <v>116516.0</v>
      </c>
      <c r="F280" s="27" t="s">
        <v>52</v>
      </c>
      <c r="G280" s="27">
        <v>120.0</v>
      </c>
      <c r="H280" s="27">
        <v>5.0</v>
      </c>
      <c r="I280" s="27">
        <v>2.0</v>
      </c>
      <c r="J280" s="27">
        <v>127.0</v>
      </c>
      <c r="K280" s="27"/>
      <c r="L280" s="27"/>
      <c r="M280" s="27"/>
      <c r="N280" s="27"/>
      <c r="O280" s="45" t="str">
        <f t="shared" ref="O280:P280" si="152">IF(M280&gt;0,1,"")</f>
        <v/>
      </c>
      <c r="P280" s="45" t="str">
        <f t="shared" si="152"/>
        <v/>
      </c>
      <c r="Q280" s="34" t="str">
        <f t="shared" si="2"/>
        <v>#N/A</v>
      </c>
      <c r="R280" s="34" t="s">
        <v>1123</v>
      </c>
      <c r="S280" s="9" t="s">
        <v>1124</v>
      </c>
      <c r="T280" s="35" t="s">
        <v>1125</v>
      </c>
      <c r="U280" s="35" t="s">
        <v>27</v>
      </c>
      <c r="V280" s="35" t="s">
        <v>28</v>
      </c>
      <c r="W280" s="58">
        <v>84070.0</v>
      </c>
      <c r="X280" s="35" t="s">
        <v>29</v>
      </c>
      <c r="Y280" s="42" t="s">
        <v>64</v>
      </c>
      <c r="Z280" s="29">
        <f t="shared" si="7"/>
        <v>45727</v>
      </c>
      <c r="AA280" s="30">
        <v>45846.0</v>
      </c>
      <c r="AB280" s="27" t="s">
        <v>1126</v>
      </c>
      <c r="AC280" s="27" t="str">
        <f t="shared" si="141"/>
        <v/>
      </c>
      <c r="AD280" s="31">
        <f t="shared" si="78"/>
        <v>119</v>
      </c>
      <c r="AE280" s="14" t="s">
        <v>1127</v>
      </c>
      <c r="AF280" s="14"/>
      <c r="AG280" s="14"/>
      <c r="AH280" s="14"/>
      <c r="AI280" s="14"/>
      <c r="AJ280" s="14"/>
      <c r="AK280" s="14"/>
      <c r="AL280" s="14"/>
      <c r="AM280" s="14"/>
    </row>
    <row r="281" ht="14.25" customHeight="1">
      <c r="A281" s="34">
        <v>8.0</v>
      </c>
      <c r="B281" s="30">
        <v>45727.0</v>
      </c>
      <c r="C281" s="31" t="str">
        <f t="shared" si="1"/>
        <v>#REF!</v>
      </c>
      <c r="D281" s="14" t="s">
        <v>1128</v>
      </c>
      <c r="E281" s="34">
        <v>38929.0</v>
      </c>
      <c r="F281" s="27" t="s">
        <v>52</v>
      </c>
      <c r="G281" s="27">
        <v>36.0</v>
      </c>
      <c r="H281" s="27">
        <v>3.0</v>
      </c>
      <c r="I281" s="27">
        <v>1.0</v>
      </c>
      <c r="J281" s="27">
        <v>40.0</v>
      </c>
      <c r="K281" s="27"/>
      <c r="L281" s="27"/>
      <c r="M281" s="27"/>
      <c r="N281" s="27"/>
      <c r="O281" s="45" t="str">
        <f t="shared" ref="O281:P281" si="153">IF(M281&gt;0,1,"")</f>
        <v/>
      </c>
      <c r="P281" s="45" t="str">
        <f t="shared" si="153"/>
        <v/>
      </c>
      <c r="Q281" s="34" t="str">
        <f t="shared" si="2"/>
        <v>#N/A</v>
      </c>
      <c r="R281" s="34" t="s">
        <v>1129</v>
      </c>
      <c r="T281" s="35" t="s">
        <v>1130</v>
      </c>
      <c r="U281" s="35" t="s">
        <v>641</v>
      </c>
      <c r="V281" s="35" t="s">
        <v>28</v>
      </c>
      <c r="W281" s="58">
        <v>84065.0</v>
      </c>
      <c r="X281" s="35" t="s">
        <v>29</v>
      </c>
      <c r="Y281" s="42" t="s">
        <v>64</v>
      </c>
      <c r="Z281" s="29">
        <f t="shared" si="7"/>
        <v>45727</v>
      </c>
      <c r="AA281" s="30">
        <v>45762.0</v>
      </c>
      <c r="AB281" s="27" t="s">
        <v>1131</v>
      </c>
      <c r="AC281" s="27" t="str">
        <f t="shared" si="141"/>
        <v/>
      </c>
      <c r="AD281" s="31">
        <f t="shared" si="78"/>
        <v>35</v>
      </c>
      <c r="AE281" s="14" t="s">
        <v>1132</v>
      </c>
      <c r="AF281" s="14"/>
      <c r="AG281" s="59"/>
      <c r="AH281" s="59"/>
      <c r="AI281" s="14"/>
      <c r="AJ281" s="14"/>
      <c r="AK281" s="14"/>
      <c r="AL281" s="14"/>
      <c r="AM281" s="14"/>
    </row>
    <row r="282" ht="14.25" customHeight="1">
      <c r="A282" s="59">
        <v>14.0</v>
      </c>
      <c r="B282" s="60">
        <v>45728.0</v>
      </c>
      <c r="C282" s="61" t="str">
        <f t="shared" si="1"/>
        <v>#REF!</v>
      </c>
      <c r="D282" s="59" t="s">
        <v>1133</v>
      </c>
      <c r="E282" s="59">
        <v>72019.0</v>
      </c>
      <c r="F282" s="45" t="s">
        <v>52</v>
      </c>
      <c r="G282" s="45">
        <v>68.0</v>
      </c>
      <c r="H282" s="45">
        <v>5.0</v>
      </c>
      <c r="I282" s="45">
        <v>2.0</v>
      </c>
      <c r="J282" s="45">
        <v>75.0</v>
      </c>
      <c r="K282" s="45"/>
      <c r="L282" s="45"/>
      <c r="M282" s="45"/>
      <c r="N282" s="45"/>
      <c r="O282" s="45" t="str">
        <f t="shared" ref="O282:P282" si="154">IF(M282&gt;0,1,"")</f>
        <v/>
      </c>
      <c r="P282" s="45" t="str">
        <f t="shared" si="154"/>
        <v/>
      </c>
      <c r="Q282" s="34" t="str">
        <f t="shared" si="2"/>
        <v>#N/A</v>
      </c>
      <c r="R282" s="59" t="s">
        <v>1134</v>
      </c>
      <c r="S282" s="59"/>
      <c r="T282" s="62" t="s">
        <v>1135</v>
      </c>
      <c r="U282" s="62" t="s">
        <v>108</v>
      </c>
      <c r="V282" s="62" t="s">
        <v>28</v>
      </c>
      <c r="W282" s="63">
        <v>84020.0</v>
      </c>
      <c r="X282" s="62" t="s">
        <v>29</v>
      </c>
      <c r="Y282" s="64" t="s">
        <v>64</v>
      </c>
      <c r="Z282" s="76">
        <f t="shared" si="7"/>
        <v>45728</v>
      </c>
      <c r="AA282" s="60">
        <v>45762.0</v>
      </c>
      <c r="AB282" s="45" t="s">
        <v>1136</v>
      </c>
      <c r="AC282" s="45" t="str">
        <f t="shared" si="141"/>
        <v/>
      </c>
      <c r="AD282" s="61">
        <f t="shared" si="78"/>
        <v>34</v>
      </c>
      <c r="AE282" s="59" t="s">
        <v>1137</v>
      </c>
      <c r="AF282" s="14"/>
      <c r="AG282" s="14"/>
      <c r="AH282" s="14"/>
      <c r="AI282" s="14"/>
      <c r="AJ282" s="14"/>
      <c r="AK282" s="14"/>
      <c r="AL282" s="14"/>
      <c r="AM282" s="14"/>
    </row>
    <row r="283" ht="14.25" customHeight="1">
      <c r="A283" s="14">
        <v>14.0</v>
      </c>
      <c r="B283" s="30">
        <v>45728.0</v>
      </c>
      <c r="C283" s="31" t="str">
        <f t="shared" si="1"/>
        <v>#REF!</v>
      </c>
      <c r="D283" s="14" t="s">
        <v>1138</v>
      </c>
      <c r="E283" s="14">
        <v>1.2241092E7</v>
      </c>
      <c r="F283" s="27" t="s">
        <v>52</v>
      </c>
      <c r="G283" s="27">
        <v>64.0</v>
      </c>
      <c r="H283" s="27">
        <v>4.0</v>
      </c>
      <c r="I283" s="27">
        <v>2.0</v>
      </c>
      <c r="J283" s="27">
        <v>70.0</v>
      </c>
      <c r="K283" s="45"/>
      <c r="L283" s="45"/>
      <c r="M283" s="45"/>
      <c r="N283" s="45"/>
      <c r="O283" s="45"/>
      <c r="P283" s="45"/>
      <c r="Q283" s="34" t="str">
        <f t="shared" si="2"/>
        <v>#N/A</v>
      </c>
      <c r="R283" s="14" t="s">
        <v>1139</v>
      </c>
      <c r="S283" s="79" t="s">
        <v>1140</v>
      </c>
      <c r="T283" s="14" t="s">
        <v>1141</v>
      </c>
      <c r="U283" s="14" t="s">
        <v>108</v>
      </c>
      <c r="V283" s="14" t="s">
        <v>28</v>
      </c>
      <c r="W283" s="28">
        <v>84020.0</v>
      </c>
      <c r="X283" s="14" t="s">
        <v>29</v>
      </c>
      <c r="Y283" s="27" t="s">
        <v>64</v>
      </c>
      <c r="Z283" s="30">
        <f t="shared" si="7"/>
        <v>45728</v>
      </c>
      <c r="AA283" s="30">
        <v>45770.0</v>
      </c>
      <c r="AB283" s="27" t="s">
        <v>1142</v>
      </c>
      <c r="AC283" s="27" t="str">
        <f t="shared" si="141"/>
        <v/>
      </c>
      <c r="AD283" s="31">
        <f t="shared" si="78"/>
        <v>42</v>
      </c>
      <c r="AE283" s="14" t="s">
        <v>1143</v>
      </c>
      <c r="AF283" s="14"/>
      <c r="AG283" s="14"/>
      <c r="AH283" s="14"/>
      <c r="AI283" s="14"/>
      <c r="AJ283" s="14"/>
      <c r="AK283" s="14"/>
      <c r="AL283" s="14"/>
      <c r="AM283" s="14"/>
    </row>
    <row r="284" ht="14.25" customHeight="1">
      <c r="A284" s="34">
        <v>8.0</v>
      </c>
      <c r="B284" s="30">
        <v>45729.0</v>
      </c>
      <c r="C284" s="31" t="str">
        <f t="shared" si="1"/>
        <v>#REF!</v>
      </c>
      <c r="D284" s="14" t="s">
        <v>1144</v>
      </c>
      <c r="E284" s="34">
        <v>1.2234919E7</v>
      </c>
      <c r="F284" s="27" t="s">
        <v>52</v>
      </c>
      <c r="G284" s="65">
        <v>28.0</v>
      </c>
      <c r="H284" s="65">
        <v>3.0</v>
      </c>
      <c r="I284" s="65">
        <v>1.0</v>
      </c>
      <c r="J284" s="65">
        <v>32.0</v>
      </c>
      <c r="K284" s="65"/>
      <c r="L284" s="65"/>
      <c r="M284" s="65"/>
      <c r="N284" s="65"/>
      <c r="O284" s="45"/>
      <c r="P284" s="45"/>
      <c r="Q284" s="34" t="str">
        <f t="shared" si="2"/>
        <v>#N/A</v>
      </c>
      <c r="R284" s="34" t="s">
        <v>1145</v>
      </c>
      <c r="T284" s="66" t="s">
        <v>1146</v>
      </c>
      <c r="U284" s="35" t="s">
        <v>617</v>
      </c>
      <c r="V284" s="35" t="s">
        <v>28</v>
      </c>
      <c r="W284" s="58">
        <v>84044.0</v>
      </c>
      <c r="X284" s="35" t="s">
        <v>29</v>
      </c>
      <c r="Y284" s="42"/>
      <c r="Z284" s="29" t="str">
        <f t="shared" si="7"/>
        <v/>
      </c>
      <c r="AA284" s="30"/>
      <c r="AB284" s="27"/>
      <c r="AC284" s="27" t="str">
        <f t="shared" si="141"/>
        <v/>
      </c>
      <c r="AD284" s="31" t="str">
        <f t="shared" si="78"/>
        <v/>
      </c>
      <c r="AE284" s="14"/>
      <c r="AF284" s="14"/>
      <c r="AG284" s="51"/>
      <c r="AH284" s="32"/>
      <c r="AI284" s="14"/>
      <c r="AJ284" s="14"/>
      <c r="AK284" s="14"/>
      <c r="AL284" s="14"/>
      <c r="AM284" s="14"/>
    </row>
    <row r="285" ht="14.25" customHeight="1">
      <c r="A285" s="59">
        <v>18.0</v>
      </c>
      <c r="B285" s="60">
        <v>45729.0</v>
      </c>
      <c r="C285" s="61" t="str">
        <f t="shared" si="1"/>
        <v>#REF!</v>
      </c>
      <c r="D285" s="59" t="s">
        <v>1147</v>
      </c>
      <c r="E285" s="59">
        <v>1.2240041E7</v>
      </c>
      <c r="F285" s="45" t="s">
        <v>52</v>
      </c>
      <c r="G285" s="45">
        <v>96.0</v>
      </c>
      <c r="H285" s="45">
        <v>6.0</v>
      </c>
      <c r="I285" s="45">
        <v>2.0</v>
      </c>
      <c r="J285" s="45">
        <v>98.0</v>
      </c>
      <c r="K285" s="45"/>
      <c r="L285" s="45"/>
      <c r="M285" s="45"/>
      <c r="N285" s="45"/>
      <c r="O285" s="45"/>
      <c r="P285" s="45"/>
      <c r="Q285" s="34" t="str">
        <f t="shared" si="2"/>
        <v>#N/A</v>
      </c>
      <c r="R285" s="59" t="s">
        <v>1148</v>
      </c>
      <c r="S285" s="59"/>
      <c r="T285" s="59" t="s">
        <v>1149</v>
      </c>
      <c r="U285" s="59" t="s">
        <v>617</v>
      </c>
      <c r="V285" s="59" t="s">
        <v>28</v>
      </c>
      <c r="W285" s="74">
        <v>84044.0</v>
      </c>
      <c r="X285" s="59" t="s">
        <v>29</v>
      </c>
      <c r="Y285" s="45" t="s">
        <v>64</v>
      </c>
      <c r="Z285" s="60">
        <f t="shared" si="7"/>
        <v>45729</v>
      </c>
      <c r="AA285" s="60">
        <v>45881.0</v>
      </c>
      <c r="AB285" s="45" t="s">
        <v>1150</v>
      </c>
      <c r="AC285" s="45" t="str">
        <f t="shared" si="141"/>
        <v/>
      </c>
      <c r="AD285" s="61">
        <f t="shared" si="78"/>
        <v>152</v>
      </c>
      <c r="AE285" s="59" t="s">
        <v>1151</v>
      </c>
      <c r="AF285" s="14"/>
      <c r="AG285" s="14"/>
      <c r="AH285" s="14"/>
      <c r="AI285" s="14"/>
      <c r="AJ285" s="14"/>
      <c r="AK285" s="14"/>
      <c r="AL285" s="14"/>
      <c r="AM285" s="14"/>
    </row>
    <row r="286" ht="14.25" customHeight="1">
      <c r="A286" s="34">
        <v>8.0</v>
      </c>
      <c r="B286" s="30">
        <v>45730.0</v>
      </c>
      <c r="C286" s="31" t="str">
        <f t="shared" si="1"/>
        <v>#REF!</v>
      </c>
      <c r="D286" s="14" t="s">
        <v>1152</v>
      </c>
      <c r="E286" s="34">
        <v>45245.0</v>
      </c>
      <c r="F286" s="27" t="s">
        <v>52</v>
      </c>
      <c r="G286" s="27">
        <v>18.0</v>
      </c>
      <c r="H286" s="27">
        <v>3.0</v>
      </c>
      <c r="I286" s="27">
        <v>1.0</v>
      </c>
      <c r="J286" s="27">
        <v>22.0</v>
      </c>
      <c r="K286" s="27"/>
      <c r="L286" s="27"/>
      <c r="M286" s="27"/>
      <c r="N286" s="27"/>
      <c r="O286" s="45" t="str">
        <f t="shared" ref="O286:P286" si="155">IF(M286&gt;0,1,"")</f>
        <v/>
      </c>
      <c r="P286" s="45" t="str">
        <f t="shared" si="155"/>
        <v/>
      </c>
      <c r="Q286" s="34" t="str">
        <f t="shared" si="2"/>
        <v>#N/A</v>
      </c>
      <c r="R286" s="34" t="s">
        <v>1153</v>
      </c>
      <c r="T286" s="35" t="s">
        <v>1154</v>
      </c>
      <c r="U286" s="35" t="s">
        <v>292</v>
      </c>
      <c r="V286" s="35" t="s">
        <v>28</v>
      </c>
      <c r="W286" s="58">
        <v>84119.0</v>
      </c>
      <c r="X286" s="35" t="s">
        <v>29</v>
      </c>
      <c r="Y286" s="42"/>
      <c r="Z286" s="29" t="str">
        <f t="shared" si="7"/>
        <v/>
      </c>
      <c r="AA286" s="30"/>
      <c r="AB286" s="27"/>
      <c r="AC286" s="27" t="str">
        <f t="shared" si="141"/>
        <v/>
      </c>
      <c r="AD286" s="31" t="str">
        <f t="shared" si="78"/>
        <v/>
      </c>
      <c r="AE286" s="14"/>
      <c r="AF286" s="14"/>
      <c r="AG286" s="67"/>
      <c r="AH286" s="56"/>
      <c r="AI286" s="14"/>
      <c r="AJ286" s="14"/>
      <c r="AK286" s="14"/>
      <c r="AL286" s="14"/>
      <c r="AM286" s="14"/>
    </row>
    <row r="287" ht="14.25" customHeight="1">
      <c r="A287" s="34">
        <v>4.0</v>
      </c>
      <c r="B287" s="30">
        <v>45730.0</v>
      </c>
      <c r="C287" s="31" t="str">
        <f t="shared" si="1"/>
        <v>#REF!</v>
      </c>
      <c r="D287" s="14" t="s">
        <v>1155</v>
      </c>
      <c r="E287" s="34">
        <v>84.0</v>
      </c>
      <c r="F287" s="27" t="s">
        <v>52</v>
      </c>
      <c r="G287" s="27">
        <v>10.0</v>
      </c>
      <c r="H287" s="27">
        <v>3.0</v>
      </c>
      <c r="I287" s="27">
        <v>1.0</v>
      </c>
      <c r="J287" s="27">
        <v>14.0</v>
      </c>
      <c r="K287" s="27"/>
      <c r="L287" s="27"/>
      <c r="M287" s="27"/>
      <c r="N287" s="27"/>
      <c r="O287" s="45" t="str">
        <f t="shared" ref="O287:P287" si="156">IF(M287&gt;0,1,"")</f>
        <v/>
      </c>
      <c r="P287" s="45" t="str">
        <f t="shared" si="156"/>
        <v/>
      </c>
      <c r="Q287" s="34" t="str">
        <f t="shared" si="2"/>
        <v>#N/A</v>
      </c>
      <c r="R287" s="34" t="s">
        <v>1156</v>
      </c>
      <c r="T287" s="35" t="s">
        <v>1157</v>
      </c>
      <c r="U287" s="35" t="s">
        <v>186</v>
      </c>
      <c r="V287" s="35" t="s">
        <v>28</v>
      </c>
      <c r="W287" s="58">
        <v>84104.0</v>
      </c>
      <c r="X287" s="34" t="s">
        <v>29</v>
      </c>
      <c r="Y287" s="27"/>
      <c r="Z287" s="29" t="str">
        <f t="shared" si="7"/>
        <v/>
      </c>
      <c r="AA287" s="30"/>
      <c r="AB287" s="27"/>
      <c r="AC287" s="27" t="str">
        <f t="shared" si="141"/>
        <v/>
      </c>
      <c r="AD287" s="31" t="str">
        <f t="shared" si="78"/>
        <v/>
      </c>
      <c r="AE287" s="14"/>
      <c r="AF287" s="14"/>
      <c r="AG287" s="67"/>
      <c r="AH287" s="67"/>
      <c r="AI287" s="14"/>
      <c r="AJ287" s="14"/>
      <c r="AK287" s="14"/>
      <c r="AL287" s="14"/>
      <c r="AM287" s="14"/>
    </row>
    <row r="288" ht="14.25" customHeight="1">
      <c r="A288" s="39">
        <v>4.0</v>
      </c>
      <c r="B288" s="37">
        <v>45733.0</v>
      </c>
      <c r="C288" s="38" t="str">
        <f t="shared" si="1"/>
        <v>#REF!</v>
      </c>
      <c r="D288" s="39" t="s">
        <v>1158</v>
      </c>
      <c r="E288" s="40">
        <v>1.2248764E7</v>
      </c>
      <c r="F288" s="36" t="s">
        <v>52</v>
      </c>
      <c r="G288" s="36">
        <v>12.0</v>
      </c>
      <c r="H288" s="36">
        <v>2.0</v>
      </c>
      <c r="I288" s="36">
        <v>1.0</v>
      </c>
      <c r="J288" s="36">
        <v>15.0</v>
      </c>
      <c r="Q288" s="34" t="str">
        <f t="shared" si="2"/>
        <v>#N/A</v>
      </c>
      <c r="R288" s="39" t="s">
        <v>1159</v>
      </c>
      <c r="S288" s="39"/>
      <c r="T288" s="39" t="s">
        <v>1160</v>
      </c>
      <c r="U288" s="39" t="s">
        <v>121</v>
      </c>
      <c r="V288" s="39" t="s">
        <v>28</v>
      </c>
      <c r="W288" s="41">
        <v>84651.0</v>
      </c>
      <c r="X288" s="39" t="s">
        <v>35</v>
      </c>
      <c r="Y288" s="36"/>
      <c r="Z288" s="37"/>
      <c r="AA288" s="37"/>
      <c r="AB288" s="36"/>
      <c r="AC288" s="36"/>
      <c r="AD288" s="38"/>
      <c r="AE288" s="39"/>
      <c r="AF288" s="14"/>
      <c r="AG288" s="14"/>
      <c r="AH288" s="14"/>
      <c r="AI288" s="14"/>
      <c r="AJ288" s="14"/>
      <c r="AK288" s="14"/>
      <c r="AL288" s="14"/>
      <c r="AM288" s="14"/>
    </row>
    <row r="289" ht="14.25" customHeight="1">
      <c r="A289" s="39">
        <v>16.0</v>
      </c>
      <c r="B289" s="37">
        <v>45733.0</v>
      </c>
      <c r="C289" s="38" t="str">
        <f t="shared" si="1"/>
        <v>#REF!</v>
      </c>
      <c r="D289" s="39" t="s">
        <v>1161</v>
      </c>
      <c r="E289" s="40">
        <v>1.2241828E7</v>
      </c>
      <c r="F289" s="36" t="s">
        <v>52</v>
      </c>
      <c r="G289" s="36">
        <v>56.0</v>
      </c>
      <c r="H289" s="36">
        <v>4.0</v>
      </c>
      <c r="I289" s="36">
        <v>1.0</v>
      </c>
      <c r="J289" s="36">
        <v>61.0</v>
      </c>
      <c r="Q289" s="34" t="str">
        <f t="shared" si="2"/>
        <v>#N/A</v>
      </c>
      <c r="R289" s="39" t="s">
        <v>1162</v>
      </c>
      <c r="S289" s="39"/>
      <c r="T289" s="39" t="s">
        <v>1163</v>
      </c>
      <c r="U289" s="39" t="s">
        <v>121</v>
      </c>
      <c r="V289" s="39" t="s">
        <v>28</v>
      </c>
      <c r="W289" s="41">
        <v>84651.0</v>
      </c>
      <c r="X289" s="39" t="s">
        <v>35</v>
      </c>
      <c r="Y289" s="36"/>
      <c r="Z289" s="37" t="str">
        <f t="shared" ref="Z289:Z364" si="158">IF(Y289="V",B289,IF(Y289="C",B289,""))</f>
        <v/>
      </c>
      <c r="AA289" s="37"/>
      <c r="AB289" s="36"/>
      <c r="AC289" s="36" t="str">
        <f t="shared" ref="AC289:AC364" si="159">IF(Y289="V",#REF!-Z289,IF(Y289="C","",""))</f>
        <v/>
      </c>
      <c r="AD289" s="38" t="str">
        <f t="shared" ref="AD289:AD364" si="160">IF(Y289="","",IF(Y289="V","",IF(Y289="C",AA289-Z289,"Yikes")))</f>
        <v/>
      </c>
      <c r="AE289" s="39"/>
      <c r="AF289" s="14"/>
      <c r="AG289" s="14"/>
      <c r="AH289" s="14"/>
      <c r="AI289" s="14"/>
      <c r="AJ289" s="14"/>
      <c r="AK289" s="14"/>
      <c r="AL289" s="14"/>
      <c r="AM289" s="14"/>
    </row>
    <row r="290" ht="14.25" customHeight="1">
      <c r="A290" s="59">
        <v>14.0</v>
      </c>
      <c r="B290" s="60">
        <v>45740.0</v>
      </c>
      <c r="C290" s="61" t="str">
        <f t="shared" si="1"/>
        <v>#REF!</v>
      </c>
      <c r="D290" s="59" t="s">
        <v>1164</v>
      </c>
      <c r="E290" s="59">
        <v>102680.0</v>
      </c>
      <c r="F290" s="45" t="s">
        <v>52</v>
      </c>
      <c r="G290" s="45">
        <v>71.0</v>
      </c>
      <c r="H290" s="45">
        <v>5.0</v>
      </c>
      <c r="I290" s="45">
        <v>1.0</v>
      </c>
      <c r="J290" s="45">
        <v>77.0</v>
      </c>
      <c r="K290" s="45"/>
      <c r="L290" s="45"/>
      <c r="M290" s="45">
        <v>7.0</v>
      </c>
      <c r="N290" s="45">
        <v>0.0</v>
      </c>
      <c r="O290" s="45">
        <f t="shared" ref="O290:P290" si="157">IF(M290&gt;0,1,"")</f>
        <v>1</v>
      </c>
      <c r="P290" s="45" t="str">
        <f t="shared" si="157"/>
        <v/>
      </c>
      <c r="Q290" s="34" t="str">
        <f t="shared" si="2"/>
        <v>#N/A</v>
      </c>
      <c r="R290" s="59" t="s">
        <v>1165</v>
      </c>
      <c r="S290" s="77" t="s">
        <v>1166</v>
      </c>
      <c r="T290" s="62" t="s">
        <v>1167</v>
      </c>
      <c r="U290" s="62" t="s">
        <v>186</v>
      </c>
      <c r="V290" s="62" t="s">
        <v>28</v>
      </c>
      <c r="W290" s="63">
        <v>84104.0</v>
      </c>
      <c r="X290" s="62" t="s">
        <v>29</v>
      </c>
      <c r="Y290" s="64"/>
      <c r="Z290" s="60" t="str">
        <f t="shared" si="158"/>
        <v/>
      </c>
      <c r="AA290" s="60"/>
      <c r="AB290" s="45"/>
      <c r="AC290" s="45" t="str">
        <f t="shared" si="159"/>
        <v/>
      </c>
      <c r="AD290" s="61" t="str">
        <f t="shared" si="160"/>
        <v/>
      </c>
      <c r="AE290" s="62"/>
      <c r="AF290" s="14"/>
      <c r="AG290" s="14"/>
      <c r="AH290" s="14"/>
      <c r="AI290" s="14"/>
      <c r="AJ290" s="14"/>
      <c r="AK290" s="14"/>
      <c r="AL290" s="14"/>
      <c r="AM290" s="14"/>
    </row>
    <row r="291" ht="14.25" customHeight="1">
      <c r="A291" s="34">
        <v>12.0</v>
      </c>
      <c r="B291" s="30">
        <v>45741.0</v>
      </c>
      <c r="C291" s="31" t="str">
        <f t="shared" si="1"/>
        <v>#REF!</v>
      </c>
      <c r="D291" s="14" t="s">
        <v>1168</v>
      </c>
      <c r="E291" s="34">
        <v>54864.0</v>
      </c>
      <c r="F291" s="27" t="s">
        <v>52</v>
      </c>
      <c r="G291" s="27">
        <v>42.0</v>
      </c>
      <c r="H291" s="27">
        <v>4.0</v>
      </c>
      <c r="I291" s="27">
        <v>1.0</v>
      </c>
      <c r="J291" s="27">
        <v>47.0</v>
      </c>
      <c r="K291" s="27"/>
      <c r="L291" s="27"/>
      <c r="M291" s="27"/>
      <c r="N291" s="27"/>
      <c r="O291" s="45" t="str">
        <f t="shared" ref="O291:P291" si="161">IF(M291&gt;0,1,"")</f>
        <v/>
      </c>
      <c r="P291" s="45" t="str">
        <f t="shared" si="161"/>
        <v/>
      </c>
      <c r="Q291" s="34" t="str">
        <f t="shared" si="2"/>
        <v>#N/A</v>
      </c>
      <c r="R291" s="34" t="s">
        <v>1169</v>
      </c>
      <c r="S291" s="9" t="s">
        <v>1170</v>
      </c>
      <c r="T291" s="35" t="s">
        <v>1171</v>
      </c>
      <c r="U291" s="35" t="s">
        <v>600</v>
      </c>
      <c r="V291" s="35" t="s">
        <v>28</v>
      </c>
      <c r="W291" s="58">
        <v>84118.0</v>
      </c>
      <c r="X291" s="35" t="s">
        <v>29</v>
      </c>
      <c r="Y291" s="42" t="s">
        <v>64</v>
      </c>
      <c r="Z291" s="29">
        <f t="shared" si="158"/>
        <v>45741</v>
      </c>
      <c r="AA291" s="30">
        <v>45772.0</v>
      </c>
      <c r="AB291" s="27" t="s">
        <v>1172</v>
      </c>
      <c r="AC291" s="27" t="str">
        <f t="shared" si="159"/>
        <v/>
      </c>
      <c r="AD291" s="31">
        <f t="shared" si="160"/>
        <v>31</v>
      </c>
      <c r="AE291" s="14" t="s">
        <v>1173</v>
      </c>
      <c r="AF291" s="14"/>
      <c r="AG291" s="14"/>
      <c r="AH291" s="14"/>
      <c r="AI291" s="71"/>
      <c r="AJ291" s="71"/>
      <c r="AK291" s="14"/>
      <c r="AL291" s="14"/>
      <c r="AM291" s="14"/>
    </row>
    <row r="292" ht="14.25" customHeight="1">
      <c r="A292" s="34">
        <v>12.0</v>
      </c>
      <c r="B292" s="30">
        <v>45741.0</v>
      </c>
      <c r="C292" s="31" t="str">
        <f t="shared" si="1"/>
        <v>#REF!</v>
      </c>
      <c r="D292" s="14" t="s">
        <v>1174</v>
      </c>
      <c r="E292" s="34">
        <v>1.2235959E7</v>
      </c>
      <c r="F292" s="27" t="s">
        <v>52</v>
      </c>
      <c r="G292" s="27">
        <v>40.0</v>
      </c>
      <c r="H292" s="27">
        <v>3.0</v>
      </c>
      <c r="I292" s="27">
        <v>1.0</v>
      </c>
      <c r="J292" s="27">
        <v>44.0</v>
      </c>
      <c r="K292" s="27"/>
      <c r="L292" s="27"/>
      <c r="M292" s="27"/>
      <c r="N292" s="27"/>
      <c r="O292" s="45" t="str">
        <f t="shared" ref="O292:P292" si="162">IF(M292&gt;0,1,"")</f>
        <v/>
      </c>
      <c r="P292" s="45" t="str">
        <f t="shared" si="162"/>
        <v/>
      </c>
      <c r="Q292" s="34" t="str">
        <f t="shared" si="2"/>
        <v>#N/A</v>
      </c>
      <c r="R292" s="34" t="s">
        <v>1175</v>
      </c>
      <c r="T292" s="35" t="s">
        <v>1176</v>
      </c>
      <c r="U292" s="35" t="s">
        <v>27</v>
      </c>
      <c r="V292" s="35" t="s">
        <v>28</v>
      </c>
      <c r="W292" s="58">
        <v>84047.0</v>
      </c>
      <c r="X292" s="35" t="s">
        <v>29</v>
      </c>
      <c r="Y292" s="42"/>
      <c r="Z292" s="29" t="str">
        <f t="shared" si="158"/>
        <v/>
      </c>
      <c r="AA292" s="30"/>
      <c r="AB292" s="27"/>
      <c r="AC292" s="27" t="str">
        <f t="shared" si="159"/>
        <v/>
      </c>
      <c r="AD292" s="31" t="str">
        <f t="shared" si="160"/>
        <v/>
      </c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ht="14.25" customHeight="1">
      <c r="A293" s="34">
        <v>16.0</v>
      </c>
      <c r="B293" s="30">
        <v>45742.0</v>
      </c>
      <c r="C293" s="31" t="str">
        <f t="shared" si="1"/>
        <v>#REF!</v>
      </c>
      <c r="D293" s="14" t="s">
        <v>1177</v>
      </c>
      <c r="E293" s="34">
        <v>125044.0</v>
      </c>
      <c r="F293" s="27" t="s">
        <v>52</v>
      </c>
      <c r="G293" s="27">
        <v>64.0</v>
      </c>
      <c r="H293" s="27">
        <v>4.0</v>
      </c>
      <c r="I293" s="27">
        <v>2.0</v>
      </c>
      <c r="J293" s="27">
        <v>70.0</v>
      </c>
      <c r="K293" s="27"/>
      <c r="L293" s="27"/>
      <c r="M293" s="27"/>
      <c r="N293" s="27"/>
      <c r="O293" s="45" t="str">
        <f t="shared" ref="O293:P293" si="163">IF(M293&gt;0,1,"")</f>
        <v/>
      </c>
      <c r="P293" s="45" t="str">
        <f t="shared" si="163"/>
        <v/>
      </c>
      <c r="Q293" s="34" t="str">
        <f t="shared" si="2"/>
        <v>#N/A</v>
      </c>
      <c r="R293" s="34" t="s">
        <v>1178</v>
      </c>
      <c r="T293" s="35" t="s">
        <v>1179</v>
      </c>
      <c r="U293" s="35" t="s">
        <v>437</v>
      </c>
      <c r="V293" s="35" t="s">
        <v>28</v>
      </c>
      <c r="W293" s="58">
        <v>84065.0</v>
      </c>
      <c r="X293" s="35" t="s">
        <v>29</v>
      </c>
      <c r="Y293" s="42"/>
      <c r="Z293" s="29" t="str">
        <f t="shared" si="158"/>
        <v/>
      </c>
      <c r="AA293" s="30"/>
      <c r="AB293" s="27"/>
      <c r="AC293" s="27" t="str">
        <f t="shared" si="159"/>
        <v/>
      </c>
      <c r="AD293" s="31" t="str">
        <f t="shared" si="160"/>
        <v/>
      </c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ht="14.25" customHeight="1">
      <c r="A294" s="34">
        <v>8.0</v>
      </c>
      <c r="B294" s="30">
        <v>45742.0</v>
      </c>
      <c r="C294" s="31" t="str">
        <f t="shared" si="1"/>
        <v>#REF!</v>
      </c>
      <c r="D294" s="14" t="s">
        <v>1180</v>
      </c>
      <c r="E294" s="34">
        <v>64406.0</v>
      </c>
      <c r="F294" s="27" t="s">
        <v>52</v>
      </c>
      <c r="G294" s="27">
        <v>28.0</v>
      </c>
      <c r="H294" s="27">
        <v>3.0</v>
      </c>
      <c r="I294" s="27">
        <v>1.0</v>
      </c>
      <c r="J294" s="27">
        <v>32.0</v>
      </c>
      <c r="K294" s="27"/>
      <c r="L294" s="27"/>
      <c r="M294" s="27"/>
      <c r="N294" s="27"/>
      <c r="O294" s="45" t="str">
        <f t="shared" ref="O294:P294" si="164">IF(M294&gt;0,1,"")</f>
        <v/>
      </c>
      <c r="P294" s="45" t="str">
        <f t="shared" si="164"/>
        <v/>
      </c>
      <c r="Q294" s="34" t="str">
        <f t="shared" si="2"/>
        <v>#N/A</v>
      </c>
      <c r="R294" s="34" t="s">
        <v>1181</v>
      </c>
      <c r="S294" s="9" t="s">
        <v>1182</v>
      </c>
      <c r="T294" s="35" t="s">
        <v>1183</v>
      </c>
      <c r="U294" s="35" t="s">
        <v>641</v>
      </c>
      <c r="V294" s="35" t="s">
        <v>28</v>
      </c>
      <c r="W294" s="58">
        <v>84095.0</v>
      </c>
      <c r="X294" s="35" t="s">
        <v>29</v>
      </c>
      <c r="Y294" s="42"/>
      <c r="Z294" s="29" t="str">
        <f t="shared" si="158"/>
        <v/>
      </c>
      <c r="AA294" s="30"/>
      <c r="AB294" s="27"/>
      <c r="AC294" s="27" t="str">
        <f t="shared" si="159"/>
        <v/>
      </c>
      <c r="AD294" s="31" t="str">
        <f t="shared" si="160"/>
        <v/>
      </c>
      <c r="AE294" s="14"/>
      <c r="AF294" s="59"/>
      <c r="AG294" s="14"/>
      <c r="AH294" s="14"/>
      <c r="AI294" s="14"/>
      <c r="AJ294" s="14"/>
      <c r="AK294" s="14"/>
      <c r="AL294" s="14"/>
      <c r="AM294" s="14"/>
    </row>
    <row r="295" ht="14.25" customHeight="1">
      <c r="A295" s="34">
        <v>18.0</v>
      </c>
      <c r="B295" s="30">
        <v>45743.0</v>
      </c>
      <c r="C295" s="31" t="str">
        <f t="shared" si="1"/>
        <v>#REF!</v>
      </c>
      <c r="D295" s="14" t="s">
        <v>1184</v>
      </c>
      <c r="E295" s="34">
        <v>63523.0</v>
      </c>
      <c r="F295" s="27" t="s">
        <v>52</v>
      </c>
      <c r="G295" s="27">
        <v>54.0</v>
      </c>
      <c r="H295" s="27">
        <v>4.0</v>
      </c>
      <c r="I295" s="27">
        <v>1.0</v>
      </c>
      <c r="J295" s="27">
        <v>59.0</v>
      </c>
      <c r="K295" s="27"/>
      <c r="L295" s="27"/>
      <c r="M295" s="27"/>
      <c r="N295" s="27"/>
      <c r="O295" s="45" t="str">
        <f t="shared" ref="O295:P295" si="165">IF(M295&gt;0,1,"")</f>
        <v/>
      </c>
      <c r="P295" s="45" t="str">
        <f t="shared" si="165"/>
        <v/>
      </c>
      <c r="Q295" s="34" t="str">
        <f t="shared" si="2"/>
        <v>#N/A</v>
      </c>
      <c r="R295" s="34" t="s">
        <v>68</v>
      </c>
      <c r="T295" s="35" t="s">
        <v>1185</v>
      </c>
      <c r="U295" s="35" t="s">
        <v>27</v>
      </c>
      <c r="V295" s="35" t="s">
        <v>28</v>
      </c>
      <c r="W295" s="58">
        <v>84070.0</v>
      </c>
      <c r="X295" s="35" t="s">
        <v>29</v>
      </c>
      <c r="Y295" s="42"/>
      <c r="Z295" s="29" t="str">
        <f t="shared" si="158"/>
        <v/>
      </c>
      <c r="AA295" s="30"/>
      <c r="AB295" s="27"/>
      <c r="AC295" s="27" t="str">
        <f t="shared" si="159"/>
        <v/>
      </c>
      <c r="AD295" s="31" t="str">
        <f t="shared" si="160"/>
        <v/>
      </c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ht="14.25" customHeight="1">
      <c r="A296" s="34">
        <v>12.0</v>
      </c>
      <c r="B296" s="30">
        <v>45743.0</v>
      </c>
      <c r="C296" s="31" t="str">
        <f t="shared" si="1"/>
        <v>#REF!</v>
      </c>
      <c r="D296" s="14" t="s">
        <v>1186</v>
      </c>
      <c r="E296" s="34">
        <v>1.2238007E7</v>
      </c>
      <c r="F296" s="27" t="s">
        <v>52</v>
      </c>
      <c r="G296" s="27">
        <v>36.0</v>
      </c>
      <c r="H296" s="27">
        <v>3.0</v>
      </c>
      <c r="I296" s="27">
        <v>1.0</v>
      </c>
      <c r="J296" s="27">
        <v>40.0</v>
      </c>
      <c r="K296" s="27"/>
      <c r="L296" s="27"/>
      <c r="M296" s="27"/>
      <c r="N296" s="27"/>
      <c r="O296" s="45" t="str">
        <f t="shared" ref="O296:P296" si="166">IF(M296&gt;0,1,"")</f>
        <v/>
      </c>
      <c r="P296" s="45" t="str">
        <f t="shared" si="166"/>
        <v/>
      </c>
      <c r="Q296" s="34" t="str">
        <f t="shared" si="2"/>
        <v>#N/A</v>
      </c>
      <c r="R296" s="34" t="s">
        <v>1187</v>
      </c>
      <c r="T296" s="35" t="s">
        <v>1188</v>
      </c>
      <c r="U296" s="35" t="s">
        <v>453</v>
      </c>
      <c r="V296" s="35" t="s">
        <v>28</v>
      </c>
      <c r="W296" s="58">
        <v>84084.0</v>
      </c>
      <c r="X296" s="34" t="s">
        <v>29</v>
      </c>
      <c r="Y296" s="27"/>
      <c r="Z296" s="29" t="str">
        <f t="shared" si="158"/>
        <v/>
      </c>
      <c r="AA296" s="30"/>
      <c r="AB296" s="27"/>
      <c r="AC296" s="27" t="str">
        <f t="shared" si="159"/>
        <v/>
      </c>
      <c r="AD296" s="31" t="str">
        <f t="shared" si="160"/>
        <v/>
      </c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ht="14.25" customHeight="1">
      <c r="A297" s="34">
        <v>10.0</v>
      </c>
      <c r="B297" s="30">
        <v>45743.0</v>
      </c>
      <c r="C297" s="31" t="str">
        <f t="shared" si="1"/>
        <v>#REF!</v>
      </c>
      <c r="D297" s="14" t="s">
        <v>1189</v>
      </c>
      <c r="E297" s="34">
        <v>1.2245299E7</v>
      </c>
      <c r="F297" s="27" t="s">
        <v>52</v>
      </c>
      <c r="G297" s="27">
        <v>34.0</v>
      </c>
      <c r="H297" s="27">
        <v>3.0</v>
      </c>
      <c r="I297" s="27">
        <v>1.0</v>
      </c>
      <c r="J297" s="27">
        <v>38.0</v>
      </c>
      <c r="K297" s="27"/>
      <c r="L297" s="27"/>
      <c r="M297" s="27"/>
      <c r="N297" s="27"/>
      <c r="O297" s="45" t="str">
        <f t="shared" ref="O297:P297" si="167">IF(M297&gt;0,1,"")</f>
        <v/>
      </c>
      <c r="P297" s="45" t="str">
        <f t="shared" si="167"/>
        <v/>
      </c>
      <c r="Q297" s="34" t="str">
        <f t="shared" si="2"/>
        <v>#N/A</v>
      </c>
      <c r="R297" s="34" t="s">
        <v>1190</v>
      </c>
      <c r="T297" s="35" t="s">
        <v>1191</v>
      </c>
      <c r="U297" s="35" t="s">
        <v>292</v>
      </c>
      <c r="V297" s="35" t="s">
        <v>28</v>
      </c>
      <c r="W297" s="58">
        <v>84128.0</v>
      </c>
      <c r="X297" s="35" t="s">
        <v>29</v>
      </c>
      <c r="Y297" s="42" t="s">
        <v>64</v>
      </c>
      <c r="Z297" s="29">
        <f t="shared" si="158"/>
        <v>45743</v>
      </c>
      <c r="AA297" s="30">
        <v>45890.0</v>
      </c>
      <c r="AB297" s="27" t="s">
        <v>1192</v>
      </c>
      <c r="AC297" s="27" t="str">
        <f t="shared" si="159"/>
        <v/>
      </c>
      <c r="AD297" s="31">
        <f t="shared" si="160"/>
        <v>147</v>
      </c>
      <c r="AE297" s="14" t="s">
        <v>1193</v>
      </c>
      <c r="AF297" s="14"/>
      <c r="AG297" s="14"/>
      <c r="AH297" s="14"/>
      <c r="AI297" s="14"/>
      <c r="AJ297" s="14"/>
      <c r="AK297" s="14"/>
      <c r="AL297" s="14"/>
      <c r="AM297" s="14"/>
    </row>
    <row r="298" ht="14.25" customHeight="1">
      <c r="A298" s="34">
        <v>8.0</v>
      </c>
      <c r="B298" s="30">
        <v>45744.0</v>
      </c>
      <c r="C298" s="31" t="str">
        <f t="shared" si="1"/>
        <v>#REF!</v>
      </c>
      <c r="D298" s="14" t="s">
        <v>1194</v>
      </c>
      <c r="E298" s="34">
        <v>79041.0</v>
      </c>
      <c r="F298" s="27" t="s">
        <v>52</v>
      </c>
      <c r="G298" s="27">
        <v>26.0</v>
      </c>
      <c r="H298" s="27">
        <v>3.0</v>
      </c>
      <c r="I298" s="27">
        <v>1.0</v>
      </c>
      <c r="J298" s="27">
        <v>30.0</v>
      </c>
      <c r="K298" s="27"/>
      <c r="L298" s="27"/>
      <c r="M298" s="27"/>
      <c r="N298" s="27"/>
      <c r="O298" s="45" t="str">
        <f t="shared" ref="O298:P298" si="168">IF(M298&gt;0,1,"")</f>
        <v/>
      </c>
      <c r="P298" s="45" t="str">
        <f t="shared" si="168"/>
        <v/>
      </c>
      <c r="Q298" s="34" t="str">
        <f t="shared" si="2"/>
        <v>#N/A</v>
      </c>
      <c r="R298" s="34" t="s">
        <v>1195</v>
      </c>
      <c r="T298" s="34" t="s">
        <v>1196</v>
      </c>
      <c r="U298" s="34" t="s">
        <v>600</v>
      </c>
      <c r="V298" s="34" t="s">
        <v>28</v>
      </c>
      <c r="W298" s="28">
        <v>84123.0</v>
      </c>
      <c r="X298" s="34" t="s">
        <v>29</v>
      </c>
      <c r="Y298" s="27"/>
      <c r="Z298" s="30" t="str">
        <f t="shared" si="158"/>
        <v/>
      </c>
      <c r="AA298" s="30"/>
      <c r="AB298" s="27"/>
      <c r="AC298" s="27" t="str">
        <f t="shared" si="159"/>
        <v/>
      </c>
      <c r="AD298" s="31" t="str">
        <f t="shared" si="160"/>
        <v/>
      </c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ht="14.25" customHeight="1">
      <c r="A299" s="34">
        <v>8.0</v>
      </c>
      <c r="B299" s="30">
        <v>45744.0</v>
      </c>
      <c r="C299" s="31" t="str">
        <f t="shared" si="1"/>
        <v>#REF!</v>
      </c>
      <c r="D299" s="14" t="s">
        <v>1197</v>
      </c>
      <c r="E299" s="34">
        <v>99626.0</v>
      </c>
      <c r="F299" s="27" t="s">
        <v>52</v>
      </c>
      <c r="G299" s="27">
        <v>32.0</v>
      </c>
      <c r="H299" s="27">
        <v>3.0</v>
      </c>
      <c r="I299" s="27">
        <v>1.0</v>
      </c>
      <c r="J299" s="27">
        <v>36.0</v>
      </c>
      <c r="K299" s="27"/>
      <c r="L299" s="27"/>
      <c r="M299" s="27"/>
      <c r="N299" s="27"/>
      <c r="O299" s="45" t="str">
        <f t="shared" ref="O299:P299" si="169">IF(M299&gt;0,1,"")</f>
        <v/>
      </c>
      <c r="P299" s="45" t="str">
        <f t="shared" si="169"/>
        <v/>
      </c>
      <c r="Q299" s="34" t="str">
        <f t="shared" si="2"/>
        <v>#N/A</v>
      </c>
      <c r="R299" s="34" t="s">
        <v>1198</v>
      </c>
      <c r="T299" s="35" t="s">
        <v>1199</v>
      </c>
      <c r="U299" s="35" t="s">
        <v>731</v>
      </c>
      <c r="V299" s="35" t="s">
        <v>28</v>
      </c>
      <c r="W299" s="58">
        <v>84123.0</v>
      </c>
      <c r="X299" s="35" t="s">
        <v>29</v>
      </c>
      <c r="Y299" s="42" t="s">
        <v>64</v>
      </c>
      <c r="Z299" s="29">
        <f t="shared" si="158"/>
        <v>45744</v>
      </c>
      <c r="AA299" s="30">
        <v>45777.0</v>
      </c>
      <c r="AB299" s="27" t="s">
        <v>1200</v>
      </c>
      <c r="AC299" s="27" t="str">
        <f t="shared" si="159"/>
        <v/>
      </c>
      <c r="AD299" s="31">
        <f t="shared" si="160"/>
        <v>33</v>
      </c>
      <c r="AE299" s="14" t="s">
        <v>1201</v>
      </c>
      <c r="AF299" s="14"/>
      <c r="AG299" s="14"/>
      <c r="AH299" s="14"/>
      <c r="AI299" s="14"/>
      <c r="AJ299" s="14"/>
      <c r="AK299" s="14"/>
      <c r="AL299" s="14"/>
      <c r="AM299" s="14"/>
    </row>
    <row r="300" ht="14.25" customHeight="1">
      <c r="A300" s="34">
        <v>8.0</v>
      </c>
      <c r="B300" s="30">
        <v>45747.0</v>
      </c>
      <c r="C300" s="31" t="str">
        <f t="shared" si="1"/>
        <v>#REF!</v>
      </c>
      <c r="D300" s="14" t="s">
        <v>1202</v>
      </c>
      <c r="E300" s="34">
        <v>4832.0</v>
      </c>
      <c r="F300" s="27" t="s">
        <v>52</v>
      </c>
      <c r="G300" s="27">
        <v>28.0</v>
      </c>
      <c r="H300" s="27">
        <v>4.0</v>
      </c>
      <c r="I300" s="27">
        <v>1.0</v>
      </c>
      <c r="J300" s="27">
        <v>33.0</v>
      </c>
      <c r="K300" s="27"/>
      <c r="L300" s="27"/>
      <c r="M300" s="27"/>
      <c r="N300" s="27"/>
      <c r="O300" s="45" t="str">
        <f t="shared" ref="O300:P300" si="170">IF(M300&gt;0,1,"")</f>
        <v/>
      </c>
      <c r="P300" s="45" t="str">
        <f t="shared" si="170"/>
        <v/>
      </c>
      <c r="Q300" s="34" t="str">
        <f t="shared" si="2"/>
        <v>#N/A</v>
      </c>
      <c r="R300" s="34" t="s">
        <v>77</v>
      </c>
      <c r="T300" s="35" t="s">
        <v>1203</v>
      </c>
      <c r="U300" s="35" t="s">
        <v>418</v>
      </c>
      <c r="V300" s="35" t="s">
        <v>28</v>
      </c>
      <c r="W300" s="58">
        <v>84109.0</v>
      </c>
      <c r="X300" s="35" t="s">
        <v>29</v>
      </c>
      <c r="Y300" s="42"/>
      <c r="Z300" s="29" t="str">
        <f t="shared" si="158"/>
        <v/>
      </c>
      <c r="AA300" s="30"/>
      <c r="AB300" s="27"/>
      <c r="AC300" s="27" t="str">
        <f t="shared" si="159"/>
        <v/>
      </c>
      <c r="AD300" s="31" t="str">
        <f t="shared" si="160"/>
        <v/>
      </c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ht="14.25" customHeight="1">
      <c r="A301" s="34">
        <v>16.0</v>
      </c>
      <c r="B301" s="30">
        <v>45747.0</v>
      </c>
      <c r="C301" s="31" t="str">
        <f t="shared" si="1"/>
        <v>#REF!</v>
      </c>
      <c r="D301" s="14" t="s">
        <v>1204</v>
      </c>
      <c r="E301" s="34">
        <v>43405.0</v>
      </c>
      <c r="F301" s="27" t="s">
        <v>52</v>
      </c>
      <c r="G301" s="27">
        <v>48.0</v>
      </c>
      <c r="H301" s="27">
        <v>3.0</v>
      </c>
      <c r="I301" s="27">
        <v>1.0</v>
      </c>
      <c r="J301" s="27">
        <v>52.0</v>
      </c>
      <c r="K301" s="27"/>
      <c r="L301" s="27"/>
      <c r="M301" s="27"/>
      <c r="N301" s="27"/>
      <c r="O301" s="45" t="str">
        <f t="shared" ref="O301:P301" si="171">IF(M301&gt;0,1,"")</f>
        <v/>
      </c>
      <c r="P301" s="45" t="str">
        <f t="shared" si="171"/>
        <v/>
      </c>
      <c r="Q301" s="34" t="str">
        <f t="shared" si="2"/>
        <v>#N/A</v>
      </c>
      <c r="R301" s="34" t="s">
        <v>1023</v>
      </c>
      <c r="T301" s="35" t="s">
        <v>1205</v>
      </c>
      <c r="U301" s="35" t="s">
        <v>186</v>
      </c>
      <c r="V301" s="35" t="s">
        <v>28</v>
      </c>
      <c r="W301" s="58">
        <v>84106.0</v>
      </c>
      <c r="X301" s="35" t="s">
        <v>29</v>
      </c>
      <c r="Y301" s="42"/>
      <c r="Z301" s="29" t="str">
        <f t="shared" si="158"/>
        <v/>
      </c>
      <c r="AA301" s="30"/>
      <c r="AB301" s="27"/>
      <c r="AC301" s="27" t="str">
        <f t="shared" si="159"/>
        <v/>
      </c>
      <c r="AD301" s="31" t="str">
        <f t="shared" si="160"/>
        <v/>
      </c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ht="14.25" customHeight="1">
      <c r="A302" s="34">
        <v>8.0</v>
      </c>
      <c r="B302" s="30">
        <v>45747.0</v>
      </c>
      <c r="C302" s="31" t="str">
        <f t="shared" si="1"/>
        <v>#REF!</v>
      </c>
      <c r="D302" s="14" t="s">
        <v>1206</v>
      </c>
      <c r="E302" s="34">
        <v>79.0</v>
      </c>
      <c r="F302" s="27" t="s">
        <v>52</v>
      </c>
      <c r="G302" s="27">
        <v>32.0</v>
      </c>
      <c r="H302" s="27">
        <v>3.0</v>
      </c>
      <c r="I302" s="27">
        <v>1.0</v>
      </c>
      <c r="J302" s="27">
        <v>36.0</v>
      </c>
      <c r="K302" s="27"/>
      <c r="L302" s="27"/>
      <c r="M302" s="27"/>
      <c r="N302" s="27"/>
      <c r="O302" s="45" t="str">
        <f t="shared" ref="O302:P302" si="172">IF(M302&gt;0,1,"")</f>
        <v/>
      </c>
      <c r="P302" s="45" t="str">
        <f t="shared" si="172"/>
        <v/>
      </c>
      <c r="Q302" s="34" t="str">
        <f t="shared" si="2"/>
        <v>#N/A</v>
      </c>
      <c r="R302" s="34" t="s">
        <v>1207</v>
      </c>
      <c r="T302" s="35" t="s">
        <v>1208</v>
      </c>
      <c r="U302" s="35" t="s">
        <v>186</v>
      </c>
      <c r="V302" s="35" t="s">
        <v>28</v>
      </c>
      <c r="W302" s="58">
        <v>84116.0</v>
      </c>
      <c r="X302" s="34" t="s">
        <v>29</v>
      </c>
      <c r="Y302" s="27" t="s">
        <v>64</v>
      </c>
      <c r="Z302" s="29">
        <f t="shared" si="158"/>
        <v>45747</v>
      </c>
      <c r="AA302" s="30">
        <v>45761.0</v>
      </c>
      <c r="AB302" s="27" t="s">
        <v>1209</v>
      </c>
      <c r="AC302" s="27" t="str">
        <f t="shared" si="159"/>
        <v/>
      </c>
      <c r="AD302" s="31">
        <f t="shared" si="160"/>
        <v>14</v>
      </c>
      <c r="AE302" s="14" t="s">
        <v>1210</v>
      </c>
      <c r="AF302" s="14"/>
      <c r="AG302" s="14"/>
      <c r="AH302" s="14"/>
      <c r="AI302" s="14"/>
      <c r="AJ302" s="14"/>
      <c r="AK302" s="14"/>
      <c r="AL302" s="14"/>
      <c r="AM302" s="14"/>
    </row>
    <row r="303" ht="14.25" customHeight="1">
      <c r="A303" s="34">
        <v>20.0</v>
      </c>
      <c r="B303" s="30">
        <v>45748.0</v>
      </c>
      <c r="C303" s="31" t="str">
        <f t="shared" si="1"/>
        <v>#REF!</v>
      </c>
      <c r="D303" s="14" t="s">
        <v>1211</v>
      </c>
      <c r="E303" s="34">
        <v>92713.0</v>
      </c>
      <c r="F303" s="27" t="s">
        <v>52</v>
      </c>
      <c r="G303" s="27">
        <v>88.0</v>
      </c>
      <c r="H303" s="27">
        <v>4.0</v>
      </c>
      <c r="I303" s="27">
        <v>1.0</v>
      </c>
      <c r="J303" s="27">
        <v>93.0</v>
      </c>
      <c r="K303" s="27"/>
      <c r="L303" s="27"/>
      <c r="M303" s="27"/>
      <c r="N303" s="27"/>
      <c r="O303" s="45" t="str">
        <f t="shared" ref="O303:P303" si="173">IF(M303&gt;0,1,"")</f>
        <v/>
      </c>
      <c r="P303" s="45" t="str">
        <f t="shared" si="173"/>
        <v/>
      </c>
      <c r="Q303" s="34" t="str">
        <f t="shared" si="2"/>
        <v>#N/A</v>
      </c>
      <c r="R303" s="34" t="s">
        <v>1212</v>
      </c>
      <c r="T303" s="34" t="s">
        <v>1213</v>
      </c>
      <c r="U303" s="34" t="s">
        <v>186</v>
      </c>
      <c r="V303" s="34" t="s">
        <v>28</v>
      </c>
      <c r="W303" s="28">
        <v>84116.0</v>
      </c>
      <c r="X303" s="34" t="s">
        <v>29</v>
      </c>
      <c r="Y303" s="27"/>
      <c r="Z303" s="30" t="str">
        <f t="shared" si="158"/>
        <v/>
      </c>
      <c r="AA303" s="30"/>
      <c r="AB303" s="27"/>
      <c r="AC303" s="27" t="str">
        <f t="shared" si="159"/>
        <v/>
      </c>
      <c r="AD303" s="31" t="str">
        <f t="shared" si="160"/>
        <v/>
      </c>
      <c r="AE303" s="14"/>
      <c r="AF303" s="14"/>
      <c r="AG303" s="80"/>
      <c r="AH303" s="80"/>
      <c r="AI303" s="14"/>
      <c r="AJ303" s="14"/>
      <c r="AK303" s="14"/>
      <c r="AL303" s="14"/>
      <c r="AM303" s="14"/>
    </row>
    <row r="304" ht="14.25" customHeight="1">
      <c r="A304" s="34">
        <v>8.0</v>
      </c>
      <c r="B304" s="30">
        <v>45748.0</v>
      </c>
      <c r="C304" s="31" t="str">
        <f t="shared" si="1"/>
        <v>#REF!</v>
      </c>
      <c r="D304" s="14" t="s">
        <v>1214</v>
      </c>
      <c r="E304" s="14">
        <v>1.2236359E7</v>
      </c>
      <c r="F304" s="27" t="s">
        <v>52</v>
      </c>
      <c r="G304" s="27">
        <v>24.0</v>
      </c>
      <c r="H304" s="27">
        <v>2.0</v>
      </c>
      <c r="I304" s="27">
        <v>1.0</v>
      </c>
      <c r="J304" s="27">
        <v>27.0</v>
      </c>
      <c r="K304" s="27"/>
      <c r="L304" s="27"/>
      <c r="M304" s="27"/>
      <c r="N304" s="27"/>
      <c r="O304" s="45" t="str">
        <f t="shared" ref="O304:P304" si="174">IF(M304&gt;0,1,"")</f>
        <v/>
      </c>
      <c r="P304" s="45" t="str">
        <f t="shared" si="174"/>
        <v/>
      </c>
      <c r="Q304" s="34" t="str">
        <f t="shared" si="2"/>
        <v>#N/A</v>
      </c>
      <c r="R304" s="34" t="s">
        <v>1215</v>
      </c>
      <c r="T304" s="35" t="s">
        <v>1216</v>
      </c>
      <c r="U304" s="35" t="s">
        <v>186</v>
      </c>
      <c r="V304" s="35" t="s">
        <v>28</v>
      </c>
      <c r="W304" s="58">
        <v>84116.0</v>
      </c>
      <c r="X304" s="35" t="s">
        <v>29</v>
      </c>
      <c r="Y304" s="42" t="s">
        <v>64</v>
      </c>
      <c r="Z304" s="29">
        <f t="shared" si="158"/>
        <v>45748</v>
      </c>
      <c r="AA304" s="30">
        <v>45761.0</v>
      </c>
      <c r="AB304" s="27" t="s">
        <v>1217</v>
      </c>
      <c r="AC304" s="27" t="str">
        <f t="shared" si="159"/>
        <v/>
      </c>
      <c r="AD304" s="31">
        <f t="shared" si="160"/>
        <v>13</v>
      </c>
      <c r="AE304" s="14" t="s">
        <v>1218</v>
      </c>
      <c r="AF304" s="14"/>
      <c r="AG304" s="14"/>
      <c r="AH304" s="14"/>
      <c r="AI304" s="14"/>
      <c r="AJ304" s="14"/>
      <c r="AK304" s="14"/>
      <c r="AL304" s="14"/>
      <c r="AM304" s="14"/>
    </row>
    <row r="305" ht="14.25" customHeight="1">
      <c r="A305" s="39">
        <v>10.0</v>
      </c>
      <c r="B305" s="37">
        <v>45749.0</v>
      </c>
      <c r="C305" s="38" t="str">
        <f t="shared" si="1"/>
        <v>#REF!</v>
      </c>
      <c r="D305" s="39" t="s">
        <v>1219</v>
      </c>
      <c r="E305" s="40">
        <v>63760.0</v>
      </c>
      <c r="F305" s="36" t="s">
        <v>52</v>
      </c>
      <c r="G305" s="36">
        <v>34.0</v>
      </c>
      <c r="H305" s="36">
        <v>3.0</v>
      </c>
      <c r="I305" s="36">
        <v>1.0</v>
      </c>
      <c r="J305" s="36">
        <v>38.0</v>
      </c>
      <c r="Q305" s="34" t="str">
        <f t="shared" si="2"/>
        <v>#N/A</v>
      </c>
      <c r="R305" s="39" t="s">
        <v>1220</v>
      </c>
      <c r="S305" s="39"/>
      <c r="T305" s="39" t="s">
        <v>1221</v>
      </c>
      <c r="U305" s="39" t="s">
        <v>256</v>
      </c>
      <c r="V305" s="39" t="s">
        <v>28</v>
      </c>
      <c r="W305" s="41">
        <v>84057.0</v>
      </c>
      <c r="X305" s="39" t="s">
        <v>35</v>
      </c>
      <c r="Y305" s="36"/>
      <c r="Z305" s="37" t="str">
        <f t="shared" si="158"/>
        <v/>
      </c>
      <c r="AA305" s="37"/>
      <c r="AB305" s="36"/>
      <c r="AC305" s="36" t="str">
        <f t="shared" si="159"/>
        <v/>
      </c>
      <c r="AD305" s="38" t="str">
        <f t="shared" si="160"/>
        <v/>
      </c>
      <c r="AE305" s="39"/>
      <c r="AF305" s="14"/>
      <c r="AG305" s="14"/>
      <c r="AH305" s="14"/>
      <c r="AI305" s="14"/>
      <c r="AJ305" s="14"/>
      <c r="AK305" s="14"/>
      <c r="AL305" s="14"/>
      <c r="AM305" s="14"/>
    </row>
    <row r="306" ht="14.25" customHeight="1">
      <c r="A306" s="39">
        <v>6.0</v>
      </c>
      <c r="B306" s="37">
        <v>45749.0</v>
      </c>
      <c r="C306" s="38" t="str">
        <f t="shared" si="1"/>
        <v>#REF!</v>
      </c>
      <c r="D306" s="39" t="s">
        <v>1222</v>
      </c>
      <c r="E306" s="40">
        <v>28417.0</v>
      </c>
      <c r="F306" s="36" t="s">
        <v>52</v>
      </c>
      <c r="G306" s="36">
        <v>28.0</v>
      </c>
      <c r="H306" s="36">
        <v>3.0</v>
      </c>
      <c r="I306" s="36">
        <v>1.0</v>
      </c>
      <c r="J306" s="36">
        <v>32.0</v>
      </c>
      <c r="Q306" s="34" t="str">
        <f t="shared" si="2"/>
        <v>#N/A</v>
      </c>
      <c r="R306" s="39" t="s">
        <v>1223</v>
      </c>
      <c r="S306" s="39"/>
      <c r="T306" s="39" t="s">
        <v>1224</v>
      </c>
      <c r="U306" s="39" t="s">
        <v>256</v>
      </c>
      <c r="V306" s="39" t="s">
        <v>28</v>
      </c>
      <c r="W306" s="41">
        <v>84057.0</v>
      </c>
      <c r="X306" s="39" t="s">
        <v>35</v>
      </c>
      <c r="Y306" s="36"/>
      <c r="Z306" s="37" t="str">
        <f t="shared" si="158"/>
        <v/>
      </c>
      <c r="AA306" s="37"/>
      <c r="AB306" s="36"/>
      <c r="AC306" s="36" t="str">
        <f t="shared" si="159"/>
        <v/>
      </c>
      <c r="AD306" s="38" t="str">
        <f t="shared" si="160"/>
        <v/>
      </c>
      <c r="AE306" s="39" t="s">
        <v>1225</v>
      </c>
      <c r="AF306" s="14"/>
      <c r="AG306" s="14"/>
      <c r="AH306" s="14"/>
      <c r="AI306" s="14"/>
      <c r="AJ306" s="14"/>
      <c r="AK306" s="14"/>
      <c r="AL306" s="14"/>
      <c r="AM306" s="14"/>
    </row>
    <row r="307" ht="14.25" customHeight="1">
      <c r="A307" s="39">
        <v>6.0</v>
      </c>
      <c r="B307" s="37">
        <v>45749.0</v>
      </c>
      <c r="C307" s="38" t="str">
        <f t="shared" si="1"/>
        <v>#REF!</v>
      </c>
      <c r="D307" s="39" t="s">
        <v>1226</v>
      </c>
      <c r="E307" s="40">
        <v>107860.0</v>
      </c>
      <c r="F307" s="36" t="s">
        <v>52</v>
      </c>
      <c r="G307" s="36">
        <v>18.0</v>
      </c>
      <c r="H307" s="36">
        <v>2.0</v>
      </c>
      <c r="I307" s="36">
        <v>1.0</v>
      </c>
      <c r="J307" s="36">
        <v>21.0</v>
      </c>
      <c r="Q307" s="34" t="str">
        <f t="shared" si="2"/>
        <v>#N/A</v>
      </c>
      <c r="R307" s="39" t="s">
        <v>1227</v>
      </c>
      <c r="S307" s="39"/>
      <c r="T307" s="39" t="s">
        <v>1228</v>
      </c>
      <c r="U307" s="39" t="s">
        <v>256</v>
      </c>
      <c r="V307" s="39" t="s">
        <v>28</v>
      </c>
      <c r="W307" s="41">
        <v>84097.0</v>
      </c>
      <c r="X307" s="39" t="s">
        <v>35</v>
      </c>
      <c r="Y307" s="36"/>
      <c r="Z307" s="37" t="str">
        <f t="shared" si="158"/>
        <v/>
      </c>
      <c r="AA307" s="37"/>
      <c r="AB307" s="36"/>
      <c r="AC307" s="36" t="str">
        <f t="shared" si="159"/>
        <v/>
      </c>
      <c r="AD307" s="38" t="str">
        <f t="shared" si="160"/>
        <v/>
      </c>
      <c r="AE307" s="39"/>
      <c r="AF307" s="14"/>
      <c r="AG307" s="14"/>
      <c r="AH307" s="14"/>
      <c r="AI307" s="14"/>
      <c r="AJ307" s="14"/>
      <c r="AK307" s="14"/>
      <c r="AL307" s="14"/>
      <c r="AM307" s="14"/>
    </row>
    <row r="308" ht="14.25" customHeight="1">
      <c r="A308" s="34">
        <v>6.0</v>
      </c>
      <c r="B308" s="30">
        <v>45750.0</v>
      </c>
      <c r="C308" s="31" t="str">
        <f t="shared" si="1"/>
        <v>#REF!</v>
      </c>
      <c r="D308" s="14" t="s">
        <v>1229</v>
      </c>
      <c r="E308" s="34">
        <v>118998.0</v>
      </c>
      <c r="F308" s="27" t="s">
        <v>52</v>
      </c>
      <c r="G308" s="27">
        <v>24.0</v>
      </c>
      <c r="H308" s="27">
        <v>3.0</v>
      </c>
      <c r="I308" s="27">
        <v>1.0</v>
      </c>
      <c r="J308" s="27">
        <v>28.0</v>
      </c>
      <c r="K308" s="27"/>
      <c r="L308" s="27"/>
      <c r="M308" s="27"/>
      <c r="N308" s="27"/>
      <c r="O308" s="45" t="str">
        <f t="shared" ref="O308:P308" si="175">IF(M308&gt;0,1,"")</f>
        <v/>
      </c>
      <c r="P308" s="45" t="str">
        <f t="shared" si="175"/>
        <v/>
      </c>
      <c r="Q308" s="34" t="str">
        <f t="shared" si="2"/>
        <v>#N/A</v>
      </c>
      <c r="R308" s="34" t="s">
        <v>1230</v>
      </c>
      <c r="T308" s="35" t="s">
        <v>1231</v>
      </c>
      <c r="U308" s="35" t="s">
        <v>731</v>
      </c>
      <c r="V308" s="35" t="s">
        <v>28</v>
      </c>
      <c r="W308" s="58">
        <v>84107.0</v>
      </c>
      <c r="X308" s="35" t="s">
        <v>29</v>
      </c>
      <c r="Y308" s="42" t="s">
        <v>64</v>
      </c>
      <c r="Z308" s="29">
        <f t="shared" si="158"/>
        <v>45750</v>
      </c>
      <c r="AA308" s="30">
        <v>45771.0</v>
      </c>
      <c r="AB308" s="27" t="s">
        <v>1232</v>
      </c>
      <c r="AC308" s="27" t="str">
        <f t="shared" si="159"/>
        <v/>
      </c>
      <c r="AD308" s="31">
        <f t="shared" si="160"/>
        <v>21</v>
      </c>
      <c r="AE308" s="14" t="s">
        <v>1233</v>
      </c>
      <c r="AF308" s="14"/>
      <c r="AG308" s="14"/>
      <c r="AH308" s="14"/>
      <c r="AI308" s="14"/>
      <c r="AJ308" s="14"/>
      <c r="AK308" s="14"/>
      <c r="AL308" s="14"/>
      <c r="AM308" s="14"/>
    </row>
    <row r="309" ht="14.25" customHeight="1">
      <c r="A309" s="34">
        <v>16.0</v>
      </c>
      <c r="B309" s="30">
        <v>45750.0</v>
      </c>
      <c r="C309" s="31" t="str">
        <f t="shared" si="1"/>
        <v>#REF!</v>
      </c>
      <c r="D309" s="14" t="s">
        <v>1234</v>
      </c>
      <c r="E309" s="34">
        <v>11473.0</v>
      </c>
      <c r="F309" s="27" t="s">
        <v>52</v>
      </c>
      <c r="G309" s="27">
        <v>64.0</v>
      </c>
      <c r="H309" s="27">
        <v>5.0</v>
      </c>
      <c r="I309" s="27">
        <v>2.0</v>
      </c>
      <c r="J309" s="27">
        <v>71.0</v>
      </c>
      <c r="K309" s="27"/>
      <c r="L309" s="27"/>
      <c r="M309" s="27"/>
      <c r="N309" s="27"/>
      <c r="O309" s="45" t="str">
        <f t="shared" ref="O309:P309" si="176">IF(M309&gt;0,1,"")</f>
        <v/>
      </c>
      <c r="P309" s="45" t="str">
        <f t="shared" si="176"/>
        <v/>
      </c>
      <c r="Q309" s="34" t="str">
        <f t="shared" si="2"/>
        <v>#N/A</v>
      </c>
      <c r="R309" s="34" t="s">
        <v>1235</v>
      </c>
      <c r="S309" s="9" t="s">
        <v>1236</v>
      </c>
      <c r="T309" s="34" t="s">
        <v>1237</v>
      </c>
      <c r="U309" s="34" t="s">
        <v>292</v>
      </c>
      <c r="V309" s="34" t="s">
        <v>28</v>
      </c>
      <c r="W309" s="28">
        <v>84120.0</v>
      </c>
      <c r="X309" s="34" t="s">
        <v>29</v>
      </c>
      <c r="Y309" s="27"/>
      <c r="Z309" s="30" t="str">
        <f t="shared" si="158"/>
        <v/>
      </c>
      <c r="AA309" s="30"/>
      <c r="AB309" s="27"/>
      <c r="AC309" s="27" t="str">
        <f t="shared" si="159"/>
        <v/>
      </c>
      <c r="AD309" s="31" t="str">
        <f t="shared" si="160"/>
        <v/>
      </c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ht="14.25" customHeight="1">
      <c r="A310" s="34">
        <v>8.0</v>
      </c>
      <c r="B310" s="30">
        <v>45751.0</v>
      </c>
      <c r="C310" s="31" t="str">
        <f t="shared" si="1"/>
        <v>#REF!</v>
      </c>
      <c r="D310" s="14" t="s">
        <v>1238</v>
      </c>
      <c r="E310" s="34">
        <v>1.223302E7</v>
      </c>
      <c r="F310" s="27" t="s">
        <v>52</v>
      </c>
      <c r="G310" s="27">
        <v>32.0</v>
      </c>
      <c r="H310" s="27">
        <v>3.0</v>
      </c>
      <c r="I310" s="27">
        <v>1.0</v>
      </c>
      <c r="J310" s="27">
        <v>36.0</v>
      </c>
      <c r="K310" s="27"/>
      <c r="L310" s="27"/>
      <c r="M310" s="27"/>
      <c r="N310" s="27"/>
      <c r="O310" s="45" t="str">
        <f t="shared" ref="O310:P310" si="177">IF(M310&gt;0,1,"")</f>
        <v/>
      </c>
      <c r="P310" s="45" t="str">
        <f t="shared" si="177"/>
        <v/>
      </c>
      <c r="Q310" s="34" t="str">
        <f t="shared" si="2"/>
        <v>#N/A</v>
      </c>
      <c r="R310" s="34" t="s">
        <v>1239</v>
      </c>
      <c r="S310" s="9" t="s">
        <v>1240</v>
      </c>
      <c r="T310" s="35" t="s">
        <v>1241</v>
      </c>
      <c r="U310" s="35" t="s">
        <v>27</v>
      </c>
      <c r="V310" s="35" t="s">
        <v>875</v>
      </c>
      <c r="W310" s="58">
        <v>84070.0</v>
      </c>
      <c r="X310" s="35" t="s">
        <v>29</v>
      </c>
      <c r="Y310" s="42"/>
      <c r="Z310" s="29" t="str">
        <f t="shared" si="158"/>
        <v/>
      </c>
      <c r="AA310" s="30"/>
      <c r="AB310" s="27"/>
      <c r="AC310" s="27" t="str">
        <f t="shared" si="159"/>
        <v/>
      </c>
      <c r="AD310" s="31" t="str">
        <f t="shared" si="160"/>
        <v/>
      </c>
      <c r="AE310" s="14"/>
      <c r="AF310" s="14"/>
      <c r="AG310" s="32"/>
      <c r="AH310" s="32"/>
      <c r="AI310" s="14"/>
      <c r="AJ310" s="14"/>
      <c r="AK310" s="14"/>
      <c r="AL310" s="14"/>
      <c r="AM310" s="14"/>
    </row>
    <row r="311" ht="14.25" customHeight="1">
      <c r="A311" s="34">
        <v>8.0</v>
      </c>
      <c r="B311" s="30">
        <v>45751.0</v>
      </c>
      <c r="C311" s="31" t="str">
        <f t="shared" si="1"/>
        <v>#REF!</v>
      </c>
      <c r="D311" s="14" t="s">
        <v>1242</v>
      </c>
      <c r="E311" s="34">
        <v>1.2250003E7</v>
      </c>
      <c r="F311" s="27" t="s">
        <v>52</v>
      </c>
      <c r="G311" s="27">
        <v>24.0</v>
      </c>
      <c r="H311" s="27">
        <v>2.0</v>
      </c>
      <c r="I311" s="27">
        <v>1.0</v>
      </c>
      <c r="J311" s="27">
        <v>27.0</v>
      </c>
      <c r="K311" s="27"/>
      <c r="L311" s="27"/>
      <c r="M311" s="27"/>
      <c r="N311" s="27"/>
      <c r="O311" s="45" t="str">
        <f t="shared" ref="O311:P311" si="178">IF(M311&gt;0,1,"")</f>
        <v/>
      </c>
      <c r="P311" s="45" t="str">
        <f t="shared" si="178"/>
        <v/>
      </c>
      <c r="Q311" s="34" t="str">
        <f t="shared" si="2"/>
        <v>#N/A</v>
      </c>
      <c r="R311" s="34" t="s">
        <v>1243</v>
      </c>
      <c r="T311" s="34" t="s">
        <v>1244</v>
      </c>
      <c r="U311" s="34" t="s">
        <v>731</v>
      </c>
      <c r="V311" s="34" t="s">
        <v>28</v>
      </c>
      <c r="W311" s="28">
        <v>84123.0</v>
      </c>
      <c r="X311" s="34" t="s">
        <v>29</v>
      </c>
      <c r="Y311" s="27"/>
      <c r="Z311" s="30" t="str">
        <f t="shared" si="158"/>
        <v/>
      </c>
      <c r="AA311" s="30"/>
      <c r="AB311" s="27"/>
      <c r="AC311" s="27" t="str">
        <f t="shared" si="159"/>
        <v/>
      </c>
      <c r="AD311" s="31" t="str">
        <f t="shared" si="160"/>
        <v/>
      </c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ht="14.25" customHeight="1">
      <c r="A312" s="39">
        <v>6.0</v>
      </c>
      <c r="B312" s="37">
        <v>45754.0</v>
      </c>
      <c r="C312" s="38" t="str">
        <f t="shared" si="1"/>
        <v>#REF!</v>
      </c>
      <c r="D312" s="39" t="s">
        <v>1245</v>
      </c>
      <c r="E312" s="39">
        <v>75754.0</v>
      </c>
      <c r="F312" s="36" t="s">
        <v>52</v>
      </c>
      <c r="G312" s="36">
        <v>24.0</v>
      </c>
      <c r="H312" s="36">
        <v>4.0</v>
      </c>
      <c r="I312" s="36">
        <v>1.0</v>
      </c>
      <c r="J312" s="36">
        <v>29.0</v>
      </c>
      <c r="K312" s="36"/>
      <c r="L312" s="36"/>
      <c r="M312" s="36"/>
      <c r="N312" s="36"/>
      <c r="O312" s="36" t="str">
        <f t="shared" ref="O312:P312" si="179">IF(M312&gt;0,1,"")</f>
        <v/>
      </c>
      <c r="P312" s="36" t="str">
        <f t="shared" si="179"/>
        <v/>
      </c>
      <c r="Q312" s="34" t="str">
        <f t="shared" si="2"/>
        <v>#N/A</v>
      </c>
      <c r="R312" s="39" t="s">
        <v>1246</v>
      </c>
      <c r="S312" s="43" t="s">
        <v>1247</v>
      </c>
      <c r="T312" s="44" t="s">
        <v>1248</v>
      </c>
      <c r="U312" s="44" t="s">
        <v>243</v>
      </c>
      <c r="V312" s="44" t="s">
        <v>28</v>
      </c>
      <c r="W312" s="78">
        <v>84062.0</v>
      </c>
      <c r="X312" s="44" t="s">
        <v>35</v>
      </c>
      <c r="Y312" s="36"/>
      <c r="Z312" s="37" t="str">
        <f t="shared" si="158"/>
        <v/>
      </c>
      <c r="AA312" s="37"/>
      <c r="AB312" s="36"/>
      <c r="AC312" s="36" t="str">
        <f t="shared" si="159"/>
        <v/>
      </c>
      <c r="AD312" s="38" t="str">
        <f t="shared" si="160"/>
        <v/>
      </c>
      <c r="AE312" s="39"/>
      <c r="AF312" s="14"/>
      <c r="AG312" s="14"/>
      <c r="AH312" s="14"/>
      <c r="AI312" s="56"/>
      <c r="AJ312" s="56"/>
      <c r="AK312" s="14"/>
      <c r="AL312" s="14"/>
      <c r="AM312" s="14"/>
    </row>
    <row r="313" ht="14.25" customHeight="1">
      <c r="A313" s="39">
        <v>10.0</v>
      </c>
      <c r="B313" s="37">
        <v>45754.0</v>
      </c>
      <c r="C313" s="38" t="str">
        <f t="shared" si="1"/>
        <v>#REF!</v>
      </c>
      <c r="D313" s="39" t="s">
        <v>1249</v>
      </c>
      <c r="E313" s="40">
        <v>78390.0</v>
      </c>
      <c r="F313" s="36" t="s">
        <v>52</v>
      </c>
      <c r="G313" s="36">
        <v>14.0</v>
      </c>
      <c r="H313" s="36">
        <v>3.0</v>
      </c>
      <c r="I313" s="36">
        <v>1.0</v>
      </c>
      <c r="J313" s="36">
        <v>18.0</v>
      </c>
      <c r="Q313" s="34" t="str">
        <f t="shared" si="2"/>
        <v>#N/A</v>
      </c>
      <c r="R313" s="39" t="s">
        <v>1250</v>
      </c>
      <c r="S313" s="39"/>
      <c r="T313" s="39" t="s">
        <v>1251</v>
      </c>
      <c r="U313" s="39" t="s">
        <v>48</v>
      </c>
      <c r="V313" s="39" t="s">
        <v>28</v>
      </c>
      <c r="W313" s="41">
        <v>84601.0</v>
      </c>
      <c r="X313" s="39" t="s">
        <v>35</v>
      </c>
      <c r="Y313" s="36"/>
      <c r="Z313" s="37" t="str">
        <f t="shared" si="158"/>
        <v/>
      </c>
      <c r="AA313" s="37"/>
      <c r="AB313" s="36"/>
      <c r="AC313" s="36" t="str">
        <f t="shared" si="159"/>
        <v/>
      </c>
      <c r="AD313" s="38" t="str">
        <f t="shared" si="160"/>
        <v/>
      </c>
      <c r="AE313" s="39"/>
      <c r="AF313" s="14"/>
      <c r="AG313" s="14"/>
      <c r="AH313" s="14"/>
      <c r="AI313" s="14"/>
      <c r="AJ313" s="14"/>
      <c r="AK313" s="14"/>
      <c r="AL313" s="14"/>
      <c r="AM313" s="14"/>
    </row>
    <row r="314" ht="14.25" customHeight="1">
      <c r="A314" s="39">
        <v>8.0</v>
      </c>
      <c r="B314" s="37">
        <v>45754.0</v>
      </c>
      <c r="C314" s="38" t="str">
        <f t="shared" si="1"/>
        <v>#REF!</v>
      </c>
      <c r="D314" s="39" t="s">
        <v>1252</v>
      </c>
      <c r="E314" s="39">
        <v>46062.0</v>
      </c>
      <c r="F314" s="36" t="s">
        <v>52</v>
      </c>
      <c r="G314" s="36">
        <v>16.0</v>
      </c>
      <c r="H314" s="36">
        <v>3.0</v>
      </c>
      <c r="I314" s="36">
        <v>1.0</v>
      </c>
      <c r="J314" s="36">
        <v>20.0</v>
      </c>
      <c r="Q314" s="34" t="str">
        <f t="shared" si="2"/>
        <v>#N/A</v>
      </c>
      <c r="R314" s="39" t="s">
        <v>1253</v>
      </c>
      <c r="S314" s="39"/>
      <c r="T314" s="44" t="s">
        <v>1254</v>
      </c>
      <c r="U314" s="39" t="s">
        <v>48</v>
      </c>
      <c r="V314" s="39" t="s">
        <v>28</v>
      </c>
      <c r="W314" s="41">
        <v>84601.0</v>
      </c>
      <c r="X314" s="39" t="s">
        <v>35</v>
      </c>
      <c r="Y314" s="36" t="s">
        <v>64</v>
      </c>
      <c r="Z314" s="37">
        <f t="shared" si="158"/>
        <v>45754</v>
      </c>
      <c r="AA314" s="37">
        <v>45820.0</v>
      </c>
      <c r="AB314" s="36" t="s">
        <v>1255</v>
      </c>
      <c r="AC314" s="36" t="str">
        <f t="shared" si="159"/>
        <v/>
      </c>
      <c r="AD314" s="38">
        <f t="shared" si="160"/>
        <v>66</v>
      </c>
      <c r="AE314" s="39" t="s">
        <v>1256</v>
      </c>
      <c r="AF314" s="14"/>
      <c r="AG314" s="14"/>
      <c r="AH314" s="14"/>
      <c r="AI314" s="14"/>
      <c r="AJ314" s="14"/>
      <c r="AK314" s="14"/>
      <c r="AL314" s="14"/>
      <c r="AM314" s="14"/>
    </row>
    <row r="315" ht="14.25" customHeight="1">
      <c r="A315" s="39">
        <v>20.0</v>
      </c>
      <c r="B315" s="37">
        <v>45755.0</v>
      </c>
      <c r="C315" s="38" t="str">
        <f t="shared" si="1"/>
        <v>#REF!</v>
      </c>
      <c r="D315" s="39" t="s">
        <v>1257</v>
      </c>
      <c r="E315" s="40">
        <v>80083.0</v>
      </c>
      <c r="F315" s="36" t="s">
        <v>52</v>
      </c>
      <c r="G315" s="36">
        <v>88.0</v>
      </c>
      <c r="H315" s="36">
        <v>4.0</v>
      </c>
      <c r="I315" s="36">
        <v>1.0</v>
      </c>
      <c r="J315" s="36">
        <v>93.0</v>
      </c>
      <c r="Q315" s="34" t="str">
        <f t="shared" si="2"/>
        <v>#N/A</v>
      </c>
      <c r="R315" s="39" t="s">
        <v>1258</v>
      </c>
      <c r="S315" s="39"/>
      <c r="T315" s="39" t="s">
        <v>1259</v>
      </c>
      <c r="U315" s="39" t="s">
        <v>179</v>
      </c>
      <c r="V315" s="39" t="s">
        <v>28</v>
      </c>
      <c r="W315" s="41">
        <v>84043.0</v>
      </c>
      <c r="X315" s="39" t="s">
        <v>35</v>
      </c>
      <c r="Y315" s="36" t="s">
        <v>64</v>
      </c>
      <c r="Z315" s="37">
        <f t="shared" si="158"/>
        <v>45755</v>
      </c>
      <c r="AA315" s="37">
        <v>45763.0</v>
      </c>
      <c r="AB315" s="36" t="s">
        <v>1260</v>
      </c>
      <c r="AC315" s="36" t="str">
        <f t="shared" si="159"/>
        <v/>
      </c>
      <c r="AD315" s="38">
        <f t="shared" si="160"/>
        <v>8</v>
      </c>
      <c r="AE315" s="39" t="s">
        <v>1261</v>
      </c>
      <c r="AF315" s="14"/>
      <c r="AG315" s="14"/>
      <c r="AH315" s="14"/>
      <c r="AI315" s="14"/>
      <c r="AJ315" s="14"/>
      <c r="AK315" s="14"/>
      <c r="AL315" s="14"/>
      <c r="AM315" s="14"/>
    </row>
    <row r="316" ht="14.25" customHeight="1">
      <c r="A316" s="59">
        <v>8.0</v>
      </c>
      <c r="B316" s="60">
        <v>45761.0</v>
      </c>
      <c r="C316" s="61" t="str">
        <f t="shared" si="1"/>
        <v>#REF!</v>
      </c>
      <c r="D316" s="59" t="s">
        <v>1262</v>
      </c>
      <c r="E316" s="59">
        <v>55180.0</v>
      </c>
      <c r="F316" s="45" t="s">
        <v>52</v>
      </c>
      <c r="G316" s="45">
        <v>31.0</v>
      </c>
      <c r="H316" s="45">
        <v>3.0</v>
      </c>
      <c r="I316" s="45">
        <v>1.0</v>
      </c>
      <c r="J316" s="45">
        <v>35.0</v>
      </c>
      <c r="K316" s="45"/>
      <c r="L316" s="45"/>
      <c r="M316" s="45">
        <v>3.0</v>
      </c>
      <c r="N316" s="45">
        <v>0.0</v>
      </c>
      <c r="O316" s="45">
        <f t="shared" ref="O316:P316" si="180">IF(M316&gt;0,1,"")</f>
        <v>1</v>
      </c>
      <c r="P316" s="45" t="str">
        <f t="shared" si="180"/>
        <v/>
      </c>
      <c r="Q316" s="34" t="str">
        <f t="shared" si="2"/>
        <v>#N/A</v>
      </c>
      <c r="R316" s="59" t="s">
        <v>1263</v>
      </c>
      <c r="S316" s="59"/>
      <c r="T316" s="62" t="s">
        <v>1264</v>
      </c>
      <c r="U316" s="62" t="s">
        <v>186</v>
      </c>
      <c r="V316" s="62" t="s">
        <v>28</v>
      </c>
      <c r="W316" s="63">
        <v>84103.0</v>
      </c>
      <c r="X316" s="62" t="s">
        <v>29</v>
      </c>
      <c r="Y316" s="64"/>
      <c r="Z316" s="76" t="str">
        <f t="shared" si="158"/>
        <v/>
      </c>
      <c r="AA316" s="60"/>
      <c r="AB316" s="45"/>
      <c r="AC316" s="45" t="str">
        <f t="shared" si="159"/>
        <v/>
      </c>
      <c r="AD316" s="61" t="str">
        <f t="shared" si="160"/>
        <v/>
      </c>
      <c r="AE316" s="59"/>
      <c r="AF316" s="14"/>
      <c r="AG316" s="14"/>
      <c r="AH316" s="14"/>
      <c r="AI316" s="14"/>
      <c r="AJ316" s="14"/>
      <c r="AK316" s="14"/>
      <c r="AL316" s="14"/>
      <c r="AM316" s="14"/>
    </row>
    <row r="317" ht="14.25" customHeight="1">
      <c r="A317" s="34">
        <v>8.0</v>
      </c>
      <c r="B317" s="30">
        <v>45761.0</v>
      </c>
      <c r="C317" s="31" t="str">
        <f t="shared" si="1"/>
        <v>#REF!</v>
      </c>
      <c r="D317" s="14" t="s">
        <v>1265</v>
      </c>
      <c r="E317" s="34">
        <v>92635.0</v>
      </c>
      <c r="F317" s="27" t="s">
        <v>52</v>
      </c>
      <c r="G317" s="27">
        <v>32.0</v>
      </c>
      <c r="H317" s="27">
        <v>4.0</v>
      </c>
      <c r="I317" s="27">
        <v>1.0</v>
      </c>
      <c r="J317" s="27">
        <v>37.0</v>
      </c>
      <c r="K317" s="27"/>
      <c r="L317" s="27"/>
      <c r="M317" s="27"/>
      <c r="N317" s="27"/>
      <c r="O317" s="45" t="str">
        <f t="shared" ref="O317:P317" si="181">IF(M317&gt;0,1,"")</f>
        <v/>
      </c>
      <c r="P317" s="45" t="str">
        <f t="shared" si="181"/>
        <v/>
      </c>
      <c r="Q317" s="34" t="str">
        <f t="shared" si="2"/>
        <v>#N/A</v>
      </c>
      <c r="R317" s="34" t="s">
        <v>1067</v>
      </c>
      <c r="T317" s="35" t="s">
        <v>1266</v>
      </c>
      <c r="U317" s="35" t="s">
        <v>186</v>
      </c>
      <c r="V317" s="35" t="s">
        <v>28</v>
      </c>
      <c r="W317" s="58">
        <v>84102.0</v>
      </c>
      <c r="X317" s="35" t="s">
        <v>29</v>
      </c>
      <c r="Y317" s="42"/>
      <c r="Z317" s="29" t="str">
        <f t="shared" si="158"/>
        <v/>
      </c>
      <c r="AA317" s="30"/>
      <c r="AB317" s="27"/>
      <c r="AC317" s="27" t="str">
        <f t="shared" si="159"/>
        <v/>
      </c>
      <c r="AD317" s="31" t="str">
        <f t="shared" si="160"/>
        <v/>
      </c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ht="14.25" customHeight="1">
      <c r="A318" s="34">
        <v>8.0</v>
      </c>
      <c r="B318" s="30">
        <v>45762.0</v>
      </c>
      <c r="C318" s="31" t="str">
        <f t="shared" si="1"/>
        <v>#REF!</v>
      </c>
      <c r="D318" s="14" t="s">
        <v>1267</v>
      </c>
      <c r="E318" s="34">
        <v>1.2246062E7</v>
      </c>
      <c r="F318" s="27" t="s">
        <v>52</v>
      </c>
      <c r="G318" s="27">
        <v>32.0</v>
      </c>
      <c r="H318" s="27">
        <v>3.0</v>
      </c>
      <c r="I318" s="27">
        <v>1.0</v>
      </c>
      <c r="J318" s="27">
        <v>36.0</v>
      </c>
      <c r="K318" s="27"/>
      <c r="L318" s="27"/>
      <c r="M318" s="27"/>
      <c r="N318" s="27"/>
      <c r="O318" s="45" t="str">
        <f t="shared" ref="O318:P318" si="182">IF(M318&gt;0,1,"")</f>
        <v/>
      </c>
      <c r="P318" s="45" t="str">
        <f t="shared" si="182"/>
        <v/>
      </c>
      <c r="Q318" s="34" t="str">
        <f t="shared" si="2"/>
        <v>#N/A</v>
      </c>
      <c r="R318" s="34" t="s">
        <v>1268</v>
      </c>
      <c r="T318" s="35" t="s">
        <v>1269</v>
      </c>
      <c r="U318" s="35" t="s">
        <v>186</v>
      </c>
      <c r="V318" s="35" t="s">
        <v>28</v>
      </c>
      <c r="W318" s="58">
        <v>84104.0</v>
      </c>
      <c r="X318" s="35" t="s">
        <v>29</v>
      </c>
      <c r="Y318" s="42"/>
      <c r="Z318" s="29" t="str">
        <f t="shared" si="158"/>
        <v/>
      </c>
      <c r="AA318" s="30"/>
      <c r="AB318" s="27"/>
      <c r="AC318" s="27" t="str">
        <f t="shared" si="159"/>
        <v/>
      </c>
      <c r="AD318" s="31" t="str">
        <f t="shared" si="160"/>
        <v/>
      </c>
      <c r="AE318" s="14"/>
      <c r="AF318" s="56"/>
      <c r="AG318" s="14"/>
      <c r="AH318" s="14"/>
      <c r="AI318" s="14"/>
      <c r="AJ318" s="14"/>
      <c r="AK318" s="53"/>
      <c r="AL318" s="53"/>
      <c r="AM318" s="53"/>
    </row>
    <row r="319" ht="14.25" customHeight="1">
      <c r="A319" s="34">
        <v>12.0</v>
      </c>
      <c r="B319" s="30">
        <v>45762.0</v>
      </c>
      <c r="C319" s="31" t="str">
        <f t="shared" si="1"/>
        <v>#REF!</v>
      </c>
      <c r="D319" s="14" t="s">
        <v>1270</v>
      </c>
      <c r="E319" s="34">
        <v>114091.0</v>
      </c>
      <c r="F319" s="27" t="s">
        <v>52</v>
      </c>
      <c r="G319" s="27">
        <v>44.0</v>
      </c>
      <c r="H319" s="27">
        <v>4.0</v>
      </c>
      <c r="I319" s="27">
        <v>1.0</v>
      </c>
      <c r="J319" s="27">
        <v>49.0</v>
      </c>
      <c r="K319" s="27"/>
      <c r="L319" s="27"/>
      <c r="M319" s="27"/>
      <c r="N319" s="27"/>
      <c r="O319" s="45" t="str">
        <f t="shared" ref="O319:P319" si="183">IF(M319&gt;0,1,"")</f>
        <v/>
      </c>
      <c r="P319" s="45" t="str">
        <f t="shared" si="183"/>
        <v/>
      </c>
      <c r="Q319" s="34" t="str">
        <f t="shared" si="2"/>
        <v>#N/A</v>
      </c>
      <c r="R319" s="34" t="s">
        <v>1271</v>
      </c>
      <c r="T319" s="35" t="s">
        <v>1272</v>
      </c>
      <c r="U319" s="35" t="s">
        <v>453</v>
      </c>
      <c r="V319" s="35" t="s">
        <v>28</v>
      </c>
      <c r="W319" s="58">
        <v>84088.0</v>
      </c>
      <c r="X319" s="35" t="s">
        <v>29</v>
      </c>
      <c r="Y319" s="42"/>
      <c r="Z319" s="29" t="str">
        <f t="shared" si="158"/>
        <v/>
      </c>
      <c r="AA319" s="30"/>
      <c r="AB319" s="27"/>
      <c r="AC319" s="27" t="str">
        <f t="shared" si="159"/>
        <v/>
      </c>
      <c r="AD319" s="31" t="str">
        <f t="shared" si="160"/>
        <v/>
      </c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ht="14.25" customHeight="1">
      <c r="A320" s="39">
        <v>16.0</v>
      </c>
      <c r="B320" s="37">
        <v>45763.0</v>
      </c>
      <c r="C320" s="38" t="str">
        <f t="shared" si="1"/>
        <v>#REF!</v>
      </c>
      <c r="D320" s="39" t="s">
        <v>1273</v>
      </c>
      <c r="E320" s="40">
        <v>1.2240192E7</v>
      </c>
      <c r="F320" s="36" t="s">
        <v>52</v>
      </c>
      <c r="G320" s="36">
        <v>56.0</v>
      </c>
      <c r="H320" s="36">
        <v>4.0</v>
      </c>
      <c r="I320" s="36">
        <v>1.0</v>
      </c>
      <c r="J320" s="36">
        <v>61.0</v>
      </c>
      <c r="Q320" s="34" t="str">
        <f t="shared" si="2"/>
        <v>#N/A</v>
      </c>
      <c r="R320" s="39" t="s">
        <v>1274</v>
      </c>
      <c r="S320" s="39"/>
      <c r="T320" s="39" t="s">
        <v>1275</v>
      </c>
      <c r="U320" s="39" t="s">
        <v>283</v>
      </c>
      <c r="V320" s="39" t="s">
        <v>28</v>
      </c>
      <c r="W320" s="41">
        <v>84042.0</v>
      </c>
      <c r="X320" s="39" t="s">
        <v>35</v>
      </c>
      <c r="Y320" s="36"/>
      <c r="Z320" s="37" t="str">
        <f t="shared" si="158"/>
        <v/>
      </c>
      <c r="AA320" s="37"/>
      <c r="AB320" s="36"/>
      <c r="AC320" s="36" t="str">
        <f t="shared" si="159"/>
        <v/>
      </c>
      <c r="AD320" s="38" t="str">
        <f t="shared" si="160"/>
        <v/>
      </c>
      <c r="AE320" s="39"/>
      <c r="AF320" s="14"/>
      <c r="AG320" s="14"/>
      <c r="AH320" s="14"/>
      <c r="AI320" s="14"/>
      <c r="AJ320" s="14"/>
      <c r="AK320" s="14"/>
      <c r="AL320" s="14"/>
      <c r="AM320" s="14"/>
    </row>
    <row r="321" ht="14.25" customHeight="1">
      <c r="A321" s="39">
        <v>10.0</v>
      </c>
      <c r="B321" s="37">
        <v>45763.0</v>
      </c>
      <c r="C321" s="38" t="str">
        <f t="shared" si="1"/>
        <v>#REF!</v>
      </c>
      <c r="D321" s="39" t="s">
        <v>1276</v>
      </c>
      <c r="E321" s="39">
        <v>85108.0</v>
      </c>
      <c r="F321" s="36" t="s">
        <v>52</v>
      </c>
      <c r="G321" s="36">
        <v>44.0</v>
      </c>
      <c r="H321" s="36">
        <v>4.0</v>
      </c>
      <c r="I321" s="36">
        <v>1.0</v>
      </c>
      <c r="J321" s="36">
        <v>49.0</v>
      </c>
      <c r="Q321" s="34" t="str">
        <f t="shared" si="2"/>
        <v>#N/A</v>
      </c>
      <c r="R321" s="39" t="s">
        <v>1277</v>
      </c>
      <c r="S321" s="39"/>
      <c r="T321" s="44" t="s">
        <v>1278</v>
      </c>
      <c r="U321" s="39" t="s">
        <v>256</v>
      </c>
      <c r="V321" s="39" t="s">
        <v>28</v>
      </c>
      <c r="W321" s="41">
        <v>84057.0</v>
      </c>
      <c r="X321" s="39" t="s">
        <v>35</v>
      </c>
      <c r="Y321" s="36"/>
      <c r="Z321" s="37" t="str">
        <f t="shared" si="158"/>
        <v/>
      </c>
      <c r="AA321" s="37"/>
      <c r="AB321" s="36"/>
      <c r="AC321" s="36" t="str">
        <f t="shared" si="159"/>
        <v/>
      </c>
      <c r="AD321" s="38" t="str">
        <f t="shared" si="160"/>
        <v/>
      </c>
      <c r="AE321" s="39"/>
      <c r="AF321" s="14"/>
      <c r="AG321" s="14"/>
      <c r="AH321" s="14"/>
      <c r="AI321" s="14"/>
      <c r="AJ321" s="14"/>
      <c r="AK321" s="14"/>
      <c r="AL321" s="14"/>
      <c r="AM321" s="14"/>
    </row>
    <row r="322" ht="14.25" customHeight="1">
      <c r="A322" s="34">
        <v>4.0</v>
      </c>
      <c r="B322" s="37">
        <v>45763.0</v>
      </c>
      <c r="C322" s="38" t="str">
        <f t="shared" si="1"/>
        <v>#REF!</v>
      </c>
      <c r="D322" s="39" t="s">
        <v>1279</v>
      </c>
      <c r="E322" s="39">
        <v>25091.0</v>
      </c>
      <c r="F322" s="36" t="s">
        <v>52</v>
      </c>
      <c r="G322" s="36">
        <v>14.0</v>
      </c>
      <c r="H322" s="36">
        <v>3.0</v>
      </c>
      <c r="I322" s="36">
        <v>1.0</v>
      </c>
      <c r="J322" s="36">
        <v>18.0</v>
      </c>
      <c r="K322" s="39"/>
      <c r="L322" s="39"/>
      <c r="M322" s="39"/>
      <c r="N322" s="39"/>
      <c r="O322" s="39"/>
      <c r="P322" s="39"/>
      <c r="Q322" s="34" t="str">
        <f t="shared" si="2"/>
        <v>#N/A</v>
      </c>
      <c r="R322" s="39" t="s">
        <v>1280</v>
      </c>
      <c r="S322" s="39"/>
      <c r="T322" s="39" t="s">
        <v>1281</v>
      </c>
      <c r="U322" s="39" t="s">
        <v>277</v>
      </c>
      <c r="V322" s="39" t="s">
        <v>28</v>
      </c>
      <c r="W322" s="41">
        <v>84003.0</v>
      </c>
      <c r="X322" s="39" t="s">
        <v>35</v>
      </c>
      <c r="Y322" s="36"/>
      <c r="Z322" s="37" t="str">
        <f t="shared" si="158"/>
        <v/>
      </c>
      <c r="AA322" s="37"/>
      <c r="AB322" s="36"/>
      <c r="AC322" s="36" t="str">
        <f t="shared" si="159"/>
        <v/>
      </c>
      <c r="AD322" s="38" t="str">
        <f t="shared" si="160"/>
        <v/>
      </c>
      <c r="AE322" s="39"/>
      <c r="AF322" s="14"/>
      <c r="AG322" s="14"/>
      <c r="AH322" s="14"/>
      <c r="AI322" s="14"/>
      <c r="AJ322" s="14"/>
      <c r="AK322" s="14"/>
      <c r="AL322" s="14"/>
      <c r="AM322" s="14"/>
    </row>
    <row r="323" ht="14.25" customHeight="1">
      <c r="A323" s="34">
        <v>16.0</v>
      </c>
      <c r="B323" s="30">
        <v>45764.0</v>
      </c>
      <c r="C323" s="31" t="str">
        <f t="shared" si="1"/>
        <v>#REF!</v>
      </c>
      <c r="D323" s="14" t="s">
        <v>1282</v>
      </c>
      <c r="E323" s="34">
        <v>96675.0</v>
      </c>
      <c r="F323" s="27" t="s">
        <v>52</v>
      </c>
      <c r="G323" s="27">
        <v>72.0</v>
      </c>
      <c r="H323" s="27">
        <v>4.0</v>
      </c>
      <c r="I323" s="27">
        <v>1.0</v>
      </c>
      <c r="J323" s="27">
        <v>77.0</v>
      </c>
      <c r="K323" s="27"/>
      <c r="L323" s="27"/>
      <c r="M323" s="27"/>
      <c r="N323" s="27"/>
      <c r="O323" s="45" t="str">
        <f t="shared" ref="O323:P323" si="184">IF(M323&gt;0,1,"")</f>
        <v/>
      </c>
      <c r="P323" s="45" t="str">
        <f t="shared" si="184"/>
        <v/>
      </c>
      <c r="Q323" s="34" t="str">
        <f t="shared" si="2"/>
        <v>#N/A</v>
      </c>
      <c r="R323" s="34" t="s">
        <v>1283</v>
      </c>
      <c r="T323" s="34" t="s">
        <v>1284</v>
      </c>
      <c r="U323" s="34" t="s">
        <v>186</v>
      </c>
      <c r="V323" s="34" t="s">
        <v>28</v>
      </c>
      <c r="W323" s="28">
        <v>84101.0</v>
      </c>
      <c r="X323" s="34" t="s">
        <v>29</v>
      </c>
      <c r="Y323" s="27"/>
      <c r="Z323" s="30" t="str">
        <f t="shared" si="158"/>
        <v/>
      </c>
      <c r="AA323" s="30"/>
      <c r="AB323" s="27"/>
      <c r="AC323" s="27" t="str">
        <f t="shared" si="159"/>
        <v/>
      </c>
      <c r="AD323" s="31" t="str">
        <f t="shared" si="160"/>
        <v/>
      </c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ht="14.25" customHeight="1">
      <c r="A324" s="34">
        <v>6.0</v>
      </c>
      <c r="B324" s="30">
        <v>45764.0</v>
      </c>
      <c r="C324" s="31" t="str">
        <f t="shared" si="1"/>
        <v>#REF!</v>
      </c>
      <c r="D324" s="14" t="s">
        <v>1285</v>
      </c>
      <c r="E324" s="34">
        <v>40116.0</v>
      </c>
      <c r="F324" s="27" t="s">
        <v>52</v>
      </c>
      <c r="G324" s="27">
        <v>18.0</v>
      </c>
      <c r="H324" s="27">
        <v>2.0</v>
      </c>
      <c r="I324" s="27">
        <v>1.0</v>
      </c>
      <c r="J324" s="27">
        <v>21.0</v>
      </c>
      <c r="K324" s="27"/>
      <c r="L324" s="27"/>
      <c r="M324" s="27"/>
      <c r="N324" s="27"/>
      <c r="O324" s="45" t="str">
        <f t="shared" ref="O324:P324" si="185">IF(M324&gt;0,1,"")</f>
        <v/>
      </c>
      <c r="P324" s="45" t="str">
        <f t="shared" si="185"/>
        <v/>
      </c>
      <c r="Q324" s="34" t="str">
        <f t="shared" si="2"/>
        <v>#N/A</v>
      </c>
      <c r="R324" s="34" t="s">
        <v>1064</v>
      </c>
      <c r="T324" s="35" t="s">
        <v>1286</v>
      </c>
      <c r="U324" s="35" t="s">
        <v>186</v>
      </c>
      <c r="V324" s="35" t="s">
        <v>28</v>
      </c>
      <c r="W324" s="58">
        <v>84119.0</v>
      </c>
      <c r="X324" s="35" t="s">
        <v>29</v>
      </c>
      <c r="Y324" s="42"/>
      <c r="Z324" s="29" t="str">
        <f t="shared" si="158"/>
        <v/>
      </c>
      <c r="AA324" s="30"/>
      <c r="AB324" s="27"/>
      <c r="AC324" s="27" t="str">
        <f t="shared" si="159"/>
        <v/>
      </c>
      <c r="AD324" s="31" t="str">
        <f t="shared" si="160"/>
        <v/>
      </c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ht="14.25" customHeight="1">
      <c r="A325" s="34">
        <v>8.0</v>
      </c>
      <c r="B325" s="30">
        <v>45764.0</v>
      </c>
      <c r="C325" s="31" t="str">
        <f t="shared" si="1"/>
        <v>#REF!</v>
      </c>
      <c r="D325" s="14" t="s">
        <v>1287</v>
      </c>
      <c r="E325" s="34">
        <v>1.224515E7</v>
      </c>
      <c r="F325" s="27" t="s">
        <v>52</v>
      </c>
      <c r="G325" s="27">
        <v>24.0</v>
      </c>
      <c r="H325" s="27">
        <v>2.0</v>
      </c>
      <c r="I325" s="27">
        <v>1.0</v>
      </c>
      <c r="J325" s="27">
        <v>27.0</v>
      </c>
      <c r="K325" s="27"/>
      <c r="L325" s="27"/>
      <c r="M325" s="27"/>
      <c r="N325" s="27"/>
      <c r="O325" s="45" t="str">
        <f t="shared" ref="O325:P325" si="186">IF(M325&gt;0,1,"")</f>
        <v/>
      </c>
      <c r="P325" s="45" t="str">
        <f t="shared" si="186"/>
        <v/>
      </c>
      <c r="Q325" s="34" t="str">
        <f t="shared" si="2"/>
        <v>#N/A</v>
      </c>
      <c r="R325" s="34" t="s">
        <v>1288</v>
      </c>
      <c r="T325" s="35" t="s">
        <v>1289</v>
      </c>
      <c r="U325" s="35" t="s">
        <v>418</v>
      </c>
      <c r="V325" s="35" t="s">
        <v>28</v>
      </c>
      <c r="W325" s="58">
        <v>84124.0</v>
      </c>
      <c r="X325" s="35" t="s">
        <v>29</v>
      </c>
      <c r="Y325" s="42"/>
      <c r="Z325" s="29" t="str">
        <f t="shared" si="158"/>
        <v/>
      </c>
      <c r="AA325" s="30"/>
      <c r="AB325" s="27"/>
      <c r="AC325" s="27" t="str">
        <f t="shared" si="159"/>
        <v/>
      </c>
      <c r="AD325" s="31" t="str">
        <f t="shared" si="160"/>
        <v/>
      </c>
      <c r="AE325" s="14"/>
      <c r="AF325" s="14"/>
      <c r="AG325" s="67"/>
      <c r="AH325" s="56"/>
      <c r="AI325" s="14"/>
      <c r="AJ325" s="14"/>
      <c r="AK325" s="14"/>
      <c r="AL325" s="14"/>
      <c r="AM325" s="14"/>
    </row>
    <row r="326" ht="14.25" customHeight="1">
      <c r="A326" s="34">
        <v>4.0</v>
      </c>
      <c r="B326" s="30">
        <v>45765.0</v>
      </c>
      <c r="C326" s="31" t="str">
        <f t="shared" si="1"/>
        <v>#REF!</v>
      </c>
      <c r="D326" s="14" t="s">
        <v>1290</v>
      </c>
      <c r="E326" s="34">
        <v>40407.0</v>
      </c>
      <c r="F326" s="27" t="s">
        <v>52</v>
      </c>
      <c r="G326" s="27">
        <v>20.0</v>
      </c>
      <c r="H326" s="27">
        <v>3.0</v>
      </c>
      <c r="I326" s="27">
        <v>1.0</v>
      </c>
      <c r="J326" s="27">
        <v>24.0</v>
      </c>
      <c r="K326" s="27"/>
      <c r="L326" s="27"/>
      <c r="M326" s="27"/>
      <c r="N326" s="27"/>
      <c r="O326" s="45" t="str">
        <f t="shared" ref="O326:P326" si="187">IF(M326&gt;0,1,"")</f>
        <v/>
      </c>
      <c r="P326" s="45" t="str">
        <f t="shared" si="187"/>
        <v/>
      </c>
      <c r="Q326" s="34" t="str">
        <f t="shared" si="2"/>
        <v>#N/A</v>
      </c>
      <c r="R326" s="34" t="s">
        <v>1291</v>
      </c>
      <c r="T326" s="34" t="s">
        <v>1292</v>
      </c>
      <c r="U326" s="34" t="s">
        <v>186</v>
      </c>
      <c r="V326" s="34" t="s">
        <v>28</v>
      </c>
      <c r="W326" s="28">
        <v>84120.0</v>
      </c>
      <c r="X326" s="34" t="s">
        <v>29</v>
      </c>
      <c r="Y326" s="27"/>
      <c r="Z326" s="30" t="str">
        <f t="shared" si="158"/>
        <v/>
      </c>
      <c r="AA326" s="30"/>
      <c r="AB326" s="27"/>
      <c r="AC326" s="27" t="str">
        <f t="shared" si="159"/>
        <v/>
      </c>
      <c r="AD326" s="31" t="str">
        <f t="shared" si="160"/>
        <v/>
      </c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ht="14.25" customHeight="1">
      <c r="A327" s="34">
        <v>6.0</v>
      </c>
      <c r="B327" s="30">
        <v>45765.0</v>
      </c>
      <c r="C327" s="31" t="str">
        <f t="shared" si="1"/>
        <v>#REF!</v>
      </c>
      <c r="D327" s="14" t="s">
        <v>1293</v>
      </c>
      <c r="E327" s="34">
        <v>42344.0</v>
      </c>
      <c r="F327" s="27" t="s">
        <v>52</v>
      </c>
      <c r="G327" s="27">
        <v>28.0</v>
      </c>
      <c r="H327" s="27">
        <v>3.0</v>
      </c>
      <c r="I327" s="27">
        <v>1.0</v>
      </c>
      <c r="J327" s="27">
        <v>32.0</v>
      </c>
      <c r="K327" s="27"/>
      <c r="L327" s="27"/>
      <c r="M327" s="27"/>
      <c r="N327" s="27"/>
      <c r="O327" s="45" t="str">
        <f t="shared" ref="O327:P327" si="188">IF(M327&gt;0,1,"")</f>
        <v/>
      </c>
      <c r="P327" s="45" t="str">
        <f t="shared" si="188"/>
        <v/>
      </c>
      <c r="Q327" s="34" t="str">
        <f t="shared" si="2"/>
        <v>#N/A</v>
      </c>
      <c r="R327" s="34" t="s">
        <v>1294</v>
      </c>
      <c r="T327" s="34" t="s">
        <v>1295</v>
      </c>
      <c r="U327" s="34" t="s">
        <v>108</v>
      </c>
      <c r="V327" s="34" t="s">
        <v>28</v>
      </c>
      <c r="W327" s="28">
        <v>84020.0</v>
      </c>
      <c r="X327" s="34" t="s">
        <v>29</v>
      </c>
      <c r="Y327" s="27" t="s">
        <v>64</v>
      </c>
      <c r="Z327" s="30">
        <f t="shared" si="158"/>
        <v>45765</v>
      </c>
      <c r="AA327" s="30">
        <v>45825.0</v>
      </c>
      <c r="AB327" s="27" t="s">
        <v>1296</v>
      </c>
      <c r="AC327" s="27" t="str">
        <f t="shared" si="159"/>
        <v/>
      </c>
      <c r="AD327" s="31">
        <f t="shared" si="160"/>
        <v>60</v>
      </c>
      <c r="AE327" s="14" t="s">
        <v>1297</v>
      </c>
      <c r="AF327" s="14"/>
      <c r="AG327" s="14"/>
      <c r="AH327" s="14"/>
      <c r="AI327" s="14"/>
      <c r="AJ327" s="14"/>
      <c r="AK327" s="14"/>
      <c r="AL327" s="14"/>
      <c r="AM327" s="14"/>
    </row>
    <row r="328" ht="14.25" customHeight="1">
      <c r="A328" s="34">
        <v>8.0</v>
      </c>
      <c r="B328" s="30">
        <v>45765.0</v>
      </c>
      <c r="C328" s="31" t="str">
        <f t="shared" si="1"/>
        <v>#REF!</v>
      </c>
      <c r="D328" s="14" t="s">
        <v>1298</v>
      </c>
      <c r="E328" s="34">
        <v>67444.0</v>
      </c>
      <c r="F328" s="27" t="s">
        <v>52</v>
      </c>
      <c r="G328" s="27">
        <v>28.0</v>
      </c>
      <c r="H328" s="27">
        <v>3.0</v>
      </c>
      <c r="I328" s="27">
        <v>1.0</v>
      </c>
      <c r="J328" s="27">
        <v>32.0</v>
      </c>
      <c r="K328" s="27"/>
      <c r="L328" s="27"/>
      <c r="M328" s="27"/>
      <c r="N328" s="27"/>
      <c r="O328" s="45" t="str">
        <f t="shared" ref="O328:P328" si="189">IF(M328&gt;0,1,"")</f>
        <v/>
      </c>
      <c r="P328" s="45" t="str">
        <f t="shared" si="189"/>
        <v/>
      </c>
      <c r="Q328" s="34" t="str">
        <f t="shared" si="2"/>
        <v>#N/A</v>
      </c>
      <c r="R328" s="34" t="s">
        <v>346</v>
      </c>
      <c r="T328" s="34" t="s">
        <v>1299</v>
      </c>
      <c r="U328" s="34" t="s">
        <v>108</v>
      </c>
      <c r="V328" s="34" t="s">
        <v>28</v>
      </c>
      <c r="W328" s="28">
        <v>84020.0</v>
      </c>
      <c r="X328" s="34" t="s">
        <v>29</v>
      </c>
      <c r="Y328" s="27"/>
      <c r="Z328" s="30" t="str">
        <f t="shared" si="158"/>
        <v/>
      </c>
      <c r="AA328" s="30"/>
      <c r="AB328" s="27"/>
      <c r="AC328" s="27" t="str">
        <f t="shared" si="159"/>
        <v/>
      </c>
      <c r="AD328" s="31" t="str">
        <f t="shared" si="160"/>
        <v/>
      </c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ht="14.25" customHeight="1">
      <c r="A329" s="34">
        <v>10.0</v>
      </c>
      <c r="B329" s="30">
        <v>45768.0</v>
      </c>
      <c r="C329" s="31" t="str">
        <f t="shared" si="1"/>
        <v>#REF!</v>
      </c>
      <c r="D329" s="14" t="s">
        <v>1300</v>
      </c>
      <c r="E329" s="34">
        <v>1.2252269E7</v>
      </c>
      <c r="F329" s="27" t="s">
        <v>52</v>
      </c>
      <c r="G329" s="27">
        <v>34.0</v>
      </c>
      <c r="H329" s="27">
        <v>3.0</v>
      </c>
      <c r="I329" s="27">
        <v>1.0</v>
      </c>
      <c r="J329" s="27">
        <v>38.0</v>
      </c>
      <c r="K329" s="27"/>
      <c r="L329" s="27"/>
      <c r="M329" s="27"/>
      <c r="N329" s="27"/>
      <c r="O329" s="45" t="str">
        <f t="shared" ref="O329:P329" si="190">IF(M329&gt;0,1,"")</f>
        <v/>
      </c>
      <c r="P329" s="45" t="str">
        <f t="shared" si="190"/>
        <v/>
      </c>
      <c r="Q329" s="34" t="str">
        <f t="shared" si="2"/>
        <v>#N/A</v>
      </c>
      <c r="R329" s="34" t="s">
        <v>1301</v>
      </c>
      <c r="S329" s="9" t="s">
        <v>1302</v>
      </c>
      <c r="T329" s="35" t="s">
        <v>1303</v>
      </c>
      <c r="U329" s="35" t="s">
        <v>453</v>
      </c>
      <c r="V329" s="35" t="s">
        <v>28</v>
      </c>
      <c r="W329" s="58">
        <v>84084.0</v>
      </c>
      <c r="X329" s="35" t="s">
        <v>29</v>
      </c>
      <c r="Y329" s="42"/>
      <c r="Z329" s="29" t="str">
        <f t="shared" si="158"/>
        <v/>
      </c>
      <c r="AA329" s="30"/>
      <c r="AB329" s="27"/>
      <c r="AC329" s="27" t="str">
        <f t="shared" si="159"/>
        <v/>
      </c>
      <c r="AD329" s="31" t="str">
        <f t="shared" si="160"/>
        <v/>
      </c>
      <c r="AE329" s="14" t="s">
        <v>1304</v>
      </c>
      <c r="AF329" s="14"/>
      <c r="AG329" s="14"/>
      <c r="AH329" s="14"/>
      <c r="AI329" s="14"/>
      <c r="AJ329" s="14"/>
      <c r="AK329" s="14"/>
      <c r="AL329" s="14"/>
      <c r="AM329" s="14"/>
    </row>
    <row r="330" ht="14.25" customHeight="1">
      <c r="A330" s="34">
        <v>14.0</v>
      </c>
      <c r="B330" s="30">
        <v>45768.0</v>
      </c>
      <c r="C330" s="31" t="str">
        <f t="shared" si="1"/>
        <v>#REF!</v>
      </c>
      <c r="D330" s="14" t="s">
        <v>1305</v>
      </c>
      <c r="E330" s="34">
        <v>117606.0</v>
      </c>
      <c r="F330" s="27" t="s">
        <v>52</v>
      </c>
      <c r="G330" s="27">
        <v>70.0</v>
      </c>
      <c r="H330" s="27">
        <v>5.0</v>
      </c>
      <c r="I330" s="27">
        <v>2.0</v>
      </c>
      <c r="J330" s="27">
        <v>77.0</v>
      </c>
      <c r="K330" s="27"/>
      <c r="L330" s="27"/>
      <c r="M330" s="27"/>
      <c r="N330" s="27"/>
      <c r="O330" s="45" t="str">
        <f t="shared" ref="O330:P330" si="191">IF(M330&gt;0,1,"")</f>
        <v/>
      </c>
      <c r="P330" s="45" t="str">
        <f t="shared" si="191"/>
        <v/>
      </c>
      <c r="Q330" s="34" t="str">
        <f t="shared" si="2"/>
        <v>#N/A</v>
      </c>
      <c r="R330" s="34" t="s">
        <v>1306</v>
      </c>
      <c r="T330" s="35" t="s">
        <v>1307</v>
      </c>
      <c r="U330" s="35" t="s">
        <v>453</v>
      </c>
      <c r="V330" s="35" t="s">
        <v>28</v>
      </c>
      <c r="W330" s="58">
        <v>84084.0</v>
      </c>
      <c r="X330" s="35" t="s">
        <v>29</v>
      </c>
      <c r="Y330" s="42" t="s">
        <v>64</v>
      </c>
      <c r="Z330" s="29">
        <f t="shared" si="158"/>
        <v>45768</v>
      </c>
      <c r="AA330" s="30">
        <v>45775.0</v>
      </c>
      <c r="AB330" s="27" t="s">
        <v>1308</v>
      </c>
      <c r="AC330" s="27" t="str">
        <f t="shared" si="159"/>
        <v/>
      </c>
      <c r="AD330" s="31">
        <f t="shared" si="160"/>
        <v>7</v>
      </c>
      <c r="AE330" s="14" t="s">
        <v>1309</v>
      </c>
      <c r="AF330" s="14"/>
      <c r="AG330" s="14"/>
      <c r="AH330" s="14"/>
      <c r="AI330" s="14"/>
      <c r="AJ330" s="14"/>
      <c r="AK330" s="14"/>
      <c r="AL330" s="14"/>
      <c r="AM330" s="14"/>
    </row>
    <row r="331" ht="14.25" customHeight="1">
      <c r="A331" s="34">
        <v>8.0</v>
      </c>
      <c r="B331" s="30">
        <v>45769.0</v>
      </c>
      <c r="C331" s="31" t="str">
        <f t="shared" si="1"/>
        <v>#REF!</v>
      </c>
      <c r="D331" s="14" t="s">
        <v>1310</v>
      </c>
      <c r="E331" s="34">
        <v>65226.0</v>
      </c>
      <c r="F331" s="27" t="s">
        <v>52</v>
      </c>
      <c r="G331" s="27">
        <v>28.0</v>
      </c>
      <c r="H331" s="27">
        <v>3.0</v>
      </c>
      <c r="I331" s="27">
        <v>1.0</v>
      </c>
      <c r="J331" s="27">
        <v>32.0</v>
      </c>
      <c r="K331" s="27"/>
      <c r="L331" s="27"/>
      <c r="M331" s="27"/>
      <c r="N331" s="27"/>
      <c r="O331" s="45" t="str">
        <f t="shared" ref="O331:P331" si="192">IF(M331&gt;0,1,"")</f>
        <v/>
      </c>
      <c r="P331" s="45" t="str">
        <f t="shared" si="192"/>
        <v/>
      </c>
      <c r="Q331" s="34" t="str">
        <f t="shared" si="2"/>
        <v>#N/A</v>
      </c>
      <c r="R331" s="34" t="s">
        <v>1311</v>
      </c>
      <c r="T331" s="35" t="s">
        <v>1312</v>
      </c>
      <c r="U331" s="35" t="s">
        <v>453</v>
      </c>
      <c r="V331" s="35" t="s">
        <v>28</v>
      </c>
      <c r="W331" s="58">
        <v>84084.0</v>
      </c>
      <c r="X331" s="35" t="s">
        <v>29</v>
      </c>
      <c r="Y331" s="42"/>
      <c r="Z331" s="29" t="str">
        <f t="shared" si="158"/>
        <v/>
      </c>
      <c r="AA331" s="30"/>
      <c r="AB331" s="27"/>
      <c r="AC331" s="27" t="str">
        <f t="shared" si="159"/>
        <v/>
      </c>
      <c r="AD331" s="31" t="str">
        <f t="shared" si="160"/>
        <v/>
      </c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ht="14.25" customHeight="1">
      <c r="A332" s="39">
        <v>10.0</v>
      </c>
      <c r="B332" s="37">
        <v>45770.0</v>
      </c>
      <c r="C332" s="38" t="str">
        <f t="shared" si="1"/>
        <v>#REF!</v>
      </c>
      <c r="D332" s="39" t="s">
        <v>1313</v>
      </c>
      <c r="E332" s="40">
        <v>112927.0</v>
      </c>
      <c r="F332" s="36" t="s">
        <v>52</v>
      </c>
      <c r="G332" s="36">
        <v>50.0</v>
      </c>
      <c r="H332" s="36">
        <v>4.0</v>
      </c>
      <c r="I332" s="36">
        <v>2.0</v>
      </c>
      <c r="J332" s="36">
        <v>56.0</v>
      </c>
      <c r="Q332" s="34" t="str">
        <f t="shared" si="2"/>
        <v>#N/A</v>
      </c>
      <c r="R332" s="39" t="s">
        <v>1314</v>
      </c>
      <c r="S332" s="39"/>
      <c r="T332" s="39" t="s">
        <v>1315</v>
      </c>
      <c r="U332" s="39" t="s">
        <v>48</v>
      </c>
      <c r="V332" s="39" t="s">
        <v>28</v>
      </c>
      <c r="W332" s="41">
        <v>84601.0</v>
      </c>
      <c r="X332" s="39" t="s">
        <v>35</v>
      </c>
      <c r="Y332" s="36" t="s">
        <v>64</v>
      </c>
      <c r="Z332" s="37">
        <f t="shared" si="158"/>
        <v>45770</v>
      </c>
      <c r="AA332" s="37">
        <v>45820.0</v>
      </c>
      <c r="AB332" s="36" t="s">
        <v>1279</v>
      </c>
      <c r="AC332" s="36" t="str">
        <f t="shared" si="159"/>
        <v/>
      </c>
      <c r="AD332" s="38">
        <f t="shared" si="160"/>
        <v>50</v>
      </c>
      <c r="AE332" s="39" t="s">
        <v>1316</v>
      </c>
      <c r="AF332" s="14"/>
      <c r="AG332" s="14"/>
      <c r="AH332" s="14"/>
      <c r="AI332" s="14"/>
      <c r="AJ332" s="14"/>
      <c r="AK332" s="14"/>
      <c r="AL332" s="14"/>
      <c r="AM332" s="14"/>
    </row>
    <row r="333" ht="14.25" customHeight="1">
      <c r="A333" s="39">
        <v>8.0</v>
      </c>
      <c r="B333" s="37">
        <v>45770.0</v>
      </c>
      <c r="C333" s="38" t="str">
        <f t="shared" si="1"/>
        <v>#REF!</v>
      </c>
      <c r="D333" s="39" t="s">
        <v>1317</v>
      </c>
      <c r="E333" s="40">
        <v>40369.0</v>
      </c>
      <c r="F333" s="36" t="s">
        <v>52</v>
      </c>
      <c r="G333" s="36">
        <v>40.0</v>
      </c>
      <c r="H333" s="36">
        <v>4.0</v>
      </c>
      <c r="I333" s="36">
        <v>2.0</v>
      </c>
      <c r="J333" s="36">
        <v>46.0</v>
      </c>
      <c r="Q333" s="34" t="str">
        <f t="shared" si="2"/>
        <v>#N/A</v>
      </c>
      <c r="R333" s="39" t="s">
        <v>1318</v>
      </c>
      <c r="S333" s="39"/>
      <c r="T333" s="39" t="s">
        <v>1319</v>
      </c>
      <c r="U333" s="39" t="s">
        <v>48</v>
      </c>
      <c r="V333" s="39" t="s">
        <v>28</v>
      </c>
      <c r="W333" s="41">
        <v>84606.0</v>
      </c>
      <c r="X333" s="39" t="s">
        <v>35</v>
      </c>
      <c r="Y333" s="36"/>
      <c r="Z333" s="37" t="str">
        <f t="shared" si="158"/>
        <v/>
      </c>
      <c r="AA333" s="37"/>
      <c r="AB333" s="36"/>
      <c r="AC333" s="36" t="str">
        <f t="shared" si="159"/>
        <v/>
      </c>
      <c r="AD333" s="38" t="str">
        <f t="shared" si="160"/>
        <v/>
      </c>
      <c r="AE333" s="39"/>
      <c r="AF333" s="14"/>
      <c r="AG333" s="14"/>
      <c r="AH333" s="14"/>
      <c r="AI333" s="14"/>
      <c r="AJ333" s="14"/>
      <c r="AK333" s="14"/>
      <c r="AL333" s="14"/>
      <c r="AM333" s="14"/>
    </row>
    <row r="334" ht="14.25" customHeight="1">
      <c r="A334" s="34">
        <v>4.0</v>
      </c>
      <c r="B334" s="30">
        <v>45771.0</v>
      </c>
      <c r="C334" s="31" t="str">
        <f t="shared" si="1"/>
        <v>#REF!</v>
      </c>
      <c r="D334" s="14" t="s">
        <v>1320</v>
      </c>
      <c r="E334" s="34">
        <v>40341.0</v>
      </c>
      <c r="F334" s="27" t="s">
        <v>52</v>
      </c>
      <c r="G334" s="27">
        <v>16.0</v>
      </c>
      <c r="H334" s="27">
        <v>3.0</v>
      </c>
      <c r="I334" s="27">
        <v>1.0</v>
      </c>
      <c r="J334" s="27">
        <v>20.0</v>
      </c>
      <c r="K334" s="27"/>
      <c r="L334" s="27"/>
      <c r="M334" s="27"/>
      <c r="N334" s="27"/>
      <c r="O334" s="45" t="str">
        <f t="shared" ref="O334:P334" si="193">IF(M334&gt;0,1,"")</f>
        <v/>
      </c>
      <c r="P334" s="45" t="str">
        <f t="shared" si="193"/>
        <v/>
      </c>
      <c r="Q334" s="34" t="str">
        <f t="shared" si="2"/>
        <v>#N/A</v>
      </c>
      <c r="R334" s="34" t="s">
        <v>1321</v>
      </c>
      <c r="T334" s="34" t="s">
        <v>1322</v>
      </c>
      <c r="U334" s="34" t="s">
        <v>186</v>
      </c>
      <c r="V334" s="34" t="s">
        <v>28</v>
      </c>
      <c r="W334" s="28">
        <v>84106.0</v>
      </c>
      <c r="X334" s="34" t="s">
        <v>29</v>
      </c>
      <c r="Y334" s="27" t="s">
        <v>64</v>
      </c>
      <c r="Z334" s="30">
        <f t="shared" si="158"/>
        <v>45771</v>
      </c>
      <c r="AA334" s="30">
        <v>45798.0</v>
      </c>
      <c r="AB334" s="27" t="s">
        <v>1323</v>
      </c>
      <c r="AC334" s="27" t="str">
        <f t="shared" si="159"/>
        <v/>
      </c>
      <c r="AD334" s="31">
        <f t="shared" si="160"/>
        <v>27</v>
      </c>
      <c r="AE334" s="14" t="s">
        <v>1324</v>
      </c>
      <c r="AF334" s="14"/>
      <c r="AG334" s="14"/>
      <c r="AH334" s="14"/>
      <c r="AI334" s="14"/>
      <c r="AJ334" s="14"/>
      <c r="AK334" s="14"/>
      <c r="AL334" s="14"/>
      <c r="AM334" s="14"/>
    </row>
    <row r="335" ht="14.25" customHeight="1">
      <c r="A335" s="34">
        <v>4.0</v>
      </c>
      <c r="B335" s="30">
        <v>45771.0</v>
      </c>
      <c r="C335" s="31" t="str">
        <f t="shared" si="1"/>
        <v>#REF!</v>
      </c>
      <c r="D335" s="14" t="s">
        <v>1325</v>
      </c>
      <c r="E335" s="34">
        <v>45237.0</v>
      </c>
      <c r="F335" s="27" t="s">
        <v>52</v>
      </c>
      <c r="G335" s="27">
        <v>16.0</v>
      </c>
      <c r="H335" s="27">
        <v>3.0</v>
      </c>
      <c r="I335" s="27">
        <v>1.0</v>
      </c>
      <c r="J335" s="27">
        <v>20.0</v>
      </c>
      <c r="K335" s="27"/>
      <c r="L335" s="27"/>
      <c r="M335" s="27"/>
      <c r="N335" s="27"/>
      <c r="O335" s="45" t="str">
        <f t="shared" ref="O335:P335" si="194">IF(M335&gt;0,1,"")</f>
        <v/>
      </c>
      <c r="P335" s="45" t="str">
        <f t="shared" si="194"/>
        <v/>
      </c>
      <c r="Q335" s="34" t="str">
        <f t="shared" si="2"/>
        <v>#N/A</v>
      </c>
      <c r="R335" s="34" t="s">
        <v>1326</v>
      </c>
      <c r="T335" s="35" t="s">
        <v>1327</v>
      </c>
      <c r="U335" s="35" t="s">
        <v>186</v>
      </c>
      <c r="V335" s="35" t="s">
        <v>28</v>
      </c>
      <c r="W335" s="58">
        <v>84105.0</v>
      </c>
      <c r="X335" s="35" t="s">
        <v>29</v>
      </c>
      <c r="Y335" s="42"/>
      <c r="Z335" s="29" t="str">
        <f t="shared" si="158"/>
        <v/>
      </c>
      <c r="AA335" s="30"/>
      <c r="AB335" s="27"/>
      <c r="AC335" s="27" t="str">
        <f t="shared" si="159"/>
        <v/>
      </c>
      <c r="AD335" s="31" t="str">
        <f t="shared" si="160"/>
        <v/>
      </c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ht="14.25" customHeight="1">
      <c r="A336" s="34">
        <v>10.0</v>
      </c>
      <c r="B336" s="30">
        <v>45771.0</v>
      </c>
      <c r="C336" s="31" t="str">
        <f t="shared" si="1"/>
        <v>#REF!</v>
      </c>
      <c r="D336" s="14" t="s">
        <v>1328</v>
      </c>
      <c r="E336" s="34">
        <v>1.2249089E7</v>
      </c>
      <c r="F336" s="27" t="s">
        <v>52</v>
      </c>
      <c r="G336" s="27">
        <v>36.0</v>
      </c>
      <c r="H336" s="27">
        <v>3.0</v>
      </c>
      <c r="I336" s="27">
        <v>1.0</v>
      </c>
      <c r="J336" s="27">
        <v>40.0</v>
      </c>
      <c r="K336" s="27"/>
      <c r="L336" s="27"/>
      <c r="M336" s="27"/>
      <c r="N336" s="27"/>
      <c r="O336" s="45" t="str">
        <f t="shared" ref="O336:P336" si="195">IF(M336&gt;0,1,"")</f>
        <v/>
      </c>
      <c r="P336" s="45" t="str">
        <f t="shared" si="195"/>
        <v/>
      </c>
      <c r="Q336" s="34" t="str">
        <f t="shared" si="2"/>
        <v>#N/A</v>
      </c>
      <c r="R336" s="34" t="s">
        <v>1329</v>
      </c>
      <c r="T336" s="35" t="s">
        <v>1330</v>
      </c>
      <c r="U336" s="35" t="s">
        <v>186</v>
      </c>
      <c r="V336" s="35" t="s">
        <v>28</v>
      </c>
      <c r="W336" s="58">
        <v>84101.0</v>
      </c>
      <c r="X336" s="35" t="s">
        <v>29</v>
      </c>
      <c r="Y336" s="42"/>
      <c r="Z336" s="29" t="str">
        <f t="shared" si="158"/>
        <v/>
      </c>
      <c r="AA336" s="30"/>
      <c r="AB336" s="27"/>
      <c r="AC336" s="27" t="str">
        <f t="shared" si="159"/>
        <v/>
      </c>
      <c r="AD336" s="31" t="str">
        <f t="shared" si="160"/>
        <v/>
      </c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ht="14.25" customHeight="1">
      <c r="A337" s="34">
        <v>21.0</v>
      </c>
      <c r="B337" s="60">
        <v>45772.0</v>
      </c>
      <c r="C337" s="61" t="str">
        <f t="shared" si="1"/>
        <v>#REF!</v>
      </c>
      <c r="D337" s="59" t="s">
        <v>1331</v>
      </c>
      <c r="E337" s="59">
        <v>1.2232393E7</v>
      </c>
      <c r="F337" s="45" t="s">
        <v>52</v>
      </c>
      <c r="G337" s="45">
        <v>85.0</v>
      </c>
      <c r="H337" s="45">
        <v>4.0</v>
      </c>
      <c r="I337" s="45">
        <v>2.0</v>
      </c>
      <c r="J337" s="45">
        <v>91.0</v>
      </c>
      <c r="K337" s="45"/>
      <c r="L337" s="45"/>
      <c r="M337" s="45"/>
      <c r="N337" s="45"/>
      <c r="O337" s="45"/>
      <c r="P337" s="45"/>
      <c r="Q337" s="34" t="str">
        <f t="shared" si="2"/>
        <v>#N/A</v>
      </c>
      <c r="R337" s="59" t="s">
        <v>1332</v>
      </c>
      <c r="S337" s="77" t="s">
        <v>1333</v>
      </c>
      <c r="T337" s="59" t="s">
        <v>1334</v>
      </c>
      <c r="U337" s="59" t="s">
        <v>186</v>
      </c>
      <c r="V337" s="59" t="s">
        <v>28</v>
      </c>
      <c r="W337" s="74">
        <v>84116.0</v>
      </c>
      <c r="X337" s="59" t="s">
        <v>29</v>
      </c>
      <c r="Y337" s="45" t="s">
        <v>64</v>
      </c>
      <c r="Z337" s="60">
        <f t="shared" si="158"/>
        <v>45772</v>
      </c>
      <c r="AA337" s="60">
        <v>45856.0</v>
      </c>
      <c r="AB337" s="45" t="s">
        <v>1335</v>
      </c>
      <c r="AC337" s="45" t="str">
        <f t="shared" si="159"/>
        <v/>
      </c>
      <c r="AD337" s="61">
        <f t="shared" si="160"/>
        <v>84</v>
      </c>
      <c r="AE337" s="59" t="s">
        <v>1336</v>
      </c>
      <c r="AF337" s="14"/>
      <c r="AG337" s="14"/>
      <c r="AH337" s="14"/>
      <c r="AI337" s="14"/>
      <c r="AJ337" s="14"/>
      <c r="AK337" s="14"/>
      <c r="AL337" s="14"/>
      <c r="AM337" s="14"/>
    </row>
    <row r="338" ht="14.25" customHeight="1">
      <c r="A338" s="34">
        <v>12.0</v>
      </c>
      <c r="B338" s="30">
        <v>45775.0</v>
      </c>
      <c r="C338" s="31" t="str">
        <f t="shared" si="1"/>
        <v>#REF!</v>
      </c>
      <c r="D338" s="14" t="s">
        <v>1337</v>
      </c>
      <c r="E338" s="34">
        <v>66987.0</v>
      </c>
      <c r="F338" s="27" t="s">
        <v>52</v>
      </c>
      <c r="G338" s="27">
        <v>40.0</v>
      </c>
      <c r="H338" s="27">
        <v>3.0</v>
      </c>
      <c r="I338" s="27">
        <v>1.0</v>
      </c>
      <c r="J338" s="27">
        <v>44.0</v>
      </c>
      <c r="K338" s="27"/>
      <c r="L338" s="27"/>
      <c r="M338" s="27"/>
      <c r="N338" s="27"/>
      <c r="O338" s="45" t="str">
        <f t="shared" ref="O338:P338" si="196">IF(M338&gt;0,1,"")</f>
        <v/>
      </c>
      <c r="P338" s="45" t="str">
        <f t="shared" si="196"/>
        <v/>
      </c>
      <c r="Q338" s="34" t="str">
        <f t="shared" si="2"/>
        <v>#N/A</v>
      </c>
      <c r="R338" s="34" t="s">
        <v>1338</v>
      </c>
      <c r="S338" s="9" t="s">
        <v>1339</v>
      </c>
      <c r="T338" s="35" t="s">
        <v>1340</v>
      </c>
      <c r="U338" s="35" t="s">
        <v>453</v>
      </c>
      <c r="V338" s="35" t="s">
        <v>28</v>
      </c>
      <c r="W338" s="58">
        <v>84084.0</v>
      </c>
      <c r="X338" s="35" t="s">
        <v>29</v>
      </c>
      <c r="Y338" s="42"/>
      <c r="Z338" s="29" t="str">
        <f t="shared" si="158"/>
        <v/>
      </c>
      <c r="AA338" s="30"/>
      <c r="AB338" s="27"/>
      <c r="AC338" s="27" t="str">
        <f t="shared" si="159"/>
        <v/>
      </c>
      <c r="AD338" s="31" t="str">
        <f t="shared" si="160"/>
        <v/>
      </c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ht="14.25" customHeight="1">
      <c r="A339" s="34">
        <v>10.0</v>
      </c>
      <c r="B339" s="30">
        <v>45775.0</v>
      </c>
      <c r="C339" s="31" t="str">
        <f t="shared" si="1"/>
        <v>#REF!</v>
      </c>
      <c r="D339" s="14" t="s">
        <v>1341</v>
      </c>
      <c r="E339" s="34">
        <v>22717.0</v>
      </c>
      <c r="F339" s="27" t="s">
        <v>52</v>
      </c>
      <c r="G339" s="27">
        <v>36.0</v>
      </c>
      <c r="H339" s="27">
        <v>4.0</v>
      </c>
      <c r="I339" s="27">
        <v>1.0</v>
      </c>
      <c r="J339" s="27">
        <v>41.0</v>
      </c>
      <c r="K339" s="27"/>
      <c r="L339" s="27"/>
      <c r="M339" s="27"/>
      <c r="N339" s="27"/>
      <c r="O339" s="45" t="str">
        <f t="shared" ref="O339:P339" si="197">IF(M339&gt;0,1,"")</f>
        <v/>
      </c>
      <c r="P339" s="45" t="str">
        <f t="shared" si="197"/>
        <v/>
      </c>
      <c r="Q339" s="34" t="str">
        <f t="shared" si="2"/>
        <v>#N/A</v>
      </c>
      <c r="R339" s="34" t="s">
        <v>1342</v>
      </c>
      <c r="T339" s="35" t="s">
        <v>1343</v>
      </c>
      <c r="U339" s="35" t="s">
        <v>453</v>
      </c>
      <c r="V339" s="35" t="s">
        <v>28</v>
      </c>
      <c r="W339" s="58">
        <v>84084.0</v>
      </c>
      <c r="X339" s="35" t="s">
        <v>29</v>
      </c>
      <c r="Y339" s="42" t="s">
        <v>64</v>
      </c>
      <c r="Z339" s="29">
        <f t="shared" si="158"/>
        <v>45775</v>
      </c>
      <c r="AA339" s="30">
        <v>45797.0</v>
      </c>
      <c r="AB339" s="27" t="s">
        <v>1344</v>
      </c>
      <c r="AC339" s="27" t="str">
        <f t="shared" si="159"/>
        <v/>
      </c>
      <c r="AD339" s="31">
        <f t="shared" si="160"/>
        <v>22</v>
      </c>
      <c r="AE339" s="14" t="s">
        <v>1345</v>
      </c>
      <c r="AF339" s="14"/>
      <c r="AG339" s="14"/>
      <c r="AH339" s="14"/>
      <c r="AI339" s="14"/>
      <c r="AJ339" s="14"/>
      <c r="AK339" s="14"/>
      <c r="AL339" s="14"/>
      <c r="AM339" s="14"/>
    </row>
    <row r="340" ht="14.25" customHeight="1">
      <c r="A340" s="34">
        <v>16.0</v>
      </c>
      <c r="B340" s="30">
        <v>45776.0</v>
      </c>
      <c r="C340" s="31" t="str">
        <f t="shared" si="1"/>
        <v>#REF!</v>
      </c>
      <c r="D340" s="14" t="s">
        <v>1346</v>
      </c>
      <c r="E340" s="34">
        <v>80458.0</v>
      </c>
      <c r="F340" s="27" t="s">
        <v>52</v>
      </c>
      <c r="G340" s="27">
        <v>32.0</v>
      </c>
      <c r="H340" s="27">
        <v>3.0</v>
      </c>
      <c r="I340" s="27">
        <v>1.0</v>
      </c>
      <c r="J340" s="27">
        <v>36.0</v>
      </c>
      <c r="K340" s="27"/>
      <c r="L340" s="27"/>
      <c r="M340" s="27"/>
      <c r="N340" s="27"/>
      <c r="O340" s="45" t="str">
        <f t="shared" ref="O340:P340" si="198">IF(M340&gt;0,1,"")</f>
        <v/>
      </c>
      <c r="P340" s="45" t="str">
        <f t="shared" si="198"/>
        <v/>
      </c>
      <c r="Q340" s="34" t="str">
        <f t="shared" si="2"/>
        <v>#N/A</v>
      </c>
      <c r="R340" s="34" t="s">
        <v>1347</v>
      </c>
      <c r="S340" s="9" t="s">
        <v>1348</v>
      </c>
      <c r="T340" s="35" t="s">
        <v>1349</v>
      </c>
      <c r="U340" s="35" t="s">
        <v>292</v>
      </c>
      <c r="V340" s="35" t="s">
        <v>28</v>
      </c>
      <c r="W340" s="58">
        <v>84119.0</v>
      </c>
      <c r="X340" s="35" t="s">
        <v>29</v>
      </c>
      <c r="Y340" s="42" t="s">
        <v>64</v>
      </c>
      <c r="Z340" s="29">
        <f t="shared" si="158"/>
        <v>45776</v>
      </c>
      <c r="AA340" s="30">
        <v>45782.0</v>
      </c>
      <c r="AB340" s="27" t="s">
        <v>1350</v>
      </c>
      <c r="AC340" s="27" t="str">
        <f t="shared" si="159"/>
        <v/>
      </c>
      <c r="AD340" s="31">
        <f t="shared" si="160"/>
        <v>6</v>
      </c>
      <c r="AE340" s="14" t="s">
        <v>1351</v>
      </c>
      <c r="AF340" s="14"/>
      <c r="AG340" s="14"/>
      <c r="AH340" s="14"/>
      <c r="AI340" s="14"/>
      <c r="AJ340" s="14"/>
      <c r="AK340" s="14"/>
      <c r="AL340" s="14"/>
      <c r="AM340" s="14"/>
    </row>
    <row r="341" ht="14.25" customHeight="1">
      <c r="A341" s="34">
        <v>12.0</v>
      </c>
      <c r="B341" s="30">
        <v>45776.0</v>
      </c>
      <c r="C341" s="31" t="str">
        <f t="shared" si="1"/>
        <v>#REF!</v>
      </c>
      <c r="D341" s="14" t="s">
        <v>1352</v>
      </c>
      <c r="E341" s="34">
        <v>85284.0</v>
      </c>
      <c r="F341" s="27" t="s">
        <v>52</v>
      </c>
      <c r="G341" s="27">
        <v>28.0</v>
      </c>
      <c r="H341" s="27">
        <v>4.0</v>
      </c>
      <c r="I341" s="27">
        <v>1.0</v>
      </c>
      <c r="J341" s="27">
        <v>33.0</v>
      </c>
      <c r="K341" s="27"/>
      <c r="L341" s="27"/>
      <c r="M341" s="27"/>
      <c r="N341" s="27"/>
      <c r="O341" s="45" t="str">
        <f t="shared" ref="O341:P341" si="199">IF(M341&gt;0,1,"")</f>
        <v/>
      </c>
      <c r="P341" s="45" t="str">
        <f t="shared" si="199"/>
        <v/>
      </c>
      <c r="Q341" s="34" t="str">
        <f t="shared" si="2"/>
        <v>#N/A</v>
      </c>
      <c r="R341" s="34" t="s">
        <v>1353</v>
      </c>
      <c r="T341" s="35" t="s">
        <v>1354</v>
      </c>
      <c r="U341" s="35" t="s">
        <v>641</v>
      </c>
      <c r="V341" s="35" t="s">
        <v>28</v>
      </c>
      <c r="W341" s="58">
        <v>84095.0</v>
      </c>
      <c r="X341" s="35" t="s">
        <v>29</v>
      </c>
      <c r="Y341" s="42" t="s">
        <v>64</v>
      </c>
      <c r="Z341" s="29">
        <f t="shared" si="158"/>
        <v>45776</v>
      </c>
      <c r="AA341" s="30">
        <v>45825.0</v>
      </c>
      <c r="AB341" s="27" t="s">
        <v>1355</v>
      </c>
      <c r="AC341" s="27" t="str">
        <f t="shared" si="159"/>
        <v/>
      </c>
      <c r="AD341" s="31">
        <f t="shared" si="160"/>
        <v>49</v>
      </c>
      <c r="AE341" s="14" t="s">
        <v>1356</v>
      </c>
      <c r="AF341" s="14"/>
      <c r="AG341" s="14"/>
      <c r="AH341" s="14"/>
      <c r="AI341" s="14"/>
      <c r="AJ341" s="14"/>
      <c r="AK341" s="14"/>
      <c r="AL341" s="14"/>
      <c r="AM341" s="14"/>
    </row>
    <row r="342" ht="14.25" customHeight="1">
      <c r="A342" s="34">
        <v>10.0</v>
      </c>
      <c r="B342" s="30">
        <v>45776.0</v>
      </c>
      <c r="C342" s="31" t="str">
        <f t="shared" si="1"/>
        <v>#REF!</v>
      </c>
      <c r="D342" s="14" t="s">
        <v>1357</v>
      </c>
      <c r="E342" s="34">
        <v>45492.0</v>
      </c>
      <c r="F342" s="27" t="s">
        <v>52</v>
      </c>
      <c r="G342" s="27">
        <v>50.0</v>
      </c>
      <c r="H342" s="27">
        <v>4.0</v>
      </c>
      <c r="I342" s="27">
        <v>2.0</v>
      </c>
      <c r="J342" s="27">
        <v>56.0</v>
      </c>
      <c r="K342" s="27"/>
      <c r="L342" s="27"/>
      <c r="M342" s="27"/>
      <c r="N342" s="27"/>
      <c r="O342" s="45" t="str">
        <f t="shared" ref="O342:P342" si="200">IF(M342&gt;0,1,"")</f>
        <v/>
      </c>
      <c r="P342" s="45" t="str">
        <f t="shared" si="200"/>
        <v/>
      </c>
      <c r="Q342" s="34" t="str">
        <f t="shared" si="2"/>
        <v>#N/A</v>
      </c>
      <c r="R342" s="34" t="s">
        <v>1358</v>
      </c>
      <c r="S342" s="9" t="s">
        <v>1359</v>
      </c>
      <c r="T342" s="35" t="s">
        <v>1360</v>
      </c>
      <c r="U342" s="35" t="s">
        <v>641</v>
      </c>
      <c r="V342" s="35" t="s">
        <v>28</v>
      </c>
      <c r="W342" s="58">
        <v>84065.0</v>
      </c>
      <c r="X342" s="35" t="s">
        <v>29</v>
      </c>
      <c r="Y342" s="42"/>
      <c r="Z342" s="29" t="str">
        <f t="shared" si="158"/>
        <v/>
      </c>
      <c r="AA342" s="30"/>
      <c r="AB342" s="27"/>
      <c r="AC342" s="27" t="str">
        <f t="shared" si="159"/>
        <v/>
      </c>
      <c r="AD342" s="31" t="str">
        <f t="shared" si="160"/>
        <v/>
      </c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ht="14.25" customHeight="1">
      <c r="A343" s="34">
        <v>8.0</v>
      </c>
      <c r="B343" s="30">
        <v>45777.0</v>
      </c>
      <c r="C343" s="31" t="str">
        <f t="shared" si="1"/>
        <v>#REF!</v>
      </c>
      <c r="D343" s="14" t="s">
        <v>1361</v>
      </c>
      <c r="E343" s="34">
        <v>79447.0</v>
      </c>
      <c r="F343" s="27" t="s">
        <v>52</v>
      </c>
      <c r="G343" s="27">
        <v>26.0</v>
      </c>
      <c r="H343" s="27">
        <v>4.0</v>
      </c>
      <c r="I343" s="27">
        <v>1.0</v>
      </c>
      <c r="J343" s="27">
        <v>31.0</v>
      </c>
      <c r="K343" s="27"/>
      <c r="L343" s="27"/>
      <c r="M343" s="27"/>
      <c r="N343" s="27"/>
      <c r="O343" s="45" t="str">
        <f t="shared" ref="O343:P343" si="201">IF(M343&gt;0,1,"")</f>
        <v/>
      </c>
      <c r="P343" s="45" t="str">
        <f t="shared" si="201"/>
        <v/>
      </c>
      <c r="Q343" s="34" t="str">
        <f t="shared" si="2"/>
        <v>#N/A</v>
      </c>
      <c r="R343" s="34" t="s">
        <v>1362</v>
      </c>
      <c r="T343" s="35" t="s">
        <v>1363</v>
      </c>
      <c r="U343" s="35" t="s">
        <v>292</v>
      </c>
      <c r="V343" s="35" t="s">
        <v>28</v>
      </c>
      <c r="W343" s="58">
        <v>84119.0</v>
      </c>
      <c r="X343" s="35" t="s">
        <v>29</v>
      </c>
      <c r="Y343" s="42"/>
      <c r="Z343" s="29" t="str">
        <f t="shared" si="158"/>
        <v/>
      </c>
      <c r="AA343" s="30"/>
      <c r="AB343" s="27"/>
      <c r="AC343" s="27" t="str">
        <f t="shared" si="159"/>
        <v/>
      </c>
      <c r="AD343" s="31" t="str">
        <f t="shared" si="160"/>
        <v/>
      </c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ht="14.25" customHeight="1">
      <c r="A344" s="34">
        <v>6.0</v>
      </c>
      <c r="B344" s="30">
        <v>45777.0</v>
      </c>
      <c r="C344" s="31" t="str">
        <f t="shared" si="1"/>
        <v>#REF!</v>
      </c>
      <c r="D344" s="14" t="s">
        <v>1364</v>
      </c>
      <c r="E344" s="34">
        <v>116703.0</v>
      </c>
      <c r="F344" s="27" t="s">
        <v>52</v>
      </c>
      <c r="G344" s="27">
        <v>24.0</v>
      </c>
      <c r="H344" s="27">
        <v>3.0</v>
      </c>
      <c r="I344" s="27">
        <v>1.0</v>
      </c>
      <c r="J344" s="27">
        <v>28.0</v>
      </c>
      <c r="K344" s="27"/>
      <c r="L344" s="27"/>
      <c r="M344" s="27"/>
      <c r="N344" s="27"/>
      <c r="O344" s="45" t="str">
        <f t="shared" ref="O344:P344" si="202">IF(M344&gt;0,1,"")</f>
        <v/>
      </c>
      <c r="P344" s="45" t="str">
        <f t="shared" si="202"/>
        <v/>
      </c>
      <c r="Q344" s="34" t="str">
        <f t="shared" si="2"/>
        <v>#N/A</v>
      </c>
      <c r="R344" s="34" t="s">
        <v>1365</v>
      </c>
      <c r="T344" s="35" t="s">
        <v>1366</v>
      </c>
      <c r="U344" s="35" t="s">
        <v>186</v>
      </c>
      <c r="V344" s="35" t="s">
        <v>28</v>
      </c>
      <c r="W344" s="58">
        <v>84111.0</v>
      </c>
      <c r="X344" s="35" t="s">
        <v>29</v>
      </c>
      <c r="Y344" s="42"/>
      <c r="Z344" s="29" t="str">
        <f t="shared" si="158"/>
        <v/>
      </c>
      <c r="AA344" s="30"/>
      <c r="AB344" s="27"/>
      <c r="AC344" s="27" t="str">
        <f t="shared" si="159"/>
        <v/>
      </c>
      <c r="AD344" s="31" t="str">
        <f t="shared" si="160"/>
        <v/>
      </c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ht="14.25" customHeight="1">
      <c r="A345" s="34">
        <v>4.0</v>
      </c>
      <c r="B345" s="30">
        <v>45777.0</v>
      </c>
      <c r="C345" s="31" t="str">
        <f t="shared" si="1"/>
        <v>#REF!</v>
      </c>
      <c r="D345" s="14" t="s">
        <v>1367</v>
      </c>
      <c r="E345" s="34">
        <v>25426.0</v>
      </c>
      <c r="F345" s="27" t="s">
        <v>52</v>
      </c>
      <c r="G345" s="27">
        <v>12.0</v>
      </c>
      <c r="H345" s="27">
        <v>2.0</v>
      </c>
      <c r="I345" s="27">
        <v>1.0</v>
      </c>
      <c r="J345" s="27">
        <v>15.0</v>
      </c>
      <c r="K345" s="27"/>
      <c r="L345" s="27"/>
      <c r="M345" s="27"/>
      <c r="N345" s="27"/>
      <c r="O345" s="45" t="str">
        <f t="shared" ref="O345:P345" si="203">IF(M345&gt;0,1,"")</f>
        <v/>
      </c>
      <c r="P345" s="45" t="str">
        <f t="shared" si="203"/>
        <v/>
      </c>
      <c r="Q345" s="34" t="str">
        <f t="shared" si="2"/>
        <v>#N/A</v>
      </c>
      <c r="R345" s="34" t="s">
        <v>1064</v>
      </c>
      <c r="T345" s="35" t="s">
        <v>1368</v>
      </c>
      <c r="U345" s="35" t="s">
        <v>186</v>
      </c>
      <c r="V345" s="35" t="s">
        <v>28</v>
      </c>
      <c r="W345" s="58">
        <v>84106.0</v>
      </c>
      <c r="X345" s="35" t="s">
        <v>29</v>
      </c>
      <c r="Y345" s="42"/>
      <c r="Z345" s="29" t="str">
        <f t="shared" si="158"/>
        <v/>
      </c>
      <c r="AA345" s="30"/>
      <c r="AB345" s="27"/>
      <c r="AC345" s="27" t="str">
        <f t="shared" si="159"/>
        <v/>
      </c>
      <c r="AD345" s="31" t="str">
        <f t="shared" si="160"/>
        <v/>
      </c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ht="14.25" customHeight="1">
      <c r="A346" s="39">
        <v>12.0</v>
      </c>
      <c r="B346" s="37">
        <v>45778.0</v>
      </c>
      <c r="C346" s="38" t="str">
        <f t="shared" si="1"/>
        <v>#REF!</v>
      </c>
      <c r="D346" s="39" t="s">
        <v>1369</v>
      </c>
      <c r="E346" s="40">
        <v>107400.0</v>
      </c>
      <c r="F346" s="36" t="s">
        <v>52</v>
      </c>
      <c r="G346" s="36">
        <v>40.0</v>
      </c>
      <c r="H346" s="36">
        <v>3.0</v>
      </c>
      <c r="I346" s="36">
        <v>1.0</v>
      </c>
      <c r="J346" s="36">
        <v>44.0</v>
      </c>
      <c r="Q346" s="34" t="str">
        <f t="shared" si="2"/>
        <v>#N/A</v>
      </c>
      <c r="R346" s="39" t="s">
        <v>1370</v>
      </c>
      <c r="S346" s="39"/>
      <c r="T346" s="39" t="s">
        <v>1371</v>
      </c>
      <c r="U346" s="39" t="s">
        <v>277</v>
      </c>
      <c r="V346" s="39" t="s">
        <v>28</v>
      </c>
      <c r="W346" s="41">
        <v>84003.0</v>
      </c>
      <c r="X346" s="39" t="s">
        <v>35</v>
      </c>
      <c r="Y346" s="36"/>
      <c r="Z346" s="37" t="str">
        <f t="shared" si="158"/>
        <v/>
      </c>
      <c r="AA346" s="37"/>
      <c r="AB346" s="36"/>
      <c r="AC346" s="27" t="str">
        <f t="shared" si="159"/>
        <v/>
      </c>
      <c r="AD346" s="38" t="str">
        <f t="shared" si="160"/>
        <v/>
      </c>
      <c r="AE346" s="39" t="s">
        <v>1372</v>
      </c>
      <c r="AF346" s="14"/>
      <c r="AG346" s="14"/>
      <c r="AH346" s="14"/>
      <c r="AI346" s="14"/>
      <c r="AJ346" s="14"/>
      <c r="AK346" s="14"/>
      <c r="AL346" s="14"/>
      <c r="AM346" s="14"/>
    </row>
    <row r="347" ht="14.25" customHeight="1">
      <c r="A347" s="39">
        <v>8.0</v>
      </c>
      <c r="B347" s="37">
        <v>45778.0</v>
      </c>
      <c r="C347" s="38" t="str">
        <f t="shared" si="1"/>
        <v>#REF!</v>
      </c>
      <c r="D347" s="39" t="s">
        <v>1373</v>
      </c>
      <c r="E347" s="40">
        <v>89159.0</v>
      </c>
      <c r="F347" s="36" t="s">
        <v>52</v>
      </c>
      <c r="G347" s="36">
        <v>28.0</v>
      </c>
      <c r="H347" s="36">
        <v>3.0</v>
      </c>
      <c r="I347" s="36">
        <v>1.0</v>
      </c>
      <c r="J347" s="36">
        <v>32.0</v>
      </c>
      <c r="Q347" s="34" t="str">
        <f t="shared" si="2"/>
        <v>#N/A</v>
      </c>
      <c r="R347" s="39" t="s">
        <v>1374</v>
      </c>
      <c r="S347" s="39"/>
      <c r="T347" s="39" t="s">
        <v>1375</v>
      </c>
      <c r="U347" s="39" t="s">
        <v>277</v>
      </c>
      <c r="V347" s="39" t="s">
        <v>28</v>
      </c>
      <c r="W347" s="41">
        <v>84003.0</v>
      </c>
      <c r="X347" s="39" t="s">
        <v>35</v>
      </c>
      <c r="Y347" s="36"/>
      <c r="Z347" s="37" t="str">
        <f t="shared" si="158"/>
        <v/>
      </c>
      <c r="AA347" s="37"/>
      <c r="AB347" s="36"/>
      <c r="AC347" s="36" t="str">
        <f t="shared" si="159"/>
        <v/>
      </c>
      <c r="AD347" s="38" t="str">
        <f t="shared" si="160"/>
        <v/>
      </c>
      <c r="AE347" s="39"/>
      <c r="AF347" s="14"/>
      <c r="AG347" s="14"/>
      <c r="AH347" s="14"/>
      <c r="AI347" s="14"/>
      <c r="AJ347" s="14"/>
      <c r="AK347" s="14"/>
      <c r="AL347" s="14"/>
      <c r="AM347" s="14"/>
    </row>
    <row r="348" ht="14.25" customHeight="1">
      <c r="A348" s="34">
        <v>8.0</v>
      </c>
      <c r="B348" s="30">
        <v>45779.0</v>
      </c>
      <c r="C348" s="31" t="str">
        <f t="shared" si="1"/>
        <v>#REF!</v>
      </c>
      <c r="D348" s="14" t="s">
        <v>1376</v>
      </c>
      <c r="E348" s="34">
        <v>29941.0</v>
      </c>
      <c r="F348" s="27" t="s">
        <v>52</v>
      </c>
      <c r="G348" s="27">
        <v>28.0</v>
      </c>
      <c r="H348" s="27">
        <v>3.0</v>
      </c>
      <c r="I348" s="27">
        <v>1.0</v>
      </c>
      <c r="J348" s="27">
        <v>32.0</v>
      </c>
      <c r="K348" s="27"/>
      <c r="L348" s="27"/>
      <c r="M348" s="27"/>
      <c r="N348" s="27"/>
      <c r="O348" s="45" t="str">
        <f t="shared" ref="O348:P348" si="204">IF(M348&gt;0,1,"")</f>
        <v/>
      </c>
      <c r="P348" s="45" t="str">
        <f t="shared" si="204"/>
        <v/>
      </c>
      <c r="Q348" s="34" t="str">
        <f t="shared" si="2"/>
        <v>#N/A</v>
      </c>
      <c r="R348" s="34" t="s">
        <v>1377</v>
      </c>
      <c r="S348" s="9" t="s">
        <v>1378</v>
      </c>
      <c r="T348" s="35" t="s">
        <v>1379</v>
      </c>
      <c r="U348" s="35" t="s">
        <v>186</v>
      </c>
      <c r="V348" s="35" t="s">
        <v>28</v>
      </c>
      <c r="W348" s="58">
        <v>84105.0</v>
      </c>
      <c r="X348" s="35" t="s">
        <v>29</v>
      </c>
      <c r="Y348" s="42"/>
      <c r="Z348" s="29" t="str">
        <f t="shared" si="158"/>
        <v/>
      </c>
      <c r="AA348" s="30"/>
      <c r="AB348" s="27"/>
      <c r="AC348" s="27" t="str">
        <f t="shared" si="159"/>
        <v/>
      </c>
      <c r="AD348" s="31" t="str">
        <f t="shared" si="160"/>
        <v/>
      </c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ht="14.25" customHeight="1">
      <c r="A349" s="34">
        <v>8.0</v>
      </c>
      <c r="B349" s="30">
        <v>45779.0</v>
      </c>
      <c r="C349" s="31" t="str">
        <f t="shared" si="1"/>
        <v>#REF!</v>
      </c>
      <c r="D349" s="14" t="s">
        <v>1380</v>
      </c>
      <c r="E349" s="34">
        <v>5228.0</v>
      </c>
      <c r="F349" s="27" t="s">
        <v>52</v>
      </c>
      <c r="G349" s="27">
        <v>36.0</v>
      </c>
      <c r="H349" s="27">
        <v>3.0</v>
      </c>
      <c r="I349" s="27">
        <v>1.0</v>
      </c>
      <c r="J349" s="27">
        <v>40.0</v>
      </c>
      <c r="K349" s="27"/>
      <c r="L349" s="27"/>
      <c r="M349" s="27"/>
      <c r="N349" s="27"/>
      <c r="O349" s="45" t="str">
        <f t="shared" ref="O349:P349" si="205">IF(M349&gt;0,1,"")</f>
        <v/>
      </c>
      <c r="P349" s="45" t="str">
        <f t="shared" si="205"/>
        <v/>
      </c>
      <c r="Q349" s="34" t="str">
        <f t="shared" si="2"/>
        <v>#N/A</v>
      </c>
      <c r="R349" s="34" t="s">
        <v>1381</v>
      </c>
      <c r="T349" s="35" t="s">
        <v>1382</v>
      </c>
      <c r="U349" s="35" t="s">
        <v>186</v>
      </c>
      <c r="V349" s="35" t="s">
        <v>28</v>
      </c>
      <c r="W349" s="58">
        <v>84109.0</v>
      </c>
      <c r="X349" s="35" t="s">
        <v>29</v>
      </c>
      <c r="Y349" s="42" t="s">
        <v>64</v>
      </c>
      <c r="Z349" s="29">
        <f t="shared" si="158"/>
        <v>45779</v>
      </c>
      <c r="AA349" s="30">
        <v>45785.0</v>
      </c>
      <c r="AB349" s="27" t="s">
        <v>1383</v>
      </c>
      <c r="AC349" s="27" t="str">
        <f t="shared" si="159"/>
        <v/>
      </c>
      <c r="AD349" s="31">
        <f t="shared" si="160"/>
        <v>6</v>
      </c>
      <c r="AE349" s="14" t="s">
        <v>1384</v>
      </c>
      <c r="AF349" s="14"/>
      <c r="AG349" s="14"/>
      <c r="AH349" s="14"/>
      <c r="AI349" s="14"/>
      <c r="AJ349" s="14"/>
      <c r="AK349" s="14"/>
      <c r="AL349" s="14"/>
      <c r="AM349" s="14"/>
    </row>
    <row r="350" ht="14.25" customHeight="1">
      <c r="A350" s="34">
        <v>8.0</v>
      </c>
      <c r="B350" s="30">
        <v>45782.0</v>
      </c>
      <c r="C350" s="31" t="str">
        <f t="shared" si="1"/>
        <v>#REF!</v>
      </c>
      <c r="D350" s="14" t="s">
        <v>1385</v>
      </c>
      <c r="E350" s="34">
        <v>107397.0</v>
      </c>
      <c r="F350" s="27" t="s">
        <v>52</v>
      </c>
      <c r="G350" s="27">
        <v>28.0</v>
      </c>
      <c r="H350" s="27">
        <v>3.0</v>
      </c>
      <c r="I350" s="27">
        <v>1.0</v>
      </c>
      <c r="J350" s="27">
        <v>32.0</v>
      </c>
      <c r="K350" s="27"/>
      <c r="L350" s="27"/>
      <c r="M350" s="27"/>
      <c r="N350" s="27"/>
      <c r="O350" s="45" t="str">
        <f t="shared" ref="O350:P350" si="206">IF(M350&gt;0,1,"")</f>
        <v/>
      </c>
      <c r="P350" s="45" t="str">
        <f t="shared" si="206"/>
        <v/>
      </c>
      <c r="Q350" s="34" t="str">
        <f t="shared" si="2"/>
        <v>#N/A</v>
      </c>
      <c r="R350" s="34" t="s">
        <v>1386</v>
      </c>
      <c r="S350" s="9" t="s">
        <v>1387</v>
      </c>
      <c r="T350" s="35" t="s">
        <v>1388</v>
      </c>
      <c r="U350" s="35" t="s">
        <v>600</v>
      </c>
      <c r="V350" s="35" t="s">
        <v>28</v>
      </c>
      <c r="W350" s="58">
        <v>84118.0</v>
      </c>
      <c r="X350" s="35" t="s">
        <v>29</v>
      </c>
      <c r="Y350" s="42" t="s">
        <v>64</v>
      </c>
      <c r="Z350" s="29">
        <f t="shared" si="158"/>
        <v>45782</v>
      </c>
      <c r="AA350" s="30">
        <v>45814.0</v>
      </c>
      <c r="AB350" s="27" t="s">
        <v>1389</v>
      </c>
      <c r="AC350" s="27" t="str">
        <f t="shared" si="159"/>
        <v/>
      </c>
      <c r="AD350" s="31">
        <f t="shared" si="160"/>
        <v>32</v>
      </c>
      <c r="AE350" s="14" t="s">
        <v>1390</v>
      </c>
      <c r="AF350" s="14"/>
      <c r="AG350" s="14"/>
      <c r="AH350" s="14"/>
      <c r="AI350" s="14"/>
      <c r="AJ350" s="14"/>
      <c r="AK350" s="14"/>
      <c r="AL350" s="14"/>
      <c r="AM350" s="14"/>
    </row>
    <row r="351" ht="14.25" customHeight="1">
      <c r="A351" s="34">
        <v>12.0</v>
      </c>
      <c r="B351" s="30">
        <v>45782.0</v>
      </c>
      <c r="C351" s="31" t="str">
        <f t="shared" si="1"/>
        <v>#REF!</v>
      </c>
      <c r="D351" s="14" t="s">
        <v>1391</v>
      </c>
      <c r="E351" s="34">
        <v>58377.0</v>
      </c>
      <c r="F351" s="27" t="s">
        <v>52</v>
      </c>
      <c r="G351" s="27">
        <v>40.0</v>
      </c>
      <c r="H351" s="27">
        <v>4.0</v>
      </c>
      <c r="I351" s="27">
        <v>1.0</v>
      </c>
      <c r="J351" s="27">
        <v>45.0</v>
      </c>
      <c r="K351" s="27"/>
      <c r="L351" s="27"/>
      <c r="M351" s="27"/>
      <c r="N351" s="27"/>
      <c r="O351" s="45" t="str">
        <f t="shared" ref="O351:P351" si="207">IF(M351&gt;0,1,"")</f>
        <v/>
      </c>
      <c r="P351" s="45" t="str">
        <f t="shared" si="207"/>
        <v/>
      </c>
      <c r="Q351" s="34" t="str">
        <f t="shared" si="2"/>
        <v>#N/A</v>
      </c>
      <c r="R351" s="34" t="s">
        <v>1392</v>
      </c>
      <c r="S351" s="9" t="s">
        <v>1393</v>
      </c>
      <c r="T351" s="35" t="s">
        <v>1394</v>
      </c>
      <c r="U351" s="35" t="s">
        <v>27</v>
      </c>
      <c r="V351" s="35" t="s">
        <v>28</v>
      </c>
      <c r="W351" s="58">
        <v>84092.0</v>
      </c>
      <c r="X351" s="35" t="s">
        <v>29</v>
      </c>
      <c r="Y351" s="42"/>
      <c r="Z351" s="29" t="str">
        <f t="shared" si="158"/>
        <v/>
      </c>
      <c r="AA351" s="30"/>
      <c r="AB351" s="27"/>
      <c r="AC351" s="27" t="str">
        <f t="shared" si="159"/>
        <v/>
      </c>
      <c r="AD351" s="31" t="str">
        <f t="shared" si="160"/>
        <v/>
      </c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ht="14.25" customHeight="1">
      <c r="A352" s="39">
        <v>20.0</v>
      </c>
      <c r="B352" s="37">
        <v>45783.0</v>
      </c>
      <c r="C352" s="38" t="str">
        <f t="shared" si="1"/>
        <v>#REF!</v>
      </c>
      <c r="D352" s="39" t="s">
        <v>1395</v>
      </c>
      <c r="E352" s="39">
        <v>103241.0</v>
      </c>
      <c r="F352" s="36" t="s">
        <v>52</v>
      </c>
      <c r="G352" s="36">
        <v>88.0</v>
      </c>
      <c r="H352" s="36">
        <v>4.0</v>
      </c>
      <c r="I352" s="36">
        <v>1.0</v>
      </c>
      <c r="J352" s="36">
        <v>93.0</v>
      </c>
      <c r="Q352" s="34" t="str">
        <f t="shared" si="2"/>
        <v>#N/A</v>
      </c>
      <c r="R352" s="39" t="s">
        <v>1396</v>
      </c>
      <c r="S352" s="39"/>
      <c r="T352" s="39" t="s">
        <v>1397</v>
      </c>
      <c r="U352" s="39" t="s">
        <v>48</v>
      </c>
      <c r="V352" s="39" t="s">
        <v>28</v>
      </c>
      <c r="W352" s="41">
        <v>84601.0</v>
      </c>
      <c r="X352" s="39" t="s">
        <v>35</v>
      </c>
      <c r="Y352" s="36" t="s">
        <v>64</v>
      </c>
      <c r="Z352" s="37">
        <f t="shared" si="158"/>
        <v>45783</v>
      </c>
      <c r="AA352" s="37">
        <v>45840.0</v>
      </c>
      <c r="AB352" s="36" t="s">
        <v>1398</v>
      </c>
      <c r="AC352" s="36" t="str">
        <f t="shared" si="159"/>
        <v/>
      </c>
      <c r="AD352" s="38">
        <f t="shared" si="160"/>
        <v>57</v>
      </c>
      <c r="AE352" s="39" t="s">
        <v>1399</v>
      </c>
      <c r="AF352" s="14"/>
      <c r="AG352" s="14"/>
      <c r="AH352" s="14"/>
      <c r="AI352" s="14"/>
      <c r="AJ352" s="14"/>
      <c r="AK352" s="14"/>
      <c r="AL352" s="14"/>
      <c r="AM352" s="14"/>
    </row>
    <row r="353" ht="14.25" customHeight="1">
      <c r="A353" s="39">
        <v>6.0</v>
      </c>
      <c r="B353" s="37">
        <v>45784.0</v>
      </c>
      <c r="C353" s="38" t="str">
        <f t="shared" si="1"/>
        <v>#REF!</v>
      </c>
      <c r="D353" s="39" t="s">
        <v>1400</v>
      </c>
      <c r="E353" s="40">
        <v>32363.0</v>
      </c>
      <c r="F353" s="36" t="s">
        <v>52</v>
      </c>
      <c r="G353" s="36">
        <v>30.0</v>
      </c>
      <c r="H353" s="36">
        <v>3.0</v>
      </c>
      <c r="I353" s="36">
        <v>1.0</v>
      </c>
      <c r="J353" s="36">
        <v>34.0</v>
      </c>
      <c r="Q353" s="34" t="str">
        <f t="shared" si="2"/>
        <v>#N/A</v>
      </c>
      <c r="R353" s="39" t="s">
        <v>1401</v>
      </c>
      <c r="S353" s="43"/>
      <c r="T353" s="39" t="s">
        <v>1402</v>
      </c>
      <c r="U353" s="39" t="s">
        <v>256</v>
      </c>
      <c r="V353" s="39" t="s">
        <v>28</v>
      </c>
      <c r="W353" s="41">
        <v>84058.0</v>
      </c>
      <c r="X353" s="39" t="s">
        <v>35</v>
      </c>
      <c r="Y353" s="36"/>
      <c r="Z353" s="37" t="str">
        <f t="shared" si="158"/>
        <v/>
      </c>
      <c r="AA353" s="37"/>
      <c r="AB353" s="36"/>
      <c r="AC353" s="36" t="str">
        <f t="shared" si="159"/>
        <v/>
      </c>
      <c r="AD353" s="38" t="str">
        <f t="shared" si="160"/>
        <v/>
      </c>
      <c r="AE353" s="39"/>
      <c r="AF353" s="14"/>
      <c r="AG353" s="14"/>
      <c r="AH353" s="14"/>
      <c r="AI353" s="14"/>
      <c r="AJ353" s="14"/>
      <c r="AK353" s="14"/>
      <c r="AL353" s="14"/>
      <c r="AM353" s="14"/>
    </row>
    <row r="354" ht="14.25" customHeight="1">
      <c r="A354" s="34">
        <v>8.0</v>
      </c>
      <c r="B354" s="30">
        <v>45785.0</v>
      </c>
      <c r="C354" s="31" t="str">
        <f t="shared" si="1"/>
        <v>#REF!</v>
      </c>
      <c r="D354" s="14" t="s">
        <v>1403</v>
      </c>
      <c r="E354" s="34">
        <v>25285.0</v>
      </c>
      <c r="F354" s="27" t="s">
        <v>52</v>
      </c>
      <c r="G354" s="27">
        <v>32.0</v>
      </c>
      <c r="H354" s="27">
        <v>3.0</v>
      </c>
      <c r="I354" s="27">
        <v>1.0</v>
      </c>
      <c r="J354" s="27">
        <v>36.0</v>
      </c>
      <c r="K354" s="27"/>
      <c r="L354" s="27"/>
      <c r="M354" s="27"/>
      <c r="N354" s="27"/>
      <c r="O354" s="45" t="str">
        <f t="shared" ref="O354:P354" si="208">IF(M354&gt;0,1,"")</f>
        <v/>
      </c>
      <c r="P354" s="45" t="str">
        <f t="shared" si="208"/>
        <v/>
      </c>
      <c r="Q354" s="34" t="str">
        <f t="shared" si="2"/>
        <v>#N/A</v>
      </c>
      <c r="R354" s="34" t="s">
        <v>77</v>
      </c>
      <c r="T354" s="35" t="s">
        <v>1404</v>
      </c>
      <c r="U354" s="35" t="s">
        <v>731</v>
      </c>
      <c r="V354" s="35" t="s">
        <v>28</v>
      </c>
      <c r="W354" s="58">
        <v>84123.0</v>
      </c>
      <c r="X354" s="35" t="s">
        <v>29</v>
      </c>
      <c r="Y354" s="42"/>
      <c r="Z354" s="29" t="str">
        <f t="shared" si="158"/>
        <v/>
      </c>
      <c r="AA354" s="30"/>
      <c r="AB354" s="27"/>
      <c r="AC354" s="27" t="str">
        <f t="shared" si="159"/>
        <v/>
      </c>
      <c r="AD354" s="31" t="str">
        <f t="shared" si="160"/>
        <v/>
      </c>
      <c r="AE354" s="14"/>
      <c r="AF354" s="14"/>
      <c r="AG354" s="57"/>
      <c r="AH354" s="57"/>
      <c r="AI354" s="14"/>
      <c r="AJ354" s="14"/>
      <c r="AK354" s="14"/>
      <c r="AL354" s="14"/>
      <c r="AM354" s="14"/>
    </row>
    <row r="355" ht="14.25" customHeight="1">
      <c r="A355" s="34">
        <v>12.0</v>
      </c>
      <c r="B355" s="30">
        <v>45785.0</v>
      </c>
      <c r="C355" s="31" t="str">
        <f t="shared" si="1"/>
        <v>#REF!</v>
      </c>
      <c r="D355" s="14" t="s">
        <v>1405</v>
      </c>
      <c r="E355" s="34">
        <v>63802.0</v>
      </c>
      <c r="F355" s="27" t="s">
        <v>52</v>
      </c>
      <c r="G355" s="27">
        <v>40.0</v>
      </c>
      <c r="H355" s="27">
        <v>3.0</v>
      </c>
      <c r="I355" s="27">
        <v>1.0</v>
      </c>
      <c r="J355" s="27">
        <v>44.0</v>
      </c>
      <c r="K355" s="27"/>
      <c r="L355" s="27"/>
      <c r="M355" s="27"/>
      <c r="N355" s="27"/>
      <c r="O355" s="45" t="str">
        <f t="shared" ref="O355:P355" si="209">IF(M355&gt;0,1,"")</f>
        <v/>
      </c>
      <c r="P355" s="45" t="str">
        <f t="shared" si="209"/>
        <v/>
      </c>
      <c r="Q355" s="34" t="str">
        <f t="shared" si="2"/>
        <v>#N/A</v>
      </c>
      <c r="R355" s="34" t="s">
        <v>1406</v>
      </c>
      <c r="T355" s="35" t="s">
        <v>1407</v>
      </c>
      <c r="U355" s="35" t="s">
        <v>731</v>
      </c>
      <c r="V355" s="35" t="s">
        <v>28</v>
      </c>
      <c r="W355" s="58">
        <v>84123.0</v>
      </c>
      <c r="X355" s="35" t="s">
        <v>29</v>
      </c>
      <c r="Y355" s="42"/>
      <c r="Z355" s="29" t="str">
        <f t="shared" si="158"/>
        <v/>
      </c>
      <c r="AA355" s="30"/>
      <c r="AB355" s="27"/>
      <c r="AC355" s="27" t="str">
        <f t="shared" si="159"/>
        <v/>
      </c>
      <c r="AD355" s="31" t="str">
        <f t="shared" si="160"/>
        <v/>
      </c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ht="14.25" customHeight="1">
      <c r="A356" s="34">
        <v>12.0</v>
      </c>
      <c r="B356" s="30">
        <v>45786.0</v>
      </c>
      <c r="C356" s="31" t="str">
        <f t="shared" si="1"/>
        <v>#REF!</v>
      </c>
      <c r="D356" s="14" t="s">
        <v>1408</v>
      </c>
      <c r="E356" s="34">
        <v>22522.0</v>
      </c>
      <c r="F356" s="27" t="s">
        <v>52</v>
      </c>
      <c r="G356" s="27">
        <v>44.0</v>
      </c>
      <c r="H356" s="27">
        <v>4.0</v>
      </c>
      <c r="I356" s="27">
        <v>2.0</v>
      </c>
      <c r="J356" s="27">
        <v>50.0</v>
      </c>
      <c r="K356" s="27"/>
      <c r="L356" s="27"/>
      <c r="M356" s="27"/>
      <c r="N356" s="27"/>
      <c r="O356" s="45" t="str">
        <f t="shared" ref="O356:P356" si="210">IF(M356&gt;0,1,"")</f>
        <v/>
      </c>
      <c r="P356" s="45" t="str">
        <f t="shared" si="210"/>
        <v/>
      </c>
      <c r="Q356" s="34" t="str">
        <f t="shared" si="2"/>
        <v>#N/A</v>
      </c>
      <c r="R356" s="34" t="s">
        <v>1409</v>
      </c>
      <c r="T356" s="35" t="s">
        <v>1410</v>
      </c>
      <c r="U356" s="35" t="s">
        <v>186</v>
      </c>
      <c r="V356" s="35" t="s">
        <v>28</v>
      </c>
      <c r="W356" s="58">
        <v>84124.0</v>
      </c>
      <c r="X356" s="35" t="s">
        <v>29</v>
      </c>
      <c r="Y356" s="42"/>
      <c r="Z356" s="29" t="str">
        <f t="shared" si="158"/>
        <v/>
      </c>
      <c r="AA356" s="30"/>
      <c r="AB356" s="27"/>
      <c r="AC356" s="27" t="str">
        <f t="shared" si="159"/>
        <v/>
      </c>
      <c r="AD356" s="31" t="str">
        <f t="shared" si="160"/>
        <v/>
      </c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ht="14.25" customHeight="1">
      <c r="A357" s="34">
        <v>10.0</v>
      </c>
      <c r="B357" s="30">
        <v>45786.0</v>
      </c>
      <c r="C357" s="31" t="str">
        <f t="shared" si="1"/>
        <v>#REF!</v>
      </c>
      <c r="D357" s="14" t="s">
        <v>1411</v>
      </c>
      <c r="E357" s="34">
        <v>63743.0</v>
      </c>
      <c r="F357" s="27" t="s">
        <v>52</v>
      </c>
      <c r="G357" s="27">
        <v>32.0</v>
      </c>
      <c r="H357" s="27">
        <v>3.0</v>
      </c>
      <c r="I357" s="27">
        <v>1.0</v>
      </c>
      <c r="J357" s="27">
        <v>36.0</v>
      </c>
      <c r="K357" s="27"/>
      <c r="L357" s="27"/>
      <c r="M357" s="27"/>
      <c r="N357" s="27"/>
      <c r="O357" s="45" t="str">
        <f t="shared" ref="O357:P357" si="211">IF(M357&gt;0,1,"")</f>
        <v/>
      </c>
      <c r="P357" s="45" t="str">
        <f t="shared" si="211"/>
        <v/>
      </c>
      <c r="Q357" s="34" t="str">
        <f t="shared" si="2"/>
        <v>#N/A</v>
      </c>
      <c r="R357" s="34" t="s">
        <v>902</v>
      </c>
      <c r="T357" s="35" t="s">
        <v>1412</v>
      </c>
      <c r="U357" s="35" t="s">
        <v>731</v>
      </c>
      <c r="V357" s="35" t="s">
        <v>28</v>
      </c>
      <c r="W357" s="58">
        <v>84123.0</v>
      </c>
      <c r="X357" s="35" t="s">
        <v>29</v>
      </c>
      <c r="Y357" s="42"/>
      <c r="Z357" s="29" t="str">
        <f t="shared" si="158"/>
        <v/>
      </c>
      <c r="AA357" s="30"/>
      <c r="AB357" s="27"/>
      <c r="AC357" s="27" t="str">
        <f t="shared" si="159"/>
        <v/>
      </c>
      <c r="AD357" s="31" t="str">
        <f t="shared" si="160"/>
        <v/>
      </c>
      <c r="AE357" s="14"/>
      <c r="AF357" s="71"/>
      <c r="AG357" s="14"/>
      <c r="AH357" s="14"/>
      <c r="AI357" s="59"/>
      <c r="AJ357" s="59"/>
      <c r="AK357" s="14"/>
      <c r="AL357" s="14"/>
      <c r="AM357" s="14"/>
    </row>
    <row r="358" ht="14.25" customHeight="1">
      <c r="A358" s="34">
        <v>4.0</v>
      </c>
      <c r="B358" s="30">
        <v>45789.0</v>
      </c>
      <c r="C358" s="31" t="str">
        <f t="shared" si="1"/>
        <v>#REF!</v>
      </c>
      <c r="D358" s="14" t="s">
        <v>1413</v>
      </c>
      <c r="E358" s="34">
        <v>1235240.0</v>
      </c>
      <c r="F358" s="27" t="s">
        <v>52</v>
      </c>
      <c r="G358" s="27">
        <v>16.0</v>
      </c>
      <c r="H358" s="27">
        <v>3.0</v>
      </c>
      <c r="I358" s="27">
        <v>1.0</v>
      </c>
      <c r="J358" s="27">
        <v>20.0</v>
      </c>
      <c r="K358" s="27"/>
      <c r="L358" s="27"/>
      <c r="M358" s="27"/>
      <c r="N358" s="27"/>
      <c r="O358" s="45" t="str">
        <f t="shared" ref="O358:P358" si="212">IF(M358&gt;0,1,"")</f>
        <v/>
      </c>
      <c r="P358" s="45" t="str">
        <f t="shared" si="212"/>
        <v/>
      </c>
      <c r="Q358" s="34" t="str">
        <f t="shared" si="2"/>
        <v>#N/A</v>
      </c>
      <c r="R358" s="34" t="s">
        <v>1414</v>
      </c>
      <c r="T358" s="35" t="s">
        <v>1415</v>
      </c>
      <c r="U358" s="35" t="s">
        <v>731</v>
      </c>
      <c r="V358" s="35" t="s">
        <v>28</v>
      </c>
      <c r="W358" s="58">
        <v>84107.0</v>
      </c>
      <c r="X358" s="35" t="s">
        <v>29</v>
      </c>
      <c r="Y358" s="42" t="s">
        <v>64</v>
      </c>
      <c r="Z358" s="29">
        <f t="shared" si="158"/>
        <v>45789</v>
      </c>
      <c r="AA358" s="30">
        <v>45861.0</v>
      </c>
      <c r="AB358" s="27" t="s">
        <v>1416</v>
      </c>
      <c r="AC358" s="27" t="str">
        <f t="shared" si="159"/>
        <v/>
      </c>
      <c r="AD358" s="31">
        <f t="shared" si="160"/>
        <v>72</v>
      </c>
      <c r="AE358" s="14" t="s">
        <v>1417</v>
      </c>
      <c r="AF358" s="14"/>
      <c r="AG358" s="14"/>
      <c r="AH358" s="14"/>
      <c r="AI358" s="14"/>
      <c r="AJ358" s="14"/>
      <c r="AK358" s="14"/>
      <c r="AL358" s="14"/>
      <c r="AM358" s="14"/>
    </row>
    <row r="359" ht="14.25" customHeight="1">
      <c r="A359" s="34">
        <v>6.0</v>
      </c>
      <c r="B359" s="30">
        <v>45789.0</v>
      </c>
      <c r="C359" s="31" t="str">
        <f t="shared" si="1"/>
        <v>#REF!</v>
      </c>
      <c r="D359" s="14" t="s">
        <v>1418</v>
      </c>
      <c r="E359" s="34">
        <v>1.224512E7</v>
      </c>
      <c r="F359" s="27" t="s">
        <v>52</v>
      </c>
      <c r="G359" s="27">
        <v>24.0</v>
      </c>
      <c r="H359" s="27">
        <v>3.0</v>
      </c>
      <c r="I359" s="27">
        <v>1.0</v>
      </c>
      <c r="J359" s="27">
        <v>28.0</v>
      </c>
      <c r="K359" s="27"/>
      <c r="L359" s="27"/>
      <c r="M359" s="27"/>
      <c r="N359" s="27"/>
      <c r="O359" s="45" t="str">
        <f t="shared" ref="O359:P359" si="213">IF(M359&gt;0,1,"")</f>
        <v/>
      </c>
      <c r="P359" s="45" t="str">
        <f t="shared" si="213"/>
        <v/>
      </c>
      <c r="Q359" s="34" t="str">
        <f t="shared" si="2"/>
        <v>#N/A</v>
      </c>
      <c r="R359" s="34" t="s">
        <v>1419</v>
      </c>
      <c r="T359" s="35" t="s">
        <v>1420</v>
      </c>
      <c r="U359" s="35" t="s">
        <v>731</v>
      </c>
      <c r="V359" s="35" t="s">
        <v>28</v>
      </c>
      <c r="W359" s="58">
        <v>84107.0</v>
      </c>
      <c r="X359" s="35" t="s">
        <v>29</v>
      </c>
      <c r="Y359" s="42" t="s">
        <v>64</v>
      </c>
      <c r="Z359" s="29">
        <f t="shared" si="158"/>
        <v>45789</v>
      </c>
      <c r="AA359" s="30">
        <v>45814.0</v>
      </c>
      <c r="AB359" s="27" t="s">
        <v>1421</v>
      </c>
      <c r="AC359" s="27" t="str">
        <f t="shared" si="159"/>
        <v/>
      </c>
      <c r="AD359" s="31">
        <f t="shared" si="160"/>
        <v>25</v>
      </c>
      <c r="AE359" s="14" t="s">
        <v>1422</v>
      </c>
      <c r="AF359" s="14"/>
      <c r="AG359" s="14"/>
      <c r="AH359" s="14"/>
      <c r="AI359" s="14"/>
      <c r="AJ359" s="14"/>
      <c r="AK359" s="14"/>
      <c r="AL359" s="14"/>
      <c r="AM359" s="14"/>
    </row>
    <row r="360" ht="14.25" customHeight="1">
      <c r="A360" s="34">
        <v>8.0</v>
      </c>
      <c r="B360" s="30">
        <v>45789.0</v>
      </c>
      <c r="C360" s="31" t="str">
        <f t="shared" si="1"/>
        <v>#REF!</v>
      </c>
      <c r="D360" s="14" t="s">
        <v>1423</v>
      </c>
      <c r="E360" s="34">
        <v>1.2232899E7</v>
      </c>
      <c r="F360" s="27" t="s">
        <v>52</v>
      </c>
      <c r="G360" s="27">
        <v>32.0</v>
      </c>
      <c r="H360" s="27">
        <v>3.0</v>
      </c>
      <c r="I360" s="27">
        <v>1.0</v>
      </c>
      <c r="J360" s="27">
        <v>36.0</v>
      </c>
      <c r="K360" s="27"/>
      <c r="L360" s="27"/>
      <c r="M360" s="27"/>
      <c r="N360" s="27"/>
      <c r="O360" s="45" t="str">
        <f t="shared" ref="O360:P360" si="214">IF(M360&gt;0,1,"")</f>
        <v/>
      </c>
      <c r="P360" s="45" t="str">
        <f t="shared" si="214"/>
        <v/>
      </c>
      <c r="Q360" s="34" t="str">
        <f t="shared" si="2"/>
        <v>#N/A</v>
      </c>
      <c r="R360" s="34" t="s">
        <v>1424</v>
      </c>
      <c r="T360" s="35" t="s">
        <v>1425</v>
      </c>
      <c r="U360" s="35" t="s">
        <v>731</v>
      </c>
      <c r="V360" s="35" t="s">
        <v>28</v>
      </c>
      <c r="W360" s="58">
        <v>84117.0</v>
      </c>
      <c r="X360" s="35" t="s">
        <v>29</v>
      </c>
      <c r="Y360" s="42"/>
      <c r="Z360" s="29" t="str">
        <f t="shared" si="158"/>
        <v/>
      </c>
      <c r="AA360" s="30"/>
      <c r="AB360" s="27"/>
      <c r="AC360" s="27" t="str">
        <f t="shared" si="159"/>
        <v/>
      </c>
      <c r="AD360" s="31" t="str">
        <f t="shared" si="160"/>
        <v/>
      </c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ht="14.25" customHeight="1">
      <c r="A361" s="34">
        <v>10.0</v>
      </c>
      <c r="B361" s="30">
        <v>45790.0</v>
      </c>
      <c r="C361" s="31" t="str">
        <f t="shared" si="1"/>
        <v>#REF!</v>
      </c>
      <c r="D361" s="14" t="s">
        <v>1426</v>
      </c>
      <c r="E361" s="34">
        <v>82949.0</v>
      </c>
      <c r="F361" s="27" t="s">
        <v>52</v>
      </c>
      <c r="G361" s="27">
        <v>48.0</v>
      </c>
      <c r="H361" s="27">
        <v>4.0</v>
      </c>
      <c r="I361" s="27">
        <v>1.0</v>
      </c>
      <c r="J361" s="27">
        <v>53.0</v>
      </c>
      <c r="K361" s="27"/>
      <c r="L361" s="27"/>
      <c r="M361" s="27"/>
      <c r="N361" s="27"/>
      <c r="O361" s="45" t="str">
        <f t="shared" ref="O361:P361" si="215">IF(M361&gt;0,1,"")</f>
        <v/>
      </c>
      <c r="P361" s="45" t="str">
        <f t="shared" si="215"/>
        <v/>
      </c>
      <c r="Q361" s="34" t="str">
        <f t="shared" si="2"/>
        <v>#N/A</v>
      </c>
      <c r="R361" s="34" t="s">
        <v>1427</v>
      </c>
      <c r="T361" s="34" t="s">
        <v>1428</v>
      </c>
      <c r="U361" s="34" t="s">
        <v>186</v>
      </c>
      <c r="V361" s="34" t="s">
        <v>28</v>
      </c>
      <c r="W361" s="28">
        <v>84104.0</v>
      </c>
      <c r="X361" s="34" t="s">
        <v>29</v>
      </c>
      <c r="Y361" s="27" t="s">
        <v>64</v>
      </c>
      <c r="Z361" s="30">
        <f t="shared" si="158"/>
        <v>45790</v>
      </c>
      <c r="AA361" s="30">
        <v>45848.0</v>
      </c>
      <c r="AB361" s="27" t="s">
        <v>1429</v>
      </c>
      <c r="AC361" s="27" t="str">
        <f t="shared" si="159"/>
        <v/>
      </c>
      <c r="AD361" s="31">
        <f t="shared" si="160"/>
        <v>58</v>
      </c>
      <c r="AE361" s="14" t="s">
        <v>1430</v>
      </c>
      <c r="AF361" s="14"/>
      <c r="AG361" s="14"/>
      <c r="AH361" s="14"/>
      <c r="AI361" s="14"/>
      <c r="AJ361" s="14"/>
      <c r="AK361" s="14"/>
      <c r="AL361" s="14"/>
      <c r="AM361" s="14"/>
    </row>
    <row r="362" ht="14.25" customHeight="1">
      <c r="A362" s="34">
        <v>12.0</v>
      </c>
      <c r="B362" s="30">
        <v>45791.0</v>
      </c>
      <c r="C362" s="31" t="str">
        <f t="shared" si="1"/>
        <v>#REF!</v>
      </c>
      <c r="D362" s="14" t="s">
        <v>1431</v>
      </c>
      <c r="E362" s="34">
        <v>50750.0</v>
      </c>
      <c r="F362" s="27" t="s">
        <v>52</v>
      </c>
      <c r="G362" s="27">
        <v>24.0</v>
      </c>
      <c r="H362" s="27">
        <v>3.0</v>
      </c>
      <c r="I362" s="27">
        <v>1.0</v>
      </c>
      <c r="J362" s="27">
        <v>28.0</v>
      </c>
      <c r="K362" s="27"/>
      <c r="L362" s="27"/>
      <c r="M362" s="27"/>
      <c r="N362" s="27"/>
      <c r="O362" s="45" t="str">
        <f t="shared" ref="O362:P362" si="216">IF(M362&gt;0,1,"")</f>
        <v/>
      </c>
      <c r="P362" s="45" t="str">
        <f t="shared" si="216"/>
        <v/>
      </c>
      <c r="Q362" s="34" t="str">
        <f t="shared" si="2"/>
        <v>#N/A</v>
      </c>
      <c r="R362" s="34" t="s">
        <v>1432</v>
      </c>
      <c r="T362" s="35" t="s">
        <v>1433</v>
      </c>
      <c r="U362" s="35" t="s">
        <v>186</v>
      </c>
      <c r="V362" s="35" t="s">
        <v>28</v>
      </c>
      <c r="W362" s="58">
        <v>84115.0</v>
      </c>
      <c r="X362" s="35" t="s">
        <v>29</v>
      </c>
      <c r="Y362" s="42" t="s">
        <v>64</v>
      </c>
      <c r="Z362" s="29">
        <f t="shared" si="158"/>
        <v>45791</v>
      </c>
      <c r="AA362" s="30">
        <v>45876.0</v>
      </c>
      <c r="AB362" s="27" t="s">
        <v>1434</v>
      </c>
      <c r="AC362" s="27" t="str">
        <f t="shared" si="159"/>
        <v/>
      </c>
      <c r="AD362" s="31">
        <f t="shared" si="160"/>
        <v>85</v>
      </c>
      <c r="AE362" s="14" t="s">
        <v>1435</v>
      </c>
      <c r="AF362" s="14"/>
      <c r="AG362" s="14"/>
      <c r="AH362" s="14"/>
      <c r="AI362" s="14"/>
      <c r="AJ362" s="14"/>
      <c r="AK362" s="14"/>
      <c r="AL362" s="14"/>
      <c r="AM362" s="14"/>
    </row>
    <row r="363" ht="14.25" customHeight="1">
      <c r="A363" s="34">
        <v>6.0</v>
      </c>
      <c r="B363" s="30">
        <v>45791.0</v>
      </c>
      <c r="C363" s="31" t="str">
        <f t="shared" si="1"/>
        <v>#REF!</v>
      </c>
      <c r="D363" s="14" t="s">
        <v>1436</v>
      </c>
      <c r="E363" s="34">
        <v>1.2249116E7</v>
      </c>
      <c r="F363" s="27" t="s">
        <v>52</v>
      </c>
      <c r="G363" s="27">
        <v>24.0</v>
      </c>
      <c r="H363" s="27">
        <v>3.0</v>
      </c>
      <c r="I363" s="27">
        <v>1.0</v>
      </c>
      <c r="J363" s="27">
        <v>28.0</v>
      </c>
      <c r="K363" s="27"/>
      <c r="L363" s="27"/>
      <c r="M363" s="27"/>
      <c r="N363" s="27"/>
      <c r="O363" s="45" t="str">
        <f t="shared" ref="O363:P363" si="217">IF(M363&gt;0,1,"")</f>
        <v/>
      </c>
      <c r="P363" s="45" t="str">
        <f t="shared" si="217"/>
        <v/>
      </c>
      <c r="Q363" s="34" t="str">
        <f t="shared" si="2"/>
        <v>#N/A</v>
      </c>
      <c r="R363" s="34" t="s">
        <v>1437</v>
      </c>
      <c r="T363" s="34" t="s">
        <v>1438</v>
      </c>
      <c r="U363" s="34" t="s">
        <v>186</v>
      </c>
      <c r="V363" s="34" t="s">
        <v>28</v>
      </c>
      <c r="W363" s="28">
        <v>84101.0</v>
      </c>
      <c r="X363" s="34" t="s">
        <v>29</v>
      </c>
      <c r="Y363" s="27" t="s">
        <v>64</v>
      </c>
      <c r="Z363" s="30">
        <f t="shared" si="158"/>
        <v>45791</v>
      </c>
      <c r="AA363" s="30">
        <v>45848.0</v>
      </c>
      <c r="AB363" s="27" t="s">
        <v>1439</v>
      </c>
      <c r="AC363" s="27" t="str">
        <f t="shared" si="159"/>
        <v/>
      </c>
      <c r="AD363" s="31">
        <f t="shared" si="160"/>
        <v>57</v>
      </c>
      <c r="AE363" s="14" t="s">
        <v>1440</v>
      </c>
      <c r="AF363" s="14"/>
      <c r="AG363" s="14"/>
      <c r="AH363" s="14"/>
      <c r="AI363" s="14"/>
      <c r="AJ363" s="14"/>
      <c r="AK363" s="14"/>
      <c r="AL363" s="14"/>
      <c r="AM363" s="14"/>
    </row>
    <row r="364" ht="14.25" customHeight="1">
      <c r="A364" s="34">
        <v>20.0</v>
      </c>
      <c r="B364" s="60">
        <v>45792.0</v>
      </c>
      <c r="C364" s="61" t="str">
        <f t="shared" si="1"/>
        <v>#REF!</v>
      </c>
      <c r="D364" s="59" t="s">
        <v>1441</v>
      </c>
      <c r="E364" s="59">
        <v>116515.0</v>
      </c>
      <c r="F364" s="45" t="s">
        <v>52</v>
      </c>
      <c r="G364" s="45">
        <v>100.0</v>
      </c>
      <c r="H364" s="45">
        <v>5.0</v>
      </c>
      <c r="I364" s="45">
        <v>2.0</v>
      </c>
      <c r="J364" s="45">
        <v>107.0</v>
      </c>
      <c r="K364" s="45"/>
      <c r="L364" s="45"/>
      <c r="M364" s="45">
        <v>5.0</v>
      </c>
      <c r="N364" s="45">
        <v>0.0</v>
      </c>
      <c r="O364" s="45">
        <f t="shared" ref="O364:P364" si="218">IF(M364&gt;0,1,"")</f>
        <v>1</v>
      </c>
      <c r="P364" s="45" t="str">
        <f t="shared" si="218"/>
        <v/>
      </c>
      <c r="Q364" s="34" t="str">
        <f t="shared" si="2"/>
        <v>#N/A</v>
      </c>
      <c r="R364" s="59" t="s">
        <v>1442</v>
      </c>
      <c r="S364" s="77" t="s">
        <v>1443</v>
      </c>
      <c r="T364" s="59" t="s">
        <v>1444</v>
      </c>
      <c r="U364" s="59" t="s">
        <v>186</v>
      </c>
      <c r="V364" s="59" t="s">
        <v>28</v>
      </c>
      <c r="W364" s="74">
        <v>84111.0</v>
      </c>
      <c r="X364" s="59" t="s">
        <v>29</v>
      </c>
      <c r="Y364" s="45" t="s">
        <v>64</v>
      </c>
      <c r="Z364" s="60">
        <f t="shared" si="158"/>
        <v>45792</v>
      </c>
      <c r="AA364" s="60">
        <v>45848.0</v>
      </c>
      <c r="AB364" s="45" t="s">
        <v>1445</v>
      </c>
      <c r="AC364" s="45" t="str">
        <f t="shared" si="159"/>
        <v/>
      </c>
      <c r="AD364" s="61">
        <f t="shared" si="160"/>
        <v>56</v>
      </c>
      <c r="AE364" s="59" t="s">
        <v>1446</v>
      </c>
      <c r="AF364" s="14"/>
      <c r="AG364" s="14"/>
      <c r="AH364" s="14"/>
      <c r="AI364" s="14"/>
      <c r="AJ364" s="14"/>
      <c r="AK364" s="14"/>
      <c r="AL364" s="14"/>
      <c r="AM364" s="14"/>
    </row>
    <row r="365" ht="14.25" customHeight="1">
      <c r="A365" s="34">
        <v>12.0</v>
      </c>
      <c r="B365" s="30">
        <v>45793.0</v>
      </c>
      <c r="C365" s="31" t="str">
        <f t="shared" si="1"/>
        <v>#REF!</v>
      </c>
      <c r="D365" s="14" t="s">
        <v>1447</v>
      </c>
      <c r="E365" s="33">
        <v>1.2245476E7</v>
      </c>
      <c r="F365" s="27" t="s">
        <v>52</v>
      </c>
      <c r="G365" s="27">
        <v>40.0</v>
      </c>
      <c r="H365" s="27">
        <v>3.0</v>
      </c>
      <c r="I365" s="27">
        <v>1.0</v>
      </c>
      <c r="J365" s="27">
        <v>44.0</v>
      </c>
      <c r="K365" s="14"/>
      <c r="L365" s="14"/>
      <c r="M365" s="14"/>
      <c r="N365" s="14"/>
      <c r="O365" s="14"/>
      <c r="P365" s="14"/>
      <c r="Q365" s="34" t="str">
        <f t="shared" si="2"/>
        <v>#N/A</v>
      </c>
      <c r="R365" s="14" t="s">
        <v>1448</v>
      </c>
      <c r="S365" s="79" t="s">
        <v>1449</v>
      </c>
      <c r="T365" s="14" t="s">
        <v>1450</v>
      </c>
      <c r="U365" s="14" t="s">
        <v>39</v>
      </c>
      <c r="V365" s="14" t="s">
        <v>28</v>
      </c>
      <c r="W365" s="28">
        <v>84065.0</v>
      </c>
      <c r="X365" s="35" t="s">
        <v>29</v>
      </c>
      <c r="Y365" s="27"/>
      <c r="Z365" s="30"/>
      <c r="AA365" s="30"/>
      <c r="AB365" s="27"/>
      <c r="AC365" s="27"/>
      <c r="AD365" s="31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ht="14.25" customHeight="1">
      <c r="A366" s="39">
        <v>12.0</v>
      </c>
      <c r="B366" s="37">
        <v>45796.0</v>
      </c>
      <c r="C366" s="38" t="str">
        <f t="shared" si="1"/>
        <v>#REF!</v>
      </c>
      <c r="D366" s="39" t="s">
        <v>1451</v>
      </c>
      <c r="E366" s="40">
        <v>42543.0</v>
      </c>
      <c r="F366" s="36" t="s">
        <v>52</v>
      </c>
      <c r="G366" s="36">
        <v>44.0</v>
      </c>
      <c r="H366" s="36">
        <v>4.0</v>
      </c>
      <c r="I366" s="36">
        <v>2.0</v>
      </c>
      <c r="J366" s="36">
        <v>50.0</v>
      </c>
      <c r="Q366" s="34" t="str">
        <f t="shared" si="2"/>
        <v>#N/A</v>
      </c>
      <c r="R366" s="39" t="s">
        <v>1452</v>
      </c>
      <c r="S366" s="43" t="s">
        <v>1453</v>
      </c>
      <c r="T366" s="39" t="s">
        <v>1454</v>
      </c>
      <c r="U366" s="39" t="s">
        <v>114</v>
      </c>
      <c r="V366" s="39" t="s">
        <v>28</v>
      </c>
      <c r="W366" s="41">
        <v>84660.0</v>
      </c>
      <c r="X366" s="39" t="s">
        <v>35</v>
      </c>
      <c r="Y366" s="36"/>
      <c r="Z366" s="37" t="str">
        <f t="shared" ref="Z366:Z374" si="220">IF(Y366="V",B366,IF(Y366="C",B366,""))</f>
        <v/>
      </c>
      <c r="AA366" s="37"/>
      <c r="AB366" s="36"/>
      <c r="AC366" s="36" t="str">
        <f t="shared" ref="AC366:AC374" si="221">IF(Y366="V",#REF!-Z366,IF(Y366="C","",""))</f>
        <v/>
      </c>
      <c r="AD366" s="38" t="str">
        <f t="shared" ref="AD366:AD374" si="222">IF(Y366="","",IF(Y366="V","",IF(Y366="C",AA366-Z366,"Yikes")))</f>
        <v/>
      </c>
      <c r="AE366" s="39"/>
      <c r="AF366" s="14"/>
      <c r="AG366" s="14"/>
      <c r="AH366" s="14"/>
      <c r="AI366" s="14"/>
      <c r="AJ366" s="14"/>
      <c r="AK366" s="14"/>
      <c r="AL366" s="14"/>
      <c r="AM366" s="14"/>
    </row>
    <row r="367" ht="14.25" customHeight="1">
      <c r="A367" s="39">
        <v>8.0</v>
      </c>
      <c r="B367" s="37">
        <v>45796.0</v>
      </c>
      <c r="C367" s="38" t="str">
        <f t="shared" si="1"/>
        <v>#REF!</v>
      </c>
      <c r="D367" s="39" t="s">
        <v>1455</v>
      </c>
      <c r="E367" s="39">
        <v>1234912.0</v>
      </c>
      <c r="F367" s="36" t="s">
        <v>52</v>
      </c>
      <c r="G367" s="36">
        <v>28.0</v>
      </c>
      <c r="H367" s="36">
        <v>4.0</v>
      </c>
      <c r="I367" s="36">
        <v>1.0</v>
      </c>
      <c r="J367" s="36">
        <v>33.0</v>
      </c>
      <c r="K367" s="36"/>
      <c r="L367" s="36"/>
      <c r="M367" s="36"/>
      <c r="N367" s="36"/>
      <c r="O367" s="36" t="str">
        <f t="shared" ref="O367:P367" si="219">IF(M367&gt;0,1,"")</f>
        <v/>
      </c>
      <c r="P367" s="36" t="str">
        <f t="shared" si="219"/>
        <v/>
      </c>
      <c r="Q367" s="34" t="str">
        <f t="shared" si="2"/>
        <v>#N/A</v>
      </c>
      <c r="R367" s="39" t="s">
        <v>1456</v>
      </c>
      <c r="S367" s="39"/>
      <c r="T367" s="44" t="s">
        <v>1457</v>
      </c>
      <c r="U367" s="44" t="s">
        <v>114</v>
      </c>
      <c r="V367" s="44" t="s">
        <v>28</v>
      </c>
      <c r="W367" s="78">
        <v>84660.0</v>
      </c>
      <c r="X367" s="44" t="s">
        <v>35</v>
      </c>
      <c r="Y367" s="36" t="s">
        <v>64</v>
      </c>
      <c r="Z367" s="37">
        <f t="shared" si="220"/>
        <v>45796</v>
      </c>
      <c r="AA367" s="37">
        <v>45826.0</v>
      </c>
      <c r="AB367" s="36" t="s">
        <v>1458</v>
      </c>
      <c r="AC367" s="36" t="str">
        <f t="shared" si="221"/>
        <v/>
      </c>
      <c r="AD367" s="38">
        <f t="shared" si="222"/>
        <v>30</v>
      </c>
      <c r="AE367" s="39" t="s">
        <v>1459</v>
      </c>
      <c r="AF367" s="14"/>
      <c r="AG367" s="14"/>
      <c r="AH367" s="14"/>
      <c r="AI367" s="56"/>
      <c r="AJ367" s="56"/>
      <c r="AK367" s="14"/>
      <c r="AL367" s="14"/>
      <c r="AM367" s="14"/>
    </row>
    <row r="368" ht="14.25" customHeight="1">
      <c r="A368" s="34">
        <v>6.0</v>
      </c>
      <c r="B368" s="30">
        <v>45797.0</v>
      </c>
      <c r="C368" s="31" t="str">
        <f t="shared" si="1"/>
        <v>#REF!</v>
      </c>
      <c r="D368" s="14" t="s">
        <v>1460</v>
      </c>
      <c r="E368" s="34">
        <v>4478.0</v>
      </c>
      <c r="F368" s="27" t="s">
        <v>52</v>
      </c>
      <c r="G368" s="27">
        <v>22.0</v>
      </c>
      <c r="H368" s="27">
        <v>4.0</v>
      </c>
      <c r="I368" s="27">
        <v>1.0</v>
      </c>
      <c r="J368" s="27">
        <v>27.0</v>
      </c>
      <c r="K368" s="27"/>
      <c r="L368" s="27"/>
      <c r="M368" s="27"/>
      <c r="N368" s="27"/>
      <c r="O368" s="45" t="str">
        <f t="shared" ref="O368:P368" si="223">IF(M368&gt;0,1,"")</f>
        <v/>
      </c>
      <c r="P368" s="45" t="str">
        <f t="shared" si="223"/>
        <v/>
      </c>
      <c r="Q368" s="34" t="str">
        <f t="shared" si="2"/>
        <v>#N/A</v>
      </c>
      <c r="R368" s="34" t="s">
        <v>1461</v>
      </c>
      <c r="T368" s="35" t="s">
        <v>1462</v>
      </c>
      <c r="U368" s="35" t="s">
        <v>453</v>
      </c>
      <c r="V368" s="35" t="s">
        <v>28</v>
      </c>
      <c r="W368" s="58">
        <v>84084.0</v>
      </c>
      <c r="X368" s="35" t="s">
        <v>29</v>
      </c>
      <c r="Y368" s="42" t="s">
        <v>64</v>
      </c>
      <c r="Z368" s="29">
        <f t="shared" si="220"/>
        <v>45797</v>
      </c>
      <c r="AA368" s="30">
        <v>45845.0</v>
      </c>
      <c r="AB368" s="27" t="s">
        <v>1463</v>
      </c>
      <c r="AC368" s="27" t="str">
        <f t="shared" si="221"/>
        <v/>
      </c>
      <c r="AD368" s="31">
        <f t="shared" si="222"/>
        <v>48</v>
      </c>
      <c r="AE368" s="14" t="s">
        <v>1464</v>
      </c>
      <c r="AF368" s="14"/>
      <c r="AG368" s="14"/>
      <c r="AH368" s="14"/>
      <c r="AI368" s="14"/>
      <c r="AJ368" s="14"/>
      <c r="AK368" s="14"/>
      <c r="AL368" s="14"/>
      <c r="AM368" s="14"/>
    </row>
    <row r="369" ht="14.25" customHeight="1">
      <c r="A369" s="34">
        <v>8.0</v>
      </c>
      <c r="B369" s="30">
        <v>45797.0</v>
      </c>
      <c r="C369" s="31" t="str">
        <f t="shared" si="1"/>
        <v>#REF!</v>
      </c>
      <c r="D369" s="14" t="s">
        <v>1465</v>
      </c>
      <c r="E369" s="34">
        <v>1.2237075E7</v>
      </c>
      <c r="F369" s="27" t="s">
        <v>52</v>
      </c>
      <c r="G369" s="27">
        <v>28.0</v>
      </c>
      <c r="H369" s="27">
        <v>5.0</v>
      </c>
      <c r="I369" s="27">
        <v>1.0</v>
      </c>
      <c r="J369" s="27">
        <v>34.0</v>
      </c>
      <c r="K369" s="27"/>
      <c r="L369" s="27"/>
      <c r="M369" s="27"/>
      <c r="N369" s="27"/>
      <c r="O369" s="45" t="str">
        <f t="shared" ref="O369:P369" si="224">IF(M369&gt;0,1,"")</f>
        <v/>
      </c>
      <c r="P369" s="45" t="str">
        <f t="shared" si="224"/>
        <v/>
      </c>
      <c r="Q369" s="34" t="str">
        <f t="shared" si="2"/>
        <v>#N/A</v>
      </c>
      <c r="R369" s="34" t="s">
        <v>1466</v>
      </c>
      <c r="T369" s="35" t="s">
        <v>1467</v>
      </c>
      <c r="U369" s="35" t="s">
        <v>292</v>
      </c>
      <c r="V369" s="35" t="s">
        <v>28</v>
      </c>
      <c r="W369" s="58">
        <v>84119.0</v>
      </c>
      <c r="X369" s="35" t="s">
        <v>29</v>
      </c>
      <c r="Y369" s="42"/>
      <c r="Z369" s="29" t="str">
        <f t="shared" si="220"/>
        <v/>
      </c>
      <c r="AA369" s="30"/>
      <c r="AB369" s="27"/>
      <c r="AC369" s="27" t="str">
        <f t="shared" si="221"/>
        <v/>
      </c>
      <c r="AD369" s="31" t="str">
        <f t="shared" si="222"/>
        <v/>
      </c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ht="14.25" customHeight="1">
      <c r="A370" s="34">
        <v>10.0</v>
      </c>
      <c r="B370" s="30">
        <v>45797.0</v>
      </c>
      <c r="C370" s="31" t="str">
        <f t="shared" si="1"/>
        <v>#REF!</v>
      </c>
      <c r="D370" s="14" t="s">
        <v>1468</v>
      </c>
      <c r="E370" s="34">
        <v>107405.0</v>
      </c>
      <c r="F370" s="27" t="s">
        <v>52</v>
      </c>
      <c r="G370" s="27">
        <v>34.0</v>
      </c>
      <c r="H370" s="27">
        <v>3.0</v>
      </c>
      <c r="I370" s="27">
        <v>1.0</v>
      </c>
      <c r="J370" s="27">
        <v>38.0</v>
      </c>
      <c r="K370" s="27"/>
      <c r="L370" s="27"/>
      <c r="M370" s="27"/>
      <c r="N370" s="27"/>
      <c r="O370" s="45" t="str">
        <f t="shared" ref="O370:P370" si="225">IF(M370&gt;0,1,"")</f>
        <v/>
      </c>
      <c r="P370" s="45" t="str">
        <f t="shared" si="225"/>
        <v/>
      </c>
      <c r="Q370" s="34" t="str">
        <f t="shared" si="2"/>
        <v>#N/A</v>
      </c>
      <c r="R370" s="34" t="s">
        <v>1469</v>
      </c>
      <c r="T370" s="35" t="s">
        <v>1470</v>
      </c>
      <c r="U370" s="35" t="s">
        <v>731</v>
      </c>
      <c r="V370" s="35" t="s">
        <v>28</v>
      </c>
      <c r="W370" s="58">
        <v>84123.0</v>
      </c>
      <c r="X370" s="35" t="s">
        <v>29</v>
      </c>
      <c r="Y370" s="42"/>
      <c r="Z370" s="29" t="str">
        <f t="shared" si="220"/>
        <v/>
      </c>
      <c r="AA370" s="30"/>
      <c r="AB370" s="27"/>
      <c r="AC370" s="27" t="str">
        <f t="shared" si="221"/>
        <v/>
      </c>
      <c r="AD370" s="31" t="str">
        <f t="shared" si="222"/>
        <v/>
      </c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ht="14.25" customHeight="1">
      <c r="A371" s="34">
        <v>4.0</v>
      </c>
      <c r="B371" s="30">
        <v>45798.0</v>
      </c>
      <c r="C371" s="31" t="str">
        <f t="shared" si="1"/>
        <v>#REF!</v>
      </c>
      <c r="D371" s="14" t="s">
        <v>1471</v>
      </c>
      <c r="E371" s="34">
        <v>46576.0</v>
      </c>
      <c r="F371" s="27" t="s">
        <v>52</v>
      </c>
      <c r="G371" s="27">
        <v>12.0</v>
      </c>
      <c r="H371" s="27">
        <v>2.0</v>
      </c>
      <c r="I371" s="27">
        <v>1.0</v>
      </c>
      <c r="J371" s="27">
        <v>15.0</v>
      </c>
      <c r="K371" s="27"/>
      <c r="L371" s="27"/>
      <c r="M371" s="27"/>
      <c r="N371" s="27"/>
      <c r="O371" s="45" t="str">
        <f t="shared" ref="O371:P371" si="226">IF(M371&gt;0,1,"")</f>
        <v/>
      </c>
      <c r="P371" s="45" t="str">
        <f t="shared" si="226"/>
        <v/>
      </c>
      <c r="Q371" s="34" t="str">
        <f t="shared" si="2"/>
        <v>#N/A</v>
      </c>
      <c r="R371" s="34" t="s">
        <v>1472</v>
      </c>
      <c r="S371" s="9" t="s">
        <v>1473</v>
      </c>
      <c r="T371" s="35" t="s">
        <v>1474</v>
      </c>
      <c r="U371" s="35" t="s">
        <v>186</v>
      </c>
      <c r="V371" s="35" t="s">
        <v>28</v>
      </c>
      <c r="W371" s="58">
        <v>84109.0</v>
      </c>
      <c r="X371" s="35" t="s">
        <v>29</v>
      </c>
      <c r="Y371" s="42"/>
      <c r="Z371" s="29" t="str">
        <f t="shared" si="220"/>
        <v/>
      </c>
      <c r="AA371" s="30"/>
      <c r="AB371" s="27"/>
      <c r="AC371" s="27" t="str">
        <f t="shared" si="221"/>
        <v/>
      </c>
      <c r="AD371" s="31" t="str">
        <f t="shared" si="222"/>
        <v/>
      </c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ht="14.25" customHeight="1">
      <c r="A372" s="34">
        <v>12.0</v>
      </c>
      <c r="B372" s="30">
        <v>45798.0</v>
      </c>
      <c r="C372" s="31" t="str">
        <f t="shared" si="1"/>
        <v>#REF!</v>
      </c>
      <c r="D372" s="14" t="s">
        <v>1475</v>
      </c>
      <c r="E372" s="34">
        <v>60030.0</v>
      </c>
      <c r="F372" s="27" t="s">
        <v>52</v>
      </c>
      <c r="G372" s="27">
        <v>52.0</v>
      </c>
      <c r="H372" s="27">
        <v>4.0</v>
      </c>
      <c r="I372" s="27">
        <v>1.0</v>
      </c>
      <c r="J372" s="27">
        <v>57.0</v>
      </c>
      <c r="K372" s="27"/>
      <c r="L372" s="27"/>
      <c r="M372" s="27"/>
      <c r="N372" s="27"/>
      <c r="O372" s="45" t="str">
        <f t="shared" ref="O372:P372" si="227">IF(M372&gt;0,1,"")</f>
        <v/>
      </c>
      <c r="P372" s="45" t="str">
        <f t="shared" si="227"/>
        <v/>
      </c>
      <c r="Q372" s="34" t="str">
        <f t="shared" si="2"/>
        <v>#N/A</v>
      </c>
      <c r="R372" s="34" t="s">
        <v>1476</v>
      </c>
      <c r="T372" s="35" t="s">
        <v>1477</v>
      </c>
      <c r="U372" s="35" t="s">
        <v>292</v>
      </c>
      <c r="V372" s="35" t="s">
        <v>28</v>
      </c>
      <c r="W372" s="58">
        <v>84119.0</v>
      </c>
      <c r="X372" s="35" t="s">
        <v>29</v>
      </c>
      <c r="Y372" s="42" t="s">
        <v>64</v>
      </c>
      <c r="Z372" s="29">
        <f t="shared" si="220"/>
        <v>45798</v>
      </c>
      <c r="AA372" s="30">
        <v>45848.0</v>
      </c>
      <c r="AB372" s="27" t="s">
        <v>1478</v>
      </c>
      <c r="AC372" s="27" t="str">
        <f t="shared" si="221"/>
        <v/>
      </c>
      <c r="AD372" s="31">
        <f t="shared" si="222"/>
        <v>50</v>
      </c>
      <c r="AE372" s="14" t="s">
        <v>1479</v>
      </c>
      <c r="AF372" s="14"/>
      <c r="AG372" s="14"/>
      <c r="AH372" s="14"/>
      <c r="AI372" s="14"/>
      <c r="AJ372" s="14"/>
      <c r="AK372" s="14"/>
      <c r="AL372" s="14"/>
      <c r="AM372" s="14"/>
    </row>
    <row r="373" ht="14.25" customHeight="1">
      <c r="A373" s="34">
        <v>8.0</v>
      </c>
      <c r="B373" s="30">
        <v>45799.0</v>
      </c>
      <c r="C373" s="31" t="str">
        <f t="shared" si="1"/>
        <v>#REF!</v>
      </c>
      <c r="D373" s="14" t="s">
        <v>1480</v>
      </c>
      <c r="E373" s="34">
        <v>32260.0</v>
      </c>
      <c r="F373" s="27" t="s">
        <v>52</v>
      </c>
      <c r="G373" s="27">
        <v>38.0</v>
      </c>
      <c r="H373" s="27">
        <v>3.0</v>
      </c>
      <c r="I373" s="27">
        <v>1.0</v>
      </c>
      <c r="J373" s="27">
        <v>42.0</v>
      </c>
      <c r="K373" s="27"/>
      <c r="L373" s="27"/>
      <c r="M373" s="27"/>
      <c r="N373" s="27"/>
      <c r="O373" s="45" t="str">
        <f t="shared" ref="O373:P373" si="228">IF(M373&gt;0,1,"")</f>
        <v/>
      </c>
      <c r="P373" s="45" t="str">
        <f t="shared" si="228"/>
        <v/>
      </c>
      <c r="Q373" s="34" t="str">
        <f t="shared" si="2"/>
        <v>#N/A</v>
      </c>
      <c r="R373" s="34" t="s">
        <v>1481</v>
      </c>
      <c r="T373" s="35" t="s">
        <v>1482</v>
      </c>
      <c r="U373" s="35" t="s">
        <v>186</v>
      </c>
      <c r="V373" s="35" t="s">
        <v>28</v>
      </c>
      <c r="W373" s="58">
        <v>84101.0</v>
      </c>
      <c r="X373" s="35" t="s">
        <v>29</v>
      </c>
      <c r="Y373" s="42"/>
      <c r="Z373" s="29" t="str">
        <f t="shared" si="220"/>
        <v/>
      </c>
      <c r="AA373" s="30"/>
      <c r="AB373" s="27"/>
      <c r="AC373" s="27" t="str">
        <f t="shared" si="221"/>
        <v/>
      </c>
      <c r="AD373" s="31" t="str">
        <f t="shared" si="222"/>
        <v/>
      </c>
      <c r="AE373" s="14"/>
      <c r="AF373" s="14"/>
      <c r="AG373" s="14"/>
      <c r="AH373" s="14"/>
      <c r="AI373" s="14"/>
      <c r="AJ373" s="14"/>
      <c r="AK373" s="71"/>
      <c r="AL373" s="71"/>
      <c r="AM373" s="71"/>
    </row>
    <row r="374" ht="14.25" customHeight="1">
      <c r="A374" s="34">
        <v>8.0</v>
      </c>
      <c r="B374" s="30">
        <v>45799.0</v>
      </c>
      <c r="C374" s="31" t="str">
        <f t="shared" si="1"/>
        <v>#REF!</v>
      </c>
      <c r="D374" s="14" t="s">
        <v>1483</v>
      </c>
      <c r="E374" s="34">
        <v>100748.0</v>
      </c>
      <c r="F374" s="27" t="s">
        <v>52</v>
      </c>
      <c r="G374" s="27">
        <v>28.0</v>
      </c>
      <c r="H374" s="27">
        <v>3.0</v>
      </c>
      <c r="I374" s="27">
        <v>1.0</v>
      </c>
      <c r="J374" s="27">
        <v>32.0</v>
      </c>
      <c r="K374" s="27"/>
      <c r="L374" s="27"/>
      <c r="M374" s="27"/>
      <c r="N374" s="27"/>
      <c r="O374" s="45" t="str">
        <f t="shared" ref="O374:P374" si="229">IF(M374&gt;0,1,"")</f>
        <v/>
      </c>
      <c r="P374" s="45" t="str">
        <f t="shared" si="229"/>
        <v/>
      </c>
      <c r="Q374" s="34" t="str">
        <f t="shared" si="2"/>
        <v>#N/A</v>
      </c>
      <c r="R374" s="34" t="s">
        <v>1484</v>
      </c>
      <c r="T374" s="35" t="s">
        <v>1485</v>
      </c>
      <c r="U374" s="35" t="s">
        <v>186</v>
      </c>
      <c r="V374" s="35" t="s">
        <v>28</v>
      </c>
      <c r="W374" s="58">
        <v>84102.0</v>
      </c>
      <c r="X374" s="35" t="s">
        <v>29</v>
      </c>
      <c r="Y374" s="42"/>
      <c r="Z374" s="29" t="str">
        <f t="shared" si="220"/>
        <v/>
      </c>
      <c r="AA374" s="30"/>
      <c r="AB374" s="27"/>
      <c r="AC374" s="27" t="str">
        <f t="shared" si="221"/>
        <v/>
      </c>
      <c r="AD374" s="31" t="str">
        <f t="shared" si="222"/>
        <v/>
      </c>
      <c r="AE374" s="14"/>
      <c r="AF374" s="14"/>
      <c r="AG374" s="14"/>
      <c r="AH374" s="14"/>
      <c r="AI374" s="53"/>
      <c r="AJ374" s="53"/>
      <c r="AK374" s="14"/>
      <c r="AL374" s="14"/>
      <c r="AM374" s="14"/>
    </row>
    <row r="375" ht="14.25" customHeight="1">
      <c r="A375" s="34">
        <v>16.0</v>
      </c>
      <c r="B375" s="30">
        <v>45800.0</v>
      </c>
      <c r="C375" s="31" t="str">
        <f t="shared" si="1"/>
        <v>#REF!</v>
      </c>
      <c r="D375" s="14" t="s">
        <v>1486</v>
      </c>
      <c r="E375" s="33">
        <v>1.2246549E7</v>
      </c>
      <c r="F375" s="27" t="s">
        <v>52</v>
      </c>
      <c r="G375" s="27">
        <v>64.0</v>
      </c>
      <c r="H375" s="27">
        <v>5.0</v>
      </c>
      <c r="I375" s="27">
        <v>2.0</v>
      </c>
      <c r="J375" s="27">
        <v>71.0</v>
      </c>
      <c r="K375" s="14"/>
      <c r="L375" s="14"/>
      <c r="M375" s="14"/>
      <c r="N375" s="14"/>
      <c r="O375" s="14"/>
      <c r="P375" s="14"/>
      <c r="Q375" s="34" t="str">
        <f t="shared" si="2"/>
        <v>#N/A</v>
      </c>
      <c r="R375" s="14" t="s">
        <v>1487</v>
      </c>
      <c r="S375" s="79" t="s">
        <v>1488</v>
      </c>
      <c r="T375" s="14" t="s">
        <v>1489</v>
      </c>
      <c r="U375" s="14" t="s">
        <v>39</v>
      </c>
      <c r="V375" s="14" t="s">
        <v>28</v>
      </c>
      <c r="W375" s="28">
        <v>84065.0</v>
      </c>
      <c r="X375" s="35" t="s">
        <v>29</v>
      </c>
      <c r="Y375" s="27"/>
      <c r="Z375" s="30"/>
      <c r="AA375" s="30"/>
      <c r="AB375" s="27"/>
      <c r="AC375" s="27"/>
      <c r="AD375" s="31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ht="14.25" customHeight="1">
      <c r="A376" s="34">
        <v>20.0</v>
      </c>
      <c r="B376" s="30">
        <v>45805.0</v>
      </c>
      <c r="C376" s="31" t="str">
        <f t="shared" si="1"/>
        <v>#REF!</v>
      </c>
      <c r="D376" s="14" t="s">
        <v>1490</v>
      </c>
      <c r="E376" s="34">
        <v>122517.0</v>
      </c>
      <c r="F376" s="27" t="s">
        <v>52</v>
      </c>
      <c r="G376" s="27">
        <v>100.0</v>
      </c>
      <c r="H376" s="27">
        <v>5.0</v>
      </c>
      <c r="I376" s="27">
        <v>2.0</v>
      </c>
      <c r="J376" s="27">
        <v>107.0</v>
      </c>
      <c r="K376" s="27"/>
      <c r="L376" s="27"/>
      <c r="M376" s="27"/>
      <c r="N376" s="27"/>
      <c r="O376" s="45" t="str">
        <f t="shared" ref="O376:P376" si="230">IF(M376&gt;0,1,"")</f>
        <v/>
      </c>
      <c r="P376" s="45" t="str">
        <f t="shared" si="230"/>
        <v/>
      </c>
      <c r="Q376" s="34" t="str">
        <f t="shared" si="2"/>
        <v>#N/A</v>
      </c>
      <c r="R376" s="34" t="s">
        <v>1491</v>
      </c>
      <c r="T376" s="35" t="s">
        <v>1492</v>
      </c>
      <c r="U376" s="35" t="s">
        <v>186</v>
      </c>
      <c r="V376" s="35" t="s">
        <v>28</v>
      </c>
      <c r="W376" s="58">
        <v>84119.0</v>
      </c>
      <c r="X376" s="35" t="s">
        <v>29</v>
      </c>
      <c r="Y376" s="42" t="s">
        <v>64</v>
      </c>
      <c r="Z376" s="29">
        <f t="shared" ref="Z376:Z384" si="232">IF(Y376="V",B376,IF(Y376="C",B376,""))</f>
        <v>45805</v>
      </c>
      <c r="AA376" s="30">
        <v>45848.0</v>
      </c>
      <c r="AB376" s="27" t="s">
        <v>1493</v>
      </c>
      <c r="AC376" s="27" t="str">
        <f t="shared" ref="AC376:AC384" si="233">IF(Y376="V",#REF!-Z376,IF(Y376="C","",""))</f>
        <v/>
      </c>
      <c r="AD376" s="31">
        <f t="shared" ref="AD376:AD384" si="234">IF(Y376="","",IF(Y376="V","",IF(Y376="C",AA376-Z376,"Yikes")))</f>
        <v>43</v>
      </c>
      <c r="AE376" s="14" t="s">
        <v>1494</v>
      </c>
      <c r="AF376" s="14"/>
      <c r="AG376" s="14"/>
      <c r="AH376" s="14"/>
      <c r="AI376" s="14"/>
      <c r="AJ376" s="14"/>
      <c r="AK376" s="14"/>
      <c r="AL376" s="14"/>
      <c r="AM376" s="14"/>
    </row>
    <row r="377" ht="14.25" customHeight="1">
      <c r="A377" s="34">
        <v>8.0</v>
      </c>
      <c r="B377" s="30">
        <v>45807.0</v>
      </c>
      <c r="C377" s="31" t="str">
        <f t="shared" si="1"/>
        <v>#REF!</v>
      </c>
      <c r="D377" s="14" t="s">
        <v>1495</v>
      </c>
      <c r="E377" s="34">
        <v>30408.0</v>
      </c>
      <c r="F377" s="27" t="s">
        <v>52</v>
      </c>
      <c r="G377" s="27">
        <v>28.0</v>
      </c>
      <c r="H377" s="27">
        <v>3.0</v>
      </c>
      <c r="I377" s="27">
        <v>1.0</v>
      </c>
      <c r="J377" s="27">
        <v>32.0</v>
      </c>
      <c r="K377" s="27"/>
      <c r="L377" s="27"/>
      <c r="M377" s="27"/>
      <c r="N377" s="27"/>
      <c r="O377" s="45" t="str">
        <f t="shared" ref="O377:P377" si="231">IF(M377&gt;0,1,"")</f>
        <v/>
      </c>
      <c r="P377" s="45" t="str">
        <f t="shared" si="231"/>
        <v/>
      </c>
      <c r="Q377" s="34" t="str">
        <f t="shared" si="2"/>
        <v>#N/A</v>
      </c>
      <c r="R377" s="34" t="s">
        <v>1496</v>
      </c>
      <c r="S377" s="9" t="s">
        <v>1497</v>
      </c>
      <c r="T377" s="35" t="s">
        <v>1498</v>
      </c>
      <c r="U377" s="35" t="s">
        <v>731</v>
      </c>
      <c r="V377" s="35" t="s">
        <v>28</v>
      </c>
      <c r="W377" s="58">
        <v>84123.0</v>
      </c>
      <c r="X377" s="35" t="s">
        <v>29</v>
      </c>
      <c r="Y377" s="42"/>
      <c r="Z377" s="29" t="str">
        <f t="shared" si="232"/>
        <v/>
      </c>
      <c r="AA377" s="30"/>
      <c r="AB377" s="27"/>
      <c r="AC377" s="27" t="str">
        <f t="shared" si="233"/>
        <v/>
      </c>
      <c r="AD377" s="31" t="str">
        <f t="shared" si="234"/>
        <v/>
      </c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ht="14.25" customHeight="1">
      <c r="A378" s="34">
        <v>8.0</v>
      </c>
      <c r="B378" s="30">
        <v>45807.0</v>
      </c>
      <c r="C378" s="31" t="str">
        <f t="shared" si="1"/>
        <v>#REF!</v>
      </c>
      <c r="D378" s="14" t="s">
        <v>1499</v>
      </c>
      <c r="E378" s="34">
        <v>46702.0</v>
      </c>
      <c r="F378" s="27" t="s">
        <v>52</v>
      </c>
      <c r="G378" s="27">
        <v>32.0</v>
      </c>
      <c r="H378" s="27">
        <v>3.0</v>
      </c>
      <c r="I378" s="27">
        <v>1.0</v>
      </c>
      <c r="J378" s="27">
        <v>36.0</v>
      </c>
      <c r="K378" s="27"/>
      <c r="L378" s="27"/>
      <c r="M378" s="27"/>
      <c r="N378" s="27"/>
      <c r="O378" s="45" t="str">
        <f t="shared" ref="O378:P378" si="235">IF(M378&gt;0,1,"")</f>
        <v/>
      </c>
      <c r="P378" s="45" t="str">
        <f t="shared" si="235"/>
        <v/>
      </c>
      <c r="Q378" s="34" t="str">
        <f t="shared" si="2"/>
        <v>#N/A</v>
      </c>
      <c r="R378" s="34" t="s">
        <v>1500</v>
      </c>
      <c r="T378" s="35" t="s">
        <v>1501</v>
      </c>
      <c r="U378" s="35" t="s">
        <v>200</v>
      </c>
      <c r="V378" s="35" t="s">
        <v>28</v>
      </c>
      <c r="W378" s="58">
        <v>84121.0</v>
      </c>
      <c r="X378" s="35" t="s">
        <v>29</v>
      </c>
      <c r="Y378" s="42"/>
      <c r="Z378" s="29" t="str">
        <f t="shared" si="232"/>
        <v/>
      </c>
      <c r="AA378" s="30"/>
      <c r="AB378" s="27"/>
      <c r="AC378" s="27" t="str">
        <f t="shared" si="233"/>
        <v/>
      </c>
      <c r="AD378" s="31" t="str">
        <f t="shared" si="234"/>
        <v/>
      </c>
      <c r="AE378" s="14"/>
      <c r="AF378" s="59"/>
      <c r="AG378" s="14"/>
      <c r="AH378" s="14"/>
      <c r="AI378" s="14"/>
      <c r="AJ378" s="14"/>
      <c r="AK378" s="14"/>
      <c r="AL378" s="14"/>
      <c r="AM378" s="14"/>
    </row>
    <row r="379" ht="14.25" customHeight="1">
      <c r="A379" s="34">
        <v>12.0</v>
      </c>
      <c r="B379" s="30">
        <v>45810.0</v>
      </c>
      <c r="C379" s="31" t="str">
        <f t="shared" si="1"/>
        <v>#REF!</v>
      </c>
      <c r="D379" s="14" t="s">
        <v>1502</v>
      </c>
      <c r="E379" s="34">
        <v>42617.0</v>
      </c>
      <c r="F379" s="27" t="s">
        <v>52</v>
      </c>
      <c r="G379" s="27">
        <v>24.0</v>
      </c>
      <c r="H379" s="27">
        <v>3.0</v>
      </c>
      <c r="I379" s="27">
        <v>1.0</v>
      </c>
      <c r="J379" s="27">
        <v>28.0</v>
      </c>
      <c r="K379" s="27"/>
      <c r="L379" s="27"/>
      <c r="M379" s="27"/>
      <c r="N379" s="27"/>
      <c r="O379" s="45" t="str">
        <f t="shared" ref="O379:P379" si="236">IF(M379&gt;0,1,"")</f>
        <v/>
      </c>
      <c r="P379" s="45" t="str">
        <f t="shared" si="236"/>
        <v/>
      </c>
      <c r="Q379" s="34" t="str">
        <f t="shared" si="2"/>
        <v>#N/A</v>
      </c>
      <c r="R379" s="34" t="s">
        <v>1503</v>
      </c>
      <c r="T379" s="35" t="s">
        <v>1504</v>
      </c>
      <c r="U379" s="35" t="s">
        <v>731</v>
      </c>
      <c r="V379" s="35" t="s">
        <v>28</v>
      </c>
      <c r="W379" s="58">
        <v>84107.0</v>
      </c>
      <c r="X379" s="35" t="s">
        <v>29</v>
      </c>
      <c r="Y379" s="42"/>
      <c r="Z379" s="29" t="str">
        <f t="shared" si="232"/>
        <v/>
      </c>
      <c r="AA379" s="30"/>
      <c r="AB379" s="27"/>
      <c r="AC379" s="27" t="str">
        <f t="shared" si="233"/>
        <v/>
      </c>
      <c r="AD379" s="31" t="str">
        <f t="shared" si="234"/>
        <v/>
      </c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ht="14.25" customHeight="1">
      <c r="A380" s="34">
        <v>8.0</v>
      </c>
      <c r="B380" s="30">
        <v>45810.0</v>
      </c>
      <c r="C380" s="31" t="str">
        <f t="shared" si="1"/>
        <v>#REF!</v>
      </c>
      <c r="D380" s="14" t="s">
        <v>1505</v>
      </c>
      <c r="E380" s="34">
        <v>31178.0</v>
      </c>
      <c r="F380" s="27" t="s">
        <v>52</v>
      </c>
      <c r="G380" s="27">
        <v>28.0</v>
      </c>
      <c r="H380" s="27">
        <v>3.0</v>
      </c>
      <c r="I380" s="27">
        <v>1.0</v>
      </c>
      <c r="J380" s="27">
        <v>32.0</v>
      </c>
      <c r="K380" s="27"/>
      <c r="L380" s="27"/>
      <c r="M380" s="27"/>
      <c r="N380" s="27"/>
      <c r="O380" s="45" t="str">
        <f t="shared" ref="O380:P380" si="237">IF(M380&gt;0,1,"")</f>
        <v/>
      </c>
      <c r="P380" s="45" t="str">
        <f t="shared" si="237"/>
        <v/>
      </c>
      <c r="Q380" s="34" t="str">
        <f t="shared" si="2"/>
        <v>#N/A</v>
      </c>
      <c r="R380" s="34" t="s">
        <v>1506</v>
      </c>
      <c r="T380" s="35" t="s">
        <v>1507</v>
      </c>
      <c r="U380" s="35" t="s">
        <v>200</v>
      </c>
      <c r="V380" s="35" t="s">
        <v>28</v>
      </c>
      <c r="W380" s="58">
        <v>84121.0</v>
      </c>
      <c r="X380" s="35" t="s">
        <v>29</v>
      </c>
      <c r="Y380" s="42"/>
      <c r="Z380" s="29" t="str">
        <f t="shared" si="232"/>
        <v/>
      </c>
      <c r="AA380" s="30"/>
      <c r="AB380" s="27"/>
      <c r="AC380" s="27" t="str">
        <f t="shared" si="233"/>
        <v/>
      </c>
      <c r="AD380" s="31" t="str">
        <f t="shared" si="234"/>
        <v/>
      </c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ht="14.25" customHeight="1">
      <c r="A381" s="34">
        <v>6.0</v>
      </c>
      <c r="B381" s="30">
        <v>45810.0</v>
      </c>
      <c r="C381" s="31" t="str">
        <f t="shared" si="1"/>
        <v>#REF!</v>
      </c>
      <c r="D381" s="14" t="s">
        <v>1508</v>
      </c>
      <c r="E381" s="34">
        <v>52205.0</v>
      </c>
      <c r="F381" s="27" t="s">
        <v>52</v>
      </c>
      <c r="G381" s="27">
        <v>20.0</v>
      </c>
      <c r="H381" s="27">
        <v>3.0</v>
      </c>
      <c r="I381" s="27">
        <v>2.0</v>
      </c>
      <c r="J381" s="27">
        <v>25.0</v>
      </c>
      <c r="K381" s="27"/>
      <c r="L381" s="27"/>
      <c r="M381" s="27"/>
      <c r="N381" s="27"/>
      <c r="O381" s="45" t="str">
        <f t="shared" ref="O381:P381" si="238">IF(M381&gt;0,1,"")</f>
        <v/>
      </c>
      <c r="P381" s="45" t="str">
        <f t="shared" si="238"/>
        <v/>
      </c>
      <c r="Q381" s="34" t="str">
        <f t="shared" si="2"/>
        <v>#N/A</v>
      </c>
      <c r="R381" s="34" t="s">
        <v>1509</v>
      </c>
      <c r="T381" s="35" t="s">
        <v>1510</v>
      </c>
      <c r="U381" s="35" t="s">
        <v>200</v>
      </c>
      <c r="V381" s="35" t="s">
        <v>28</v>
      </c>
      <c r="W381" s="58">
        <v>84121.0</v>
      </c>
      <c r="X381" s="35" t="s">
        <v>29</v>
      </c>
      <c r="Y381" s="42" t="s">
        <v>64</v>
      </c>
      <c r="Z381" s="29">
        <f t="shared" si="232"/>
        <v>45810</v>
      </c>
      <c r="AA381" s="30">
        <v>45876.0</v>
      </c>
      <c r="AB381" s="27" t="s">
        <v>1511</v>
      </c>
      <c r="AC381" s="27" t="str">
        <f t="shared" si="233"/>
        <v/>
      </c>
      <c r="AD381" s="31">
        <f t="shared" si="234"/>
        <v>66</v>
      </c>
      <c r="AE381" s="14" t="s">
        <v>1512</v>
      </c>
      <c r="AF381" s="14"/>
      <c r="AG381" s="14"/>
      <c r="AH381" s="14"/>
      <c r="AI381" s="14"/>
      <c r="AJ381" s="14"/>
      <c r="AK381" s="14"/>
      <c r="AL381" s="14"/>
      <c r="AM381" s="14"/>
    </row>
    <row r="382" ht="14.25" customHeight="1">
      <c r="A382" s="39">
        <v>12.0</v>
      </c>
      <c r="B382" s="37">
        <v>45811.0</v>
      </c>
      <c r="C382" s="38" t="str">
        <f t="shared" si="1"/>
        <v>#REF!</v>
      </c>
      <c r="D382" s="39" t="s">
        <v>1513</v>
      </c>
      <c r="E382" s="40">
        <v>1.2250586E7</v>
      </c>
      <c r="F382" s="36" t="s">
        <v>52</v>
      </c>
      <c r="G382" s="36">
        <v>54.0</v>
      </c>
      <c r="H382" s="36">
        <v>5.0</v>
      </c>
      <c r="I382" s="36">
        <v>2.0</v>
      </c>
      <c r="J382" s="36">
        <v>61.0</v>
      </c>
      <c r="O382" s="34" t="str">
        <f t="shared" ref="O382:P382" si="239">IF(M382&gt;0,1,"")</f>
        <v/>
      </c>
      <c r="P382" s="34" t="str">
        <f t="shared" si="239"/>
        <v/>
      </c>
      <c r="Q382" s="34" t="str">
        <f t="shared" si="2"/>
        <v>#N/A</v>
      </c>
      <c r="R382" s="39" t="s">
        <v>1514</v>
      </c>
      <c r="S382" s="43" t="s">
        <v>1515</v>
      </c>
      <c r="T382" s="39" t="s">
        <v>1516</v>
      </c>
      <c r="U382" s="39" t="s">
        <v>256</v>
      </c>
      <c r="V382" s="39" t="s">
        <v>28</v>
      </c>
      <c r="W382" s="41">
        <v>84058.0</v>
      </c>
      <c r="X382" s="39" t="s">
        <v>35</v>
      </c>
      <c r="Y382" s="36"/>
      <c r="Z382" s="37" t="str">
        <f t="shared" si="232"/>
        <v/>
      </c>
      <c r="AA382" s="37"/>
      <c r="AB382" s="36"/>
      <c r="AC382" s="36" t="str">
        <f t="shared" si="233"/>
        <v/>
      </c>
      <c r="AD382" s="38" t="str">
        <f t="shared" si="234"/>
        <v/>
      </c>
      <c r="AE382" s="39"/>
      <c r="AF382" s="14"/>
      <c r="AG382" s="14"/>
      <c r="AH382" s="14"/>
      <c r="AI382" s="14"/>
      <c r="AJ382" s="14"/>
      <c r="AK382" s="14"/>
      <c r="AL382" s="14"/>
      <c r="AM382" s="14"/>
    </row>
    <row r="383" ht="14.25" customHeight="1">
      <c r="A383" s="59">
        <v>34.0</v>
      </c>
      <c r="B383" s="60">
        <v>45812.0</v>
      </c>
      <c r="C383" s="61" t="str">
        <f t="shared" si="1"/>
        <v>#REF!</v>
      </c>
      <c r="D383" s="59" t="s">
        <v>1517</v>
      </c>
      <c r="E383" s="59">
        <v>115255.0</v>
      </c>
      <c r="F383" s="45" t="s">
        <v>52</v>
      </c>
      <c r="G383" s="45">
        <v>168.0</v>
      </c>
      <c r="H383" s="45">
        <v>6.0</v>
      </c>
      <c r="I383" s="45">
        <v>2.0</v>
      </c>
      <c r="J383" s="45">
        <v>176.0</v>
      </c>
      <c r="K383" s="45"/>
      <c r="L383" s="45"/>
      <c r="M383" s="45">
        <v>9.0</v>
      </c>
      <c r="N383" s="45">
        <v>0.0</v>
      </c>
      <c r="O383" s="45">
        <f t="shared" ref="O383:P383" si="240">IF(M383&gt;0,1,"")</f>
        <v>1</v>
      </c>
      <c r="P383" s="45" t="str">
        <f t="shared" si="240"/>
        <v/>
      </c>
      <c r="Q383" s="34" t="str">
        <f t="shared" si="2"/>
        <v>#N/A</v>
      </c>
      <c r="R383" s="59" t="s">
        <v>1518</v>
      </c>
      <c r="S383" s="77" t="s">
        <v>1519</v>
      </c>
      <c r="T383" s="59" t="s">
        <v>1520</v>
      </c>
      <c r="U383" s="59" t="s">
        <v>1521</v>
      </c>
      <c r="V383" s="59" t="s">
        <v>28</v>
      </c>
      <c r="W383" s="74">
        <v>84020.0</v>
      </c>
      <c r="X383" s="59" t="s">
        <v>29</v>
      </c>
      <c r="Y383" s="45" t="s">
        <v>64</v>
      </c>
      <c r="Z383" s="60">
        <f t="shared" si="232"/>
        <v>45812</v>
      </c>
      <c r="AA383" s="60">
        <v>45866.0</v>
      </c>
      <c r="AB383" s="45" t="s">
        <v>1522</v>
      </c>
      <c r="AC383" s="45" t="str">
        <f t="shared" si="233"/>
        <v/>
      </c>
      <c r="AD383" s="61">
        <f t="shared" si="234"/>
        <v>54</v>
      </c>
      <c r="AE383" s="62" t="s">
        <v>1523</v>
      </c>
      <c r="AF383" s="14"/>
      <c r="AG383" s="14"/>
      <c r="AH383" s="14"/>
      <c r="AI383" s="14"/>
      <c r="AJ383" s="14"/>
      <c r="AK383" s="14"/>
      <c r="AL383" s="14"/>
      <c r="AM383" s="14"/>
    </row>
    <row r="384" ht="14.25" customHeight="1">
      <c r="A384" s="34">
        <v>6.0</v>
      </c>
      <c r="B384" s="30">
        <v>45814.0</v>
      </c>
      <c r="C384" s="31" t="str">
        <f t="shared" si="1"/>
        <v>#REF!</v>
      </c>
      <c r="D384" s="14" t="s">
        <v>1524</v>
      </c>
      <c r="E384" s="34">
        <v>1.2232831E7</v>
      </c>
      <c r="F384" s="27" t="s">
        <v>52</v>
      </c>
      <c r="G384" s="27">
        <v>18.0</v>
      </c>
      <c r="H384" s="27">
        <v>2.0</v>
      </c>
      <c r="I384" s="27">
        <v>1.0</v>
      </c>
      <c r="J384" s="27">
        <v>21.0</v>
      </c>
      <c r="K384" s="27"/>
      <c r="L384" s="27"/>
      <c r="M384" s="27"/>
      <c r="N384" s="27"/>
      <c r="O384" s="45" t="str">
        <f t="shared" ref="O384:P384" si="241">IF(M384&gt;0,1,"")</f>
        <v/>
      </c>
      <c r="P384" s="45" t="str">
        <f t="shared" si="241"/>
        <v/>
      </c>
      <c r="Q384" s="34" t="str">
        <f t="shared" si="2"/>
        <v>#N/A</v>
      </c>
      <c r="R384" s="34" t="s">
        <v>1525</v>
      </c>
      <c r="T384" s="35" t="s">
        <v>1526</v>
      </c>
      <c r="U384" s="35" t="s">
        <v>1527</v>
      </c>
      <c r="V384" s="35" t="s">
        <v>28</v>
      </c>
      <c r="W384" s="58">
        <v>84106.0</v>
      </c>
      <c r="X384" s="35" t="s">
        <v>29</v>
      </c>
      <c r="Y384" s="42"/>
      <c r="Z384" s="29" t="str">
        <f t="shared" si="232"/>
        <v/>
      </c>
      <c r="AA384" s="30"/>
      <c r="AB384" s="27"/>
      <c r="AC384" s="27" t="str">
        <f t="shared" si="233"/>
        <v/>
      </c>
      <c r="AD384" s="31" t="str">
        <f t="shared" si="234"/>
        <v/>
      </c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ht="14.25" customHeight="1">
      <c r="A385" s="34">
        <v>16.0</v>
      </c>
      <c r="B385" s="30">
        <v>45814.0</v>
      </c>
      <c r="C385" s="31" t="str">
        <f t="shared" si="1"/>
        <v>#REF!</v>
      </c>
      <c r="D385" s="14" t="s">
        <v>1528</v>
      </c>
      <c r="E385" s="34">
        <v>1.2238991E7</v>
      </c>
      <c r="F385" s="27" t="s">
        <v>52</v>
      </c>
      <c r="G385" s="27">
        <v>56.0</v>
      </c>
      <c r="H385" s="27">
        <v>4.0</v>
      </c>
      <c r="I385" s="27">
        <v>1.0</v>
      </c>
      <c r="J385" s="27">
        <v>61.0</v>
      </c>
      <c r="K385" s="27"/>
      <c r="L385" s="27"/>
      <c r="M385" s="27"/>
      <c r="N385" s="27"/>
      <c r="O385" s="45" t="str">
        <f t="shared" ref="O385:P385" si="242">IF(M385&gt;0,1,"")</f>
        <v/>
      </c>
      <c r="P385" s="45" t="str">
        <f t="shared" si="242"/>
        <v/>
      </c>
      <c r="Q385" s="34" t="str">
        <f t="shared" si="2"/>
        <v>#N/A</v>
      </c>
      <c r="R385" s="34" t="s">
        <v>1529</v>
      </c>
      <c r="S385" s="9" t="s">
        <v>1530</v>
      </c>
      <c r="T385" s="34" t="s">
        <v>1531</v>
      </c>
      <c r="U385" s="34" t="s">
        <v>292</v>
      </c>
      <c r="V385" s="34" t="s">
        <v>28</v>
      </c>
      <c r="W385" s="28">
        <v>84118.0</v>
      </c>
      <c r="X385" s="34" t="s">
        <v>29</v>
      </c>
      <c r="Y385" s="27"/>
      <c r="Z385" s="30"/>
      <c r="AA385" s="30"/>
      <c r="AB385" s="27"/>
      <c r="AC385" s="27"/>
      <c r="AD385" s="31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ht="14.25" customHeight="1">
      <c r="A386" s="34">
        <v>24.0</v>
      </c>
      <c r="B386" s="30">
        <v>45817.0</v>
      </c>
      <c r="C386" s="31" t="str">
        <f t="shared" si="1"/>
        <v>#REF!</v>
      </c>
      <c r="D386" s="14" t="s">
        <v>1532</v>
      </c>
      <c r="E386" s="34">
        <v>100356.0</v>
      </c>
      <c r="F386" s="27" t="s">
        <v>52</v>
      </c>
      <c r="G386" s="27">
        <v>104.0</v>
      </c>
      <c r="H386" s="27">
        <v>4.0</v>
      </c>
      <c r="I386" s="27">
        <v>1.0</v>
      </c>
      <c r="J386" s="27">
        <v>109.0</v>
      </c>
      <c r="K386" s="27"/>
      <c r="L386" s="27"/>
      <c r="M386" s="27"/>
      <c r="N386" s="27"/>
      <c r="O386" s="45" t="str">
        <f t="shared" ref="O386:P386" si="243">IF(M386&gt;0,1,"")</f>
        <v/>
      </c>
      <c r="P386" s="45" t="str">
        <f t="shared" si="243"/>
        <v/>
      </c>
      <c r="Q386" s="34" t="str">
        <f t="shared" si="2"/>
        <v>#N/A</v>
      </c>
      <c r="R386" s="34" t="s">
        <v>1533</v>
      </c>
      <c r="T386" s="34" t="s">
        <v>1534</v>
      </c>
      <c r="U386" s="34" t="s">
        <v>186</v>
      </c>
      <c r="V386" s="34" t="s">
        <v>28</v>
      </c>
      <c r="W386" s="28">
        <v>84115.0</v>
      </c>
      <c r="X386" s="34" t="s">
        <v>29</v>
      </c>
      <c r="Y386" s="27" t="s">
        <v>64</v>
      </c>
      <c r="Z386" s="30">
        <f t="shared" ref="Z386:Z513" si="245">IF(Y386="V",B386,IF(Y386="C",B386,""))</f>
        <v>45817</v>
      </c>
      <c r="AA386" s="30">
        <v>45876.0</v>
      </c>
      <c r="AB386" s="27" t="s">
        <v>1535</v>
      </c>
      <c r="AC386" s="27" t="str">
        <f t="shared" ref="AC386:AC480" si="246">IF(Y386="V",#REF!-Z386,IF(Y386="C","",""))</f>
        <v/>
      </c>
      <c r="AD386" s="31">
        <f t="shared" ref="AD386:AD513" si="247">IF(Y386="","",IF(Y386="V","",IF(Y386="C",AA386-Z386,"Yikes")))</f>
        <v>59</v>
      </c>
      <c r="AE386" s="14" t="s">
        <v>1536</v>
      </c>
      <c r="AF386" s="14"/>
      <c r="AG386" s="14"/>
      <c r="AH386" s="14"/>
      <c r="AI386" s="14"/>
      <c r="AJ386" s="14"/>
      <c r="AK386" s="14"/>
      <c r="AL386" s="14"/>
      <c r="AM386" s="14"/>
    </row>
    <row r="387" ht="14.25" customHeight="1">
      <c r="A387" s="34">
        <v>12.0</v>
      </c>
      <c r="B387" s="30">
        <v>45817.0</v>
      </c>
      <c r="C387" s="31" t="str">
        <f t="shared" si="1"/>
        <v>#REF!</v>
      </c>
      <c r="D387" s="14" t="s">
        <v>1537</v>
      </c>
      <c r="E387" s="34">
        <v>66012.0</v>
      </c>
      <c r="F387" s="27" t="s">
        <v>52</v>
      </c>
      <c r="G387" s="27">
        <v>24.0</v>
      </c>
      <c r="H387" s="27">
        <v>3.0</v>
      </c>
      <c r="I387" s="27">
        <v>1.0</v>
      </c>
      <c r="J387" s="27">
        <v>28.0</v>
      </c>
      <c r="K387" s="27"/>
      <c r="L387" s="27"/>
      <c r="M387" s="27"/>
      <c r="N387" s="27"/>
      <c r="O387" s="45" t="str">
        <f t="shared" ref="O387:P387" si="244">IF(M387&gt;0,1,"")</f>
        <v/>
      </c>
      <c r="P387" s="45" t="str">
        <f t="shared" si="244"/>
        <v/>
      </c>
      <c r="Q387" s="34" t="str">
        <f t="shared" si="2"/>
        <v>#N/A</v>
      </c>
      <c r="R387" s="34" t="s">
        <v>1538</v>
      </c>
      <c r="T387" s="35" t="s">
        <v>1539</v>
      </c>
      <c r="U387" s="35" t="s">
        <v>453</v>
      </c>
      <c r="V387" s="35" t="s">
        <v>28</v>
      </c>
      <c r="W387" s="58">
        <v>84084.0</v>
      </c>
      <c r="X387" s="35" t="s">
        <v>29</v>
      </c>
      <c r="Y387" s="42"/>
      <c r="Z387" s="29" t="str">
        <f t="shared" si="245"/>
        <v/>
      </c>
      <c r="AA387" s="30"/>
      <c r="AB387" s="27"/>
      <c r="AC387" s="27" t="str">
        <f t="shared" si="246"/>
        <v/>
      </c>
      <c r="AD387" s="31" t="str">
        <f t="shared" si="247"/>
        <v/>
      </c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ht="14.25" customHeight="1">
      <c r="A388" s="34">
        <v>12.0</v>
      </c>
      <c r="B388" s="30">
        <v>45817.0</v>
      </c>
      <c r="C388" s="31" t="str">
        <f t="shared" si="1"/>
        <v>#REF!</v>
      </c>
      <c r="D388" s="14" t="s">
        <v>1540</v>
      </c>
      <c r="E388" s="14">
        <v>120537.0</v>
      </c>
      <c r="F388" s="27" t="s">
        <v>52</v>
      </c>
      <c r="G388" s="27">
        <v>48.0</v>
      </c>
      <c r="H388" s="27">
        <v>5.0</v>
      </c>
      <c r="I388" s="27">
        <v>2.0</v>
      </c>
      <c r="J388" s="27">
        <v>55.0</v>
      </c>
      <c r="K388" s="27"/>
      <c r="L388" s="27"/>
      <c r="M388" s="27"/>
      <c r="N388" s="27"/>
      <c r="O388" s="45" t="str">
        <f t="shared" ref="O388:P388" si="248">IF(M388&gt;0,1,"")</f>
        <v/>
      </c>
      <c r="P388" s="45" t="str">
        <f t="shared" si="248"/>
        <v/>
      </c>
      <c r="Q388" s="34" t="str">
        <f t="shared" si="2"/>
        <v>#N/A</v>
      </c>
      <c r="R388" s="34" t="s">
        <v>1541</v>
      </c>
      <c r="S388" s="9" t="s">
        <v>1542</v>
      </c>
      <c r="T388" s="35" t="s">
        <v>1543</v>
      </c>
      <c r="U388" s="35" t="s">
        <v>617</v>
      </c>
      <c r="V388" s="35" t="s">
        <v>28</v>
      </c>
      <c r="W388" s="58">
        <v>84044.0</v>
      </c>
      <c r="X388" s="35" t="s">
        <v>29</v>
      </c>
      <c r="Y388" s="42"/>
      <c r="Z388" s="29" t="str">
        <f t="shared" si="245"/>
        <v/>
      </c>
      <c r="AA388" s="30"/>
      <c r="AB388" s="27"/>
      <c r="AC388" s="27" t="str">
        <f t="shared" si="246"/>
        <v/>
      </c>
      <c r="AD388" s="31" t="str">
        <f t="shared" si="247"/>
        <v/>
      </c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ht="14.25" customHeight="1">
      <c r="A389" s="34">
        <v>8.0</v>
      </c>
      <c r="B389" s="30">
        <v>45817.0</v>
      </c>
      <c r="C389" s="31" t="str">
        <f t="shared" si="1"/>
        <v>#REF!</v>
      </c>
      <c r="D389" s="14" t="s">
        <v>1544</v>
      </c>
      <c r="E389" s="34">
        <v>1.2236136E7</v>
      </c>
      <c r="F389" s="27" t="s">
        <v>52</v>
      </c>
      <c r="G389" s="27">
        <v>28.0</v>
      </c>
      <c r="H389" s="27">
        <v>3.0</v>
      </c>
      <c r="I389" s="27">
        <v>1.0</v>
      </c>
      <c r="J389" s="27">
        <v>32.0</v>
      </c>
      <c r="K389" s="27"/>
      <c r="L389" s="27"/>
      <c r="M389" s="27"/>
      <c r="N389" s="27"/>
      <c r="O389" s="45" t="str">
        <f t="shared" ref="O389:P389" si="249">IF(M389&gt;0,1,"")</f>
        <v/>
      </c>
      <c r="P389" s="45" t="str">
        <f t="shared" si="249"/>
        <v/>
      </c>
      <c r="Q389" s="34" t="str">
        <f t="shared" si="2"/>
        <v>#N/A</v>
      </c>
      <c r="R389" s="34" t="s">
        <v>1545</v>
      </c>
      <c r="T389" s="35" t="s">
        <v>1546</v>
      </c>
      <c r="U389" s="35" t="s">
        <v>617</v>
      </c>
      <c r="V389" s="35" t="s">
        <v>28</v>
      </c>
      <c r="W389" s="58">
        <v>84044.0</v>
      </c>
      <c r="X389" s="35" t="s">
        <v>29</v>
      </c>
      <c r="Y389" s="42"/>
      <c r="Z389" s="29" t="str">
        <f t="shared" si="245"/>
        <v/>
      </c>
      <c r="AA389" s="30"/>
      <c r="AB389" s="27"/>
      <c r="AC389" s="27" t="str">
        <f t="shared" si="246"/>
        <v/>
      </c>
      <c r="AD389" s="31" t="str">
        <f t="shared" si="247"/>
        <v/>
      </c>
      <c r="AE389" s="14" t="s">
        <v>1547</v>
      </c>
      <c r="AF389" s="14"/>
      <c r="AG389" s="14"/>
      <c r="AH389" s="14"/>
      <c r="AI389" s="14"/>
      <c r="AJ389" s="14"/>
      <c r="AK389" s="14"/>
      <c r="AL389" s="14"/>
      <c r="AM389" s="14"/>
    </row>
    <row r="390" ht="14.25" customHeight="1">
      <c r="A390" s="34">
        <v>12.0</v>
      </c>
      <c r="B390" s="30">
        <v>45818.0</v>
      </c>
      <c r="C390" s="31" t="str">
        <f t="shared" si="1"/>
        <v>#REF!</v>
      </c>
      <c r="D390" s="14" t="s">
        <v>1548</v>
      </c>
      <c r="E390" s="34">
        <v>11470.0</v>
      </c>
      <c r="F390" s="27" t="s">
        <v>52</v>
      </c>
      <c r="G390" s="27">
        <v>44.0</v>
      </c>
      <c r="H390" s="27">
        <v>5.0</v>
      </c>
      <c r="I390" s="27">
        <v>2.0</v>
      </c>
      <c r="J390" s="27">
        <v>51.0</v>
      </c>
      <c r="K390" s="27"/>
      <c r="L390" s="27"/>
      <c r="M390" s="27"/>
      <c r="N390" s="27"/>
      <c r="O390" s="45" t="str">
        <f t="shared" ref="O390:P390" si="250">IF(M390&gt;0,1,"")</f>
        <v/>
      </c>
      <c r="P390" s="45" t="str">
        <f t="shared" si="250"/>
        <v/>
      </c>
      <c r="Q390" s="34" t="str">
        <f t="shared" si="2"/>
        <v>#N/A</v>
      </c>
      <c r="R390" s="34" t="s">
        <v>1549</v>
      </c>
      <c r="T390" s="35" t="s">
        <v>1550</v>
      </c>
      <c r="U390" s="35" t="s">
        <v>292</v>
      </c>
      <c r="V390" s="35" t="s">
        <v>28</v>
      </c>
      <c r="W390" s="58">
        <v>84120.0</v>
      </c>
      <c r="X390" s="35" t="s">
        <v>29</v>
      </c>
      <c r="Y390" s="42"/>
      <c r="Z390" s="29" t="str">
        <f t="shared" si="245"/>
        <v/>
      </c>
      <c r="AA390" s="30"/>
      <c r="AB390" s="27"/>
      <c r="AC390" s="27" t="str">
        <f t="shared" si="246"/>
        <v/>
      </c>
      <c r="AD390" s="31" t="str">
        <f t="shared" si="247"/>
        <v/>
      </c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ht="14.25" customHeight="1">
      <c r="A391" s="34">
        <v>10.0</v>
      </c>
      <c r="B391" s="30">
        <v>45818.0</v>
      </c>
      <c r="C391" s="31" t="str">
        <f t="shared" si="1"/>
        <v>#REF!</v>
      </c>
      <c r="D391" s="14" t="s">
        <v>1551</v>
      </c>
      <c r="E391" s="34">
        <v>22725.0</v>
      </c>
      <c r="F391" s="27" t="s">
        <v>52</v>
      </c>
      <c r="G391" s="27">
        <v>34.0</v>
      </c>
      <c r="H391" s="27">
        <v>3.0</v>
      </c>
      <c r="I391" s="27">
        <v>1.0</v>
      </c>
      <c r="J391" s="27">
        <v>38.0</v>
      </c>
      <c r="K391" s="27"/>
      <c r="L391" s="27"/>
      <c r="M391" s="27"/>
      <c r="N391" s="27"/>
      <c r="O391" s="45" t="str">
        <f t="shared" ref="O391:P391" si="251">IF(M391&gt;0,1,"")</f>
        <v/>
      </c>
      <c r="P391" s="45" t="str">
        <f t="shared" si="251"/>
        <v/>
      </c>
      <c r="Q391" s="34" t="str">
        <f t="shared" si="2"/>
        <v>#N/A</v>
      </c>
      <c r="R391" s="34" t="s">
        <v>1552</v>
      </c>
      <c r="T391" s="35" t="s">
        <v>1553</v>
      </c>
      <c r="U391" s="35" t="s">
        <v>292</v>
      </c>
      <c r="V391" s="35" t="s">
        <v>28</v>
      </c>
      <c r="W391" s="58">
        <v>84120.0</v>
      </c>
      <c r="X391" s="35" t="s">
        <v>29</v>
      </c>
      <c r="Y391" s="42"/>
      <c r="Z391" s="29" t="str">
        <f t="shared" si="245"/>
        <v/>
      </c>
      <c r="AA391" s="30"/>
      <c r="AB391" s="27"/>
      <c r="AC391" s="27" t="str">
        <f t="shared" si="246"/>
        <v/>
      </c>
      <c r="AD391" s="31" t="str">
        <f t="shared" si="247"/>
        <v/>
      </c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ht="14.25" customHeight="1">
      <c r="A392" s="34">
        <v>12.0</v>
      </c>
      <c r="B392" s="30">
        <v>45818.0</v>
      </c>
      <c r="C392" s="31" t="str">
        <f t="shared" si="1"/>
        <v>#REF!</v>
      </c>
      <c r="D392" s="14" t="s">
        <v>1554</v>
      </c>
      <c r="E392" s="34">
        <v>117483.0</v>
      </c>
      <c r="F392" s="27" t="s">
        <v>52</v>
      </c>
      <c r="G392" s="27">
        <v>40.0</v>
      </c>
      <c r="H392" s="27">
        <v>3.0</v>
      </c>
      <c r="I392" s="27">
        <v>1.0</v>
      </c>
      <c r="J392" s="27">
        <v>44.0</v>
      </c>
      <c r="K392" s="27"/>
      <c r="L392" s="27"/>
      <c r="M392" s="27"/>
      <c r="N392" s="27"/>
      <c r="O392" s="45" t="str">
        <f t="shared" ref="O392:P392" si="252">IF(M392&gt;0,1,"")</f>
        <v/>
      </c>
      <c r="P392" s="45" t="str">
        <f t="shared" si="252"/>
        <v/>
      </c>
      <c r="Q392" s="34" t="str">
        <f t="shared" si="2"/>
        <v>#N/A</v>
      </c>
      <c r="R392" s="34" t="s">
        <v>1555</v>
      </c>
      <c r="T392" s="35" t="s">
        <v>1556</v>
      </c>
      <c r="U392" s="35" t="s">
        <v>641</v>
      </c>
      <c r="V392" s="35" t="s">
        <v>28</v>
      </c>
      <c r="W392" s="58">
        <v>84095.0</v>
      </c>
      <c r="X392" s="35" t="s">
        <v>29</v>
      </c>
      <c r="Y392" s="42" t="s">
        <v>64</v>
      </c>
      <c r="Z392" s="29">
        <f t="shared" si="245"/>
        <v>45818</v>
      </c>
      <c r="AA392" s="30">
        <v>45846.0</v>
      </c>
      <c r="AB392" s="27" t="s">
        <v>1557</v>
      </c>
      <c r="AC392" s="27" t="str">
        <f t="shared" si="246"/>
        <v/>
      </c>
      <c r="AD392" s="31">
        <f t="shared" si="247"/>
        <v>28</v>
      </c>
      <c r="AE392" s="14" t="s">
        <v>1558</v>
      </c>
      <c r="AF392" s="14"/>
      <c r="AG392" s="14"/>
      <c r="AH392" s="14"/>
      <c r="AI392" s="14"/>
      <c r="AJ392" s="14"/>
      <c r="AK392" s="14"/>
      <c r="AL392" s="14"/>
      <c r="AM392" s="14"/>
    </row>
    <row r="393" ht="14.25" customHeight="1">
      <c r="A393" s="34">
        <v>12.0</v>
      </c>
      <c r="B393" s="30">
        <v>45818.0</v>
      </c>
      <c r="C393" s="31" t="str">
        <f t="shared" si="1"/>
        <v>#REF!</v>
      </c>
      <c r="D393" s="14" t="s">
        <v>1559</v>
      </c>
      <c r="E393" s="34">
        <v>101854.0</v>
      </c>
      <c r="F393" s="27" t="s">
        <v>52</v>
      </c>
      <c r="G393" s="27">
        <v>42.0</v>
      </c>
      <c r="H393" s="27">
        <v>4.0</v>
      </c>
      <c r="I393" s="27">
        <v>1.0</v>
      </c>
      <c r="J393" s="27">
        <v>47.0</v>
      </c>
      <c r="K393" s="27"/>
      <c r="L393" s="27"/>
      <c r="M393" s="27"/>
      <c r="N393" s="27"/>
      <c r="O393" s="45" t="str">
        <f t="shared" ref="O393:P393" si="253">IF(M393&gt;0,1,"")</f>
        <v/>
      </c>
      <c r="P393" s="45" t="str">
        <f t="shared" si="253"/>
        <v/>
      </c>
      <c r="Q393" s="34" t="str">
        <f t="shared" si="2"/>
        <v>#N/A</v>
      </c>
      <c r="R393" s="34" t="s">
        <v>1560</v>
      </c>
      <c r="T393" s="35" t="s">
        <v>1561</v>
      </c>
      <c r="U393" s="35" t="s">
        <v>641</v>
      </c>
      <c r="V393" s="35" t="s">
        <v>28</v>
      </c>
      <c r="W393" s="58">
        <v>84095.0</v>
      </c>
      <c r="X393" s="35" t="s">
        <v>29</v>
      </c>
      <c r="Y393" s="42"/>
      <c r="Z393" s="29" t="str">
        <f t="shared" si="245"/>
        <v/>
      </c>
      <c r="AA393" s="30"/>
      <c r="AB393" s="27"/>
      <c r="AC393" s="27" t="str">
        <f t="shared" si="246"/>
        <v/>
      </c>
      <c r="AD393" s="31" t="str">
        <f t="shared" si="247"/>
        <v/>
      </c>
      <c r="AE393" s="14"/>
      <c r="AF393" s="14"/>
      <c r="AG393" s="14"/>
      <c r="AH393" s="14"/>
      <c r="AI393" s="56"/>
      <c r="AJ393" s="56"/>
      <c r="AK393" s="14"/>
      <c r="AL393" s="14"/>
      <c r="AM393" s="14"/>
    </row>
    <row r="394" ht="14.25" customHeight="1">
      <c r="A394" s="34">
        <v>12.0</v>
      </c>
      <c r="B394" s="30">
        <v>45819.0</v>
      </c>
      <c r="C394" s="31" t="str">
        <f t="shared" si="1"/>
        <v>#REF!</v>
      </c>
      <c r="D394" s="14" t="s">
        <v>1562</v>
      </c>
      <c r="E394" s="34">
        <v>11476.0</v>
      </c>
      <c r="F394" s="27" t="s">
        <v>52</v>
      </c>
      <c r="G394" s="27">
        <v>40.0</v>
      </c>
      <c r="H394" s="27">
        <v>3.0</v>
      </c>
      <c r="I394" s="27">
        <v>1.0</v>
      </c>
      <c r="J394" s="27">
        <v>44.0</v>
      </c>
      <c r="K394" s="27"/>
      <c r="L394" s="27"/>
      <c r="M394" s="27"/>
      <c r="N394" s="27"/>
      <c r="O394" s="45" t="str">
        <f t="shared" ref="O394:P394" si="254">IF(M394&gt;0,1,"")</f>
        <v/>
      </c>
      <c r="P394" s="45" t="str">
        <f t="shared" si="254"/>
        <v/>
      </c>
      <c r="Q394" s="34" t="str">
        <f t="shared" si="2"/>
        <v>#N/A</v>
      </c>
      <c r="R394" s="34" t="s">
        <v>1563</v>
      </c>
      <c r="T394" s="35" t="s">
        <v>1564</v>
      </c>
      <c r="U394" s="35" t="s">
        <v>292</v>
      </c>
      <c r="V394" s="35" t="s">
        <v>28</v>
      </c>
      <c r="W394" s="58">
        <v>84119.0</v>
      </c>
      <c r="X394" s="35" t="s">
        <v>29</v>
      </c>
      <c r="Y394" s="42"/>
      <c r="Z394" s="29" t="str">
        <f t="shared" si="245"/>
        <v/>
      </c>
      <c r="AA394" s="30"/>
      <c r="AB394" s="27"/>
      <c r="AC394" s="27" t="str">
        <f t="shared" si="246"/>
        <v/>
      </c>
      <c r="AD394" s="31" t="str">
        <f t="shared" si="247"/>
        <v/>
      </c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ht="14.25" customHeight="1">
      <c r="A395" s="34">
        <v>6.0</v>
      </c>
      <c r="B395" s="30">
        <v>45819.0</v>
      </c>
      <c r="C395" s="31" t="str">
        <f t="shared" si="1"/>
        <v>#REF!</v>
      </c>
      <c r="D395" s="14" t="s">
        <v>1565</v>
      </c>
      <c r="E395" s="34">
        <v>1.2242459E7</v>
      </c>
      <c r="F395" s="27" t="s">
        <v>52</v>
      </c>
      <c r="G395" s="27">
        <v>16.0</v>
      </c>
      <c r="H395" s="27">
        <v>3.0</v>
      </c>
      <c r="I395" s="27">
        <v>1.0</v>
      </c>
      <c r="J395" s="27">
        <v>20.0</v>
      </c>
      <c r="K395" s="27"/>
      <c r="L395" s="27"/>
      <c r="M395" s="27"/>
      <c r="N395" s="27"/>
      <c r="O395" s="45"/>
      <c r="P395" s="45"/>
      <c r="Q395" s="34" t="str">
        <f t="shared" si="2"/>
        <v>#N/A</v>
      </c>
      <c r="R395" s="34" t="s">
        <v>1566</v>
      </c>
      <c r="S395" s="9" t="s">
        <v>1567</v>
      </c>
      <c r="T395" s="35" t="s">
        <v>1568</v>
      </c>
      <c r="U395" s="35" t="s">
        <v>186</v>
      </c>
      <c r="V395" s="35" t="s">
        <v>28</v>
      </c>
      <c r="W395" s="58">
        <v>84104.0</v>
      </c>
      <c r="X395" s="35" t="s">
        <v>29</v>
      </c>
      <c r="Y395" s="42"/>
      <c r="Z395" s="29" t="str">
        <f t="shared" si="245"/>
        <v/>
      </c>
      <c r="AA395" s="30"/>
      <c r="AB395" s="27"/>
      <c r="AC395" s="27" t="str">
        <f t="shared" si="246"/>
        <v/>
      </c>
      <c r="AD395" s="31" t="str">
        <f t="shared" si="247"/>
        <v/>
      </c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ht="14.25" customHeight="1">
      <c r="A396" s="39">
        <v>8.0</v>
      </c>
      <c r="B396" s="37">
        <v>45820.0</v>
      </c>
      <c r="C396" s="38" t="str">
        <f t="shared" si="1"/>
        <v>#REF!</v>
      </c>
      <c r="D396" s="39" t="s">
        <v>1569</v>
      </c>
      <c r="E396" s="39">
        <v>31198.0</v>
      </c>
      <c r="F396" s="36" t="s">
        <v>52</v>
      </c>
      <c r="G396" s="36">
        <v>26.0</v>
      </c>
      <c r="H396" s="36">
        <v>3.0</v>
      </c>
      <c r="I396" s="36">
        <v>1.0</v>
      </c>
      <c r="J396" s="36">
        <v>30.0</v>
      </c>
      <c r="K396" s="36"/>
      <c r="L396" s="36"/>
      <c r="M396" s="36"/>
      <c r="N396" s="36"/>
      <c r="O396" s="36" t="str">
        <f t="shared" ref="O396:P396" si="255">IF(M396&gt;0,1,"")</f>
        <v/>
      </c>
      <c r="P396" s="36" t="str">
        <f t="shared" si="255"/>
        <v/>
      </c>
      <c r="Q396" s="34" t="str">
        <f t="shared" si="2"/>
        <v>#N/A</v>
      </c>
      <c r="R396" s="39" t="s">
        <v>1570</v>
      </c>
      <c r="S396" s="39"/>
      <c r="T396" s="44" t="s">
        <v>1571</v>
      </c>
      <c r="U396" s="44" t="s">
        <v>114</v>
      </c>
      <c r="V396" s="44" t="s">
        <v>28</v>
      </c>
      <c r="W396" s="78">
        <v>84660.0</v>
      </c>
      <c r="X396" s="44" t="s">
        <v>35</v>
      </c>
      <c r="Y396" s="36"/>
      <c r="Z396" s="37" t="str">
        <f t="shared" si="245"/>
        <v/>
      </c>
      <c r="AA396" s="37"/>
      <c r="AB396" s="36"/>
      <c r="AC396" s="36" t="str">
        <f t="shared" si="246"/>
        <v/>
      </c>
      <c r="AD396" s="38" t="str">
        <f t="shared" si="247"/>
        <v/>
      </c>
      <c r="AE396" s="39" t="s">
        <v>1572</v>
      </c>
      <c r="AF396" s="14"/>
      <c r="AG396" s="14"/>
      <c r="AH396" s="14"/>
      <c r="AI396" s="56"/>
      <c r="AJ396" s="56"/>
      <c r="AK396" s="14"/>
      <c r="AL396" s="14"/>
      <c r="AM396" s="14"/>
    </row>
    <row r="397" ht="14.25" customHeight="1">
      <c r="A397" s="39">
        <v>12.0</v>
      </c>
      <c r="B397" s="37">
        <v>45820.0</v>
      </c>
      <c r="C397" s="38" t="str">
        <f t="shared" si="1"/>
        <v>#REF!</v>
      </c>
      <c r="D397" s="39" t="s">
        <v>1573</v>
      </c>
      <c r="E397" s="39">
        <v>42581.0</v>
      </c>
      <c r="F397" s="36" t="s">
        <v>52</v>
      </c>
      <c r="G397" s="36">
        <v>44.0</v>
      </c>
      <c r="H397" s="36">
        <v>5.0</v>
      </c>
      <c r="I397" s="36">
        <v>2.0</v>
      </c>
      <c r="J397" s="36">
        <v>51.0</v>
      </c>
      <c r="K397" s="36"/>
      <c r="L397" s="36"/>
      <c r="M397" s="36"/>
      <c r="N397" s="36"/>
      <c r="O397" s="36" t="str">
        <f t="shared" ref="O397:P397" si="256">IF(M397&gt;0,1,"")</f>
        <v/>
      </c>
      <c r="P397" s="36" t="str">
        <f t="shared" si="256"/>
        <v/>
      </c>
      <c r="Q397" s="34" t="str">
        <f t="shared" si="2"/>
        <v>#N/A</v>
      </c>
      <c r="R397" s="39" t="s">
        <v>1574</v>
      </c>
      <c r="S397" s="39"/>
      <c r="T397" s="44" t="s">
        <v>1575</v>
      </c>
      <c r="U397" s="44" t="s">
        <v>114</v>
      </c>
      <c r="V397" s="44" t="s">
        <v>28</v>
      </c>
      <c r="W397" s="78">
        <v>84660.0</v>
      </c>
      <c r="X397" s="44" t="s">
        <v>35</v>
      </c>
      <c r="Y397" s="36" t="s">
        <v>64</v>
      </c>
      <c r="Z397" s="37">
        <f t="shared" si="245"/>
        <v>45820</v>
      </c>
      <c r="AA397" s="37">
        <v>45826.0</v>
      </c>
      <c r="AB397" s="36" t="s">
        <v>1576</v>
      </c>
      <c r="AC397" s="36" t="str">
        <f t="shared" si="246"/>
        <v/>
      </c>
      <c r="AD397" s="38">
        <f t="shared" si="247"/>
        <v>6</v>
      </c>
      <c r="AE397" s="39" t="s">
        <v>1577</v>
      </c>
      <c r="AF397" s="14"/>
      <c r="AG397" s="14"/>
      <c r="AH397" s="14"/>
      <c r="AI397" s="56"/>
      <c r="AJ397" s="56"/>
      <c r="AK397" s="14"/>
      <c r="AL397" s="14"/>
      <c r="AM397" s="14"/>
    </row>
    <row r="398" ht="14.25" customHeight="1">
      <c r="A398" s="34">
        <v>10.0</v>
      </c>
      <c r="B398" s="30">
        <v>45825.0</v>
      </c>
      <c r="C398" s="31" t="str">
        <f t="shared" si="1"/>
        <v>#REF!</v>
      </c>
      <c r="D398" s="14" t="s">
        <v>1578</v>
      </c>
      <c r="E398" s="34">
        <v>63896.0</v>
      </c>
      <c r="F398" s="27" t="s">
        <v>52</v>
      </c>
      <c r="G398" s="27">
        <v>34.0</v>
      </c>
      <c r="H398" s="27">
        <v>3.0</v>
      </c>
      <c r="I398" s="27">
        <v>1.0</v>
      </c>
      <c r="J398" s="27">
        <v>38.0</v>
      </c>
      <c r="K398" s="27"/>
      <c r="L398" s="27"/>
      <c r="M398" s="27"/>
      <c r="N398" s="27"/>
      <c r="O398" s="45" t="str">
        <f t="shared" ref="O398:P398" si="257">IF(M398&gt;0,1,"")</f>
        <v/>
      </c>
      <c r="P398" s="45" t="str">
        <f t="shared" si="257"/>
        <v/>
      </c>
      <c r="Q398" s="34" t="str">
        <f t="shared" si="2"/>
        <v>#N/A</v>
      </c>
      <c r="R398" s="34" t="s">
        <v>1579</v>
      </c>
      <c r="T398" s="35" t="s">
        <v>1580</v>
      </c>
      <c r="U398" s="35" t="s">
        <v>641</v>
      </c>
      <c r="V398" s="35" t="s">
        <v>28</v>
      </c>
      <c r="W398" s="58">
        <v>84095.0</v>
      </c>
      <c r="X398" s="35" t="s">
        <v>29</v>
      </c>
      <c r="Y398" s="42"/>
      <c r="Z398" s="29" t="str">
        <f t="shared" si="245"/>
        <v/>
      </c>
      <c r="AA398" s="30"/>
      <c r="AB398" s="27"/>
      <c r="AC398" s="27" t="str">
        <f t="shared" si="246"/>
        <v/>
      </c>
      <c r="AD398" s="31" t="str">
        <f t="shared" si="247"/>
        <v/>
      </c>
      <c r="AE398" s="14"/>
      <c r="AF398" s="14"/>
      <c r="AG398" s="67"/>
      <c r="AH398" s="56"/>
      <c r="AI398" s="14"/>
      <c r="AJ398" s="14"/>
      <c r="AK398" s="14"/>
      <c r="AL398" s="14"/>
      <c r="AM398" s="14"/>
    </row>
    <row r="399" ht="14.25" customHeight="1">
      <c r="A399" s="34">
        <v>10.0</v>
      </c>
      <c r="B399" s="30">
        <v>45825.0</v>
      </c>
      <c r="C399" s="31" t="str">
        <f t="shared" si="1"/>
        <v>#REF!</v>
      </c>
      <c r="D399" s="14" t="s">
        <v>1581</v>
      </c>
      <c r="E399" s="34">
        <v>58665.0</v>
      </c>
      <c r="F399" s="27" t="s">
        <v>52</v>
      </c>
      <c r="G399" s="27">
        <v>34.0</v>
      </c>
      <c r="H399" s="27">
        <v>3.0</v>
      </c>
      <c r="I399" s="27">
        <v>1.0</v>
      </c>
      <c r="J399" s="27">
        <v>38.0</v>
      </c>
      <c r="K399" s="27"/>
      <c r="L399" s="27"/>
      <c r="M399" s="27"/>
      <c r="N399" s="27"/>
      <c r="O399" s="45" t="str">
        <f t="shared" ref="O399:P399" si="258">IF(M399&gt;0,1,"")</f>
        <v/>
      </c>
      <c r="P399" s="45" t="str">
        <f t="shared" si="258"/>
        <v/>
      </c>
      <c r="Q399" s="34" t="str">
        <f t="shared" si="2"/>
        <v>#N/A</v>
      </c>
      <c r="R399" s="34" t="s">
        <v>1582</v>
      </c>
      <c r="T399" s="35" t="s">
        <v>1583</v>
      </c>
      <c r="U399" s="35" t="s">
        <v>437</v>
      </c>
      <c r="V399" s="35" t="s">
        <v>28</v>
      </c>
      <c r="W399" s="58">
        <v>84065.0</v>
      </c>
      <c r="X399" s="35" t="s">
        <v>29</v>
      </c>
      <c r="Y399" s="42" t="s">
        <v>64</v>
      </c>
      <c r="Z399" s="29">
        <f t="shared" si="245"/>
        <v>45825</v>
      </c>
      <c r="AA399" s="30">
        <v>45866.0</v>
      </c>
      <c r="AB399" s="27" t="s">
        <v>1584</v>
      </c>
      <c r="AC399" s="27" t="str">
        <f t="shared" si="246"/>
        <v/>
      </c>
      <c r="AD399" s="31">
        <f t="shared" si="247"/>
        <v>41</v>
      </c>
      <c r="AE399" s="14" t="s">
        <v>1585</v>
      </c>
      <c r="AF399" s="14"/>
      <c r="AG399" s="14"/>
      <c r="AH399" s="14"/>
      <c r="AI399" s="14"/>
      <c r="AJ399" s="14"/>
      <c r="AK399" s="14"/>
      <c r="AL399" s="14"/>
      <c r="AM399" s="14"/>
    </row>
    <row r="400" ht="14.25" customHeight="1">
      <c r="A400" s="39">
        <v>10.0</v>
      </c>
      <c r="B400" s="37">
        <v>45826.0</v>
      </c>
      <c r="C400" s="38" t="str">
        <f t="shared" si="1"/>
        <v>#REF!</v>
      </c>
      <c r="D400" s="39" t="s">
        <v>1586</v>
      </c>
      <c r="E400" s="39">
        <v>12966.0</v>
      </c>
      <c r="F400" s="36" t="s">
        <v>52</v>
      </c>
      <c r="G400" s="36">
        <v>50.0</v>
      </c>
      <c r="H400" s="36">
        <v>4.0</v>
      </c>
      <c r="I400" s="36">
        <v>2.0</v>
      </c>
      <c r="J400" s="36">
        <v>56.0</v>
      </c>
      <c r="Q400" s="34" t="str">
        <f t="shared" si="2"/>
        <v>#N/A</v>
      </c>
      <c r="R400" s="39" t="s">
        <v>1587</v>
      </c>
      <c r="S400" s="39"/>
      <c r="T400" s="44" t="s">
        <v>1588</v>
      </c>
      <c r="U400" s="39" t="s">
        <v>114</v>
      </c>
      <c r="V400" s="39" t="s">
        <v>28</v>
      </c>
      <c r="W400" s="41">
        <v>84660.0</v>
      </c>
      <c r="X400" s="39" t="s">
        <v>35</v>
      </c>
      <c r="Y400" s="36"/>
      <c r="Z400" s="37" t="str">
        <f t="shared" si="245"/>
        <v/>
      </c>
      <c r="AA400" s="37"/>
      <c r="AB400" s="36"/>
      <c r="AC400" s="36" t="str">
        <f t="shared" si="246"/>
        <v/>
      </c>
      <c r="AD400" s="38" t="str">
        <f t="shared" si="247"/>
        <v/>
      </c>
      <c r="AE400" s="39"/>
      <c r="AF400" s="14"/>
      <c r="AG400" s="14"/>
      <c r="AH400" s="14"/>
      <c r="AI400" s="14"/>
      <c r="AJ400" s="14"/>
      <c r="AK400" s="14"/>
      <c r="AL400" s="14"/>
      <c r="AM400" s="14"/>
    </row>
    <row r="401" ht="14.25" customHeight="1">
      <c r="A401" s="39">
        <v>8.0</v>
      </c>
      <c r="B401" s="37">
        <v>45826.0</v>
      </c>
      <c r="C401" s="38" t="str">
        <f t="shared" si="1"/>
        <v>#REF!</v>
      </c>
      <c r="D401" s="39" t="s">
        <v>1589</v>
      </c>
      <c r="E401" s="39">
        <v>1.2240799E7</v>
      </c>
      <c r="F401" s="36" t="s">
        <v>52</v>
      </c>
      <c r="G401" s="36">
        <v>28.0</v>
      </c>
      <c r="H401" s="36">
        <v>3.0</v>
      </c>
      <c r="I401" s="36">
        <v>1.0</v>
      </c>
      <c r="J401" s="36">
        <v>32.0</v>
      </c>
      <c r="K401" s="36"/>
      <c r="L401" s="36"/>
      <c r="M401" s="36"/>
      <c r="N401" s="36"/>
      <c r="O401" s="36" t="str">
        <f t="shared" ref="O401:P401" si="259">IF(M401&gt;0,1,"")</f>
        <v/>
      </c>
      <c r="P401" s="36" t="str">
        <f t="shared" si="259"/>
        <v/>
      </c>
      <c r="Q401" s="34" t="str">
        <f t="shared" si="2"/>
        <v>#N/A</v>
      </c>
      <c r="R401" s="39" t="s">
        <v>1590</v>
      </c>
      <c r="S401" s="39"/>
      <c r="T401" s="44" t="s">
        <v>1591</v>
      </c>
      <c r="U401" s="44" t="s">
        <v>114</v>
      </c>
      <c r="V401" s="44" t="s">
        <v>28</v>
      </c>
      <c r="W401" s="78">
        <v>84660.0</v>
      </c>
      <c r="X401" s="44" t="s">
        <v>35</v>
      </c>
      <c r="Y401" s="36" t="s">
        <v>64</v>
      </c>
      <c r="Z401" s="37">
        <f t="shared" si="245"/>
        <v>45826</v>
      </c>
      <c r="AA401" s="37">
        <v>45840.0</v>
      </c>
      <c r="AB401" s="36" t="s">
        <v>1592</v>
      </c>
      <c r="AC401" s="36" t="str">
        <f t="shared" si="246"/>
        <v/>
      </c>
      <c r="AD401" s="38">
        <f t="shared" si="247"/>
        <v>14</v>
      </c>
      <c r="AE401" s="39" t="s">
        <v>1593</v>
      </c>
      <c r="AF401" s="14"/>
      <c r="AG401" s="14"/>
      <c r="AH401" s="14"/>
      <c r="AI401" s="56"/>
      <c r="AJ401" s="56"/>
      <c r="AK401" s="14"/>
      <c r="AL401" s="14"/>
      <c r="AM401" s="14"/>
    </row>
    <row r="402" ht="14.25" customHeight="1">
      <c r="A402" s="39">
        <v>12.0</v>
      </c>
      <c r="B402" s="37">
        <v>45826.0</v>
      </c>
      <c r="C402" s="38" t="str">
        <f t="shared" si="1"/>
        <v>#REF!</v>
      </c>
      <c r="D402" s="39" t="s">
        <v>1594</v>
      </c>
      <c r="E402" s="40">
        <v>61635.0</v>
      </c>
      <c r="F402" s="36" t="s">
        <v>52</v>
      </c>
      <c r="G402" s="36">
        <v>52.0</v>
      </c>
      <c r="H402" s="36">
        <v>3.0</v>
      </c>
      <c r="I402" s="36">
        <v>1.0</v>
      </c>
      <c r="J402" s="36">
        <v>56.0</v>
      </c>
      <c r="Q402" s="34" t="str">
        <f t="shared" si="2"/>
        <v>#N/A</v>
      </c>
      <c r="R402" s="39" t="s">
        <v>1595</v>
      </c>
      <c r="S402" s="39"/>
      <c r="T402" s="39" t="s">
        <v>1596</v>
      </c>
      <c r="U402" s="39" t="s">
        <v>149</v>
      </c>
      <c r="V402" s="39" t="s">
        <v>28</v>
      </c>
      <c r="W402" s="41">
        <v>84663.0</v>
      </c>
      <c r="X402" s="39" t="s">
        <v>35</v>
      </c>
      <c r="Y402" s="36" t="s">
        <v>64</v>
      </c>
      <c r="Z402" s="37">
        <f t="shared" si="245"/>
        <v>45826</v>
      </c>
      <c r="AA402" s="37">
        <v>45874.0</v>
      </c>
      <c r="AB402" s="36" t="s">
        <v>1597</v>
      </c>
      <c r="AC402" s="36" t="str">
        <f t="shared" si="246"/>
        <v/>
      </c>
      <c r="AD402" s="38">
        <f t="shared" si="247"/>
        <v>48</v>
      </c>
      <c r="AE402" s="39" t="s">
        <v>1598</v>
      </c>
      <c r="AF402" s="14"/>
      <c r="AG402" s="14"/>
      <c r="AH402" s="14"/>
      <c r="AI402" s="14"/>
      <c r="AJ402" s="14"/>
      <c r="AK402" s="14"/>
      <c r="AL402" s="14"/>
      <c r="AM402" s="14"/>
    </row>
    <row r="403" ht="14.25" customHeight="1">
      <c r="A403" s="39">
        <v>12.0</v>
      </c>
      <c r="B403" s="37">
        <v>45826.0</v>
      </c>
      <c r="C403" s="38" t="str">
        <f t="shared" si="1"/>
        <v>#REF!</v>
      </c>
      <c r="D403" s="39" t="s">
        <v>1599</v>
      </c>
      <c r="E403" s="39">
        <v>1.2245477E7</v>
      </c>
      <c r="F403" s="36" t="s">
        <v>52</v>
      </c>
      <c r="G403" s="36">
        <v>40.0</v>
      </c>
      <c r="H403" s="36">
        <v>3.0</v>
      </c>
      <c r="I403" s="36">
        <v>1.0</v>
      </c>
      <c r="J403" s="36">
        <v>44.0</v>
      </c>
      <c r="Q403" s="34" t="str">
        <f t="shared" si="2"/>
        <v>#N/A</v>
      </c>
      <c r="R403" s="39" t="s">
        <v>1600</v>
      </c>
      <c r="S403" s="39"/>
      <c r="T403" s="44" t="s">
        <v>1601</v>
      </c>
      <c r="U403" s="39" t="s">
        <v>149</v>
      </c>
      <c r="V403" s="39" t="s">
        <v>28</v>
      </c>
      <c r="W403" s="41">
        <v>84663.0</v>
      </c>
      <c r="X403" s="39" t="s">
        <v>35</v>
      </c>
      <c r="Y403" s="36"/>
      <c r="Z403" s="37" t="str">
        <f t="shared" si="245"/>
        <v/>
      </c>
      <c r="AA403" s="37"/>
      <c r="AB403" s="36"/>
      <c r="AC403" s="36" t="str">
        <f t="shared" si="246"/>
        <v/>
      </c>
      <c r="AD403" s="38" t="str">
        <f t="shared" si="247"/>
        <v/>
      </c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ht="14.25" customHeight="1">
      <c r="A404" s="39">
        <v>8.0</v>
      </c>
      <c r="B404" s="37">
        <v>45826.0</v>
      </c>
      <c r="C404" s="38" t="str">
        <f t="shared" si="1"/>
        <v>#REF!</v>
      </c>
      <c r="D404" s="39" t="s">
        <v>1602</v>
      </c>
      <c r="E404" s="39">
        <v>124024.0</v>
      </c>
      <c r="F404" s="36" t="s">
        <v>52</v>
      </c>
      <c r="G404" s="36">
        <v>28.0</v>
      </c>
      <c r="H404" s="36">
        <v>3.0</v>
      </c>
      <c r="I404" s="36">
        <v>1.0</v>
      </c>
      <c r="J404" s="36">
        <v>32.0</v>
      </c>
      <c r="Q404" s="34" t="str">
        <f t="shared" si="2"/>
        <v>#N/A</v>
      </c>
      <c r="R404" s="39" t="s">
        <v>1603</v>
      </c>
      <c r="S404" s="39"/>
      <c r="T404" s="44" t="s">
        <v>1604</v>
      </c>
      <c r="U404" s="39" t="s">
        <v>48</v>
      </c>
      <c r="V404" s="39" t="s">
        <v>28</v>
      </c>
      <c r="W404" s="41">
        <v>84601.0</v>
      </c>
      <c r="X404" s="44" t="s">
        <v>35</v>
      </c>
      <c r="Y404" s="36" t="s">
        <v>64</v>
      </c>
      <c r="Z404" s="37">
        <f t="shared" si="245"/>
        <v>45826</v>
      </c>
      <c r="AA404" s="37">
        <v>45840.0</v>
      </c>
      <c r="AB404" s="36" t="s">
        <v>1605</v>
      </c>
      <c r="AC404" s="36" t="str">
        <f t="shared" si="246"/>
        <v/>
      </c>
      <c r="AD404" s="38">
        <f t="shared" si="247"/>
        <v>14</v>
      </c>
      <c r="AE404" s="39" t="s">
        <v>1606</v>
      </c>
      <c r="AF404" s="14"/>
      <c r="AG404" s="14"/>
      <c r="AH404" s="14"/>
      <c r="AI404" s="14"/>
      <c r="AJ404" s="14"/>
      <c r="AK404" s="14"/>
      <c r="AL404" s="14"/>
      <c r="AM404" s="14"/>
    </row>
    <row r="405" ht="14.25" customHeight="1">
      <c r="A405" s="34">
        <v>8.0</v>
      </c>
      <c r="B405" s="30">
        <v>45827.0</v>
      </c>
      <c r="C405" s="31" t="str">
        <f t="shared" si="1"/>
        <v>#REF!</v>
      </c>
      <c r="D405" s="14" t="s">
        <v>1607</v>
      </c>
      <c r="E405" s="34">
        <v>28924.0</v>
      </c>
      <c r="F405" s="27" t="s">
        <v>52</v>
      </c>
      <c r="G405" s="27">
        <v>28.0</v>
      </c>
      <c r="H405" s="27">
        <v>3.0</v>
      </c>
      <c r="I405" s="27">
        <v>1.0</v>
      </c>
      <c r="J405" s="27">
        <v>32.0</v>
      </c>
      <c r="K405" s="27"/>
      <c r="L405" s="27"/>
      <c r="M405" s="27"/>
      <c r="N405" s="27"/>
      <c r="O405" s="45" t="str">
        <f t="shared" ref="O405:P405" si="260">IF(M405&gt;0,1,"")</f>
        <v/>
      </c>
      <c r="P405" s="45" t="str">
        <f t="shared" si="260"/>
        <v/>
      </c>
      <c r="Q405" s="34" t="str">
        <f t="shared" si="2"/>
        <v>#N/A</v>
      </c>
      <c r="R405" s="34" t="s">
        <v>1608</v>
      </c>
      <c r="T405" s="35" t="s">
        <v>1609</v>
      </c>
      <c r="U405" s="35" t="s">
        <v>186</v>
      </c>
      <c r="V405" s="35" t="s">
        <v>28</v>
      </c>
      <c r="W405" s="58">
        <v>84109.0</v>
      </c>
      <c r="X405" s="35" t="s">
        <v>29</v>
      </c>
      <c r="Y405" s="42"/>
      <c r="Z405" s="29" t="str">
        <f t="shared" si="245"/>
        <v/>
      </c>
      <c r="AA405" s="30"/>
      <c r="AB405" s="27"/>
      <c r="AC405" s="27" t="str">
        <f t="shared" si="246"/>
        <v/>
      </c>
      <c r="AD405" s="31" t="str">
        <f t="shared" si="247"/>
        <v/>
      </c>
      <c r="AE405" s="14"/>
      <c r="AF405" s="14"/>
      <c r="AG405" s="14"/>
      <c r="AH405" s="14"/>
      <c r="AI405" s="59"/>
      <c r="AJ405" s="59"/>
      <c r="AK405" s="14"/>
      <c r="AL405" s="14"/>
      <c r="AM405" s="14"/>
    </row>
    <row r="406" ht="14.25" customHeight="1">
      <c r="A406" s="34">
        <v>8.0</v>
      </c>
      <c r="B406" s="30">
        <v>45827.0</v>
      </c>
      <c r="C406" s="31" t="str">
        <f t="shared" si="1"/>
        <v>#REF!</v>
      </c>
      <c r="D406" s="14" t="s">
        <v>1610</v>
      </c>
      <c r="E406" s="34">
        <v>25284.0</v>
      </c>
      <c r="F406" s="27" t="s">
        <v>52</v>
      </c>
      <c r="G406" s="27">
        <v>26.0</v>
      </c>
      <c r="H406" s="27">
        <v>3.0</v>
      </c>
      <c r="I406" s="27">
        <v>1.0</v>
      </c>
      <c r="J406" s="27">
        <v>30.0</v>
      </c>
      <c r="K406" s="27"/>
      <c r="L406" s="27"/>
      <c r="M406" s="27"/>
      <c r="N406" s="27"/>
      <c r="O406" s="45" t="str">
        <f t="shared" ref="O406:P406" si="261">IF(M406&gt;0,1,"")</f>
        <v/>
      </c>
      <c r="P406" s="45" t="str">
        <f t="shared" si="261"/>
        <v/>
      </c>
      <c r="Q406" s="34" t="str">
        <f t="shared" si="2"/>
        <v>#N/A</v>
      </c>
      <c r="R406" s="34" t="s">
        <v>1611</v>
      </c>
      <c r="T406" s="35" t="s">
        <v>1612</v>
      </c>
      <c r="U406" s="35" t="s">
        <v>186</v>
      </c>
      <c r="V406" s="35" t="s">
        <v>28</v>
      </c>
      <c r="W406" s="58">
        <v>84108.0</v>
      </c>
      <c r="X406" s="35" t="s">
        <v>29</v>
      </c>
      <c r="Y406" s="42" t="s">
        <v>64</v>
      </c>
      <c r="Z406" s="29">
        <f t="shared" si="245"/>
        <v>45827</v>
      </c>
      <c r="AA406" s="30">
        <v>45876.0</v>
      </c>
      <c r="AB406" s="27" t="s">
        <v>1613</v>
      </c>
      <c r="AC406" s="27" t="str">
        <f t="shared" si="246"/>
        <v/>
      </c>
      <c r="AD406" s="31">
        <f t="shared" si="247"/>
        <v>49</v>
      </c>
      <c r="AE406" s="14" t="s">
        <v>1614</v>
      </c>
      <c r="AF406" s="14"/>
      <c r="AG406" s="14"/>
      <c r="AH406" s="14"/>
      <c r="AI406" s="14"/>
      <c r="AJ406" s="14"/>
      <c r="AK406" s="14"/>
      <c r="AL406" s="14"/>
      <c r="AM406" s="14"/>
    </row>
    <row r="407" ht="14.25" customHeight="1">
      <c r="A407" s="34">
        <v>8.0</v>
      </c>
      <c r="B407" s="30">
        <v>45827.0</v>
      </c>
      <c r="C407" s="31" t="str">
        <f t="shared" si="1"/>
        <v>#REF!</v>
      </c>
      <c r="D407" s="14" t="s">
        <v>1615</v>
      </c>
      <c r="E407" s="34">
        <v>20170.0</v>
      </c>
      <c r="F407" s="27" t="s">
        <v>52</v>
      </c>
      <c r="G407" s="27">
        <v>28.0</v>
      </c>
      <c r="H407" s="27">
        <v>3.0</v>
      </c>
      <c r="I407" s="27">
        <v>1.0</v>
      </c>
      <c r="J407" s="27">
        <v>32.0</v>
      </c>
      <c r="K407" s="27"/>
      <c r="L407" s="27"/>
      <c r="M407" s="27"/>
      <c r="N407" s="27"/>
      <c r="O407" s="45" t="str">
        <f t="shared" ref="O407:P407" si="262">IF(M407&gt;0,1,"")</f>
        <v/>
      </c>
      <c r="P407" s="45" t="str">
        <f t="shared" si="262"/>
        <v/>
      </c>
      <c r="Q407" s="34" t="str">
        <f t="shared" si="2"/>
        <v>#N/A</v>
      </c>
      <c r="R407" s="34" t="s">
        <v>1616</v>
      </c>
      <c r="T407" s="35" t="s">
        <v>1617</v>
      </c>
      <c r="U407" s="35" t="s">
        <v>186</v>
      </c>
      <c r="V407" s="35" t="s">
        <v>28</v>
      </c>
      <c r="W407" s="58">
        <v>84105.0</v>
      </c>
      <c r="X407" s="35" t="s">
        <v>29</v>
      </c>
      <c r="Y407" s="42"/>
      <c r="Z407" s="29" t="str">
        <f t="shared" si="245"/>
        <v/>
      </c>
      <c r="AA407" s="30"/>
      <c r="AB407" s="27"/>
      <c r="AC407" s="27" t="str">
        <f t="shared" si="246"/>
        <v/>
      </c>
      <c r="AD407" s="31" t="str">
        <f t="shared" si="247"/>
        <v/>
      </c>
      <c r="AE407" s="14"/>
      <c r="AF407" s="14"/>
      <c r="AG407" s="14"/>
      <c r="AH407" s="14"/>
      <c r="AI407" s="56"/>
      <c r="AJ407" s="56"/>
      <c r="AK407" s="14"/>
      <c r="AL407" s="14"/>
      <c r="AM407" s="14"/>
    </row>
    <row r="408" ht="14.25" customHeight="1">
      <c r="A408" s="39">
        <v>28.0</v>
      </c>
      <c r="B408" s="37">
        <v>45831.0</v>
      </c>
      <c r="C408" s="38" t="str">
        <f t="shared" si="1"/>
        <v>#REF!</v>
      </c>
      <c r="D408" s="39" t="s">
        <v>1618</v>
      </c>
      <c r="E408" s="39">
        <v>122127.0</v>
      </c>
      <c r="F408" s="36" t="s">
        <v>52</v>
      </c>
      <c r="G408" s="36">
        <v>140.0</v>
      </c>
      <c r="H408" s="36">
        <v>6.0</v>
      </c>
      <c r="I408" s="36">
        <v>2.0</v>
      </c>
      <c r="J408" s="36">
        <v>148.0</v>
      </c>
      <c r="Q408" s="34" t="str">
        <f t="shared" si="2"/>
        <v>#N/A</v>
      </c>
      <c r="R408" s="39" t="s">
        <v>1619</v>
      </c>
      <c r="S408" s="43" t="s">
        <v>1620</v>
      </c>
      <c r="T408" s="44" t="s">
        <v>1621</v>
      </c>
      <c r="U408" s="39" t="s">
        <v>179</v>
      </c>
      <c r="V408" s="39" t="s">
        <v>28</v>
      </c>
      <c r="W408" s="41">
        <v>84043.0</v>
      </c>
      <c r="X408" s="39" t="s">
        <v>35</v>
      </c>
      <c r="Y408" s="36" t="s">
        <v>64</v>
      </c>
      <c r="Z408" s="37">
        <f t="shared" si="245"/>
        <v>45831</v>
      </c>
      <c r="AA408" s="37">
        <v>45910.0</v>
      </c>
      <c r="AB408" s="36" t="s">
        <v>1622</v>
      </c>
      <c r="AC408" s="36" t="str">
        <f t="shared" si="246"/>
        <v/>
      </c>
      <c r="AD408" s="38">
        <f t="shared" si="247"/>
        <v>79</v>
      </c>
      <c r="AE408" s="39" t="s">
        <v>1623</v>
      </c>
      <c r="AF408" s="14"/>
      <c r="AG408" s="14"/>
      <c r="AH408" s="14"/>
      <c r="AI408" s="14"/>
      <c r="AJ408" s="14"/>
      <c r="AK408" s="14"/>
      <c r="AL408" s="14"/>
      <c r="AM408" s="14"/>
    </row>
    <row r="409" ht="14.25" customHeight="1">
      <c r="A409" s="39">
        <v>16.0</v>
      </c>
      <c r="B409" s="37">
        <v>45832.0</v>
      </c>
      <c r="C409" s="38" t="str">
        <f t="shared" si="1"/>
        <v>#REF!</v>
      </c>
      <c r="D409" s="39" t="s">
        <v>1624</v>
      </c>
      <c r="E409" s="39">
        <v>112657.0</v>
      </c>
      <c r="F409" s="36" t="s">
        <v>52</v>
      </c>
      <c r="G409" s="36">
        <v>52.0</v>
      </c>
      <c r="H409" s="36">
        <v>5.0</v>
      </c>
      <c r="I409" s="36">
        <v>2.0</v>
      </c>
      <c r="J409" s="36">
        <v>59.0</v>
      </c>
      <c r="Q409" s="34" t="str">
        <f t="shared" si="2"/>
        <v>#N/A</v>
      </c>
      <c r="R409" s="39" t="s">
        <v>1625</v>
      </c>
      <c r="S409" s="39"/>
      <c r="T409" s="44" t="s">
        <v>1626</v>
      </c>
      <c r="U409" s="39" t="s">
        <v>1627</v>
      </c>
      <c r="V409" s="39" t="s">
        <v>28</v>
      </c>
      <c r="W409" s="41">
        <v>84655.0</v>
      </c>
      <c r="X409" s="39" t="s">
        <v>35</v>
      </c>
      <c r="Y409" s="36"/>
      <c r="Z409" s="37" t="str">
        <f t="shared" si="245"/>
        <v/>
      </c>
      <c r="AA409" s="37"/>
      <c r="AB409" s="36"/>
      <c r="AC409" s="36" t="str">
        <f t="shared" si="246"/>
        <v/>
      </c>
      <c r="AD409" s="38" t="str">
        <f t="shared" si="247"/>
        <v/>
      </c>
      <c r="AE409" s="39"/>
      <c r="AF409" s="14"/>
      <c r="AG409" s="14"/>
      <c r="AH409" s="14"/>
      <c r="AI409" s="14"/>
      <c r="AJ409" s="14"/>
      <c r="AK409" s="14"/>
      <c r="AL409" s="14"/>
      <c r="AM409" s="14"/>
    </row>
    <row r="410" ht="14.25" customHeight="1">
      <c r="A410" s="34">
        <v>8.0</v>
      </c>
      <c r="B410" s="30">
        <v>45833.0</v>
      </c>
      <c r="C410" s="31" t="str">
        <f t="shared" si="1"/>
        <v>#REF!</v>
      </c>
      <c r="D410" s="14" t="s">
        <v>1628</v>
      </c>
      <c r="E410" s="34">
        <v>121536.0</v>
      </c>
      <c r="F410" s="27" t="s">
        <v>52</v>
      </c>
      <c r="G410" s="27">
        <v>28.0</v>
      </c>
      <c r="H410" s="27">
        <v>3.0</v>
      </c>
      <c r="I410" s="27">
        <v>1.0</v>
      </c>
      <c r="J410" s="27">
        <v>32.0</v>
      </c>
      <c r="K410" s="27"/>
      <c r="L410" s="27"/>
      <c r="M410" s="27"/>
      <c r="N410" s="27"/>
      <c r="O410" s="45"/>
      <c r="P410" s="45"/>
      <c r="Q410" s="34" t="str">
        <f t="shared" si="2"/>
        <v>#N/A</v>
      </c>
      <c r="R410" s="34" t="s">
        <v>1629</v>
      </c>
      <c r="T410" s="35" t="s">
        <v>1630</v>
      </c>
      <c r="U410" s="35" t="s">
        <v>186</v>
      </c>
      <c r="V410" s="35" t="s">
        <v>28</v>
      </c>
      <c r="W410" s="58">
        <v>84116.0</v>
      </c>
      <c r="X410" s="35" t="s">
        <v>29</v>
      </c>
      <c r="Y410" s="42" t="s">
        <v>64</v>
      </c>
      <c r="Z410" s="29">
        <f t="shared" si="245"/>
        <v>45833</v>
      </c>
      <c r="AA410" s="30">
        <v>45855.0</v>
      </c>
      <c r="AB410" s="27" t="s">
        <v>1631</v>
      </c>
      <c r="AC410" s="27" t="str">
        <f t="shared" si="246"/>
        <v/>
      </c>
      <c r="AD410" s="31">
        <f t="shared" si="247"/>
        <v>22</v>
      </c>
      <c r="AE410" s="14" t="s">
        <v>236</v>
      </c>
      <c r="AF410" s="14"/>
      <c r="AG410" s="14"/>
      <c r="AH410" s="14"/>
      <c r="AI410" s="56"/>
      <c r="AJ410" s="56"/>
      <c r="AK410" s="14"/>
      <c r="AL410" s="14"/>
      <c r="AM410" s="14"/>
    </row>
    <row r="411" ht="14.25" customHeight="1">
      <c r="A411" s="34">
        <v>10.0</v>
      </c>
      <c r="B411" s="30">
        <v>45833.0</v>
      </c>
      <c r="C411" s="31" t="str">
        <f t="shared" si="1"/>
        <v>#REF!</v>
      </c>
      <c r="D411" s="14" t="s">
        <v>1632</v>
      </c>
      <c r="E411" s="34">
        <v>33781.0</v>
      </c>
      <c r="F411" s="27" t="s">
        <v>52</v>
      </c>
      <c r="G411" s="27">
        <v>34.0</v>
      </c>
      <c r="H411" s="27">
        <v>3.0</v>
      </c>
      <c r="I411" s="27">
        <v>1.0</v>
      </c>
      <c r="J411" s="27">
        <v>38.0</v>
      </c>
      <c r="K411" s="27"/>
      <c r="L411" s="27"/>
      <c r="M411" s="27"/>
      <c r="N411" s="27"/>
      <c r="O411" s="45" t="str">
        <f t="shared" ref="O411:P411" si="263">IF(M411&gt;0,1,"")</f>
        <v/>
      </c>
      <c r="P411" s="45" t="str">
        <f t="shared" si="263"/>
        <v/>
      </c>
      <c r="Q411" s="34" t="str">
        <f t="shared" si="2"/>
        <v>#N/A</v>
      </c>
      <c r="R411" s="34" t="s">
        <v>1633</v>
      </c>
      <c r="S411" s="9" t="s">
        <v>1634</v>
      </c>
      <c r="T411" s="35" t="s">
        <v>1635</v>
      </c>
      <c r="U411" s="35" t="s">
        <v>186</v>
      </c>
      <c r="V411" s="35" t="s">
        <v>28</v>
      </c>
      <c r="W411" s="58">
        <v>84107.0</v>
      </c>
      <c r="X411" s="35" t="s">
        <v>29</v>
      </c>
      <c r="Y411" s="42"/>
      <c r="Z411" s="29" t="str">
        <f t="shared" si="245"/>
        <v/>
      </c>
      <c r="AA411" s="30"/>
      <c r="AB411" s="27"/>
      <c r="AC411" s="27" t="str">
        <f t="shared" si="246"/>
        <v/>
      </c>
      <c r="AD411" s="31" t="str">
        <f t="shared" si="247"/>
        <v/>
      </c>
      <c r="AE411" s="14"/>
      <c r="AF411" s="14"/>
      <c r="AG411" s="14"/>
      <c r="AH411" s="14"/>
      <c r="AI411" s="53"/>
      <c r="AJ411" s="53"/>
      <c r="AK411" s="14"/>
      <c r="AL411" s="14"/>
      <c r="AM411" s="14"/>
    </row>
    <row r="412" ht="14.25" customHeight="1">
      <c r="A412" s="39">
        <v>14.0</v>
      </c>
      <c r="B412" s="37">
        <v>45834.0</v>
      </c>
      <c r="C412" s="38" t="str">
        <f t="shared" si="1"/>
        <v>#REF!</v>
      </c>
      <c r="D412" s="39" t="s">
        <v>1636</v>
      </c>
      <c r="E412" s="39">
        <v>88612.0</v>
      </c>
      <c r="F412" s="36" t="s">
        <v>52</v>
      </c>
      <c r="G412" s="36">
        <v>70.0</v>
      </c>
      <c r="H412" s="36">
        <v>5.0</v>
      </c>
      <c r="I412" s="36">
        <v>2.0</v>
      </c>
      <c r="J412" s="36">
        <v>77.0</v>
      </c>
      <c r="K412" s="39"/>
      <c r="L412" s="39"/>
      <c r="M412" s="39"/>
      <c r="N412" s="39"/>
      <c r="O412" s="39"/>
      <c r="P412" s="39"/>
      <c r="Q412" s="34" t="str">
        <f t="shared" si="2"/>
        <v>#N/A</v>
      </c>
      <c r="R412" s="39" t="s">
        <v>1637</v>
      </c>
      <c r="S412" s="39"/>
      <c r="T412" s="39" t="s">
        <v>1638</v>
      </c>
      <c r="U412" s="39" t="s">
        <v>1627</v>
      </c>
      <c r="V412" s="39" t="s">
        <v>28</v>
      </c>
      <c r="W412" s="41">
        <v>84655.0</v>
      </c>
      <c r="X412" s="39" t="s">
        <v>35</v>
      </c>
      <c r="Y412" s="36"/>
      <c r="Z412" s="37" t="str">
        <f t="shared" si="245"/>
        <v/>
      </c>
      <c r="AA412" s="37"/>
      <c r="AB412" s="36"/>
      <c r="AC412" s="36" t="str">
        <f t="shared" si="246"/>
        <v/>
      </c>
      <c r="AD412" s="38" t="str">
        <f t="shared" si="247"/>
        <v/>
      </c>
      <c r="AE412" s="39"/>
      <c r="AF412" s="14"/>
      <c r="AG412" s="14"/>
      <c r="AH412" s="14"/>
      <c r="AI412" s="14"/>
      <c r="AJ412" s="14"/>
      <c r="AK412" s="14"/>
      <c r="AL412" s="14"/>
      <c r="AM412" s="14"/>
    </row>
    <row r="413" ht="14.25" customHeight="1">
      <c r="A413" s="39">
        <v>18.0</v>
      </c>
      <c r="B413" s="37">
        <v>45838.0</v>
      </c>
      <c r="C413" s="38" t="str">
        <f t="shared" si="1"/>
        <v>#REF!</v>
      </c>
      <c r="D413" s="39" t="s">
        <v>1639</v>
      </c>
      <c r="E413" s="39">
        <v>85417.0</v>
      </c>
      <c r="F413" s="36" t="s">
        <v>52</v>
      </c>
      <c r="G413" s="36">
        <v>58.0</v>
      </c>
      <c r="H413" s="36">
        <v>4.0</v>
      </c>
      <c r="I413" s="36">
        <v>2.0</v>
      </c>
      <c r="J413" s="36">
        <v>64.0</v>
      </c>
      <c r="Q413" s="34" t="str">
        <f t="shared" si="2"/>
        <v>#N/A</v>
      </c>
      <c r="R413" s="39" t="s">
        <v>1640</v>
      </c>
      <c r="S413" s="39"/>
      <c r="T413" s="44" t="s">
        <v>1641</v>
      </c>
      <c r="U413" s="39" t="s">
        <v>1627</v>
      </c>
      <c r="V413" s="39" t="s">
        <v>28</v>
      </c>
      <c r="W413" s="41">
        <v>84655.0</v>
      </c>
      <c r="X413" s="39" t="s">
        <v>35</v>
      </c>
      <c r="Y413" s="36" t="s">
        <v>1642</v>
      </c>
      <c r="Z413" s="37">
        <f t="shared" si="245"/>
        <v>45838</v>
      </c>
      <c r="AA413" s="37"/>
      <c r="AB413" s="36"/>
      <c r="AC413" s="36" t="str">
        <f t="shared" si="246"/>
        <v>#REF!</v>
      </c>
      <c r="AD413" s="38" t="str">
        <f t="shared" si="247"/>
        <v/>
      </c>
      <c r="AE413" s="39" t="s">
        <v>1643</v>
      </c>
      <c r="AF413" s="14"/>
      <c r="AG413" s="14"/>
      <c r="AH413" s="14"/>
      <c r="AI413" s="14"/>
      <c r="AJ413" s="14"/>
      <c r="AK413" s="14"/>
      <c r="AL413" s="14"/>
      <c r="AM413" s="14"/>
    </row>
    <row r="414" ht="14.25" customHeight="1">
      <c r="A414" s="39">
        <v>6.0</v>
      </c>
      <c r="B414" s="37">
        <v>45838.0</v>
      </c>
      <c r="C414" s="38" t="str">
        <f t="shared" si="1"/>
        <v>#REF!</v>
      </c>
      <c r="D414" s="39" t="s">
        <v>1644</v>
      </c>
      <c r="E414" s="39">
        <v>28207.0</v>
      </c>
      <c r="F414" s="36" t="s">
        <v>52</v>
      </c>
      <c r="G414" s="36">
        <v>22.0</v>
      </c>
      <c r="H414" s="36">
        <v>3.0</v>
      </c>
      <c r="I414" s="36">
        <v>1.0</v>
      </c>
      <c r="J414" s="36">
        <v>26.0</v>
      </c>
      <c r="Q414" s="34" t="str">
        <f t="shared" si="2"/>
        <v>#N/A</v>
      </c>
      <c r="R414" s="39" t="s">
        <v>1645</v>
      </c>
      <c r="S414" s="39"/>
      <c r="T414" s="44" t="s">
        <v>1646</v>
      </c>
      <c r="U414" s="39" t="s">
        <v>121</v>
      </c>
      <c r="V414" s="39" t="s">
        <v>28</v>
      </c>
      <c r="W414" s="41">
        <v>84651.0</v>
      </c>
      <c r="X414" s="39" t="s">
        <v>35</v>
      </c>
      <c r="Y414" s="36"/>
      <c r="Z414" s="37" t="str">
        <f t="shared" si="245"/>
        <v/>
      </c>
      <c r="AA414" s="37"/>
      <c r="AB414" s="36"/>
      <c r="AC414" s="36" t="str">
        <f t="shared" si="246"/>
        <v/>
      </c>
      <c r="AD414" s="38" t="str">
        <f t="shared" si="247"/>
        <v/>
      </c>
      <c r="AE414" s="39"/>
      <c r="AF414" s="14"/>
      <c r="AG414" s="14"/>
      <c r="AH414" s="14"/>
      <c r="AI414" s="14"/>
      <c r="AJ414" s="14"/>
      <c r="AK414" s="14"/>
      <c r="AL414" s="14"/>
      <c r="AM414" s="14"/>
    </row>
    <row r="415" ht="14.25" customHeight="1">
      <c r="A415" s="34">
        <v>12.0</v>
      </c>
      <c r="B415" s="30">
        <v>45839.0</v>
      </c>
      <c r="C415" s="31" t="str">
        <f t="shared" si="1"/>
        <v>#REF!</v>
      </c>
      <c r="D415" s="14" t="s">
        <v>1647</v>
      </c>
      <c r="E415" s="34">
        <v>117404.0</v>
      </c>
      <c r="F415" s="27" t="s">
        <v>52</v>
      </c>
      <c r="G415" s="27">
        <v>60.0</v>
      </c>
      <c r="H415" s="27">
        <v>5.0</v>
      </c>
      <c r="I415" s="27">
        <v>2.0</v>
      </c>
      <c r="J415" s="27">
        <v>67.0</v>
      </c>
      <c r="K415" s="27"/>
      <c r="L415" s="27"/>
      <c r="M415" s="27"/>
      <c r="N415" s="27"/>
      <c r="O415" s="45" t="str">
        <f t="shared" ref="O415:P415" si="264">IF(M415&gt;0,1,"")</f>
        <v/>
      </c>
      <c r="P415" s="45" t="str">
        <f t="shared" si="264"/>
        <v/>
      </c>
      <c r="Q415" s="34" t="str">
        <f t="shared" si="2"/>
        <v>#N/A</v>
      </c>
      <c r="R415" s="34" t="s">
        <v>1648</v>
      </c>
      <c r="S415" s="9" t="s">
        <v>1649</v>
      </c>
      <c r="T415" s="35" t="s">
        <v>1650</v>
      </c>
      <c r="U415" s="35" t="s">
        <v>453</v>
      </c>
      <c r="V415" s="35" t="s">
        <v>28</v>
      </c>
      <c r="W415" s="58">
        <v>84081.0</v>
      </c>
      <c r="X415" s="35" t="s">
        <v>29</v>
      </c>
      <c r="Y415" s="42"/>
      <c r="Z415" s="29" t="str">
        <f t="shared" si="245"/>
        <v/>
      </c>
      <c r="AA415" s="30"/>
      <c r="AB415" s="27"/>
      <c r="AC415" s="27" t="str">
        <f t="shared" si="246"/>
        <v/>
      </c>
      <c r="AD415" s="31" t="str">
        <f t="shared" si="247"/>
        <v/>
      </c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ht="14.25" customHeight="1">
      <c r="A416" s="34">
        <v>10.0</v>
      </c>
      <c r="B416" s="30">
        <v>45839.0</v>
      </c>
      <c r="C416" s="31" t="str">
        <f t="shared" si="1"/>
        <v>#REF!</v>
      </c>
      <c r="D416" s="14" t="s">
        <v>1651</v>
      </c>
      <c r="E416" s="34">
        <v>216477.0</v>
      </c>
      <c r="F416" s="27" t="s">
        <v>52</v>
      </c>
      <c r="G416" s="27">
        <v>32.0</v>
      </c>
      <c r="H416" s="27">
        <v>3.0</v>
      </c>
      <c r="I416" s="27">
        <v>1.0</v>
      </c>
      <c r="J416" s="27">
        <v>36.0</v>
      </c>
      <c r="K416" s="27"/>
      <c r="L416" s="27"/>
      <c r="M416" s="27"/>
      <c r="N416" s="27"/>
      <c r="O416" s="45" t="str">
        <f t="shared" ref="O416:P416" si="265">IF(M416&gt;0,1,"")</f>
        <v/>
      </c>
      <c r="P416" s="45" t="str">
        <f t="shared" si="265"/>
        <v/>
      </c>
      <c r="Q416" s="34" t="str">
        <f t="shared" si="2"/>
        <v>#N/A</v>
      </c>
      <c r="R416" s="34" t="s">
        <v>1652</v>
      </c>
      <c r="T416" s="34" t="s">
        <v>1653</v>
      </c>
      <c r="U416" s="34" t="s">
        <v>453</v>
      </c>
      <c r="V416" s="34" t="s">
        <v>28</v>
      </c>
      <c r="W416" s="28">
        <v>84088.0</v>
      </c>
      <c r="X416" s="34" t="s">
        <v>29</v>
      </c>
      <c r="Y416" s="27"/>
      <c r="Z416" s="30" t="str">
        <f t="shared" si="245"/>
        <v/>
      </c>
      <c r="AA416" s="30"/>
      <c r="AB416" s="27"/>
      <c r="AC416" s="27" t="str">
        <f t="shared" si="246"/>
        <v/>
      </c>
      <c r="AD416" s="31" t="str">
        <f t="shared" si="247"/>
        <v/>
      </c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ht="14.25" customHeight="1">
      <c r="A417" s="39">
        <v>1.0</v>
      </c>
      <c r="B417" s="37">
        <v>45840.0</v>
      </c>
      <c r="C417" s="38" t="str">
        <f t="shared" si="1"/>
        <v>#REF!</v>
      </c>
      <c r="D417" s="39" t="s">
        <v>1654</v>
      </c>
      <c r="E417" s="40">
        <v>1.2234749E7</v>
      </c>
      <c r="F417" s="36"/>
      <c r="G417" s="36">
        <v>2.0</v>
      </c>
      <c r="H417" s="36">
        <v>2.0</v>
      </c>
      <c r="I417" s="36">
        <v>1.0</v>
      </c>
      <c r="J417" s="36">
        <v>5.0</v>
      </c>
      <c r="Q417" s="34" t="str">
        <f t="shared" si="2"/>
        <v>#N/A</v>
      </c>
      <c r="R417" s="39" t="s">
        <v>1655</v>
      </c>
      <c r="S417" s="39"/>
      <c r="T417" s="39" t="s">
        <v>1656</v>
      </c>
      <c r="U417" s="39" t="s">
        <v>48</v>
      </c>
      <c r="V417" s="39" t="s">
        <v>28</v>
      </c>
      <c r="W417" s="41">
        <v>84604.0</v>
      </c>
      <c r="X417" s="39" t="s">
        <v>35</v>
      </c>
      <c r="Y417" s="36"/>
      <c r="Z417" s="37" t="str">
        <f t="shared" si="245"/>
        <v/>
      </c>
      <c r="AA417" s="37"/>
      <c r="AB417" s="36"/>
      <c r="AC417" s="36" t="str">
        <f t="shared" si="246"/>
        <v/>
      </c>
      <c r="AD417" s="38" t="str">
        <f t="shared" si="247"/>
        <v/>
      </c>
      <c r="AE417" s="39" t="s">
        <v>1657</v>
      </c>
      <c r="AF417" s="14"/>
      <c r="AG417" s="14"/>
      <c r="AH417" s="14"/>
      <c r="AI417" s="14"/>
      <c r="AJ417" s="14"/>
      <c r="AK417" s="14"/>
      <c r="AL417" s="14"/>
      <c r="AM417" s="14"/>
    </row>
    <row r="418" ht="14.25" customHeight="1">
      <c r="A418" s="39">
        <v>4.0</v>
      </c>
      <c r="B418" s="37">
        <v>45840.0</v>
      </c>
      <c r="C418" s="38" t="str">
        <f t="shared" si="1"/>
        <v>#REF!</v>
      </c>
      <c r="D418" s="39" t="s">
        <v>1658</v>
      </c>
      <c r="E418" s="40">
        <v>32080.0</v>
      </c>
      <c r="F418" s="36" t="s">
        <v>52</v>
      </c>
      <c r="G418" s="36">
        <v>14.0</v>
      </c>
      <c r="H418" s="36">
        <v>3.0</v>
      </c>
      <c r="I418" s="36">
        <v>1.0</v>
      </c>
      <c r="J418" s="36">
        <v>18.0</v>
      </c>
      <c r="Q418" s="34" t="str">
        <f t="shared" si="2"/>
        <v>#N/A</v>
      </c>
      <c r="R418" s="39" t="s">
        <v>1659</v>
      </c>
      <c r="S418" s="39"/>
      <c r="T418" s="39" t="s">
        <v>1660</v>
      </c>
      <c r="U418" s="39" t="s">
        <v>121</v>
      </c>
      <c r="V418" s="39" t="s">
        <v>28</v>
      </c>
      <c r="W418" s="41">
        <v>84651.0</v>
      </c>
      <c r="X418" s="39" t="s">
        <v>35</v>
      </c>
      <c r="Y418" s="36" t="s">
        <v>64</v>
      </c>
      <c r="Z418" s="37">
        <f t="shared" si="245"/>
        <v>45840</v>
      </c>
      <c r="AA418" s="37">
        <v>45894.0</v>
      </c>
      <c r="AB418" s="36" t="s">
        <v>1661</v>
      </c>
      <c r="AC418" s="36" t="str">
        <f t="shared" si="246"/>
        <v/>
      </c>
      <c r="AD418" s="38">
        <f t="shared" si="247"/>
        <v>54</v>
      </c>
      <c r="AE418" s="39" t="s">
        <v>1662</v>
      </c>
      <c r="AF418" s="14"/>
      <c r="AG418" s="14"/>
      <c r="AH418" s="14"/>
      <c r="AI418" s="14"/>
      <c r="AJ418" s="14"/>
      <c r="AK418" s="14"/>
      <c r="AL418" s="14"/>
      <c r="AM418" s="14"/>
    </row>
    <row r="419" ht="14.25" customHeight="1">
      <c r="A419" s="39">
        <v>6.0</v>
      </c>
      <c r="B419" s="37">
        <v>45840.0</v>
      </c>
      <c r="C419" s="38" t="str">
        <f t="shared" si="1"/>
        <v>#REF!</v>
      </c>
      <c r="D419" s="39" t="s">
        <v>1663</v>
      </c>
      <c r="E419" s="39">
        <v>137507.0</v>
      </c>
      <c r="F419" s="36" t="s">
        <v>52</v>
      </c>
      <c r="G419" s="36">
        <v>22.0</v>
      </c>
      <c r="H419" s="36">
        <v>3.0</v>
      </c>
      <c r="I419" s="36">
        <v>1.0</v>
      </c>
      <c r="J419" s="36">
        <v>26.0</v>
      </c>
      <c r="Q419" s="34" t="str">
        <f t="shared" si="2"/>
        <v>#N/A</v>
      </c>
      <c r="R419" s="39" t="s">
        <v>1664</v>
      </c>
      <c r="S419" s="39"/>
      <c r="T419" s="44" t="s">
        <v>1665</v>
      </c>
      <c r="U419" s="39" t="s">
        <v>1627</v>
      </c>
      <c r="V419" s="39" t="s">
        <v>28</v>
      </c>
      <c r="W419" s="41">
        <v>84655.0</v>
      </c>
      <c r="X419" s="39" t="s">
        <v>35</v>
      </c>
      <c r="Y419" s="36"/>
      <c r="Z419" s="37" t="str">
        <f t="shared" si="245"/>
        <v/>
      </c>
      <c r="AA419" s="37"/>
      <c r="AB419" s="36"/>
      <c r="AC419" s="36" t="str">
        <f t="shared" si="246"/>
        <v/>
      </c>
      <c r="AD419" s="38" t="str">
        <f t="shared" si="247"/>
        <v/>
      </c>
      <c r="AE419" s="39"/>
      <c r="AF419" s="14"/>
      <c r="AG419" s="14"/>
      <c r="AH419" s="14"/>
      <c r="AI419" s="14"/>
      <c r="AJ419" s="14"/>
      <c r="AK419" s="14"/>
      <c r="AL419" s="14"/>
      <c r="AM419" s="14"/>
    </row>
    <row r="420" ht="14.25" customHeight="1">
      <c r="A420" s="34">
        <v>12.0</v>
      </c>
      <c r="B420" s="30">
        <v>45845.0</v>
      </c>
      <c r="C420" s="31" t="str">
        <f t="shared" si="1"/>
        <v>#REF!</v>
      </c>
      <c r="D420" s="14" t="s">
        <v>1666</v>
      </c>
      <c r="E420" s="34">
        <v>11464.0</v>
      </c>
      <c r="F420" s="27" t="s">
        <v>52</v>
      </c>
      <c r="G420" s="27">
        <v>40.0</v>
      </c>
      <c r="H420" s="27">
        <v>4.0</v>
      </c>
      <c r="I420" s="27">
        <v>1.0</v>
      </c>
      <c r="J420" s="27">
        <v>45.0</v>
      </c>
      <c r="K420" s="27"/>
      <c r="L420" s="27"/>
      <c r="M420" s="27"/>
      <c r="N420" s="27"/>
      <c r="O420" s="45" t="str">
        <f t="shared" ref="O420:P420" si="266">IF(M420&gt;0,1,"")</f>
        <v/>
      </c>
      <c r="P420" s="45" t="str">
        <f t="shared" si="266"/>
        <v/>
      </c>
      <c r="Q420" s="34" t="str">
        <f t="shared" si="2"/>
        <v>#N/A</v>
      </c>
      <c r="R420" s="34" t="s">
        <v>1667</v>
      </c>
      <c r="S420" s="9" t="s">
        <v>1668</v>
      </c>
      <c r="T420" s="35" t="s">
        <v>1669</v>
      </c>
      <c r="U420" s="35" t="s">
        <v>600</v>
      </c>
      <c r="V420" s="35" t="s">
        <v>28</v>
      </c>
      <c r="W420" s="58">
        <v>84118.0</v>
      </c>
      <c r="X420" s="35" t="s">
        <v>29</v>
      </c>
      <c r="Y420" s="42"/>
      <c r="Z420" s="29" t="str">
        <f t="shared" si="245"/>
        <v/>
      </c>
      <c r="AA420" s="30"/>
      <c r="AB420" s="27"/>
      <c r="AC420" s="27" t="str">
        <f t="shared" si="246"/>
        <v/>
      </c>
      <c r="AD420" s="31" t="str">
        <f t="shared" si="247"/>
        <v/>
      </c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ht="14.25" customHeight="1">
      <c r="A421" s="34">
        <v>14.0</v>
      </c>
      <c r="B421" s="30">
        <v>45845.0</v>
      </c>
      <c r="C421" s="31" t="str">
        <f t="shared" si="1"/>
        <v>#REF!</v>
      </c>
      <c r="D421" s="14" t="s">
        <v>1670</v>
      </c>
      <c r="E421" s="14">
        <v>1.2237164E7</v>
      </c>
      <c r="F421" s="27" t="s">
        <v>52</v>
      </c>
      <c r="G421" s="27">
        <v>70.0</v>
      </c>
      <c r="H421" s="27">
        <v>5.0</v>
      </c>
      <c r="I421" s="27">
        <v>2.0</v>
      </c>
      <c r="J421" s="27">
        <v>77.0</v>
      </c>
      <c r="K421" s="27"/>
      <c r="L421" s="27"/>
      <c r="M421" s="27"/>
      <c r="N421" s="27"/>
      <c r="O421" s="45"/>
      <c r="P421" s="45"/>
      <c r="Q421" s="34" t="str">
        <f t="shared" si="2"/>
        <v>#N/A</v>
      </c>
      <c r="R421" s="34" t="s">
        <v>1671</v>
      </c>
      <c r="S421" s="9" t="s">
        <v>1672</v>
      </c>
      <c r="T421" s="34" t="s">
        <v>1673</v>
      </c>
      <c r="U421" s="34" t="s">
        <v>453</v>
      </c>
      <c r="V421" s="34" t="s">
        <v>28</v>
      </c>
      <c r="W421" s="28">
        <v>84088.0</v>
      </c>
      <c r="X421" s="34" t="s">
        <v>29</v>
      </c>
      <c r="Y421" s="27"/>
      <c r="Z421" s="30" t="str">
        <f t="shared" si="245"/>
        <v/>
      </c>
      <c r="AA421" s="30"/>
      <c r="AB421" s="27"/>
      <c r="AC421" s="27" t="str">
        <f t="shared" si="246"/>
        <v/>
      </c>
      <c r="AD421" s="31" t="str">
        <f t="shared" si="247"/>
        <v/>
      </c>
      <c r="AE421" s="14" t="s">
        <v>1674</v>
      </c>
      <c r="AF421" s="14"/>
      <c r="AG421" s="14"/>
      <c r="AH421" s="14"/>
      <c r="AI421" s="14"/>
      <c r="AJ421" s="14"/>
      <c r="AK421" s="14"/>
      <c r="AL421" s="14"/>
      <c r="AM421" s="14"/>
    </row>
    <row r="422" ht="14.25" customHeight="1">
      <c r="A422" s="39">
        <v>16.0</v>
      </c>
      <c r="B422" s="37">
        <v>45846.0</v>
      </c>
      <c r="C422" s="38" t="str">
        <f t="shared" si="1"/>
        <v>#REF!</v>
      </c>
      <c r="D422" s="39" t="s">
        <v>1675</v>
      </c>
      <c r="E422" s="39">
        <v>71129.0</v>
      </c>
      <c r="F422" s="36" t="s">
        <v>52</v>
      </c>
      <c r="G422" s="36">
        <v>40.0</v>
      </c>
      <c r="H422" s="36">
        <v>3.0</v>
      </c>
      <c r="I422" s="36">
        <v>1.0</v>
      </c>
      <c r="J422" s="36">
        <v>44.0</v>
      </c>
      <c r="Q422" s="34" t="str">
        <f t="shared" si="2"/>
        <v>#N/A</v>
      </c>
      <c r="R422" s="39" t="s">
        <v>1676</v>
      </c>
      <c r="S422" s="39"/>
      <c r="T422" s="44" t="s">
        <v>1677</v>
      </c>
      <c r="U422" s="39" t="s">
        <v>43</v>
      </c>
      <c r="V422" s="39" t="s">
        <v>28</v>
      </c>
      <c r="W422" s="41">
        <v>84043.0</v>
      </c>
      <c r="X422" s="39" t="s">
        <v>35</v>
      </c>
      <c r="Y422" s="36"/>
      <c r="Z422" s="37" t="str">
        <f t="shared" si="245"/>
        <v/>
      </c>
      <c r="AA422" s="37"/>
      <c r="AB422" s="36"/>
      <c r="AC422" s="36" t="str">
        <f t="shared" si="246"/>
        <v/>
      </c>
      <c r="AD422" s="38" t="str">
        <f t="shared" si="247"/>
        <v/>
      </c>
      <c r="AE422" s="39"/>
      <c r="AF422" s="14"/>
      <c r="AG422" s="14"/>
      <c r="AH422" s="14"/>
      <c r="AI422" s="14"/>
      <c r="AJ422" s="14"/>
      <c r="AK422" s="14"/>
      <c r="AL422" s="14"/>
      <c r="AM422" s="14"/>
    </row>
    <row r="423" ht="14.25" customHeight="1">
      <c r="A423" s="39">
        <v>14.0</v>
      </c>
      <c r="B423" s="37">
        <v>45846.0</v>
      </c>
      <c r="C423" s="38" t="str">
        <f t="shared" si="1"/>
        <v>#REF!</v>
      </c>
      <c r="D423" s="39" t="s">
        <v>1678</v>
      </c>
      <c r="E423" s="40">
        <v>1.2241505E7</v>
      </c>
      <c r="F423" s="36" t="s">
        <v>52</v>
      </c>
      <c r="G423" s="36">
        <v>64.0</v>
      </c>
      <c r="H423" s="36">
        <v>5.0</v>
      </c>
      <c r="I423" s="36">
        <v>2.0</v>
      </c>
      <c r="J423" s="36">
        <v>71.0</v>
      </c>
      <c r="O423" s="34" t="str">
        <f t="shared" ref="O423:P423" si="267">IF(M423&gt;0,1,"")</f>
        <v/>
      </c>
      <c r="P423" s="34" t="str">
        <f t="shared" si="267"/>
        <v/>
      </c>
      <c r="Q423" s="34" t="str">
        <f t="shared" si="2"/>
        <v>#N/A</v>
      </c>
      <c r="R423" s="39" t="s">
        <v>1679</v>
      </c>
      <c r="S423" s="39"/>
      <c r="T423" s="39" t="s">
        <v>1680</v>
      </c>
      <c r="U423" s="39" t="s">
        <v>43</v>
      </c>
      <c r="V423" s="39" t="s">
        <v>28</v>
      </c>
      <c r="W423" s="41">
        <v>84045.0</v>
      </c>
      <c r="X423" s="39" t="s">
        <v>35</v>
      </c>
      <c r="Y423" s="36" t="s">
        <v>64</v>
      </c>
      <c r="Z423" s="37">
        <f t="shared" si="245"/>
        <v>45846</v>
      </c>
      <c r="AA423" s="37">
        <v>45891.0</v>
      </c>
      <c r="AB423" s="36" t="s">
        <v>1681</v>
      </c>
      <c r="AC423" s="36" t="str">
        <f t="shared" si="246"/>
        <v/>
      </c>
      <c r="AD423" s="38">
        <f t="shared" si="247"/>
        <v>45</v>
      </c>
      <c r="AE423" s="39" t="s">
        <v>1682</v>
      </c>
      <c r="AF423" s="14"/>
      <c r="AG423" s="14"/>
      <c r="AH423" s="14"/>
      <c r="AI423" s="14"/>
      <c r="AJ423" s="14"/>
      <c r="AK423" s="14"/>
      <c r="AL423" s="14"/>
      <c r="AM423" s="14"/>
    </row>
    <row r="424" ht="14.25" customHeight="1">
      <c r="A424" s="39">
        <v>10.0</v>
      </c>
      <c r="B424" s="37">
        <v>45847.0</v>
      </c>
      <c r="C424" s="38" t="str">
        <f t="shared" si="1"/>
        <v>#REF!</v>
      </c>
      <c r="D424" s="39" t="s">
        <v>1683</v>
      </c>
      <c r="E424" s="40">
        <v>63792.0</v>
      </c>
      <c r="F424" s="36" t="s">
        <v>52</v>
      </c>
      <c r="G424" s="36">
        <v>34.0</v>
      </c>
      <c r="H424" s="36">
        <v>3.0</v>
      </c>
      <c r="I424" s="36">
        <v>1.0</v>
      </c>
      <c r="J424" s="36">
        <v>38.0</v>
      </c>
      <c r="Q424" s="34" t="str">
        <f t="shared" si="2"/>
        <v>#N/A</v>
      </c>
      <c r="R424" s="39" t="s">
        <v>1684</v>
      </c>
      <c r="S424" s="39"/>
      <c r="T424" s="39" t="s">
        <v>1685</v>
      </c>
      <c r="U424" s="39" t="s">
        <v>256</v>
      </c>
      <c r="V424" s="39" t="s">
        <v>28</v>
      </c>
      <c r="W424" s="41">
        <v>84058.0</v>
      </c>
      <c r="X424" s="39" t="s">
        <v>35</v>
      </c>
      <c r="Y424" s="36"/>
      <c r="Z424" s="37" t="str">
        <f t="shared" si="245"/>
        <v/>
      </c>
      <c r="AA424" s="37"/>
      <c r="AB424" s="36"/>
      <c r="AC424" s="36" t="str">
        <f t="shared" si="246"/>
        <v/>
      </c>
      <c r="AD424" s="38" t="str">
        <f t="shared" si="247"/>
        <v/>
      </c>
      <c r="AE424" s="39"/>
      <c r="AF424" s="14"/>
      <c r="AG424" s="14"/>
      <c r="AH424" s="14"/>
      <c r="AI424" s="14"/>
      <c r="AJ424" s="14"/>
      <c r="AK424" s="14"/>
      <c r="AL424" s="14"/>
      <c r="AM424" s="14"/>
    </row>
    <row r="425" ht="14.25" customHeight="1">
      <c r="A425" s="39">
        <v>12.0</v>
      </c>
      <c r="B425" s="37">
        <v>45847.0</v>
      </c>
      <c r="C425" s="38" t="str">
        <f t="shared" si="1"/>
        <v>#REF!</v>
      </c>
      <c r="D425" s="39" t="s">
        <v>1686</v>
      </c>
      <c r="E425" s="40">
        <v>1.2245436E7</v>
      </c>
      <c r="F425" s="36" t="s">
        <v>52</v>
      </c>
      <c r="G425" s="36">
        <v>60.0</v>
      </c>
      <c r="H425" s="36">
        <v>5.0</v>
      </c>
      <c r="I425" s="36">
        <v>2.0</v>
      </c>
      <c r="J425" s="36">
        <v>67.0</v>
      </c>
      <c r="Q425" s="34" t="str">
        <f t="shared" si="2"/>
        <v>#N/A</v>
      </c>
      <c r="R425" s="39" t="s">
        <v>1687</v>
      </c>
      <c r="S425" s="39"/>
      <c r="T425" s="39" t="s">
        <v>1688</v>
      </c>
      <c r="U425" s="39" t="s">
        <v>256</v>
      </c>
      <c r="V425" s="39" t="s">
        <v>28</v>
      </c>
      <c r="W425" s="41">
        <v>84057.0</v>
      </c>
      <c r="X425" s="39" t="s">
        <v>35</v>
      </c>
      <c r="Y425" s="36"/>
      <c r="Z425" s="37" t="str">
        <f t="shared" si="245"/>
        <v/>
      </c>
      <c r="AA425" s="37"/>
      <c r="AB425" s="36"/>
      <c r="AC425" s="36" t="str">
        <f t="shared" si="246"/>
        <v/>
      </c>
      <c r="AD425" s="38" t="str">
        <f t="shared" si="247"/>
        <v/>
      </c>
      <c r="AE425" s="39"/>
      <c r="AF425" s="14"/>
      <c r="AG425" s="14"/>
      <c r="AH425" s="14"/>
      <c r="AI425" s="14"/>
      <c r="AJ425" s="14"/>
      <c r="AK425" s="14"/>
      <c r="AL425" s="14"/>
      <c r="AM425" s="14"/>
    </row>
    <row r="426" ht="14.25" customHeight="1">
      <c r="A426" s="39">
        <v>11.0</v>
      </c>
      <c r="B426" s="37">
        <v>45847.0</v>
      </c>
      <c r="C426" s="38" t="str">
        <f t="shared" si="1"/>
        <v>#REF!</v>
      </c>
      <c r="D426" s="39" t="s">
        <v>1689</v>
      </c>
      <c r="E426" s="39">
        <v>58569.0</v>
      </c>
      <c r="F426" s="36" t="s">
        <v>52</v>
      </c>
      <c r="G426" s="36">
        <v>34.0</v>
      </c>
      <c r="H426" s="36">
        <v>4.0</v>
      </c>
      <c r="I426" s="36">
        <v>1.0</v>
      </c>
      <c r="J426" s="36">
        <v>39.0</v>
      </c>
      <c r="Q426" s="34" t="str">
        <f t="shared" si="2"/>
        <v>#N/A</v>
      </c>
      <c r="R426" s="39" t="s">
        <v>1690</v>
      </c>
      <c r="S426" s="39"/>
      <c r="T426" s="44" t="s">
        <v>1691</v>
      </c>
      <c r="U426" s="39" t="s">
        <v>277</v>
      </c>
      <c r="V426" s="39" t="s">
        <v>28</v>
      </c>
      <c r="W426" s="41">
        <v>84003.0</v>
      </c>
      <c r="X426" s="39" t="s">
        <v>35</v>
      </c>
      <c r="Y426" s="36" t="s">
        <v>64</v>
      </c>
      <c r="Z426" s="37">
        <f t="shared" si="245"/>
        <v>45847</v>
      </c>
      <c r="AA426" s="37">
        <v>45895.0</v>
      </c>
      <c r="AB426" s="36" t="s">
        <v>1692</v>
      </c>
      <c r="AC426" s="36" t="str">
        <f t="shared" si="246"/>
        <v/>
      </c>
      <c r="AD426" s="38">
        <f t="shared" si="247"/>
        <v>48</v>
      </c>
      <c r="AE426" s="39" t="s">
        <v>1693</v>
      </c>
      <c r="AF426" s="14"/>
      <c r="AG426" s="14"/>
      <c r="AH426" s="14"/>
      <c r="AI426" s="14"/>
      <c r="AJ426" s="14"/>
      <c r="AK426" s="14"/>
      <c r="AL426" s="14"/>
      <c r="AM426" s="14"/>
    </row>
    <row r="427" ht="14.25" customHeight="1">
      <c r="A427" s="34">
        <v>6.0</v>
      </c>
      <c r="B427" s="30">
        <v>45848.0</v>
      </c>
      <c r="C427" s="31" t="str">
        <f t="shared" si="1"/>
        <v>#REF!</v>
      </c>
      <c r="D427" s="14" t="s">
        <v>1694</v>
      </c>
      <c r="E427" s="34">
        <v>46710.0</v>
      </c>
      <c r="F427" s="27" t="s">
        <v>52</v>
      </c>
      <c r="G427" s="27">
        <v>30.0</v>
      </c>
      <c r="H427" s="27">
        <v>3.0</v>
      </c>
      <c r="I427" s="27">
        <v>1.0</v>
      </c>
      <c r="J427" s="27">
        <v>34.0</v>
      </c>
      <c r="K427" s="27"/>
      <c r="L427" s="27"/>
      <c r="M427" s="27"/>
      <c r="N427" s="27"/>
      <c r="O427" s="45" t="str">
        <f t="shared" ref="O427:P427" si="268">IF(M427&gt;0,1,"")</f>
        <v/>
      </c>
      <c r="P427" s="45" t="str">
        <f t="shared" si="268"/>
        <v/>
      </c>
      <c r="Q427" s="34" t="str">
        <f t="shared" si="2"/>
        <v>#N/A</v>
      </c>
      <c r="R427" s="34" t="s">
        <v>1695</v>
      </c>
      <c r="T427" s="34" t="s">
        <v>1696</v>
      </c>
      <c r="U427" s="34" t="s">
        <v>292</v>
      </c>
      <c r="V427" s="34" t="s">
        <v>28</v>
      </c>
      <c r="W427" s="28">
        <v>84119.0</v>
      </c>
      <c r="X427" s="34" t="s">
        <v>29</v>
      </c>
      <c r="Y427" s="27"/>
      <c r="Z427" s="30" t="str">
        <f t="shared" si="245"/>
        <v/>
      </c>
      <c r="AA427" s="30"/>
      <c r="AB427" s="27"/>
      <c r="AC427" s="27" t="str">
        <f t="shared" si="246"/>
        <v/>
      </c>
      <c r="AD427" s="31" t="str">
        <f t="shared" si="247"/>
        <v/>
      </c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ht="14.25" customHeight="1">
      <c r="A428" s="34">
        <v>8.0</v>
      </c>
      <c r="B428" s="30">
        <v>45848.0</v>
      </c>
      <c r="C428" s="31" t="str">
        <f t="shared" si="1"/>
        <v>#REF!</v>
      </c>
      <c r="D428" s="14" t="s">
        <v>1697</v>
      </c>
      <c r="E428" s="34">
        <v>20189.0</v>
      </c>
      <c r="F428" s="27" t="s">
        <v>52</v>
      </c>
      <c r="G428" s="27">
        <v>28.0</v>
      </c>
      <c r="H428" s="27">
        <v>3.0</v>
      </c>
      <c r="I428" s="27">
        <v>1.0</v>
      </c>
      <c r="J428" s="27">
        <v>32.0</v>
      </c>
      <c r="K428" s="27"/>
      <c r="L428" s="27"/>
      <c r="M428" s="27"/>
      <c r="N428" s="27"/>
      <c r="O428" s="45" t="str">
        <f t="shared" ref="O428:P428" si="269">IF(M428&gt;0,1,"")</f>
        <v/>
      </c>
      <c r="P428" s="45" t="str">
        <f t="shared" si="269"/>
        <v/>
      </c>
      <c r="Q428" s="34" t="str">
        <f t="shared" si="2"/>
        <v>#N/A</v>
      </c>
      <c r="R428" s="34" t="s">
        <v>1698</v>
      </c>
      <c r="S428" s="9" t="s">
        <v>1699</v>
      </c>
      <c r="T428" s="35" t="s">
        <v>1700</v>
      </c>
      <c r="U428" s="35" t="s">
        <v>292</v>
      </c>
      <c r="V428" s="35" t="s">
        <v>28</v>
      </c>
      <c r="W428" s="58">
        <v>84120.0</v>
      </c>
      <c r="X428" s="35" t="s">
        <v>29</v>
      </c>
      <c r="Y428" s="42" t="s">
        <v>64</v>
      </c>
      <c r="Z428" s="29">
        <f t="shared" si="245"/>
        <v>45848</v>
      </c>
      <c r="AA428" s="30">
        <v>45896.0</v>
      </c>
      <c r="AB428" s="27" t="s">
        <v>1701</v>
      </c>
      <c r="AC428" s="27" t="str">
        <f t="shared" si="246"/>
        <v/>
      </c>
      <c r="AD428" s="31">
        <f t="shared" si="247"/>
        <v>48</v>
      </c>
      <c r="AE428" s="14" t="s">
        <v>1702</v>
      </c>
      <c r="AF428" s="14"/>
      <c r="AG428" s="14"/>
      <c r="AH428" s="14"/>
      <c r="AI428" s="14"/>
      <c r="AJ428" s="14"/>
      <c r="AK428" s="14"/>
      <c r="AL428" s="14"/>
      <c r="AM428" s="14"/>
    </row>
    <row r="429" ht="14.25" customHeight="1">
      <c r="A429" s="59">
        <v>28.0</v>
      </c>
      <c r="B429" s="60">
        <v>45852.0</v>
      </c>
      <c r="C429" s="61" t="str">
        <f t="shared" si="1"/>
        <v>#REF!</v>
      </c>
      <c r="D429" s="59" t="s">
        <v>1703</v>
      </c>
      <c r="E429" s="59">
        <v>1.2246817E7</v>
      </c>
      <c r="F429" s="45" t="s">
        <v>52</v>
      </c>
      <c r="G429" s="45">
        <v>87.0</v>
      </c>
      <c r="H429" s="45">
        <v>7.0</v>
      </c>
      <c r="I429" s="45">
        <v>2.0</v>
      </c>
      <c r="J429" s="45">
        <v>96.0</v>
      </c>
      <c r="K429" s="45"/>
      <c r="L429" s="45"/>
      <c r="M429" s="45"/>
      <c r="N429" s="45"/>
      <c r="O429" s="45"/>
      <c r="P429" s="45"/>
      <c r="Q429" s="34" t="str">
        <f t="shared" si="2"/>
        <v>#N/A</v>
      </c>
      <c r="R429" s="59" t="s">
        <v>1704</v>
      </c>
      <c r="S429" s="77" t="s">
        <v>1705</v>
      </c>
      <c r="T429" s="62" t="s">
        <v>1706</v>
      </c>
      <c r="U429" s="62" t="s">
        <v>186</v>
      </c>
      <c r="V429" s="62" t="s">
        <v>28</v>
      </c>
      <c r="W429" s="63">
        <v>84104.0</v>
      </c>
      <c r="X429" s="62" t="s">
        <v>29</v>
      </c>
      <c r="Y429" s="64"/>
      <c r="Z429" s="76" t="str">
        <f t="shared" si="245"/>
        <v/>
      </c>
      <c r="AA429" s="60"/>
      <c r="AB429" s="45"/>
      <c r="AC429" s="45" t="str">
        <f t="shared" si="246"/>
        <v/>
      </c>
      <c r="AD429" s="61" t="str">
        <f t="shared" si="247"/>
        <v/>
      </c>
      <c r="AE429" s="59"/>
      <c r="AF429" s="14"/>
      <c r="AG429" s="14"/>
      <c r="AH429" s="14"/>
      <c r="AI429" s="14"/>
      <c r="AJ429" s="14"/>
      <c r="AK429" s="14"/>
      <c r="AL429" s="14"/>
      <c r="AM429" s="14"/>
    </row>
    <row r="430" ht="14.25" customHeight="1">
      <c r="A430" s="34">
        <v>21.0</v>
      </c>
      <c r="B430" s="30">
        <v>45853.0</v>
      </c>
      <c r="C430" s="31" t="str">
        <f t="shared" si="1"/>
        <v>#REF!</v>
      </c>
      <c r="D430" s="53" t="s">
        <v>1707</v>
      </c>
      <c r="E430" s="34">
        <v>1.2234073E7</v>
      </c>
      <c r="F430" s="27" t="s">
        <v>52</v>
      </c>
      <c r="G430" s="65">
        <v>80.0</v>
      </c>
      <c r="H430" s="65">
        <v>6.0</v>
      </c>
      <c r="I430" s="65">
        <v>2.0</v>
      </c>
      <c r="J430" s="65">
        <v>93.0</v>
      </c>
      <c r="K430" s="65"/>
      <c r="L430" s="65"/>
      <c r="M430" s="65"/>
      <c r="N430" s="65"/>
      <c r="O430" s="45"/>
      <c r="P430" s="45"/>
      <c r="Q430" s="34" t="str">
        <f t="shared" si="2"/>
        <v>#N/A</v>
      </c>
      <c r="R430" s="34" t="s">
        <v>1708</v>
      </c>
      <c r="S430" s="9" t="s">
        <v>1709</v>
      </c>
      <c r="T430" s="66" t="s">
        <v>1710</v>
      </c>
      <c r="U430" s="35" t="s">
        <v>453</v>
      </c>
      <c r="V430" s="35" t="s">
        <v>28</v>
      </c>
      <c r="W430" s="58">
        <v>84081.0</v>
      </c>
      <c r="X430" s="35" t="s">
        <v>29</v>
      </c>
      <c r="Y430" s="42"/>
      <c r="Z430" s="29" t="str">
        <f t="shared" si="245"/>
        <v/>
      </c>
      <c r="AA430" s="30"/>
      <c r="AB430" s="27"/>
      <c r="AC430" s="27" t="str">
        <f t="shared" si="246"/>
        <v/>
      </c>
      <c r="AD430" s="31" t="str">
        <f t="shared" si="247"/>
        <v/>
      </c>
      <c r="AE430" s="53" t="s">
        <v>92</v>
      </c>
      <c r="AF430" s="14"/>
      <c r="AG430" s="51"/>
      <c r="AH430" s="32"/>
      <c r="AI430" s="14"/>
      <c r="AJ430" s="14"/>
      <c r="AK430" s="14"/>
      <c r="AL430" s="14"/>
      <c r="AM430" s="14"/>
    </row>
    <row r="431" ht="14.25" customHeight="1">
      <c r="A431" s="34">
        <v>10.0</v>
      </c>
      <c r="B431" s="30">
        <v>45853.0</v>
      </c>
      <c r="C431" s="31" t="str">
        <f t="shared" si="1"/>
        <v>#REF!</v>
      </c>
      <c r="D431" s="14" t="s">
        <v>1711</v>
      </c>
      <c r="E431" s="34">
        <v>50120.0</v>
      </c>
      <c r="F431" s="27" t="s">
        <v>52</v>
      </c>
      <c r="G431" s="27">
        <v>50.0</v>
      </c>
      <c r="H431" s="27">
        <v>4.0</v>
      </c>
      <c r="I431" s="27">
        <v>2.0</v>
      </c>
      <c r="J431" s="27">
        <v>56.0</v>
      </c>
      <c r="K431" s="27"/>
      <c r="L431" s="27"/>
      <c r="M431" s="27"/>
      <c r="N431" s="27"/>
      <c r="O431" s="45" t="str">
        <f t="shared" ref="O431:P431" si="270">IF(M431&gt;0,1,"")</f>
        <v/>
      </c>
      <c r="P431" s="45" t="str">
        <f t="shared" si="270"/>
        <v/>
      </c>
      <c r="Q431" s="34" t="str">
        <f t="shared" si="2"/>
        <v>#N/A</v>
      </c>
      <c r="R431" s="34" t="s">
        <v>1712</v>
      </c>
      <c r="T431" s="34" t="s">
        <v>1713</v>
      </c>
      <c r="U431" s="34" t="s">
        <v>292</v>
      </c>
      <c r="V431" s="34" t="s">
        <v>28</v>
      </c>
      <c r="W431" s="28">
        <v>84119.0</v>
      </c>
      <c r="X431" s="34" t="s">
        <v>29</v>
      </c>
      <c r="Y431" s="27" t="s">
        <v>64</v>
      </c>
      <c r="Z431" s="30">
        <f t="shared" si="245"/>
        <v>45853</v>
      </c>
      <c r="AA431" s="30">
        <v>45890.0</v>
      </c>
      <c r="AB431" s="27" t="s">
        <v>1714</v>
      </c>
      <c r="AC431" s="27" t="str">
        <f t="shared" si="246"/>
        <v/>
      </c>
      <c r="AD431" s="31">
        <f t="shared" si="247"/>
        <v>37</v>
      </c>
      <c r="AE431" s="14" t="s">
        <v>1715</v>
      </c>
      <c r="AF431" s="14"/>
      <c r="AG431" s="14"/>
      <c r="AH431" s="14"/>
      <c r="AI431" s="14"/>
      <c r="AJ431" s="14"/>
      <c r="AK431" s="14"/>
      <c r="AL431" s="14"/>
      <c r="AM431" s="14"/>
    </row>
    <row r="432" ht="14.25" customHeight="1">
      <c r="A432" s="34">
        <v>12.0</v>
      </c>
      <c r="B432" s="30">
        <v>45854.0</v>
      </c>
      <c r="C432" s="31" t="str">
        <f t="shared" si="1"/>
        <v>#REF!</v>
      </c>
      <c r="D432" s="53" t="s">
        <v>1716</v>
      </c>
      <c r="E432" s="34">
        <v>33024.0</v>
      </c>
      <c r="F432" s="27" t="s">
        <v>52</v>
      </c>
      <c r="G432" s="27">
        <v>40.0</v>
      </c>
      <c r="H432" s="27">
        <v>4.0</v>
      </c>
      <c r="I432" s="27">
        <v>1.0</v>
      </c>
      <c r="J432" s="27">
        <v>45.0</v>
      </c>
      <c r="K432" s="27"/>
      <c r="L432" s="27"/>
      <c r="M432" s="27"/>
      <c r="N432" s="27"/>
      <c r="O432" s="45" t="str">
        <f t="shared" ref="O432:P432" si="271">IF(M432&gt;0,1,"")</f>
        <v/>
      </c>
      <c r="P432" s="45" t="str">
        <f t="shared" si="271"/>
        <v/>
      </c>
      <c r="Q432" s="34" t="str">
        <f t="shared" si="2"/>
        <v>#N/A</v>
      </c>
      <c r="R432" s="34" t="s">
        <v>1717</v>
      </c>
      <c r="T432" s="35" t="s">
        <v>1718</v>
      </c>
      <c r="U432" s="35" t="s">
        <v>292</v>
      </c>
      <c r="V432" s="35" t="s">
        <v>28</v>
      </c>
      <c r="W432" s="58">
        <v>84118.0</v>
      </c>
      <c r="X432" s="35" t="s">
        <v>29</v>
      </c>
      <c r="Y432" s="42"/>
      <c r="Z432" s="29" t="str">
        <f t="shared" si="245"/>
        <v/>
      </c>
      <c r="AA432" s="30"/>
      <c r="AB432" s="27"/>
      <c r="AC432" s="27" t="str">
        <f t="shared" si="246"/>
        <v/>
      </c>
      <c r="AD432" s="31" t="str">
        <f t="shared" si="247"/>
        <v/>
      </c>
      <c r="AE432" s="53" t="s">
        <v>92</v>
      </c>
      <c r="AF432" s="14"/>
      <c r="AG432" s="14"/>
      <c r="AH432" s="14"/>
      <c r="AI432" s="14"/>
      <c r="AJ432" s="14"/>
      <c r="AK432" s="14"/>
      <c r="AL432" s="14"/>
      <c r="AM432" s="14"/>
    </row>
    <row r="433" ht="14.25" customHeight="1">
      <c r="A433" s="34">
        <v>6.0</v>
      </c>
      <c r="B433" s="30">
        <v>45854.0</v>
      </c>
      <c r="C433" s="31" t="str">
        <f t="shared" si="1"/>
        <v>#REF!</v>
      </c>
      <c r="D433" s="53" t="s">
        <v>1719</v>
      </c>
      <c r="E433" s="34">
        <v>4480.0</v>
      </c>
      <c r="F433" s="27" t="s">
        <v>52</v>
      </c>
      <c r="G433" s="27">
        <v>24.0</v>
      </c>
      <c r="H433" s="27">
        <v>3.0</v>
      </c>
      <c r="I433" s="27">
        <v>1.0</v>
      </c>
      <c r="J433" s="27">
        <v>28.0</v>
      </c>
      <c r="K433" s="27"/>
      <c r="L433" s="27"/>
      <c r="M433" s="27"/>
      <c r="N433" s="27"/>
      <c r="O433" s="45" t="str">
        <f t="shared" ref="O433:P433" si="272">IF(M433&gt;0,1,"")</f>
        <v/>
      </c>
      <c r="P433" s="45" t="str">
        <f t="shared" si="272"/>
        <v/>
      </c>
      <c r="Q433" s="34" t="str">
        <f t="shared" si="2"/>
        <v>#N/A</v>
      </c>
      <c r="R433" s="34" t="s">
        <v>1720</v>
      </c>
      <c r="T433" s="35" t="s">
        <v>1721</v>
      </c>
      <c r="U433" s="35" t="s">
        <v>292</v>
      </c>
      <c r="V433" s="35" t="s">
        <v>28</v>
      </c>
      <c r="W433" s="58">
        <v>84119.0</v>
      </c>
      <c r="X433" s="35" t="s">
        <v>29</v>
      </c>
      <c r="Y433" s="42"/>
      <c r="Z433" s="29" t="str">
        <f t="shared" si="245"/>
        <v/>
      </c>
      <c r="AA433" s="30"/>
      <c r="AB433" s="27"/>
      <c r="AC433" s="27" t="str">
        <f t="shared" si="246"/>
        <v/>
      </c>
      <c r="AD433" s="31" t="str">
        <f t="shared" si="247"/>
        <v/>
      </c>
      <c r="AE433" s="53" t="s">
        <v>92</v>
      </c>
      <c r="AF433" s="14"/>
      <c r="AG433" s="14"/>
      <c r="AH433" s="14"/>
      <c r="AI433" s="14"/>
      <c r="AJ433" s="14"/>
      <c r="AK433" s="14"/>
      <c r="AL433" s="14"/>
      <c r="AM433" s="14"/>
    </row>
    <row r="434" ht="14.25" customHeight="1">
      <c r="A434" s="34">
        <v>17.0</v>
      </c>
      <c r="B434" s="30">
        <v>45854.0</v>
      </c>
      <c r="C434" s="31" t="str">
        <f t="shared" si="1"/>
        <v>#REF!</v>
      </c>
      <c r="D434" s="53" t="s">
        <v>1722</v>
      </c>
      <c r="E434" s="34">
        <v>137170.0</v>
      </c>
      <c r="F434" s="27" t="s">
        <v>52</v>
      </c>
      <c r="G434" s="27">
        <v>65.0</v>
      </c>
      <c r="H434" s="27">
        <v>5.0</v>
      </c>
      <c r="I434" s="27">
        <v>2.0</v>
      </c>
      <c r="J434" s="27">
        <v>72.0</v>
      </c>
      <c r="K434" s="27"/>
      <c r="L434" s="27"/>
      <c r="M434" s="27"/>
      <c r="N434" s="27"/>
      <c r="O434" s="45" t="str">
        <f t="shared" ref="O434:P434" si="273">IF(M434&gt;0,1,"")</f>
        <v/>
      </c>
      <c r="P434" s="45" t="str">
        <f t="shared" si="273"/>
        <v/>
      </c>
      <c r="Q434" s="34" t="str">
        <f t="shared" si="2"/>
        <v>#N/A</v>
      </c>
      <c r="R434" s="34" t="s">
        <v>1723</v>
      </c>
      <c r="T434" s="35" t="s">
        <v>1724</v>
      </c>
      <c r="U434" s="35" t="s">
        <v>292</v>
      </c>
      <c r="V434" s="35" t="s">
        <v>28</v>
      </c>
      <c r="W434" s="58">
        <v>84120.0</v>
      </c>
      <c r="X434" s="35" t="s">
        <v>29</v>
      </c>
      <c r="Y434" s="42"/>
      <c r="Z434" s="29" t="str">
        <f t="shared" si="245"/>
        <v/>
      </c>
      <c r="AA434" s="30"/>
      <c r="AB434" s="27"/>
      <c r="AC434" s="27" t="str">
        <f t="shared" si="246"/>
        <v/>
      </c>
      <c r="AD434" s="31" t="str">
        <f t="shared" si="247"/>
        <v/>
      </c>
      <c r="AE434" s="53" t="s">
        <v>92</v>
      </c>
      <c r="AF434" s="14"/>
      <c r="AG434" s="14"/>
      <c r="AH434" s="14"/>
      <c r="AI434" s="14"/>
      <c r="AJ434" s="14"/>
      <c r="AK434" s="14"/>
      <c r="AL434" s="14"/>
      <c r="AM434" s="14"/>
    </row>
    <row r="435" ht="14.25" customHeight="1">
      <c r="A435" s="34">
        <v>12.0</v>
      </c>
      <c r="B435" s="30">
        <v>45854.0</v>
      </c>
      <c r="C435" s="31" t="str">
        <f t="shared" si="1"/>
        <v>#REF!</v>
      </c>
      <c r="D435" s="53" t="s">
        <v>1725</v>
      </c>
      <c r="E435" s="34">
        <v>214564.0</v>
      </c>
      <c r="F435" s="27" t="s">
        <v>52</v>
      </c>
      <c r="G435" s="65">
        <v>60.0</v>
      </c>
      <c r="H435" s="65">
        <v>5.0</v>
      </c>
      <c r="I435" s="65">
        <v>2.0</v>
      </c>
      <c r="J435" s="65">
        <v>67.0</v>
      </c>
      <c r="K435" s="65"/>
      <c r="L435" s="65"/>
      <c r="M435" s="65"/>
      <c r="N435" s="65"/>
      <c r="O435" s="45" t="str">
        <f t="shared" ref="O435:P435" si="274">IF(M435&gt;0,1,"")</f>
        <v/>
      </c>
      <c r="P435" s="45" t="str">
        <f t="shared" si="274"/>
        <v/>
      </c>
      <c r="Q435" s="34" t="str">
        <f t="shared" si="2"/>
        <v>#N/A</v>
      </c>
      <c r="R435" s="34" t="s">
        <v>1726</v>
      </c>
      <c r="T435" s="66" t="s">
        <v>1727</v>
      </c>
      <c r="U435" s="34" t="s">
        <v>292</v>
      </c>
      <c r="V435" s="34" t="s">
        <v>28</v>
      </c>
      <c r="W435" s="28">
        <v>84128.0</v>
      </c>
      <c r="X435" s="35" t="s">
        <v>29</v>
      </c>
      <c r="Y435" s="42"/>
      <c r="Z435" s="29" t="str">
        <f t="shared" si="245"/>
        <v/>
      </c>
      <c r="AA435" s="30"/>
      <c r="AB435" s="27"/>
      <c r="AC435" s="27" t="str">
        <f t="shared" si="246"/>
        <v/>
      </c>
      <c r="AD435" s="31" t="str">
        <f t="shared" si="247"/>
        <v/>
      </c>
      <c r="AE435" s="53" t="s">
        <v>92</v>
      </c>
      <c r="AF435" s="14"/>
      <c r="AG435" s="14"/>
      <c r="AH435" s="14"/>
      <c r="AI435" s="14"/>
      <c r="AJ435" s="14"/>
      <c r="AK435" s="14"/>
      <c r="AL435" s="14"/>
      <c r="AM435" s="14"/>
    </row>
    <row r="436" ht="14.25" customHeight="1">
      <c r="A436" s="34">
        <v>8.0</v>
      </c>
      <c r="B436" s="30">
        <v>45854.0</v>
      </c>
      <c r="C436" s="31" t="str">
        <f t="shared" si="1"/>
        <v>#REF!</v>
      </c>
      <c r="D436" s="14" t="s">
        <v>1728</v>
      </c>
      <c r="E436" s="34">
        <v>37581.0</v>
      </c>
      <c r="F436" s="27" t="s">
        <v>52</v>
      </c>
      <c r="G436" s="27">
        <v>36.0</v>
      </c>
      <c r="H436" s="27">
        <v>3.0</v>
      </c>
      <c r="I436" s="27">
        <v>1.0</v>
      </c>
      <c r="J436" s="27">
        <v>40.0</v>
      </c>
      <c r="K436" s="27"/>
      <c r="L436" s="27"/>
      <c r="M436" s="27"/>
      <c r="N436" s="27"/>
      <c r="O436" s="45" t="str">
        <f t="shared" ref="O436:P436" si="275">IF(M436&gt;0,1,"")</f>
        <v/>
      </c>
      <c r="P436" s="45" t="str">
        <f t="shared" si="275"/>
        <v/>
      </c>
      <c r="Q436" s="34" t="str">
        <f t="shared" si="2"/>
        <v>#N/A</v>
      </c>
      <c r="R436" s="34" t="s">
        <v>1729</v>
      </c>
      <c r="T436" s="35" t="s">
        <v>1730</v>
      </c>
      <c r="U436" s="35" t="s">
        <v>195</v>
      </c>
      <c r="V436" s="35" t="s">
        <v>28</v>
      </c>
      <c r="W436" s="58">
        <v>84047.0</v>
      </c>
      <c r="X436" s="35" t="s">
        <v>29</v>
      </c>
      <c r="Y436" s="42" t="s">
        <v>64</v>
      </c>
      <c r="Z436" s="29">
        <f t="shared" si="245"/>
        <v>45854</v>
      </c>
      <c r="AA436" s="30">
        <v>45881.0</v>
      </c>
      <c r="AB436" s="27"/>
      <c r="AC436" s="27" t="str">
        <f t="shared" si="246"/>
        <v/>
      </c>
      <c r="AD436" s="31">
        <f t="shared" si="247"/>
        <v>27</v>
      </c>
      <c r="AE436" s="14" t="s">
        <v>1731</v>
      </c>
      <c r="AF436" s="14"/>
      <c r="AG436" s="14"/>
      <c r="AH436" s="14"/>
      <c r="AI436" s="14"/>
      <c r="AJ436" s="14"/>
      <c r="AK436" s="14"/>
      <c r="AL436" s="14"/>
      <c r="AM436" s="14"/>
    </row>
    <row r="437" ht="14.25" customHeight="1">
      <c r="A437" s="39">
        <v>16.0</v>
      </c>
      <c r="B437" s="37">
        <v>45855.0</v>
      </c>
      <c r="C437" s="38" t="str">
        <f t="shared" si="1"/>
        <v>#REF!</v>
      </c>
      <c r="D437" s="53" t="s">
        <v>1725</v>
      </c>
      <c r="E437" s="39">
        <v>116514.0</v>
      </c>
      <c r="F437" s="36" t="s">
        <v>52</v>
      </c>
      <c r="G437" s="36">
        <v>80.0</v>
      </c>
      <c r="H437" s="36">
        <v>4.0</v>
      </c>
      <c r="I437" s="36">
        <v>2.0</v>
      </c>
      <c r="J437" s="36">
        <v>86.0</v>
      </c>
      <c r="K437" s="36"/>
      <c r="L437" s="36"/>
      <c r="M437" s="36"/>
      <c r="N437" s="36"/>
      <c r="O437" s="36" t="str">
        <f t="shared" ref="O437:P437" si="276">IF(M437&gt;0,1,"")</f>
        <v/>
      </c>
      <c r="P437" s="36" t="str">
        <f t="shared" si="276"/>
        <v/>
      </c>
      <c r="Q437" s="34" t="str">
        <f t="shared" si="2"/>
        <v>#N/A</v>
      </c>
      <c r="R437" s="39" t="s">
        <v>1732</v>
      </c>
      <c r="S437" s="39"/>
      <c r="T437" s="44" t="s">
        <v>1733</v>
      </c>
      <c r="U437" s="44" t="s">
        <v>243</v>
      </c>
      <c r="V437" s="44" t="s">
        <v>28</v>
      </c>
      <c r="W437" s="78">
        <v>84062.0</v>
      </c>
      <c r="X437" s="44" t="s">
        <v>35</v>
      </c>
      <c r="Y437" s="36"/>
      <c r="Z437" s="37" t="str">
        <f t="shared" si="245"/>
        <v/>
      </c>
      <c r="AA437" s="37"/>
      <c r="AB437" s="36"/>
      <c r="AC437" s="36" t="str">
        <f t="shared" si="246"/>
        <v/>
      </c>
      <c r="AD437" s="38" t="str">
        <f t="shared" si="247"/>
        <v/>
      </c>
      <c r="AE437" s="53" t="s">
        <v>92</v>
      </c>
      <c r="AF437" s="14"/>
      <c r="AG437" s="14"/>
      <c r="AH437" s="14"/>
      <c r="AI437" s="56"/>
      <c r="AJ437" s="56"/>
      <c r="AK437" s="14"/>
      <c r="AL437" s="14"/>
      <c r="AM437" s="14"/>
    </row>
    <row r="438" ht="14.25" customHeight="1">
      <c r="A438" s="34">
        <v>4.0</v>
      </c>
      <c r="B438" s="30">
        <v>45855.0</v>
      </c>
      <c r="C438" s="31" t="str">
        <f t="shared" si="1"/>
        <v>#REF!</v>
      </c>
      <c r="D438" s="53" t="s">
        <v>1734</v>
      </c>
      <c r="E438" s="34">
        <v>45247.0</v>
      </c>
      <c r="F438" s="27" t="s">
        <v>52</v>
      </c>
      <c r="G438" s="27">
        <v>16.0</v>
      </c>
      <c r="H438" s="27">
        <v>3.0</v>
      </c>
      <c r="I438" s="27">
        <v>1.0</v>
      </c>
      <c r="J438" s="27">
        <v>20.0</v>
      </c>
      <c r="K438" s="27"/>
      <c r="L438" s="27"/>
      <c r="M438" s="27"/>
      <c r="N438" s="27"/>
      <c r="O438" s="45" t="str">
        <f t="shared" ref="O438:P438" si="277">IF(M438&gt;0,1,"")</f>
        <v/>
      </c>
      <c r="P438" s="45" t="str">
        <f t="shared" si="277"/>
        <v/>
      </c>
      <c r="Q438" s="34" t="str">
        <f t="shared" si="2"/>
        <v>#N/A</v>
      </c>
      <c r="R438" s="34" t="s">
        <v>1735</v>
      </c>
      <c r="T438" s="35" t="s">
        <v>1736</v>
      </c>
      <c r="U438" s="35" t="s">
        <v>292</v>
      </c>
      <c r="V438" s="35" t="s">
        <v>28</v>
      </c>
      <c r="W438" s="58">
        <v>84120.0</v>
      </c>
      <c r="X438" s="35" t="s">
        <v>29</v>
      </c>
      <c r="Y438" s="42"/>
      <c r="Z438" s="29" t="str">
        <f t="shared" si="245"/>
        <v/>
      </c>
      <c r="AA438" s="30"/>
      <c r="AB438" s="27"/>
      <c r="AC438" s="27" t="str">
        <f t="shared" si="246"/>
        <v/>
      </c>
      <c r="AD438" s="31" t="str">
        <f t="shared" si="247"/>
        <v/>
      </c>
      <c r="AE438" s="53" t="s">
        <v>92</v>
      </c>
      <c r="AF438" s="14"/>
      <c r="AG438" s="14"/>
      <c r="AH438" s="14"/>
      <c r="AI438" s="14"/>
      <c r="AJ438" s="14"/>
      <c r="AK438" s="14"/>
      <c r="AL438" s="14"/>
      <c r="AM438" s="14"/>
    </row>
    <row r="439" ht="14.25" customHeight="1">
      <c r="A439" s="34">
        <v>8.0</v>
      </c>
      <c r="B439" s="30">
        <v>45855.0</v>
      </c>
      <c r="C439" s="31" t="str">
        <f t="shared" si="1"/>
        <v>#REF!</v>
      </c>
      <c r="D439" s="14" t="s">
        <v>1737</v>
      </c>
      <c r="E439" s="34">
        <v>1.2236135E7</v>
      </c>
      <c r="F439" s="27" t="s">
        <v>52</v>
      </c>
      <c r="G439" s="27">
        <v>28.0</v>
      </c>
      <c r="H439" s="27">
        <v>3.0</v>
      </c>
      <c r="I439" s="27">
        <v>1.0</v>
      </c>
      <c r="J439" s="27">
        <v>32.0</v>
      </c>
      <c r="K439" s="27"/>
      <c r="L439" s="27"/>
      <c r="M439" s="27"/>
      <c r="N439" s="27"/>
      <c r="O439" s="45" t="str">
        <f t="shared" ref="O439:P439" si="278">IF(M439&gt;0,1,"")</f>
        <v/>
      </c>
      <c r="P439" s="45" t="str">
        <f t="shared" si="278"/>
        <v/>
      </c>
      <c r="Q439" s="34" t="str">
        <f t="shared" si="2"/>
        <v>#N/A</v>
      </c>
      <c r="R439" s="34" t="s">
        <v>1738</v>
      </c>
      <c r="T439" s="35" t="s">
        <v>1739</v>
      </c>
      <c r="U439" s="35" t="s">
        <v>186</v>
      </c>
      <c r="V439" s="35" t="s">
        <v>28</v>
      </c>
      <c r="W439" s="58">
        <v>84106.0</v>
      </c>
      <c r="X439" s="35" t="s">
        <v>29</v>
      </c>
      <c r="Y439" s="42" t="s">
        <v>64</v>
      </c>
      <c r="Z439" s="29">
        <f t="shared" si="245"/>
        <v>45855</v>
      </c>
      <c r="AA439" s="30">
        <v>45898.0</v>
      </c>
      <c r="AB439" s="27" t="s">
        <v>1740</v>
      </c>
      <c r="AC439" s="27" t="str">
        <f t="shared" si="246"/>
        <v/>
      </c>
      <c r="AD439" s="31">
        <f t="shared" si="247"/>
        <v>43</v>
      </c>
      <c r="AE439" s="14" t="s">
        <v>1741</v>
      </c>
      <c r="AF439" s="14"/>
      <c r="AG439" s="14"/>
      <c r="AH439" s="14"/>
      <c r="AI439" s="14"/>
      <c r="AJ439" s="14"/>
      <c r="AK439" s="14"/>
      <c r="AL439" s="14"/>
      <c r="AM439" s="14"/>
    </row>
    <row r="440" ht="14.25" customHeight="1">
      <c r="A440" s="34">
        <v>16.0</v>
      </c>
      <c r="B440" s="30">
        <v>45855.0</v>
      </c>
      <c r="C440" s="31" t="str">
        <f t="shared" si="1"/>
        <v>#REF!</v>
      </c>
      <c r="D440" s="14" t="s">
        <v>1742</v>
      </c>
      <c r="E440" s="34">
        <v>65223.0</v>
      </c>
      <c r="F440" s="27" t="s">
        <v>52</v>
      </c>
      <c r="G440" s="27">
        <v>56.0</v>
      </c>
      <c r="H440" s="27">
        <v>3.0</v>
      </c>
      <c r="I440" s="27">
        <v>1.0</v>
      </c>
      <c r="J440" s="27">
        <v>60.0</v>
      </c>
      <c r="K440" s="27"/>
      <c r="L440" s="27"/>
      <c r="M440" s="27"/>
      <c r="N440" s="27"/>
      <c r="O440" s="45" t="str">
        <f t="shared" ref="O440:P440" si="279">IF(M440&gt;0,1,"")</f>
        <v/>
      </c>
      <c r="P440" s="45" t="str">
        <f t="shared" si="279"/>
        <v/>
      </c>
      <c r="Q440" s="34" t="str">
        <f t="shared" si="2"/>
        <v>#N/A</v>
      </c>
      <c r="R440" s="34" t="s">
        <v>1743</v>
      </c>
      <c r="T440" s="35" t="s">
        <v>1744</v>
      </c>
      <c r="U440" s="35" t="s">
        <v>186</v>
      </c>
      <c r="V440" s="35" t="s">
        <v>28</v>
      </c>
      <c r="W440" s="58">
        <v>84116.0</v>
      </c>
      <c r="X440" s="35" t="s">
        <v>29</v>
      </c>
      <c r="Y440" s="42" t="s">
        <v>64</v>
      </c>
      <c r="Z440" s="29">
        <f t="shared" si="245"/>
        <v>45855</v>
      </c>
      <c r="AA440" s="30">
        <v>45861.0</v>
      </c>
      <c r="AB440" s="27" t="s">
        <v>1745</v>
      </c>
      <c r="AC440" s="27" t="str">
        <f t="shared" si="246"/>
        <v/>
      </c>
      <c r="AD440" s="31">
        <f t="shared" si="247"/>
        <v>6</v>
      </c>
      <c r="AE440" s="14" t="s">
        <v>1746</v>
      </c>
      <c r="AF440" s="14"/>
      <c r="AG440" s="14"/>
      <c r="AH440" s="14"/>
      <c r="AI440" s="14"/>
      <c r="AJ440" s="14"/>
      <c r="AK440" s="59"/>
      <c r="AL440" s="59"/>
      <c r="AM440" s="59"/>
    </row>
    <row r="441" ht="14.25" customHeight="1">
      <c r="A441" s="34">
        <v>10.0</v>
      </c>
      <c r="B441" s="30">
        <v>45855.0</v>
      </c>
      <c r="C441" s="31" t="str">
        <f t="shared" si="1"/>
        <v>#REF!</v>
      </c>
      <c r="D441" s="14" t="s">
        <v>1747</v>
      </c>
      <c r="E441" s="34">
        <v>31289.0</v>
      </c>
      <c r="F441" s="27" t="s">
        <v>52</v>
      </c>
      <c r="G441" s="27">
        <v>34.0</v>
      </c>
      <c r="H441" s="27">
        <v>3.0</v>
      </c>
      <c r="I441" s="27">
        <v>1.0</v>
      </c>
      <c r="J441" s="27">
        <v>38.0</v>
      </c>
      <c r="K441" s="27"/>
      <c r="L441" s="27"/>
      <c r="M441" s="27"/>
      <c r="N441" s="27"/>
      <c r="O441" s="45" t="str">
        <f t="shared" ref="O441:P441" si="280">IF(M441&gt;0,1,"")</f>
        <v/>
      </c>
      <c r="P441" s="45" t="str">
        <f t="shared" si="280"/>
        <v/>
      </c>
      <c r="Q441" s="34" t="str">
        <f t="shared" si="2"/>
        <v>#N/A</v>
      </c>
      <c r="R441" s="34" t="s">
        <v>1748</v>
      </c>
      <c r="T441" s="35" t="s">
        <v>1749</v>
      </c>
      <c r="U441" s="35" t="s">
        <v>186</v>
      </c>
      <c r="V441" s="35" t="s">
        <v>28</v>
      </c>
      <c r="W441" s="58">
        <v>84116.0</v>
      </c>
      <c r="X441" s="35" t="s">
        <v>29</v>
      </c>
      <c r="Y441" s="42"/>
      <c r="Z441" s="29" t="str">
        <f t="shared" si="245"/>
        <v/>
      </c>
      <c r="AA441" s="30"/>
      <c r="AB441" s="27"/>
      <c r="AC441" s="27" t="str">
        <f t="shared" si="246"/>
        <v/>
      </c>
      <c r="AD441" s="31" t="str">
        <f t="shared" si="247"/>
        <v/>
      </c>
      <c r="AE441" s="14"/>
      <c r="AF441" s="14"/>
      <c r="AG441" s="14"/>
      <c r="AH441" s="14"/>
      <c r="AI441" s="56"/>
      <c r="AJ441" s="56"/>
      <c r="AK441" s="14"/>
      <c r="AL441" s="14"/>
      <c r="AM441" s="14"/>
    </row>
    <row r="442" ht="14.25" customHeight="1">
      <c r="A442" s="32">
        <v>4.0</v>
      </c>
      <c r="B442" s="46">
        <v>45856.0</v>
      </c>
      <c r="C442" s="47" t="str">
        <f t="shared" si="1"/>
        <v>#REF!</v>
      </c>
      <c r="D442" s="32" t="s">
        <v>1750</v>
      </c>
      <c r="E442" s="32">
        <v>1.2251784E7</v>
      </c>
      <c r="F442" s="48" t="s">
        <v>52</v>
      </c>
      <c r="G442" s="48">
        <v>12.0</v>
      </c>
      <c r="H442" s="48">
        <v>6.0</v>
      </c>
      <c r="I442" s="48">
        <v>1.0</v>
      </c>
      <c r="J442" s="48">
        <v>19.0</v>
      </c>
      <c r="K442" s="48"/>
      <c r="L442" s="48"/>
      <c r="M442" s="48"/>
      <c r="N442" s="48"/>
      <c r="O442" s="45"/>
      <c r="P442" s="45"/>
      <c r="Q442" s="34" t="str">
        <f t="shared" si="2"/>
        <v>#N/A</v>
      </c>
      <c r="R442" s="32" t="s">
        <v>1751</v>
      </c>
      <c r="S442" s="32"/>
      <c r="T442" s="51" t="s">
        <v>1752</v>
      </c>
      <c r="U442" s="51" t="s">
        <v>99</v>
      </c>
      <c r="V442" s="51" t="s">
        <v>28</v>
      </c>
      <c r="W442" s="50">
        <v>84074.0</v>
      </c>
      <c r="X442" s="51" t="s">
        <v>75</v>
      </c>
      <c r="Y442" s="55"/>
      <c r="Z442" s="69" t="str">
        <f t="shared" si="245"/>
        <v/>
      </c>
      <c r="AA442" s="46"/>
      <c r="AB442" s="48"/>
      <c r="AC442" s="48" t="str">
        <f t="shared" si="246"/>
        <v/>
      </c>
      <c r="AD442" s="47" t="str">
        <f t="shared" si="247"/>
        <v/>
      </c>
      <c r="AE442" s="32"/>
      <c r="AF442" s="56"/>
      <c r="AG442" s="14"/>
      <c r="AH442" s="14"/>
      <c r="AI442" s="14"/>
      <c r="AJ442" s="14"/>
      <c r="AK442" s="14"/>
      <c r="AL442" s="14"/>
      <c r="AM442" s="14"/>
    </row>
    <row r="443" ht="14.25" customHeight="1">
      <c r="A443" s="34">
        <v>8.0</v>
      </c>
      <c r="B443" s="30">
        <v>45859.0</v>
      </c>
      <c r="C443" s="31" t="str">
        <f t="shared" si="1"/>
        <v>#REF!</v>
      </c>
      <c r="D443" s="53" t="s">
        <v>1753</v>
      </c>
      <c r="E443" s="34">
        <v>68143.0</v>
      </c>
      <c r="F443" s="27" t="s">
        <v>52</v>
      </c>
      <c r="G443" s="27">
        <v>26.0</v>
      </c>
      <c r="H443" s="27">
        <v>3.0</v>
      </c>
      <c r="I443" s="27">
        <v>1.0</v>
      </c>
      <c r="J443" s="27">
        <v>30.0</v>
      </c>
      <c r="K443" s="27"/>
      <c r="L443" s="27"/>
      <c r="M443" s="27"/>
      <c r="N443" s="27"/>
      <c r="O443" s="45" t="str">
        <f t="shared" ref="O443:P443" si="281">IF(M443&gt;0,1,"")</f>
        <v/>
      </c>
      <c r="P443" s="45" t="str">
        <f t="shared" si="281"/>
        <v/>
      </c>
      <c r="Q443" s="34" t="str">
        <f t="shared" si="2"/>
        <v>#N/A</v>
      </c>
      <c r="R443" s="34" t="s">
        <v>1754</v>
      </c>
      <c r="T443" s="34" t="s">
        <v>1755</v>
      </c>
      <c r="U443" s="34" t="s">
        <v>186</v>
      </c>
      <c r="V443" s="34" t="s">
        <v>28</v>
      </c>
      <c r="W443" s="28">
        <v>84104.0</v>
      </c>
      <c r="X443" s="34" t="s">
        <v>29</v>
      </c>
      <c r="Y443" s="42"/>
      <c r="Z443" s="30" t="str">
        <f t="shared" si="245"/>
        <v/>
      </c>
      <c r="AA443" s="30"/>
      <c r="AB443" s="27"/>
      <c r="AC443" s="27" t="str">
        <f t="shared" si="246"/>
        <v/>
      </c>
      <c r="AD443" s="31" t="str">
        <f t="shared" si="247"/>
        <v/>
      </c>
      <c r="AE443" s="53" t="s">
        <v>92</v>
      </c>
      <c r="AF443" s="14"/>
      <c r="AG443" s="14"/>
      <c r="AH443" s="14"/>
      <c r="AI443" s="14"/>
      <c r="AJ443" s="14"/>
      <c r="AK443" s="14"/>
      <c r="AL443" s="14"/>
      <c r="AM443" s="14"/>
    </row>
    <row r="444" ht="14.25" customHeight="1">
      <c r="A444" s="34">
        <v>12.0</v>
      </c>
      <c r="B444" s="30">
        <v>45859.0</v>
      </c>
      <c r="C444" s="31" t="str">
        <f t="shared" si="1"/>
        <v>#REF!</v>
      </c>
      <c r="D444" s="14" t="s">
        <v>1756</v>
      </c>
      <c r="E444" s="34">
        <v>1.2236523E7</v>
      </c>
      <c r="F444" s="27" t="s">
        <v>52</v>
      </c>
      <c r="G444" s="27">
        <v>40.0</v>
      </c>
      <c r="H444" s="27">
        <v>3.0</v>
      </c>
      <c r="I444" s="27">
        <v>1.0</v>
      </c>
      <c r="J444" s="27">
        <v>44.0</v>
      </c>
      <c r="K444" s="27"/>
      <c r="L444" s="27"/>
      <c r="M444" s="27"/>
      <c r="N444" s="27"/>
      <c r="O444" s="45" t="str">
        <f t="shared" ref="O444:P444" si="282">IF(M444&gt;0,1,"")</f>
        <v/>
      </c>
      <c r="P444" s="45" t="str">
        <f t="shared" si="282"/>
        <v/>
      </c>
      <c r="Q444" s="34" t="str">
        <f t="shared" si="2"/>
        <v>#N/A</v>
      </c>
      <c r="R444" s="34" t="s">
        <v>1757</v>
      </c>
      <c r="T444" s="35" t="s">
        <v>1758</v>
      </c>
      <c r="U444" s="35" t="s">
        <v>453</v>
      </c>
      <c r="V444" s="35" t="s">
        <v>28</v>
      </c>
      <c r="W444" s="58">
        <v>84084.0</v>
      </c>
      <c r="X444" s="35" t="s">
        <v>29</v>
      </c>
      <c r="Y444" s="42" t="s">
        <v>64</v>
      </c>
      <c r="Z444" s="29">
        <f t="shared" si="245"/>
        <v>45859</v>
      </c>
      <c r="AA444" s="30">
        <v>45902.0</v>
      </c>
      <c r="AB444" s="27" t="s">
        <v>1759</v>
      </c>
      <c r="AC444" s="27" t="str">
        <f t="shared" si="246"/>
        <v/>
      </c>
      <c r="AD444" s="31">
        <f t="shared" si="247"/>
        <v>43</v>
      </c>
      <c r="AE444" s="14" t="s">
        <v>1760</v>
      </c>
      <c r="AF444" s="14"/>
      <c r="AG444" s="14"/>
      <c r="AH444" s="14"/>
      <c r="AI444" s="14"/>
      <c r="AJ444" s="14"/>
      <c r="AK444" s="14"/>
      <c r="AL444" s="14"/>
      <c r="AM444" s="14"/>
    </row>
    <row r="445" ht="14.25" customHeight="1">
      <c r="A445" s="34">
        <v>16.0</v>
      </c>
      <c r="B445" s="30">
        <v>45859.0</v>
      </c>
      <c r="C445" s="31" t="str">
        <f t="shared" si="1"/>
        <v>#REF!</v>
      </c>
      <c r="D445" s="14" t="s">
        <v>1761</v>
      </c>
      <c r="E445" s="34">
        <v>1.2251952E7</v>
      </c>
      <c r="F445" s="27" t="s">
        <v>52</v>
      </c>
      <c r="G445" s="27">
        <v>40.0</v>
      </c>
      <c r="H445" s="27">
        <v>3.0</v>
      </c>
      <c r="I445" s="27">
        <v>1.0</v>
      </c>
      <c r="J445" s="27">
        <v>44.0</v>
      </c>
      <c r="K445" s="27"/>
      <c r="L445" s="27"/>
      <c r="M445" s="27"/>
      <c r="N445" s="27"/>
      <c r="O445" s="45" t="str">
        <f t="shared" ref="O445:P445" si="283">IF(M445&gt;0,1,"")</f>
        <v/>
      </c>
      <c r="P445" s="45" t="str">
        <f t="shared" si="283"/>
        <v/>
      </c>
      <c r="Q445" s="34" t="str">
        <f t="shared" si="2"/>
        <v>#N/A</v>
      </c>
      <c r="R445" s="66" t="s">
        <v>1762</v>
      </c>
      <c r="S445" s="68" t="s">
        <v>1763</v>
      </c>
      <c r="T445" s="35" t="s">
        <v>1764</v>
      </c>
      <c r="U445" s="35" t="s">
        <v>453</v>
      </c>
      <c r="V445" s="35" t="s">
        <v>28</v>
      </c>
      <c r="W445" s="58">
        <v>84088.0</v>
      </c>
      <c r="X445" s="35" t="s">
        <v>29</v>
      </c>
      <c r="Y445" s="42"/>
      <c r="Z445" s="29" t="str">
        <f t="shared" si="245"/>
        <v/>
      </c>
      <c r="AA445" s="30"/>
      <c r="AB445" s="27"/>
      <c r="AC445" s="27" t="str">
        <f t="shared" si="246"/>
        <v/>
      </c>
      <c r="AD445" s="31" t="str">
        <f t="shared" si="247"/>
        <v/>
      </c>
      <c r="AE445" s="14"/>
      <c r="AF445" s="14"/>
      <c r="AG445" s="14"/>
      <c r="AH445" s="14"/>
      <c r="AI445" s="14"/>
      <c r="AJ445" s="14"/>
      <c r="AK445" s="59"/>
      <c r="AL445" s="59"/>
      <c r="AM445" s="59"/>
    </row>
    <row r="446" ht="14.25" customHeight="1">
      <c r="A446" s="34">
        <v>12.0</v>
      </c>
      <c r="B446" s="30">
        <v>45860.0</v>
      </c>
      <c r="C446" s="31" t="str">
        <f t="shared" si="1"/>
        <v>#REF!</v>
      </c>
      <c r="D446" s="14" t="s">
        <v>1765</v>
      </c>
      <c r="E446" s="34">
        <v>1.2238989E7</v>
      </c>
      <c r="F446" s="27" t="s">
        <v>52</v>
      </c>
      <c r="G446" s="27">
        <v>44.0</v>
      </c>
      <c r="H446" s="27">
        <v>4.0</v>
      </c>
      <c r="I446" s="27">
        <v>1.0</v>
      </c>
      <c r="J446" s="27">
        <v>49.0</v>
      </c>
      <c r="K446" s="27"/>
      <c r="L446" s="27"/>
      <c r="M446" s="27"/>
      <c r="N446" s="27"/>
      <c r="O446" s="45" t="str">
        <f t="shared" ref="O446:P446" si="284">IF(M446&gt;0,1,"")</f>
        <v/>
      </c>
      <c r="P446" s="45" t="str">
        <f t="shared" si="284"/>
        <v/>
      </c>
      <c r="Q446" s="34" t="str">
        <f t="shared" si="2"/>
        <v>#N/A</v>
      </c>
      <c r="R446" s="34" t="s">
        <v>1766</v>
      </c>
      <c r="T446" s="35" t="s">
        <v>1767</v>
      </c>
      <c r="U446" s="35" t="s">
        <v>292</v>
      </c>
      <c r="V446" s="35" t="s">
        <v>28</v>
      </c>
      <c r="W446" s="58">
        <v>84120.0</v>
      </c>
      <c r="X446" s="35" t="s">
        <v>29</v>
      </c>
      <c r="Y446" s="42"/>
      <c r="Z446" s="29" t="str">
        <f t="shared" si="245"/>
        <v/>
      </c>
      <c r="AA446" s="30"/>
      <c r="AB446" s="27"/>
      <c r="AC446" s="27" t="str">
        <f t="shared" si="246"/>
        <v/>
      </c>
      <c r="AD446" s="31" t="str">
        <f t="shared" si="247"/>
        <v/>
      </c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ht="14.25" customHeight="1">
      <c r="A447" s="39">
        <v>10.0</v>
      </c>
      <c r="B447" s="37">
        <v>45861.0</v>
      </c>
      <c r="C447" s="38" t="str">
        <f t="shared" si="1"/>
        <v>#REF!</v>
      </c>
      <c r="D447" s="53" t="s">
        <v>1768</v>
      </c>
      <c r="E447" s="39">
        <v>62371.0</v>
      </c>
      <c r="F447" s="36" t="s">
        <v>52</v>
      </c>
      <c r="G447" s="36">
        <v>34.0</v>
      </c>
      <c r="H447" s="36">
        <v>3.0</v>
      </c>
      <c r="I447" s="36">
        <v>1.0</v>
      </c>
      <c r="J447" s="36">
        <v>38.0</v>
      </c>
      <c r="Q447" s="34" t="str">
        <f t="shared" si="2"/>
        <v>#N/A</v>
      </c>
      <c r="R447" s="39" t="s">
        <v>1769</v>
      </c>
      <c r="S447" s="43" t="s">
        <v>1770</v>
      </c>
      <c r="T447" s="44" t="s">
        <v>1771</v>
      </c>
      <c r="U447" s="39" t="s">
        <v>243</v>
      </c>
      <c r="V447" s="39" t="s">
        <v>28</v>
      </c>
      <c r="W447" s="41">
        <v>84062.0</v>
      </c>
      <c r="X447" s="39" t="s">
        <v>35</v>
      </c>
      <c r="Y447" s="36"/>
      <c r="Z447" s="37" t="str">
        <f t="shared" si="245"/>
        <v/>
      </c>
      <c r="AA447" s="37"/>
      <c r="AB447" s="36"/>
      <c r="AC447" s="36" t="str">
        <f t="shared" si="246"/>
        <v/>
      </c>
      <c r="AD447" s="38" t="str">
        <f t="shared" si="247"/>
        <v/>
      </c>
      <c r="AE447" s="53" t="s">
        <v>92</v>
      </c>
      <c r="AF447" s="14"/>
      <c r="AG447" s="14"/>
      <c r="AH447" s="14"/>
      <c r="AI447" s="14"/>
      <c r="AJ447" s="14"/>
      <c r="AK447" s="14"/>
      <c r="AL447" s="14"/>
      <c r="AM447" s="14"/>
    </row>
    <row r="448" ht="14.25" customHeight="1">
      <c r="A448" s="39">
        <v>16.0</v>
      </c>
      <c r="B448" s="37">
        <v>45861.0</v>
      </c>
      <c r="C448" s="38" t="str">
        <f t="shared" si="1"/>
        <v>#REF!</v>
      </c>
      <c r="D448" s="53" t="s">
        <v>1772</v>
      </c>
      <c r="E448" s="39">
        <v>104049.0</v>
      </c>
      <c r="F448" s="36" t="s">
        <v>52</v>
      </c>
      <c r="G448" s="36">
        <v>56.0</v>
      </c>
      <c r="H448" s="36">
        <v>4.0</v>
      </c>
      <c r="I448" s="36">
        <v>1.0</v>
      </c>
      <c r="J448" s="36">
        <v>61.0</v>
      </c>
      <c r="Q448" s="34" t="str">
        <f t="shared" si="2"/>
        <v>#N/A</v>
      </c>
      <c r="R448" s="39" t="s">
        <v>1773</v>
      </c>
      <c r="S448" s="39"/>
      <c r="T448" s="44" t="s">
        <v>1774</v>
      </c>
      <c r="U448" s="39" t="s">
        <v>243</v>
      </c>
      <c r="V448" s="39" t="s">
        <v>28</v>
      </c>
      <c r="W448" s="41">
        <v>84062.0</v>
      </c>
      <c r="X448" s="39" t="s">
        <v>35</v>
      </c>
      <c r="Y448" s="36"/>
      <c r="Z448" s="37" t="str">
        <f t="shared" si="245"/>
        <v/>
      </c>
      <c r="AA448" s="37"/>
      <c r="AB448" s="36"/>
      <c r="AC448" s="36" t="str">
        <f t="shared" si="246"/>
        <v/>
      </c>
      <c r="AD448" s="38" t="str">
        <f t="shared" si="247"/>
        <v/>
      </c>
      <c r="AE448" s="53" t="s">
        <v>92</v>
      </c>
      <c r="AF448" s="14"/>
      <c r="AG448" s="14"/>
      <c r="AH448" s="14"/>
      <c r="AI448" s="14"/>
      <c r="AJ448" s="14"/>
      <c r="AK448" s="14"/>
      <c r="AL448" s="14"/>
      <c r="AM448" s="14"/>
    </row>
    <row r="449" ht="14.25" customHeight="1">
      <c r="A449" s="39">
        <v>10.0</v>
      </c>
      <c r="B449" s="37">
        <v>45861.0</v>
      </c>
      <c r="C449" s="38" t="str">
        <f t="shared" si="1"/>
        <v>#REF!</v>
      </c>
      <c r="D449" s="53" t="s">
        <v>1775</v>
      </c>
      <c r="E449" s="40">
        <v>1.2237029E7</v>
      </c>
      <c r="F449" s="36" t="s">
        <v>52</v>
      </c>
      <c r="G449" s="36">
        <v>34.0</v>
      </c>
      <c r="H449" s="36">
        <v>3.0</v>
      </c>
      <c r="I449" s="36">
        <v>1.0</v>
      </c>
      <c r="J449" s="36">
        <v>38.0</v>
      </c>
      <c r="Q449" s="34" t="str">
        <f t="shared" si="2"/>
        <v>#N/A</v>
      </c>
      <c r="R449" s="39" t="s">
        <v>1776</v>
      </c>
      <c r="S449" s="39"/>
      <c r="T449" s="39" t="s">
        <v>1777</v>
      </c>
      <c r="U449" s="39" t="s">
        <v>205</v>
      </c>
      <c r="V449" s="39" t="s">
        <v>28</v>
      </c>
      <c r="W449" s="41">
        <v>84005.0</v>
      </c>
      <c r="X449" s="39" t="s">
        <v>35</v>
      </c>
      <c r="Y449" s="36"/>
      <c r="Z449" s="37" t="str">
        <f t="shared" si="245"/>
        <v/>
      </c>
      <c r="AA449" s="37"/>
      <c r="AB449" s="36"/>
      <c r="AC449" s="36" t="str">
        <f t="shared" si="246"/>
        <v/>
      </c>
      <c r="AD449" s="38" t="str">
        <f t="shared" si="247"/>
        <v/>
      </c>
      <c r="AE449" s="53" t="s">
        <v>92</v>
      </c>
      <c r="AF449" s="14"/>
      <c r="AG449" s="14"/>
      <c r="AH449" s="14"/>
      <c r="AI449" s="14"/>
      <c r="AJ449" s="14"/>
      <c r="AK449" s="14"/>
      <c r="AL449" s="14"/>
      <c r="AM449" s="14"/>
    </row>
    <row r="450" ht="14.25" customHeight="1">
      <c r="A450" s="34">
        <v>16.0</v>
      </c>
      <c r="B450" s="30">
        <v>45861.0</v>
      </c>
      <c r="C450" s="31" t="str">
        <f t="shared" si="1"/>
        <v>#REF!</v>
      </c>
      <c r="D450" s="14" t="s">
        <v>1778</v>
      </c>
      <c r="E450" s="34">
        <v>68186.0</v>
      </c>
      <c r="F450" s="27" t="s">
        <v>52</v>
      </c>
      <c r="G450" s="27">
        <v>32.0</v>
      </c>
      <c r="H450" s="27">
        <v>3.0</v>
      </c>
      <c r="I450" s="27">
        <v>1.0</v>
      </c>
      <c r="J450" s="27">
        <v>36.0</v>
      </c>
      <c r="K450" s="27"/>
      <c r="L450" s="27"/>
      <c r="M450" s="27"/>
      <c r="N450" s="27"/>
      <c r="O450" s="45" t="str">
        <f t="shared" ref="O450:P450" si="285">IF(M450&gt;0,1,"")</f>
        <v/>
      </c>
      <c r="P450" s="45" t="str">
        <f t="shared" si="285"/>
        <v/>
      </c>
      <c r="Q450" s="34" t="str">
        <f t="shared" si="2"/>
        <v>#N/A</v>
      </c>
      <c r="R450" s="34" t="s">
        <v>1779</v>
      </c>
      <c r="S450" s="9" t="s">
        <v>1780</v>
      </c>
      <c r="T450" s="35" t="s">
        <v>1781</v>
      </c>
      <c r="U450" s="35" t="s">
        <v>731</v>
      </c>
      <c r="V450" s="35" t="s">
        <v>28</v>
      </c>
      <c r="W450" s="58">
        <v>84107.0</v>
      </c>
      <c r="X450" s="35" t="s">
        <v>29</v>
      </c>
      <c r="Y450" s="42"/>
      <c r="Z450" s="29" t="str">
        <f t="shared" si="245"/>
        <v/>
      </c>
      <c r="AA450" s="30"/>
      <c r="AB450" s="27"/>
      <c r="AC450" s="27" t="str">
        <f t="shared" si="246"/>
        <v/>
      </c>
      <c r="AD450" s="31" t="str">
        <f t="shared" si="247"/>
        <v/>
      </c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ht="14.25" customHeight="1">
      <c r="A451" s="39">
        <v>16.0</v>
      </c>
      <c r="B451" s="37">
        <v>45866.0</v>
      </c>
      <c r="C451" s="38" t="str">
        <f t="shared" si="1"/>
        <v>#REF!</v>
      </c>
      <c r="D451" s="53" t="s">
        <v>1782</v>
      </c>
      <c r="E451" s="39">
        <v>79643.0</v>
      </c>
      <c r="F451" s="36" t="s">
        <v>52</v>
      </c>
      <c r="G451" s="36">
        <v>56.0</v>
      </c>
      <c r="H451" s="36">
        <v>4.0</v>
      </c>
      <c r="I451" s="36">
        <v>1.0</v>
      </c>
      <c r="J451" s="36">
        <v>61.0</v>
      </c>
      <c r="Q451" s="34" t="str">
        <f t="shared" si="2"/>
        <v>#N/A</v>
      </c>
      <c r="R451" s="39" t="s">
        <v>1783</v>
      </c>
      <c r="S451" s="39"/>
      <c r="T451" s="39" t="s">
        <v>1784</v>
      </c>
      <c r="U451" s="39" t="s">
        <v>205</v>
      </c>
      <c r="V451" s="39" t="s">
        <v>28</v>
      </c>
      <c r="W451" s="41">
        <v>84043.0</v>
      </c>
      <c r="X451" s="39" t="s">
        <v>35</v>
      </c>
      <c r="Y451" s="36"/>
      <c r="Z451" s="37" t="str">
        <f t="shared" si="245"/>
        <v/>
      </c>
      <c r="AA451" s="37"/>
      <c r="AB451" s="36"/>
      <c r="AC451" s="36" t="str">
        <f t="shared" si="246"/>
        <v/>
      </c>
      <c r="AD451" s="38" t="str">
        <f t="shared" si="247"/>
        <v/>
      </c>
      <c r="AE451" s="53" t="s">
        <v>92</v>
      </c>
      <c r="AF451" s="14"/>
      <c r="AG451" s="14"/>
      <c r="AH451" s="14"/>
      <c r="AI451" s="14"/>
      <c r="AJ451" s="14"/>
      <c r="AK451" s="14"/>
      <c r="AL451" s="14"/>
      <c r="AM451" s="14"/>
    </row>
    <row r="452" ht="14.25" customHeight="1">
      <c r="A452" s="34">
        <v>8.0</v>
      </c>
      <c r="B452" s="30">
        <v>45866.0</v>
      </c>
      <c r="C452" s="31" t="str">
        <f t="shared" si="1"/>
        <v>#REF!</v>
      </c>
      <c r="D452" s="53" t="s">
        <v>1785</v>
      </c>
      <c r="E452" s="34">
        <v>1.223352E7</v>
      </c>
      <c r="F452" s="27" t="s">
        <v>52</v>
      </c>
      <c r="G452" s="27">
        <v>28.0</v>
      </c>
      <c r="H452" s="27">
        <v>3.0</v>
      </c>
      <c r="I452" s="27">
        <v>1.0</v>
      </c>
      <c r="J452" s="27">
        <v>32.0</v>
      </c>
      <c r="K452" s="27"/>
      <c r="L452" s="27"/>
      <c r="M452" s="27"/>
      <c r="N452" s="27"/>
      <c r="O452" s="45" t="str">
        <f t="shared" ref="O452:P452" si="286">IF(M452&gt;0,1,"")</f>
        <v/>
      </c>
      <c r="P452" s="45" t="str">
        <f t="shared" si="286"/>
        <v/>
      </c>
      <c r="Q452" s="34" t="str">
        <f t="shared" si="2"/>
        <v>#N/A</v>
      </c>
      <c r="R452" s="34" t="s">
        <v>1786</v>
      </c>
      <c r="T452" s="34" t="s">
        <v>1787</v>
      </c>
      <c r="U452" s="34" t="s">
        <v>186</v>
      </c>
      <c r="V452" s="34" t="s">
        <v>28</v>
      </c>
      <c r="W452" s="28">
        <v>84106.0</v>
      </c>
      <c r="X452" s="34" t="s">
        <v>29</v>
      </c>
      <c r="Y452" s="27"/>
      <c r="Z452" s="30" t="str">
        <f t="shared" si="245"/>
        <v/>
      </c>
      <c r="AA452" s="30"/>
      <c r="AB452" s="27"/>
      <c r="AC452" s="27" t="str">
        <f t="shared" si="246"/>
        <v/>
      </c>
      <c r="AD452" s="31" t="str">
        <f t="shared" si="247"/>
        <v/>
      </c>
      <c r="AE452" s="53" t="s">
        <v>92</v>
      </c>
      <c r="AF452" s="14"/>
      <c r="AG452" s="14"/>
      <c r="AH452" s="14"/>
      <c r="AI452" s="14"/>
      <c r="AJ452" s="14"/>
      <c r="AK452" s="14"/>
      <c r="AL452" s="14"/>
      <c r="AM452" s="14"/>
    </row>
    <row r="453" ht="14.25" customHeight="1">
      <c r="A453" s="34">
        <v>8.0</v>
      </c>
      <c r="B453" s="30">
        <v>45866.0</v>
      </c>
      <c r="C453" s="31" t="str">
        <f t="shared" si="1"/>
        <v>#REF!</v>
      </c>
      <c r="D453" s="14" t="s">
        <v>1788</v>
      </c>
      <c r="E453" s="34">
        <v>84142.0</v>
      </c>
      <c r="F453" s="27" t="s">
        <v>52</v>
      </c>
      <c r="G453" s="27">
        <v>28.0</v>
      </c>
      <c r="H453" s="27">
        <v>3.0</v>
      </c>
      <c r="I453" s="27">
        <v>1.0</v>
      </c>
      <c r="J453" s="27">
        <v>32.0</v>
      </c>
      <c r="K453" s="27"/>
      <c r="L453" s="27"/>
      <c r="M453" s="27"/>
      <c r="N453" s="27"/>
      <c r="O453" s="45" t="str">
        <f t="shared" ref="O453:P453" si="287">IF(M453&gt;0,1,"")</f>
        <v/>
      </c>
      <c r="P453" s="45" t="str">
        <f t="shared" si="287"/>
        <v/>
      </c>
      <c r="Q453" s="34" t="str">
        <f t="shared" si="2"/>
        <v>#N/A</v>
      </c>
      <c r="R453" s="34" t="s">
        <v>1789</v>
      </c>
      <c r="T453" s="35" t="s">
        <v>1790</v>
      </c>
      <c r="U453" s="35" t="s">
        <v>108</v>
      </c>
      <c r="V453" s="35" t="s">
        <v>28</v>
      </c>
      <c r="W453" s="58">
        <v>84020.0</v>
      </c>
      <c r="X453" s="35" t="s">
        <v>29</v>
      </c>
      <c r="Y453" s="42"/>
      <c r="Z453" s="29" t="str">
        <f t="shared" si="245"/>
        <v/>
      </c>
      <c r="AA453" s="30"/>
      <c r="AB453" s="27"/>
      <c r="AC453" s="27" t="str">
        <f t="shared" si="246"/>
        <v/>
      </c>
      <c r="AD453" s="31" t="str">
        <f t="shared" si="247"/>
        <v/>
      </c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ht="14.25" customHeight="1">
      <c r="A454" s="34">
        <v>16.0</v>
      </c>
      <c r="B454" s="30">
        <v>45866.0</v>
      </c>
      <c r="C454" s="31" t="str">
        <f t="shared" si="1"/>
        <v>#REF!</v>
      </c>
      <c r="D454" s="14" t="s">
        <v>1791</v>
      </c>
      <c r="E454" s="34">
        <v>117150.0</v>
      </c>
      <c r="F454" s="27" t="s">
        <v>52</v>
      </c>
      <c r="G454" s="27">
        <v>80.0</v>
      </c>
      <c r="H454" s="27">
        <v>4.0</v>
      </c>
      <c r="I454" s="27">
        <v>2.0</v>
      </c>
      <c r="J454" s="27">
        <v>86.0</v>
      </c>
      <c r="K454" s="27"/>
      <c r="L454" s="27"/>
      <c r="M454" s="27"/>
      <c r="N454" s="27"/>
      <c r="O454" s="45" t="str">
        <f t="shared" ref="O454:P454" si="288">IF(M454&gt;0,1,"")</f>
        <v/>
      </c>
      <c r="P454" s="45" t="str">
        <f t="shared" si="288"/>
        <v/>
      </c>
      <c r="Q454" s="34" t="str">
        <f t="shared" si="2"/>
        <v>#N/A</v>
      </c>
      <c r="R454" s="34" t="s">
        <v>1792</v>
      </c>
      <c r="T454" s="35" t="s">
        <v>1793</v>
      </c>
      <c r="U454" s="35" t="s">
        <v>437</v>
      </c>
      <c r="V454" s="35" t="s">
        <v>28</v>
      </c>
      <c r="W454" s="58">
        <v>84065.0</v>
      </c>
      <c r="X454" s="35" t="s">
        <v>29</v>
      </c>
      <c r="Y454" s="42" t="s">
        <v>64</v>
      </c>
      <c r="Z454" s="29">
        <f t="shared" si="245"/>
        <v>45866</v>
      </c>
      <c r="AA454" s="30">
        <v>45902.0</v>
      </c>
      <c r="AB454" s="27" t="s">
        <v>1794</v>
      </c>
      <c r="AC454" s="27" t="str">
        <f t="shared" si="246"/>
        <v/>
      </c>
      <c r="AD454" s="31">
        <f t="shared" si="247"/>
        <v>36</v>
      </c>
      <c r="AE454" s="14" t="s">
        <v>1795</v>
      </c>
      <c r="AF454" s="14"/>
      <c r="AG454" s="14"/>
      <c r="AH454" s="14"/>
      <c r="AI454" s="14"/>
      <c r="AJ454" s="14"/>
      <c r="AK454" s="14"/>
      <c r="AL454" s="14"/>
      <c r="AM454" s="14"/>
    </row>
    <row r="455" ht="14.25" customHeight="1">
      <c r="A455" s="34">
        <v>10.0</v>
      </c>
      <c r="B455" s="30">
        <v>45867.0</v>
      </c>
      <c r="C455" s="31" t="str">
        <f t="shared" si="1"/>
        <v>#REF!</v>
      </c>
      <c r="D455" s="53" t="s">
        <v>1796</v>
      </c>
      <c r="E455" s="34">
        <v>115262.0</v>
      </c>
      <c r="F455" s="27" t="s">
        <v>52</v>
      </c>
      <c r="G455" s="27">
        <v>34.0</v>
      </c>
      <c r="H455" s="27">
        <v>3.0</v>
      </c>
      <c r="I455" s="27">
        <v>1.0</v>
      </c>
      <c r="J455" s="27">
        <v>38.0</v>
      </c>
      <c r="K455" s="27"/>
      <c r="L455" s="27"/>
      <c r="M455" s="27"/>
      <c r="N455" s="27"/>
      <c r="O455" s="45" t="str">
        <f t="shared" ref="O455:P455" si="289">IF(M455&gt;0,1,"")</f>
        <v/>
      </c>
      <c r="P455" s="45" t="str">
        <f t="shared" si="289"/>
        <v/>
      </c>
      <c r="Q455" s="34" t="str">
        <f t="shared" si="2"/>
        <v>#N/A</v>
      </c>
      <c r="R455" s="34" t="s">
        <v>1797</v>
      </c>
      <c r="T455" s="35" t="s">
        <v>1798</v>
      </c>
      <c r="U455" s="35" t="s">
        <v>108</v>
      </c>
      <c r="V455" s="35" t="s">
        <v>28</v>
      </c>
      <c r="W455" s="58">
        <v>84020.0</v>
      </c>
      <c r="X455" s="35" t="s">
        <v>29</v>
      </c>
      <c r="Y455" s="42"/>
      <c r="Z455" s="29" t="str">
        <f t="shared" si="245"/>
        <v/>
      </c>
      <c r="AA455" s="30"/>
      <c r="AB455" s="27"/>
      <c r="AC455" s="27" t="str">
        <f t="shared" si="246"/>
        <v/>
      </c>
      <c r="AD455" s="31" t="str">
        <f t="shared" si="247"/>
        <v/>
      </c>
      <c r="AE455" s="53" t="s">
        <v>92</v>
      </c>
      <c r="AF455" s="14"/>
      <c r="AG455" s="52"/>
      <c r="AH455" s="53"/>
      <c r="AI455" s="14"/>
      <c r="AJ455" s="14"/>
      <c r="AK455" s="14"/>
      <c r="AL455" s="14"/>
      <c r="AM455" s="14"/>
    </row>
    <row r="456" ht="14.25" customHeight="1">
      <c r="A456" s="34">
        <v>16.0</v>
      </c>
      <c r="B456" s="30">
        <v>45867.0</v>
      </c>
      <c r="C456" s="31" t="str">
        <f t="shared" si="1"/>
        <v>#REF!</v>
      </c>
      <c r="D456" s="53" t="s">
        <v>1799</v>
      </c>
      <c r="E456" s="34">
        <v>80265.0</v>
      </c>
      <c r="F456" s="27" t="s">
        <v>52</v>
      </c>
      <c r="G456" s="27">
        <v>56.0</v>
      </c>
      <c r="H456" s="27">
        <v>4.0</v>
      </c>
      <c r="I456" s="27">
        <v>1.0</v>
      </c>
      <c r="J456" s="27">
        <v>61.0</v>
      </c>
      <c r="K456" s="27"/>
      <c r="L456" s="27"/>
      <c r="M456" s="27"/>
      <c r="N456" s="27"/>
      <c r="O456" s="45" t="str">
        <f t="shared" ref="O456:P456" si="290">IF(M456&gt;0,1,"")</f>
        <v/>
      </c>
      <c r="P456" s="45" t="str">
        <f t="shared" si="290"/>
        <v/>
      </c>
      <c r="Q456" s="34" t="str">
        <f t="shared" si="2"/>
        <v>#N/A</v>
      </c>
      <c r="R456" s="34" t="s">
        <v>1800</v>
      </c>
      <c r="T456" s="35" t="s">
        <v>1801</v>
      </c>
      <c r="U456" s="35" t="s">
        <v>108</v>
      </c>
      <c r="V456" s="35" t="s">
        <v>28</v>
      </c>
      <c r="W456" s="58">
        <v>84020.0</v>
      </c>
      <c r="X456" s="35" t="s">
        <v>29</v>
      </c>
      <c r="Y456" s="42"/>
      <c r="Z456" s="29" t="str">
        <f t="shared" si="245"/>
        <v/>
      </c>
      <c r="AA456" s="30"/>
      <c r="AB456" s="27"/>
      <c r="AC456" s="27" t="str">
        <f t="shared" si="246"/>
        <v/>
      </c>
      <c r="AD456" s="31" t="str">
        <f t="shared" si="247"/>
        <v/>
      </c>
      <c r="AE456" s="53" t="s">
        <v>92</v>
      </c>
      <c r="AF456" s="14"/>
      <c r="AG456" s="14"/>
      <c r="AH456" s="14"/>
      <c r="AI456" s="14"/>
      <c r="AJ456" s="14"/>
      <c r="AK456" s="14"/>
      <c r="AL456" s="14"/>
      <c r="AM456" s="14"/>
    </row>
    <row r="457" ht="14.25" customHeight="1">
      <c r="A457" s="34">
        <v>18.0</v>
      </c>
      <c r="B457" s="30">
        <v>45867.0</v>
      </c>
      <c r="C457" s="31" t="str">
        <f t="shared" si="1"/>
        <v>#REF!</v>
      </c>
      <c r="D457" s="14" t="s">
        <v>1802</v>
      </c>
      <c r="E457" s="34">
        <v>115619.0</v>
      </c>
      <c r="F457" s="27" t="s">
        <v>52</v>
      </c>
      <c r="G457" s="27">
        <v>64.0</v>
      </c>
      <c r="H457" s="27">
        <v>3.0</v>
      </c>
      <c r="I457" s="27">
        <v>1.0</v>
      </c>
      <c r="J457" s="27">
        <v>68.0</v>
      </c>
      <c r="K457" s="27"/>
      <c r="L457" s="27"/>
      <c r="M457" s="27"/>
      <c r="N457" s="27"/>
      <c r="O457" s="45" t="str">
        <f t="shared" ref="O457:P457" si="291">IF(M457&gt;0,1,"")</f>
        <v/>
      </c>
      <c r="P457" s="45" t="str">
        <f t="shared" si="291"/>
        <v/>
      </c>
      <c r="Q457" s="34" t="str">
        <f t="shared" si="2"/>
        <v>#N/A</v>
      </c>
      <c r="R457" s="34" t="s">
        <v>1803</v>
      </c>
      <c r="T457" s="35" t="s">
        <v>1804</v>
      </c>
      <c r="U457" s="35" t="s">
        <v>641</v>
      </c>
      <c r="V457" s="35" t="s">
        <v>28</v>
      </c>
      <c r="W457" s="58">
        <v>84009.0</v>
      </c>
      <c r="X457" s="35" t="s">
        <v>29</v>
      </c>
      <c r="Y457" s="42" t="s">
        <v>64</v>
      </c>
      <c r="Z457" s="29">
        <f t="shared" si="245"/>
        <v>45867</v>
      </c>
      <c r="AA457" s="30">
        <v>45890.0</v>
      </c>
      <c r="AB457" s="27" t="s">
        <v>1805</v>
      </c>
      <c r="AC457" s="27" t="str">
        <f t="shared" si="246"/>
        <v/>
      </c>
      <c r="AD457" s="31">
        <f t="shared" si="247"/>
        <v>23</v>
      </c>
      <c r="AE457" s="14" t="s">
        <v>1806</v>
      </c>
      <c r="AF457" s="14"/>
      <c r="AG457" s="14"/>
      <c r="AH457" s="14"/>
      <c r="AI457" s="14"/>
      <c r="AJ457" s="14"/>
      <c r="AK457" s="14"/>
      <c r="AL457" s="14"/>
      <c r="AM457" s="14"/>
    </row>
    <row r="458" ht="14.25" customHeight="1">
      <c r="A458" s="34">
        <v>8.0</v>
      </c>
      <c r="B458" s="30">
        <v>45867.0</v>
      </c>
      <c r="C458" s="31" t="str">
        <f t="shared" si="1"/>
        <v>#REF!</v>
      </c>
      <c r="D458" s="14" t="s">
        <v>1807</v>
      </c>
      <c r="E458" s="34">
        <v>96667.0</v>
      </c>
      <c r="F458" s="27" t="s">
        <v>52</v>
      </c>
      <c r="G458" s="27">
        <v>24.0</v>
      </c>
      <c r="H458" s="27">
        <v>2.0</v>
      </c>
      <c r="I458" s="27">
        <v>1.0</v>
      </c>
      <c r="J458" s="27">
        <v>27.0</v>
      </c>
      <c r="K458" s="27"/>
      <c r="L458" s="27"/>
      <c r="M458" s="27"/>
      <c r="N458" s="27"/>
      <c r="O458" s="45" t="str">
        <f t="shared" ref="O458:P458" si="292">IF(M458&gt;0,1,"")</f>
        <v/>
      </c>
      <c r="P458" s="45" t="str">
        <f t="shared" si="292"/>
        <v/>
      </c>
      <c r="Q458" s="34" t="str">
        <f t="shared" si="2"/>
        <v>#N/A</v>
      </c>
      <c r="R458" s="34" t="s">
        <v>1808</v>
      </c>
      <c r="S458" s="9" t="s">
        <v>1809</v>
      </c>
      <c r="T458" s="35" t="s">
        <v>1810</v>
      </c>
      <c r="U458" s="35" t="s">
        <v>641</v>
      </c>
      <c r="V458" s="35" t="s">
        <v>28</v>
      </c>
      <c r="W458" s="58">
        <v>84095.0</v>
      </c>
      <c r="X458" s="35" t="s">
        <v>29</v>
      </c>
      <c r="Y458" s="42" t="s">
        <v>64</v>
      </c>
      <c r="Z458" s="29">
        <f t="shared" si="245"/>
        <v>45867</v>
      </c>
      <c r="AA458" s="30">
        <v>45884.0</v>
      </c>
      <c r="AB458" s="27" t="s">
        <v>1811</v>
      </c>
      <c r="AC458" s="27" t="str">
        <f t="shared" si="246"/>
        <v/>
      </c>
      <c r="AD458" s="31">
        <f t="shared" si="247"/>
        <v>17</v>
      </c>
      <c r="AE458" s="14" t="s">
        <v>1812</v>
      </c>
      <c r="AF458" s="14"/>
      <c r="AG458" s="14"/>
      <c r="AH458" s="14"/>
      <c r="AI458" s="14"/>
      <c r="AJ458" s="14"/>
      <c r="AK458" s="14"/>
      <c r="AL458" s="14"/>
      <c r="AM458" s="14"/>
    </row>
    <row r="459" ht="14.25" customHeight="1">
      <c r="A459" s="34">
        <v>6.0</v>
      </c>
      <c r="B459" s="30">
        <v>45867.0</v>
      </c>
      <c r="C459" s="31" t="str">
        <f t="shared" si="1"/>
        <v>#REF!</v>
      </c>
      <c r="D459" s="14" t="s">
        <v>1813</v>
      </c>
      <c r="E459" s="34">
        <v>45561.0</v>
      </c>
      <c r="F459" s="27" t="s">
        <v>52</v>
      </c>
      <c r="G459" s="27">
        <v>18.0</v>
      </c>
      <c r="H459" s="27">
        <v>2.0</v>
      </c>
      <c r="I459" s="27">
        <v>1.0</v>
      </c>
      <c r="J459" s="27">
        <v>21.0</v>
      </c>
      <c r="K459" s="27"/>
      <c r="L459" s="27"/>
      <c r="M459" s="27"/>
      <c r="N459" s="27"/>
      <c r="O459" s="45" t="str">
        <f t="shared" ref="O459:P459" si="293">IF(M459&gt;0,1,"")</f>
        <v/>
      </c>
      <c r="P459" s="45" t="str">
        <f t="shared" si="293"/>
        <v/>
      </c>
      <c r="Q459" s="34" t="str">
        <f t="shared" si="2"/>
        <v>#N/A</v>
      </c>
      <c r="R459" s="34" t="s">
        <v>1814</v>
      </c>
      <c r="T459" s="35" t="s">
        <v>1815</v>
      </c>
      <c r="U459" s="35" t="s">
        <v>731</v>
      </c>
      <c r="V459" s="35" t="s">
        <v>28</v>
      </c>
      <c r="W459" s="58">
        <v>84107.0</v>
      </c>
      <c r="X459" s="35" t="s">
        <v>29</v>
      </c>
      <c r="Y459" s="42"/>
      <c r="Z459" s="29" t="str">
        <f t="shared" si="245"/>
        <v/>
      </c>
      <c r="AA459" s="30"/>
      <c r="AB459" s="27"/>
      <c r="AC459" s="27" t="str">
        <f t="shared" si="246"/>
        <v/>
      </c>
      <c r="AD459" s="31" t="str">
        <f t="shared" si="247"/>
        <v/>
      </c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ht="14.25" customHeight="1">
      <c r="A460" s="34">
        <v>12.0</v>
      </c>
      <c r="B460" s="30">
        <v>45868.0</v>
      </c>
      <c r="C460" s="31" t="str">
        <f t="shared" si="1"/>
        <v>#REF!</v>
      </c>
      <c r="D460" s="14" t="s">
        <v>1816</v>
      </c>
      <c r="E460" s="34">
        <v>1.224646E7</v>
      </c>
      <c r="F460" s="27" t="s">
        <v>52</v>
      </c>
      <c r="G460" s="27">
        <v>40.0</v>
      </c>
      <c r="H460" s="27">
        <v>3.0</v>
      </c>
      <c r="I460" s="27">
        <v>1.0</v>
      </c>
      <c r="J460" s="27">
        <v>44.0</v>
      </c>
      <c r="K460" s="27"/>
      <c r="L460" s="27"/>
      <c r="M460" s="27"/>
      <c r="N460" s="27"/>
      <c r="O460" s="45" t="str">
        <f t="shared" ref="O460:P460" si="294">IF(M460&gt;0,1,"")</f>
        <v/>
      </c>
      <c r="P460" s="45" t="str">
        <f t="shared" si="294"/>
        <v/>
      </c>
      <c r="Q460" s="34" t="str">
        <f t="shared" si="2"/>
        <v>#N/A</v>
      </c>
      <c r="R460" s="34" t="s">
        <v>1817</v>
      </c>
      <c r="T460" s="35" t="s">
        <v>1818</v>
      </c>
      <c r="U460" s="35" t="s">
        <v>641</v>
      </c>
      <c r="V460" s="35" t="s">
        <v>28</v>
      </c>
      <c r="W460" s="58">
        <v>84095.0</v>
      </c>
      <c r="X460" s="35" t="s">
        <v>29</v>
      </c>
      <c r="Y460" s="42" t="s">
        <v>1642</v>
      </c>
      <c r="Z460" s="29">
        <f t="shared" si="245"/>
        <v>45868</v>
      </c>
      <c r="AA460" s="30"/>
      <c r="AB460" s="27"/>
      <c r="AC460" s="27" t="str">
        <f t="shared" si="246"/>
        <v>#REF!</v>
      </c>
      <c r="AD460" s="31" t="str">
        <f t="shared" si="247"/>
        <v/>
      </c>
      <c r="AE460" s="14" t="s">
        <v>1819</v>
      </c>
      <c r="AF460" s="14"/>
      <c r="AG460" s="67"/>
      <c r="AH460" s="56"/>
      <c r="AI460" s="14"/>
      <c r="AJ460" s="14"/>
      <c r="AK460" s="14"/>
      <c r="AL460" s="14"/>
      <c r="AM460" s="14"/>
    </row>
    <row r="461" ht="14.25" customHeight="1">
      <c r="A461" s="59">
        <v>20.0</v>
      </c>
      <c r="B461" s="60">
        <v>45868.0</v>
      </c>
      <c r="C461" s="61" t="str">
        <f t="shared" si="1"/>
        <v>#REF!</v>
      </c>
      <c r="D461" s="59" t="s">
        <v>1820</v>
      </c>
      <c r="E461" s="59">
        <v>126767.0</v>
      </c>
      <c r="F461" s="45" t="s">
        <v>52</v>
      </c>
      <c r="G461" s="45">
        <v>84.0</v>
      </c>
      <c r="H461" s="45">
        <v>6.0</v>
      </c>
      <c r="I461" s="45">
        <v>2.0</v>
      </c>
      <c r="J461" s="45">
        <v>92.0</v>
      </c>
      <c r="K461" s="45"/>
      <c r="L461" s="45"/>
      <c r="M461" s="45">
        <v>4.0</v>
      </c>
      <c r="N461" s="45">
        <v>0.0</v>
      </c>
      <c r="O461" s="45">
        <f t="shared" ref="O461:P461" si="295">IF(M461&gt;0,1,"")</f>
        <v>1</v>
      </c>
      <c r="P461" s="45" t="str">
        <f t="shared" si="295"/>
        <v/>
      </c>
      <c r="Q461" s="34" t="str">
        <f t="shared" si="2"/>
        <v>#N/A</v>
      </c>
      <c r="R461" s="59" t="s">
        <v>1821</v>
      </c>
      <c r="S461" s="77" t="s">
        <v>1822</v>
      </c>
      <c r="T461" s="62" t="s">
        <v>1823</v>
      </c>
      <c r="U461" s="62" t="s">
        <v>39</v>
      </c>
      <c r="V461" s="62" t="s">
        <v>28</v>
      </c>
      <c r="W461" s="63">
        <v>84065.0</v>
      </c>
      <c r="X461" s="62" t="s">
        <v>29</v>
      </c>
      <c r="Y461" s="64" t="s">
        <v>1642</v>
      </c>
      <c r="Z461" s="60">
        <f t="shared" si="245"/>
        <v>45868</v>
      </c>
      <c r="AA461" s="60"/>
      <c r="AB461" s="45"/>
      <c r="AC461" s="45" t="str">
        <f t="shared" si="246"/>
        <v>#REF!</v>
      </c>
      <c r="AD461" s="61" t="str">
        <f t="shared" si="247"/>
        <v/>
      </c>
      <c r="AE461" s="59" t="s">
        <v>1824</v>
      </c>
      <c r="AF461" s="14"/>
      <c r="AG461" s="14"/>
      <c r="AH461" s="14"/>
      <c r="AI461" s="14"/>
      <c r="AJ461" s="14"/>
      <c r="AK461" s="14"/>
      <c r="AL461" s="14"/>
      <c r="AM461" s="14"/>
    </row>
    <row r="462" ht="14.25" customHeight="1">
      <c r="A462" s="34">
        <v>8.0</v>
      </c>
      <c r="B462" s="30">
        <v>45869.0</v>
      </c>
      <c r="C462" s="31" t="str">
        <f t="shared" si="1"/>
        <v>#REF!</v>
      </c>
      <c r="D462" s="14" t="s">
        <v>1825</v>
      </c>
      <c r="E462" s="34">
        <v>20180.0</v>
      </c>
      <c r="F462" s="27" t="s">
        <v>52</v>
      </c>
      <c r="G462" s="27">
        <v>24.0</v>
      </c>
      <c r="H462" s="27">
        <v>2.0</v>
      </c>
      <c r="I462" s="27">
        <v>1.0</v>
      </c>
      <c r="J462" s="27">
        <v>27.0</v>
      </c>
      <c r="K462" s="27"/>
      <c r="L462" s="27"/>
      <c r="M462" s="27"/>
      <c r="N462" s="27"/>
      <c r="O462" s="45" t="str">
        <f t="shared" ref="O462:P462" si="296">IF(M462&gt;0,1,"")</f>
        <v/>
      </c>
      <c r="P462" s="45" t="str">
        <f t="shared" si="296"/>
        <v/>
      </c>
      <c r="Q462" s="34" t="str">
        <f t="shared" si="2"/>
        <v>#N/A</v>
      </c>
      <c r="R462" s="34" t="s">
        <v>1826</v>
      </c>
      <c r="T462" s="35" t="s">
        <v>1827</v>
      </c>
      <c r="U462" s="35" t="s">
        <v>186</v>
      </c>
      <c r="V462" s="35" t="s">
        <v>28</v>
      </c>
      <c r="W462" s="58">
        <v>84109.0</v>
      </c>
      <c r="X462" s="35" t="s">
        <v>29</v>
      </c>
      <c r="Y462" s="42"/>
      <c r="Z462" s="29" t="str">
        <f t="shared" si="245"/>
        <v/>
      </c>
      <c r="AA462" s="30"/>
      <c r="AB462" s="27"/>
      <c r="AC462" s="27" t="str">
        <f t="shared" si="246"/>
        <v/>
      </c>
      <c r="AD462" s="31" t="str">
        <f t="shared" si="247"/>
        <v/>
      </c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ht="14.25" customHeight="1">
      <c r="A463" s="34">
        <v>8.0</v>
      </c>
      <c r="B463" s="30">
        <v>45869.0</v>
      </c>
      <c r="C463" s="31" t="str">
        <f t="shared" si="1"/>
        <v>#REF!</v>
      </c>
      <c r="D463" s="14" t="s">
        <v>1828</v>
      </c>
      <c r="E463" s="34">
        <v>84987.0</v>
      </c>
      <c r="F463" s="27" t="s">
        <v>52</v>
      </c>
      <c r="G463" s="27">
        <v>24.0</v>
      </c>
      <c r="H463" s="27">
        <v>2.0</v>
      </c>
      <c r="I463" s="27">
        <v>1.0</v>
      </c>
      <c r="J463" s="27">
        <v>27.0</v>
      </c>
      <c r="K463" s="27"/>
      <c r="L463" s="27"/>
      <c r="M463" s="27"/>
      <c r="N463" s="27"/>
      <c r="O463" s="45" t="str">
        <f t="shared" ref="O463:P463" si="297">IF(M463&gt;0,1,"")</f>
        <v/>
      </c>
      <c r="P463" s="45" t="str">
        <f t="shared" si="297"/>
        <v/>
      </c>
      <c r="Q463" s="34" t="str">
        <f t="shared" si="2"/>
        <v>#N/A</v>
      </c>
      <c r="R463" s="34" t="s">
        <v>1829</v>
      </c>
      <c r="T463" s="35" t="s">
        <v>1830</v>
      </c>
      <c r="U463" s="35" t="s">
        <v>186</v>
      </c>
      <c r="V463" s="35" t="s">
        <v>28</v>
      </c>
      <c r="W463" s="58">
        <v>84107.0</v>
      </c>
      <c r="X463" s="35" t="s">
        <v>29</v>
      </c>
      <c r="Y463" s="42"/>
      <c r="Z463" s="29" t="str">
        <f t="shared" si="245"/>
        <v/>
      </c>
      <c r="AA463" s="30"/>
      <c r="AB463" s="27"/>
      <c r="AC463" s="27" t="str">
        <f t="shared" si="246"/>
        <v/>
      </c>
      <c r="AD463" s="31" t="str">
        <f t="shared" si="247"/>
        <v/>
      </c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ht="14.25" customHeight="1">
      <c r="A464" s="34">
        <v>4.0</v>
      </c>
      <c r="B464" s="30">
        <v>45870.0</v>
      </c>
      <c r="C464" s="31" t="str">
        <f t="shared" si="1"/>
        <v>#REF!</v>
      </c>
      <c r="D464" s="14" t="s">
        <v>1831</v>
      </c>
      <c r="E464" s="34">
        <v>36533.0</v>
      </c>
      <c r="F464" s="27" t="s">
        <v>52</v>
      </c>
      <c r="G464" s="27">
        <v>20.0</v>
      </c>
      <c r="H464" s="27">
        <v>3.0</v>
      </c>
      <c r="I464" s="27">
        <v>1.0</v>
      </c>
      <c r="J464" s="27">
        <v>24.0</v>
      </c>
      <c r="K464" s="27"/>
      <c r="L464" s="27"/>
      <c r="M464" s="27"/>
      <c r="N464" s="27"/>
      <c r="O464" s="45" t="str">
        <f t="shared" ref="O464:P464" si="298">IF(M464&gt;0,1,"")</f>
        <v/>
      </c>
      <c r="P464" s="45" t="str">
        <f t="shared" si="298"/>
        <v/>
      </c>
      <c r="Q464" s="34" t="str">
        <f t="shared" si="2"/>
        <v>#N/A</v>
      </c>
      <c r="R464" s="34" t="s">
        <v>1832</v>
      </c>
      <c r="S464" s="9" t="s">
        <v>1833</v>
      </c>
      <c r="T464" s="35" t="s">
        <v>1834</v>
      </c>
      <c r="U464" s="35" t="s">
        <v>186</v>
      </c>
      <c r="V464" s="35" t="s">
        <v>28</v>
      </c>
      <c r="W464" s="58">
        <v>84101.0</v>
      </c>
      <c r="X464" s="35" t="s">
        <v>29</v>
      </c>
      <c r="Y464" s="42" t="s">
        <v>64</v>
      </c>
      <c r="Z464" s="29">
        <f t="shared" si="245"/>
        <v>45870</v>
      </c>
      <c r="AA464" s="30">
        <v>45870.0</v>
      </c>
      <c r="AB464" s="27" t="s">
        <v>1835</v>
      </c>
      <c r="AC464" s="27" t="str">
        <f t="shared" si="246"/>
        <v/>
      </c>
      <c r="AD464" s="31">
        <f t="shared" si="247"/>
        <v>0</v>
      </c>
      <c r="AE464" s="14" t="s">
        <v>1836</v>
      </c>
      <c r="AF464" s="14"/>
      <c r="AG464" s="14"/>
      <c r="AH464" s="14"/>
      <c r="AI464" s="14"/>
      <c r="AJ464" s="14"/>
      <c r="AK464" s="14"/>
      <c r="AL464" s="14"/>
      <c r="AM464" s="14"/>
    </row>
    <row r="465" ht="14.25" customHeight="1">
      <c r="A465" s="34">
        <v>4.0</v>
      </c>
      <c r="B465" s="30">
        <v>45870.0</v>
      </c>
      <c r="C465" s="31" t="str">
        <f t="shared" si="1"/>
        <v>#REF!</v>
      </c>
      <c r="D465" s="14" t="s">
        <v>1837</v>
      </c>
      <c r="E465" s="34">
        <v>38155.0</v>
      </c>
      <c r="F465" s="27" t="s">
        <v>52</v>
      </c>
      <c r="G465" s="27">
        <v>16.0</v>
      </c>
      <c r="H465" s="27">
        <v>3.0</v>
      </c>
      <c r="I465" s="27">
        <v>1.0</v>
      </c>
      <c r="J465" s="27">
        <v>20.0</v>
      </c>
      <c r="K465" s="27"/>
      <c r="L465" s="27"/>
      <c r="M465" s="27"/>
      <c r="N465" s="27"/>
      <c r="O465" s="45" t="str">
        <f t="shared" ref="O465:P465" si="299">IF(M465&gt;0,1,"")</f>
        <v/>
      </c>
      <c r="P465" s="45" t="str">
        <f t="shared" si="299"/>
        <v/>
      </c>
      <c r="Q465" s="34" t="str">
        <f t="shared" si="2"/>
        <v>#N/A</v>
      </c>
      <c r="R465" s="34" t="s">
        <v>1838</v>
      </c>
      <c r="T465" s="35" t="s">
        <v>1839</v>
      </c>
      <c r="U465" s="35" t="s">
        <v>186</v>
      </c>
      <c r="V465" s="35" t="s">
        <v>28</v>
      </c>
      <c r="W465" s="58">
        <v>84101.0</v>
      </c>
      <c r="X465" s="35" t="s">
        <v>29</v>
      </c>
      <c r="Y465" s="42" t="s">
        <v>1642</v>
      </c>
      <c r="Z465" s="29">
        <f t="shared" si="245"/>
        <v>45870</v>
      </c>
      <c r="AA465" s="30"/>
      <c r="AB465" s="27"/>
      <c r="AC465" s="27" t="str">
        <f t="shared" si="246"/>
        <v>#REF!</v>
      </c>
      <c r="AD465" s="31" t="str">
        <f t="shared" si="247"/>
        <v/>
      </c>
      <c r="AE465" s="14" t="s">
        <v>1840</v>
      </c>
      <c r="AF465" s="14"/>
      <c r="AG465" s="14"/>
      <c r="AH465" s="14"/>
      <c r="AI465" s="14"/>
      <c r="AJ465" s="14"/>
      <c r="AK465" s="14"/>
      <c r="AL465" s="14"/>
      <c r="AM465" s="14"/>
    </row>
    <row r="466" ht="14.25" customHeight="1">
      <c r="A466" s="34">
        <v>4.0</v>
      </c>
      <c r="B466" s="30">
        <v>45870.0</v>
      </c>
      <c r="C466" s="31" t="str">
        <f t="shared" si="1"/>
        <v>#REF!</v>
      </c>
      <c r="D466" s="14" t="s">
        <v>1841</v>
      </c>
      <c r="E466" s="34">
        <v>24712.0</v>
      </c>
      <c r="F466" s="27" t="s">
        <v>52</v>
      </c>
      <c r="G466" s="27">
        <v>12.0</v>
      </c>
      <c r="H466" s="27">
        <v>4.0</v>
      </c>
      <c r="I466" s="27">
        <v>1.0</v>
      </c>
      <c r="J466" s="27">
        <v>17.0</v>
      </c>
      <c r="K466" s="27"/>
      <c r="L466" s="27"/>
      <c r="M466" s="27"/>
      <c r="N466" s="27"/>
      <c r="O466" s="45" t="str">
        <f t="shared" ref="O466:P466" si="300">IF(M466&gt;0,1,"")</f>
        <v/>
      </c>
      <c r="P466" s="45" t="str">
        <f t="shared" si="300"/>
        <v/>
      </c>
      <c r="Q466" s="34" t="str">
        <f t="shared" si="2"/>
        <v>#N/A</v>
      </c>
      <c r="R466" s="34" t="s">
        <v>1842</v>
      </c>
      <c r="S466" s="9" t="s">
        <v>1843</v>
      </c>
      <c r="T466" s="35" t="s">
        <v>1844</v>
      </c>
      <c r="U466" s="35" t="s">
        <v>186</v>
      </c>
      <c r="V466" s="35" t="s">
        <v>28</v>
      </c>
      <c r="W466" s="58">
        <v>84105.0</v>
      </c>
      <c r="X466" s="35" t="s">
        <v>29</v>
      </c>
      <c r="Y466" s="42"/>
      <c r="Z466" s="29" t="str">
        <f t="shared" si="245"/>
        <v/>
      </c>
      <c r="AA466" s="30"/>
      <c r="AB466" s="27"/>
      <c r="AC466" s="27" t="str">
        <f t="shared" si="246"/>
        <v/>
      </c>
      <c r="AD466" s="31" t="str">
        <f t="shared" si="247"/>
        <v/>
      </c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ht="14.25" customHeight="1">
      <c r="A467" s="34">
        <v>12.0</v>
      </c>
      <c r="B467" s="30">
        <v>45873.0</v>
      </c>
      <c r="C467" s="31" t="str">
        <f t="shared" si="1"/>
        <v>#REF!</v>
      </c>
      <c r="D467" s="53" t="s">
        <v>1845</v>
      </c>
      <c r="E467" s="34">
        <v>1.2241904E7</v>
      </c>
      <c r="F467" s="27" t="s">
        <v>52</v>
      </c>
      <c r="G467" s="65">
        <v>40.0</v>
      </c>
      <c r="H467" s="65">
        <v>3.0</v>
      </c>
      <c r="I467" s="65">
        <v>1.0</v>
      </c>
      <c r="J467" s="65">
        <v>44.0</v>
      </c>
      <c r="K467" s="65"/>
      <c r="L467" s="65"/>
      <c r="M467" s="65"/>
      <c r="N467" s="65"/>
      <c r="O467" s="45" t="str">
        <f t="shared" ref="O467:P467" si="301">IF(M467&gt;0,1,"")</f>
        <v/>
      </c>
      <c r="P467" s="45" t="str">
        <f t="shared" si="301"/>
        <v/>
      </c>
      <c r="Q467" s="34" t="str">
        <f t="shared" si="2"/>
        <v>#N/A</v>
      </c>
      <c r="R467" s="34" t="s">
        <v>1846</v>
      </c>
      <c r="T467" s="66" t="s">
        <v>1847</v>
      </c>
      <c r="U467" s="34" t="s">
        <v>108</v>
      </c>
      <c r="V467" s="34" t="s">
        <v>28</v>
      </c>
      <c r="W467" s="28">
        <v>84020.0</v>
      </c>
      <c r="X467" s="35" t="s">
        <v>29</v>
      </c>
      <c r="Y467" s="42"/>
      <c r="Z467" s="29" t="str">
        <f t="shared" si="245"/>
        <v/>
      </c>
      <c r="AA467" s="30"/>
      <c r="AB467" s="27"/>
      <c r="AC467" s="27" t="str">
        <f t="shared" si="246"/>
        <v/>
      </c>
      <c r="AD467" s="31" t="str">
        <f t="shared" si="247"/>
        <v/>
      </c>
      <c r="AE467" s="53" t="s">
        <v>92</v>
      </c>
      <c r="AF467" s="14"/>
      <c r="AG467" s="14"/>
      <c r="AH467" s="14"/>
      <c r="AI467" s="14"/>
      <c r="AJ467" s="14"/>
      <c r="AK467" s="14"/>
      <c r="AL467" s="14"/>
      <c r="AM467" s="14"/>
    </row>
    <row r="468" ht="14.25" customHeight="1">
      <c r="A468" s="39">
        <v>4.0</v>
      </c>
      <c r="B468" s="37">
        <v>45873.0</v>
      </c>
      <c r="C468" s="38" t="str">
        <f t="shared" si="1"/>
        <v>#REF!</v>
      </c>
      <c r="D468" s="53" t="s">
        <v>1848</v>
      </c>
      <c r="E468" s="39">
        <v>1480.0</v>
      </c>
      <c r="F468" s="36" t="s">
        <v>52</v>
      </c>
      <c r="G468" s="36">
        <v>14.0</v>
      </c>
      <c r="H468" s="36">
        <v>3.0</v>
      </c>
      <c r="I468" s="36">
        <v>1.0</v>
      </c>
      <c r="J468" s="36">
        <v>18.0</v>
      </c>
      <c r="Q468" s="34" t="str">
        <f t="shared" si="2"/>
        <v>#N/A</v>
      </c>
      <c r="R468" s="39" t="s">
        <v>1849</v>
      </c>
      <c r="S468" s="39"/>
      <c r="T468" s="44" t="s">
        <v>1850</v>
      </c>
      <c r="U468" s="39" t="s">
        <v>243</v>
      </c>
      <c r="V468" s="39" t="s">
        <v>28</v>
      </c>
      <c r="W468" s="41">
        <v>84062.0</v>
      </c>
      <c r="X468" s="39" t="s">
        <v>35</v>
      </c>
      <c r="Y468" s="36"/>
      <c r="Z468" s="37" t="str">
        <f t="shared" si="245"/>
        <v/>
      </c>
      <c r="AA468" s="37"/>
      <c r="AB468" s="36"/>
      <c r="AC468" s="36" t="str">
        <f t="shared" si="246"/>
        <v/>
      </c>
      <c r="AD468" s="38" t="str">
        <f t="shared" si="247"/>
        <v/>
      </c>
      <c r="AE468" s="53" t="s">
        <v>92</v>
      </c>
      <c r="AF468" s="14"/>
      <c r="AG468" s="14"/>
      <c r="AH468" s="14"/>
      <c r="AI468" s="14"/>
      <c r="AJ468" s="14"/>
      <c r="AK468" s="14"/>
      <c r="AL468" s="14"/>
      <c r="AM468" s="14"/>
    </row>
    <row r="469" ht="14.25" customHeight="1">
      <c r="A469" s="39">
        <v>4.0</v>
      </c>
      <c r="B469" s="37">
        <v>45873.0</v>
      </c>
      <c r="C469" s="38" t="str">
        <f t="shared" si="1"/>
        <v>#REF!</v>
      </c>
      <c r="D469" s="53" t="s">
        <v>1851</v>
      </c>
      <c r="E469" s="40">
        <v>1.2245192E7</v>
      </c>
      <c r="F469" s="36" t="s">
        <v>52</v>
      </c>
      <c r="G469" s="36">
        <v>16.0</v>
      </c>
      <c r="H469" s="36">
        <v>3.0</v>
      </c>
      <c r="I469" s="36">
        <v>1.0</v>
      </c>
      <c r="J469" s="36">
        <v>20.0</v>
      </c>
      <c r="Q469" s="34" t="str">
        <f t="shared" si="2"/>
        <v>#N/A</v>
      </c>
      <c r="R469" s="39" t="s">
        <v>1852</v>
      </c>
      <c r="S469" s="39"/>
      <c r="T469" s="39" t="s">
        <v>1853</v>
      </c>
      <c r="U469" s="39" t="s">
        <v>1854</v>
      </c>
      <c r="V469" s="39" t="s">
        <v>28</v>
      </c>
      <c r="W469" s="41">
        <v>84004.0</v>
      </c>
      <c r="X469" s="39" t="s">
        <v>35</v>
      </c>
      <c r="Y469" s="36"/>
      <c r="Z469" s="37" t="str">
        <f t="shared" si="245"/>
        <v/>
      </c>
      <c r="AA469" s="37"/>
      <c r="AB469" s="36"/>
      <c r="AC469" s="36" t="str">
        <f t="shared" si="246"/>
        <v/>
      </c>
      <c r="AD469" s="38" t="str">
        <f t="shared" si="247"/>
        <v/>
      </c>
      <c r="AE469" s="53" t="s">
        <v>92</v>
      </c>
      <c r="AF469" s="14"/>
      <c r="AG469" s="14"/>
      <c r="AH469" s="14"/>
      <c r="AI469" s="14"/>
      <c r="AJ469" s="14"/>
      <c r="AK469" s="14"/>
      <c r="AL469" s="14"/>
      <c r="AM469" s="14"/>
    </row>
    <row r="470" ht="14.25" customHeight="1">
      <c r="A470" s="39">
        <v>10.0</v>
      </c>
      <c r="B470" s="37">
        <v>45873.0</v>
      </c>
      <c r="C470" s="38" t="str">
        <f t="shared" si="1"/>
        <v>#REF!</v>
      </c>
      <c r="D470" s="53" t="s">
        <v>1855</v>
      </c>
      <c r="E470" s="39">
        <v>58770.0</v>
      </c>
      <c r="F470" s="36" t="s">
        <v>52</v>
      </c>
      <c r="G470" s="36">
        <v>34.0</v>
      </c>
      <c r="H470" s="36">
        <v>3.0</v>
      </c>
      <c r="I470" s="36">
        <v>1.0</v>
      </c>
      <c r="J470" s="36">
        <v>38.0</v>
      </c>
      <c r="K470" s="36"/>
      <c r="L470" s="36"/>
      <c r="M470" s="36"/>
      <c r="N470" s="36"/>
      <c r="O470" s="36" t="str">
        <f t="shared" ref="O470:P470" si="302">IF(M470&gt;0,1,"")</f>
        <v/>
      </c>
      <c r="P470" s="36" t="str">
        <f t="shared" si="302"/>
        <v/>
      </c>
      <c r="Q470" s="34" t="str">
        <f t="shared" si="2"/>
        <v>#N/A</v>
      </c>
      <c r="R470" s="39" t="s">
        <v>1856</v>
      </c>
      <c r="S470" s="39"/>
      <c r="T470" s="44" t="s">
        <v>1857</v>
      </c>
      <c r="U470" s="44" t="s">
        <v>243</v>
      </c>
      <c r="V470" s="44" t="s">
        <v>28</v>
      </c>
      <c r="W470" s="78">
        <v>84062.0</v>
      </c>
      <c r="X470" s="44" t="s">
        <v>35</v>
      </c>
      <c r="Y470" s="36"/>
      <c r="Z470" s="37" t="str">
        <f t="shared" si="245"/>
        <v/>
      </c>
      <c r="AA470" s="37"/>
      <c r="AB470" s="36"/>
      <c r="AC470" s="36" t="str">
        <f t="shared" si="246"/>
        <v/>
      </c>
      <c r="AD470" s="38" t="str">
        <f t="shared" si="247"/>
        <v/>
      </c>
      <c r="AE470" s="39"/>
      <c r="AF470" s="14"/>
      <c r="AG470" s="14"/>
      <c r="AH470" s="14"/>
      <c r="AI470" s="56"/>
      <c r="AJ470" s="56"/>
      <c r="AK470" s="14"/>
      <c r="AL470" s="14"/>
      <c r="AM470" s="14"/>
    </row>
    <row r="471" ht="14.25" customHeight="1">
      <c r="A471" s="39">
        <v>10.0</v>
      </c>
      <c r="B471" s="37">
        <v>45873.0</v>
      </c>
      <c r="C471" s="38" t="str">
        <f t="shared" si="1"/>
        <v>#REF!</v>
      </c>
      <c r="D471" s="53" t="s">
        <v>1858</v>
      </c>
      <c r="E471" s="39">
        <v>63769.0</v>
      </c>
      <c r="F471" s="36" t="s">
        <v>52</v>
      </c>
      <c r="G471" s="36">
        <v>32.0</v>
      </c>
      <c r="H471" s="36">
        <v>3.0</v>
      </c>
      <c r="I471" s="36">
        <v>1.0</v>
      </c>
      <c r="J471" s="36">
        <v>36.0</v>
      </c>
      <c r="Q471" s="34" t="str">
        <f t="shared" si="2"/>
        <v>#N/A</v>
      </c>
      <c r="R471" s="39" t="s">
        <v>1859</v>
      </c>
      <c r="S471" s="43" t="s">
        <v>1860</v>
      </c>
      <c r="T471" s="44" t="s">
        <v>1861</v>
      </c>
      <c r="U471" s="39" t="s">
        <v>277</v>
      </c>
      <c r="V471" s="39" t="s">
        <v>28</v>
      </c>
      <c r="W471" s="41">
        <v>84003.0</v>
      </c>
      <c r="X471" s="39" t="s">
        <v>35</v>
      </c>
      <c r="Y471" s="36"/>
      <c r="Z471" s="37" t="str">
        <f t="shared" si="245"/>
        <v/>
      </c>
      <c r="AA471" s="37"/>
      <c r="AB471" s="36"/>
      <c r="AC471" s="36" t="str">
        <f t="shared" si="246"/>
        <v/>
      </c>
      <c r="AD471" s="38" t="str">
        <f t="shared" si="247"/>
        <v/>
      </c>
      <c r="AE471" s="53" t="s">
        <v>92</v>
      </c>
      <c r="AF471" s="14"/>
      <c r="AG471" s="14"/>
      <c r="AH471" s="14"/>
      <c r="AI471" s="14"/>
      <c r="AJ471" s="14"/>
      <c r="AK471" s="14"/>
      <c r="AL471" s="14"/>
      <c r="AM471" s="14"/>
    </row>
    <row r="472" ht="14.25" customHeight="1">
      <c r="A472" s="39">
        <v>6.0</v>
      </c>
      <c r="B472" s="37">
        <v>45873.0</v>
      </c>
      <c r="C472" s="38" t="str">
        <f t="shared" si="1"/>
        <v>#REF!</v>
      </c>
      <c r="D472" s="53" t="s">
        <v>1862</v>
      </c>
      <c r="E472" s="39">
        <v>117276.0</v>
      </c>
      <c r="F472" s="36" t="s">
        <v>52</v>
      </c>
      <c r="G472" s="36">
        <v>22.0</v>
      </c>
      <c r="H472" s="36">
        <v>3.0</v>
      </c>
      <c r="I472" s="36">
        <v>1.0</v>
      </c>
      <c r="J472" s="36">
        <v>26.0</v>
      </c>
      <c r="Q472" s="34" t="str">
        <f t="shared" si="2"/>
        <v>#N/A</v>
      </c>
      <c r="R472" s="39" t="s">
        <v>1863</v>
      </c>
      <c r="S472" s="39"/>
      <c r="T472" s="44" t="s">
        <v>1864</v>
      </c>
      <c r="U472" s="39" t="s">
        <v>277</v>
      </c>
      <c r="V472" s="39" t="s">
        <v>28</v>
      </c>
      <c r="W472" s="41">
        <v>84003.0</v>
      </c>
      <c r="X472" s="39" t="s">
        <v>35</v>
      </c>
      <c r="Y472" s="36"/>
      <c r="Z472" s="37" t="str">
        <f t="shared" si="245"/>
        <v/>
      </c>
      <c r="AA472" s="37"/>
      <c r="AB472" s="36"/>
      <c r="AC472" s="36" t="str">
        <f t="shared" si="246"/>
        <v/>
      </c>
      <c r="AD472" s="38" t="str">
        <f t="shared" si="247"/>
        <v/>
      </c>
      <c r="AE472" s="39" t="s">
        <v>1865</v>
      </c>
      <c r="AF472" s="14"/>
      <c r="AG472" s="14"/>
      <c r="AH472" s="14"/>
      <c r="AI472" s="14"/>
      <c r="AJ472" s="14"/>
      <c r="AK472" s="14"/>
      <c r="AL472" s="14"/>
      <c r="AM472" s="14"/>
    </row>
    <row r="473" ht="14.25" customHeight="1">
      <c r="A473" s="39">
        <v>10.0</v>
      </c>
      <c r="B473" s="37">
        <v>45873.0</v>
      </c>
      <c r="C473" s="38" t="str">
        <f t="shared" si="1"/>
        <v>#REF!</v>
      </c>
      <c r="D473" s="53" t="s">
        <v>1866</v>
      </c>
      <c r="E473" s="40">
        <v>56567.0</v>
      </c>
      <c r="F473" s="36" t="s">
        <v>52</v>
      </c>
      <c r="G473" s="36">
        <v>34.0</v>
      </c>
      <c r="H473" s="36">
        <v>4.0</v>
      </c>
      <c r="I473" s="36">
        <v>1.0</v>
      </c>
      <c r="J473" s="36">
        <v>39.0</v>
      </c>
      <c r="Q473" s="34" t="str">
        <f t="shared" si="2"/>
        <v>#N/A</v>
      </c>
      <c r="R473" s="39" t="s">
        <v>1867</v>
      </c>
      <c r="S473" s="39"/>
      <c r="T473" s="39" t="s">
        <v>1868</v>
      </c>
      <c r="U473" s="39" t="s">
        <v>179</v>
      </c>
      <c r="V473" s="39" t="s">
        <v>28</v>
      </c>
      <c r="W473" s="41">
        <v>84043.0</v>
      </c>
      <c r="X473" s="39" t="s">
        <v>35</v>
      </c>
      <c r="Y473" s="36"/>
      <c r="Z473" s="37" t="str">
        <f t="shared" si="245"/>
        <v/>
      </c>
      <c r="AA473" s="37"/>
      <c r="AB473" s="36"/>
      <c r="AC473" s="36" t="str">
        <f t="shared" si="246"/>
        <v/>
      </c>
      <c r="AD473" s="38" t="str">
        <f t="shared" si="247"/>
        <v/>
      </c>
      <c r="AE473" s="39"/>
      <c r="AF473" s="14"/>
      <c r="AG473" s="14"/>
      <c r="AH473" s="14"/>
      <c r="AI473" s="14"/>
      <c r="AJ473" s="14"/>
      <c r="AK473" s="14"/>
      <c r="AL473" s="14"/>
      <c r="AM473" s="14"/>
    </row>
    <row r="474" ht="14.25" customHeight="1">
      <c r="A474" s="34">
        <v>8.0</v>
      </c>
      <c r="B474" s="30">
        <v>45873.0</v>
      </c>
      <c r="C474" s="31" t="str">
        <f t="shared" si="1"/>
        <v>#REF!</v>
      </c>
      <c r="D474" s="53" t="s">
        <v>1869</v>
      </c>
      <c r="E474" s="34">
        <v>1.2248597E7</v>
      </c>
      <c r="F474" s="27" t="s">
        <v>52</v>
      </c>
      <c r="G474" s="27">
        <v>26.0</v>
      </c>
      <c r="H474" s="27">
        <v>3.0</v>
      </c>
      <c r="I474" s="27">
        <v>1.0</v>
      </c>
      <c r="J474" s="27">
        <v>30.0</v>
      </c>
      <c r="K474" s="27"/>
      <c r="L474" s="27"/>
      <c r="M474" s="27"/>
      <c r="N474" s="27"/>
      <c r="O474" s="45" t="str">
        <f t="shared" ref="O474:P474" si="303">IF(M474&gt;0,1,"")</f>
        <v/>
      </c>
      <c r="P474" s="45" t="str">
        <f t="shared" si="303"/>
        <v/>
      </c>
      <c r="Q474" s="34" t="str">
        <f t="shared" si="2"/>
        <v>#N/A</v>
      </c>
      <c r="R474" s="34" t="s">
        <v>1870</v>
      </c>
      <c r="S474" s="9" t="s">
        <v>1871</v>
      </c>
      <c r="T474" s="35" t="s">
        <v>1872</v>
      </c>
      <c r="U474" s="35" t="s">
        <v>186</v>
      </c>
      <c r="V474" s="35" t="s">
        <v>28</v>
      </c>
      <c r="W474" s="58">
        <v>84116.0</v>
      </c>
      <c r="X474" s="35" t="s">
        <v>29</v>
      </c>
      <c r="Y474" s="42"/>
      <c r="Z474" s="29" t="str">
        <f t="shared" si="245"/>
        <v/>
      </c>
      <c r="AA474" s="30"/>
      <c r="AB474" s="53"/>
      <c r="AC474" s="27" t="str">
        <f t="shared" si="246"/>
        <v/>
      </c>
      <c r="AD474" s="31" t="str">
        <f t="shared" si="247"/>
        <v/>
      </c>
      <c r="AE474" s="53" t="s">
        <v>92</v>
      </c>
      <c r="AF474" s="14"/>
      <c r="AG474" s="14"/>
      <c r="AH474" s="14"/>
      <c r="AI474" s="14"/>
      <c r="AJ474" s="14"/>
      <c r="AK474" s="14"/>
      <c r="AL474" s="14"/>
      <c r="AM474" s="14"/>
    </row>
    <row r="475" ht="14.25" customHeight="1">
      <c r="A475" s="34">
        <v>12.0</v>
      </c>
      <c r="B475" s="30">
        <v>45873.0</v>
      </c>
      <c r="C475" s="31" t="str">
        <f t="shared" si="1"/>
        <v>#REF!</v>
      </c>
      <c r="D475" s="14" t="s">
        <v>1873</v>
      </c>
      <c r="E475" s="34">
        <v>115253.0</v>
      </c>
      <c r="F475" s="27" t="s">
        <v>52</v>
      </c>
      <c r="G475" s="27">
        <v>54.0</v>
      </c>
      <c r="H475" s="27">
        <v>3.0</v>
      </c>
      <c r="I475" s="27">
        <v>1.0</v>
      </c>
      <c r="J475" s="27">
        <v>58.0</v>
      </c>
      <c r="K475" s="27"/>
      <c r="L475" s="27"/>
      <c r="M475" s="27"/>
      <c r="N475" s="27"/>
      <c r="O475" s="45" t="str">
        <f t="shared" ref="O475:P475" si="304">IF(M475&gt;0,1,"")</f>
        <v/>
      </c>
      <c r="P475" s="45" t="str">
        <f t="shared" si="304"/>
        <v/>
      </c>
      <c r="Q475" s="34" t="str">
        <f t="shared" si="2"/>
        <v>#N/A</v>
      </c>
      <c r="R475" s="34" t="s">
        <v>1874</v>
      </c>
      <c r="S475" s="9" t="s">
        <v>1875</v>
      </c>
      <c r="T475" s="35" t="s">
        <v>1876</v>
      </c>
      <c r="U475" s="35" t="s">
        <v>195</v>
      </c>
      <c r="V475" s="35" t="s">
        <v>28</v>
      </c>
      <c r="W475" s="58">
        <v>84047.0</v>
      </c>
      <c r="X475" s="35" t="s">
        <v>29</v>
      </c>
      <c r="Y475" s="42" t="s">
        <v>64</v>
      </c>
      <c r="Z475" s="29">
        <f t="shared" si="245"/>
        <v>45873</v>
      </c>
      <c r="AA475" s="30">
        <v>45880.0</v>
      </c>
      <c r="AB475" s="27" t="s">
        <v>1877</v>
      </c>
      <c r="AC475" s="27" t="str">
        <f t="shared" si="246"/>
        <v/>
      </c>
      <c r="AD475" s="31">
        <f t="shared" si="247"/>
        <v>7</v>
      </c>
      <c r="AE475" s="14" t="s">
        <v>1878</v>
      </c>
      <c r="AF475" s="14"/>
      <c r="AG475" s="14"/>
      <c r="AH475" s="14"/>
      <c r="AI475" s="14"/>
      <c r="AJ475" s="14"/>
      <c r="AK475" s="14"/>
      <c r="AL475" s="14"/>
      <c r="AM475" s="14"/>
    </row>
    <row r="476" ht="14.25" customHeight="1">
      <c r="A476" s="39">
        <v>12.0</v>
      </c>
      <c r="B476" s="37">
        <v>45874.0</v>
      </c>
      <c r="C476" s="38" t="str">
        <f t="shared" si="1"/>
        <v>#REF!</v>
      </c>
      <c r="D476" s="39" t="s">
        <v>1879</v>
      </c>
      <c r="E476" s="39">
        <v>214474.0</v>
      </c>
      <c r="F476" s="36" t="s">
        <v>52</v>
      </c>
      <c r="G476" s="36">
        <v>50.0</v>
      </c>
      <c r="H476" s="36">
        <v>5.0</v>
      </c>
      <c r="I476" s="36">
        <v>2.0</v>
      </c>
      <c r="J476" s="36">
        <v>57.0</v>
      </c>
      <c r="Q476" s="34" t="str">
        <f t="shared" si="2"/>
        <v>#N/A</v>
      </c>
      <c r="R476" s="39" t="s">
        <v>1880</v>
      </c>
      <c r="S476" s="39"/>
      <c r="T476" s="44" t="s">
        <v>1881</v>
      </c>
      <c r="U476" s="39" t="s">
        <v>1882</v>
      </c>
      <c r="V476" s="39" t="s">
        <v>28</v>
      </c>
      <c r="W476" s="41">
        <v>84664.0</v>
      </c>
      <c r="X476" s="39" t="s">
        <v>35</v>
      </c>
      <c r="Y476" s="36" t="s">
        <v>1642</v>
      </c>
      <c r="Z476" s="37">
        <f t="shared" si="245"/>
        <v>45874</v>
      </c>
      <c r="AA476" s="37"/>
      <c r="AB476" s="36"/>
      <c r="AC476" s="36" t="str">
        <f t="shared" si="246"/>
        <v>#REF!</v>
      </c>
      <c r="AD476" s="38" t="str">
        <f t="shared" si="247"/>
        <v/>
      </c>
      <c r="AE476" s="39" t="s">
        <v>1883</v>
      </c>
      <c r="AF476" s="14"/>
      <c r="AG476" s="14"/>
      <c r="AH476" s="14"/>
      <c r="AI476" s="14"/>
      <c r="AJ476" s="14"/>
      <c r="AK476" s="14"/>
      <c r="AL476" s="14"/>
      <c r="AM476" s="14"/>
    </row>
    <row r="477" ht="14.25" customHeight="1">
      <c r="A477" s="39">
        <v>9.0</v>
      </c>
      <c r="B477" s="37">
        <v>45874.0</v>
      </c>
      <c r="C477" s="38" t="str">
        <f t="shared" si="1"/>
        <v>#REF!</v>
      </c>
      <c r="D477" s="39" t="s">
        <v>1884</v>
      </c>
      <c r="E477" s="39">
        <v>63262.0</v>
      </c>
      <c r="F477" s="36" t="s">
        <v>52</v>
      </c>
      <c r="G477" s="36">
        <v>35.0</v>
      </c>
      <c r="H477" s="36">
        <v>5.0</v>
      </c>
      <c r="I477" s="36">
        <v>2.0</v>
      </c>
      <c r="J477" s="36">
        <v>42.0</v>
      </c>
      <c r="Q477" s="34" t="str">
        <f t="shared" si="2"/>
        <v>#N/A</v>
      </c>
      <c r="R477" s="39" t="s">
        <v>1885</v>
      </c>
      <c r="S477" s="39"/>
      <c r="T477" s="44" t="s">
        <v>1886</v>
      </c>
      <c r="U477" s="39" t="s">
        <v>1882</v>
      </c>
      <c r="V477" s="39" t="s">
        <v>28</v>
      </c>
      <c r="W477" s="41">
        <v>84664.0</v>
      </c>
      <c r="X477" s="39" t="s">
        <v>35</v>
      </c>
      <c r="Y477" s="36" t="s">
        <v>1642</v>
      </c>
      <c r="Z477" s="37">
        <f t="shared" si="245"/>
        <v>45874</v>
      </c>
      <c r="AA477" s="37"/>
      <c r="AB477" s="36"/>
      <c r="AC477" s="36" t="str">
        <f t="shared" si="246"/>
        <v>#REF!</v>
      </c>
      <c r="AD477" s="38" t="str">
        <f t="shared" si="247"/>
        <v/>
      </c>
      <c r="AE477" s="39" t="s">
        <v>1887</v>
      </c>
      <c r="AF477" s="14"/>
      <c r="AG477" s="14"/>
      <c r="AH477" s="14"/>
      <c r="AI477" s="14"/>
      <c r="AJ477" s="14"/>
      <c r="AK477" s="14"/>
      <c r="AL477" s="14"/>
      <c r="AM477" s="14"/>
    </row>
    <row r="478" ht="14.25" customHeight="1">
      <c r="A478" s="34">
        <v>8.0</v>
      </c>
      <c r="B478" s="30">
        <v>45875.0</v>
      </c>
      <c r="C478" s="31" t="str">
        <f t="shared" si="1"/>
        <v>#REF!</v>
      </c>
      <c r="D478" s="14" t="s">
        <v>1888</v>
      </c>
      <c r="E478" s="34">
        <v>11475.0</v>
      </c>
      <c r="F478" s="27" t="s">
        <v>52</v>
      </c>
      <c r="G478" s="27">
        <v>24.0</v>
      </c>
      <c r="H478" s="27">
        <v>3.0</v>
      </c>
      <c r="I478" s="27">
        <v>1.0</v>
      </c>
      <c r="J478" s="27">
        <v>28.0</v>
      </c>
      <c r="K478" s="27"/>
      <c r="L478" s="27"/>
      <c r="M478" s="27"/>
      <c r="N478" s="27"/>
      <c r="O478" s="45" t="str">
        <f t="shared" ref="O478:P478" si="305">IF(M478&gt;0,1,"")</f>
        <v/>
      </c>
      <c r="P478" s="45" t="str">
        <f t="shared" si="305"/>
        <v/>
      </c>
      <c r="Q478" s="34" t="str">
        <f t="shared" si="2"/>
        <v>#N/A</v>
      </c>
      <c r="R478" s="34" t="s">
        <v>1889</v>
      </c>
      <c r="S478" s="9" t="s">
        <v>1890</v>
      </c>
      <c r="T478" s="35" t="s">
        <v>1891</v>
      </c>
      <c r="U478" s="35" t="s">
        <v>292</v>
      </c>
      <c r="V478" s="35" t="s">
        <v>28</v>
      </c>
      <c r="W478" s="58">
        <v>84120.0</v>
      </c>
      <c r="X478" s="35" t="s">
        <v>29</v>
      </c>
      <c r="Y478" s="42" t="s">
        <v>64</v>
      </c>
      <c r="Z478" s="29">
        <f t="shared" si="245"/>
        <v>45875</v>
      </c>
      <c r="AA478" s="30">
        <v>45593.0</v>
      </c>
      <c r="AB478" s="27" t="s">
        <v>1892</v>
      </c>
      <c r="AC478" s="27" t="str">
        <f t="shared" si="246"/>
        <v/>
      </c>
      <c r="AD478" s="31">
        <f t="shared" si="247"/>
        <v>-282</v>
      </c>
      <c r="AE478" s="14" t="s">
        <v>92</v>
      </c>
      <c r="AF478" s="14"/>
      <c r="AG478" s="14"/>
      <c r="AH478" s="14"/>
      <c r="AI478" s="14"/>
      <c r="AJ478" s="14"/>
      <c r="AK478" s="14"/>
      <c r="AL478" s="14"/>
      <c r="AM478" s="14"/>
    </row>
    <row r="479" ht="14.25" customHeight="1">
      <c r="A479" s="39">
        <v>40.0</v>
      </c>
      <c r="B479" s="37">
        <v>45876.0</v>
      </c>
      <c r="C479" s="38" t="str">
        <f t="shared" si="1"/>
        <v>#REF!</v>
      </c>
      <c r="D479" s="53" t="s">
        <v>1888</v>
      </c>
      <c r="E479" s="39">
        <v>1.2246818E7</v>
      </c>
      <c r="F479" s="36" t="s">
        <v>52</v>
      </c>
      <c r="G479" s="36">
        <v>200.0</v>
      </c>
      <c r="H479" s="36">
        <v>8.0</v>
      </c>
      <c r="I479" s="36">
        <v>2.0</v>
      </c>
      <c r="J479" s="36">
        <v>210.0</v>
      </c>
      <c r="Q479" s="34" t="str">
        <f t="shared" si="2"/>
        <v>#N/A</v>
      </c>
      <c r="R479" s="39" t="s">
        <v>1893</v>
      </c>
      <c r="S479" s="43" t="s">
        <v>1894</v>
      </c>
      <c r="T479" s="44" t="s">
        <v>1895</v>
      </c>
      <c r="U479" s="39" t="s">
        <v>256</v>
      </c>
      <c r="V479" s="39" t="s">
        <v>28</v>
      </c>
      <c r="W479" s="41">
        <v>84058.0</v>
      </c>
      <c r="X479" s="39" t="s">
        <v>35</v>
      </c>
      <c r="Y479" s="36"/>
      <c r="Z479" s="30" t="str">
        <f t="shared" si="245"/>
        <v/>
      </c>
      <c r="AA479" s="37"/>
      <c r="AB479" s="36"/>
      <c r="AC479" s="36" t="str">
        <f t="shared" si="246"/>
        <v/>
      </c>
      <c r="AD479" s="38" t="str">
        <f t="shared" si="247"/>
        <v/>
      </c>
      <c r="AE479" s="53" t="s">
        <v>92</v>
      </c>
      <c r="AF479" s="14"/>
      <c r="AG479" s="14"/>
      <c r="AH479" s="14"/>
      <c r="AI479" s="14"/>
      <c r="AJ479" s="14"/>
      <c r="AK479" s="14"/>
      <c r="AL479" s="14"/>
      <c r="AM479" s="14"/>
    </row>
    <row r="480" ht="14.25" customHeight="1">
      <c r="A480" s="34">
        <v>8.0</v>
      </c>
      <c r="B480" s="30">
        <v>45876.0</v>
      </c>
      <c r="C480" s="31" t="str">
        <f t="shared" si="1"/>
        <v>#REF!</v>
      </c>
      <c r="D480" s="14" t="s">
        <v>1535</v>
      </c>
      <c r="E480" s="34">
        <v>1.2243988E7</v>
      </c>
      <c r="F480" s="27" t="s">
        <v>52</v>
      </c>
      <c r="G480" s="27">
        <v>36.0</v>
      </c>
      <c r="H480" s="27">
        <v>4.0</v>
      </c>
      <c r="I480" s="27">
        <v>2.0</v>
      </c>
      <c r="J480" s="27">
        <v>42.0</v>
      </c>
      <c r="K480" s="27"/>
      <c r="L480" s="27"/>
      <c r="M480" s="27"/>
      <c r="N480" s="27"/>
      <c r="O480" s="45" t="str">
        <f t="shared" ref="O480:P480" si="306">IF(M480&gt;0,1,"")</f>
        <v/>
      </c>
      <c r="P480" s="45" t="str">
        <f t="shared" si="306"/>
        <v/>
      </c>
      <c r="Q480" s="34" t="str">
        <f t="shared" si="2"/>
        <v>#N/A</v>
      </c>
      <c r="R480" s="34" t="s">
        <v>1896</v>
      </c>
      <c r="T480" s="35" t="s">
        <v>1897</v>
      </c>
      <c r="U480" s="35" t="s">
        <v>731</v>
      </c>
      <c r="V480" s="35" t="s">
        <v>28</v>
      </c>
      <c r="W480" s="58">
        <v>84121.0</v>
      </c>
      <c r="X480" s="35" t="s">
        <v>29</v>
      </c>
      <c r="Y480" s="42"/>
      <c r="Z480" s="29" t="str">
        <f t="shared" si="245"/>
        <v/>
      </c>
      <c r="AA480" s="30"/>
      <c r="AB480" s="27"/>
      <c r="AC480" s="27" t="str">
        <f t="shared" si="246"/>
        <v/>
      </c>
      <c r="AD480" s="31" t="str">
        <f t="shared" si="247"/>
        <v/>
      </c>
      <c r="AE480" s="14"/>
      <c r="AF480" s="14"/>
      <c r="AG480" s="14"/>
      <c r="AH480" s="14"/>
      <c r="AI480" s="56"/>
      <c r="AJ480" s="56"/>
      <c r="AK480" s="14"/>
      <c r="AL480" s="14"/>
      <c r="AM480" s="14"/>
    </row>
    <row r="481" ht="14.25" customHeight="1">
      <c r="A481" s="39">
        <v>8.0</v>
      </c>
      <c r="B481" s="37">
        <v>45880.0</v>
      </c>
      <c r="C481" s="38" t="str">
        <f t="shared" si="1"/>
        <v>#REF!</v>
      </c>
      <c r="D481" s="39" t="s">
        <v>1898</v>
      </c>
      <c r="E481" s="40">
        <v>121742.0</v>
      </c>
      <c r="F481" s="36" t="s">
        <v>52</v>
      </c>
      <c r="G481" s="36">
        <v>28.0</v>
      </c>
      <c r="H481" s="36">
        <v>3.0</v>
      </c>
      <c r="I481" s="36">
        <v>1.0</v>
      </c>
      <c r="J481" s="36">
        <v>32.0</v>
      </c>
      <c r="Q481" s="34" t="str">
        <f t="shared" si="2"/>
        <v>#N/A</v>
      </c>
      <c r="R481" s="39" t="s">
        <v>1899</v>
      </c>
      <c r="S481" s="39"/>
      <c r="T481" s="39" t="s">
        <v>1900</v>
      </c>
      <c r="U481" s="39" t="s">
        <v>179</v>
      </c>
      <c r="V481" s="39" t="s">
        <v>28</v>
      </c>
      <c r="W481" s="41">
        <v>84043.0</v>
      </c>
      <c r="X481" s="39" t="s">
        <v>35</v>
      </c>
      <c r="Y481" s="36"/>
      <c r="Z481" s="37" t="str">
        <f t="shared" si="245"/>
        <v/>
      </c>
      <c r="AA481" s="37"/>
      <c r="AB481" s="36"/>
      <c r="AC481" s="36"/>
      <c r="AD481" s="38" t="str">
        <f t="shared" si="247"/>
        <v/>
      </c>
      <c r="AE481" s="39"/>
      <c r="AF481" s="14"/>
      <c r="AG481" s="14"/>
      <c r="AH481" s="14"/>
      <c r="AI481" s="14"/>
      <c r="AJ481" s="14"/>
      <c r="AK481" s="14"/>
      <c r="AL481" s="14"/>
      <c r="AM481" s="14"/>
    </row>
    <row r="482" ht="14.25" customHeight="1">
      <c r="A482" s="34">
        <v>8.0</v>
      </c>
      <c r="B482" s="30">
        <v>45881.0</v>
      </c>
      <c r="C482" s="31" t="str">
        <f t="shared" si="1"/>
        <v>#REF!</v>
      </c>
      <c r="D482" s="14" t="s">
        <v>1535</v>
      </c>
      <c r="E482" s="34">
        <v>4847.0</v>
      </c>
      <c r="F482" s="27" t="s">
        <v>52</v>
      </c>
      <c r="G482" s="27">
        <v>32.0</v>
      </c>
      <c r="H482" s="27">
        <v>3.0</v>
      </c>
      <c r="I482" s="27">
        <v>1.0</v>
      </c>
      <c r="J482" s="27">
        <v>36.0</v>
      </c>
      <c r="K482" s="27"/>
      <c r="L482" s="27"/>
      <c r="M482" s="27"/>
      <c r="N482" s="27"/>
      <c r="O482" s="45" t="str">
        <f t="shared" ref="O482:P482" si="307">IF(M482&gt;0,1,"")</f>
        <v/>
      </c>
      <c r="P482" s="45" t="str">
        <f t="shared" si="307"/>
        <v/>
      </c>
      <c r="Q482" s="34" t="str">
        <f t="shared" si="2"/>
        <v>#N/A</v>
      </c>
      <c r="R482" s="34" t="s">
        <v>1901</v>
      </c>
      <c r="S482" s="9" t="s">
        <v>1902</v>
      </c>
      <c r="T482" s="35" t="s">
        <v>1903</v>
      </c>
      <c r="U482" s="35" t="s">
        <v>186</v>
      </c>
      <c r="V482" s="35" t="s">
        <v>28</v>
      </c>
      <c r="W482" s="58">
        <v>84108.0</v>
      </c>
      <c r="X482" s="35" t="s">
        <v>29</v>
      </c>
      <c r="Y482" s="42"/>
      <c r="Z482" s="29" t="str">
        <f t="shared" si="245"/>
        <v/>
      </c>
      <c r="AA482" s="30"/>
      <c r="AB482" s="27"/>
      <c r="AC482" s="27" t="str">
        <f t="shared" ref="AC482:AC498" si="309">IF(Y482="V",#REF!-Z482,IF(Y482="C","",""))</f>
        <v/>
      </c>
      <c r="AD482" s="31" t="str">
        <f t="shared" si="247"/>
        <v/>
      </c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ht="14.25" customHeight="1">
      <c r="A483" s="34">
        <v>12.0</v>
      </c>
      <c r="B483" s="30">
        <v>45881.0</v>
      </c>
      <c r="C483" s="31" t="str">
        <f t="shared" si="1"/>
        <v>#REF!</v>
      </c>
      <c r="D483" s="14" t="s">
        <v>1904</v>
      </c>
      <c r="E483" s="34">
        <v>94567.0</v>
      </c>
      <c r="F483" s="27" t="s">
        <v>52</v>
      </c>
      <c r="G483" s="27">
        <v>40.0</v>
      </c>
      <c r="H483" s="27">
        <v>4.0</v>
      </c>
      <c r="I483" s="27">
        <v>1.0</v>
      </c>
      <c r="J483" s="27">
        <v>45.0</v>
      </c>
      <c r="K483" s="27"/>
      <c r="L483" s="27"/>
      <c r="M483" s="27"/>
      <c r="N483" s="27"/>
      <c r="O483" s="45" t="str">
        <f t="shared" ref="O483:P483" si="308">IF(M483&gt;0,1,"")</f>
        <v/>
      </c>
      <c r="P483" s="45" t="str">
        <f t="shared" si="308"/>
        <v/>
      </c>
      <c r="Q483" s="34" t="str">
        <f t="shared" si="2"/>
        <v>#N/A</v>
      </c>
      <c r="R483" s="34" t="s">
        <v>1905</v>
      </c>
      <c r="T483" s="35" t="s">
        <v>1906</v>
      </c>
      <c r="U483" s="35" t="s">
        <v>617</v>
      </c>
      <c r="V483" s="35" t="s">
        <v>28</v>
      </c>
      <c r="W483" s="58">
        <v>84044.0</v>
      </c>
      <c r="X483" s="35" t="s">
        <v>29</v>
      </c>
      <c r="Y483" s="42"/>
      <c r="Z483" s="29" t="str">
        <f t="shared" si="245"/>
        <v/>
      </c>
      <c r="AA483" s="30"/>
      <c r="AB483" s="27"/>
      <c r="AC483" s="27" t="str">
        <f t="shared" si="309"/>
        <v/>
      </c>
      <c r="AD483" s="31" t="str">
        <f t="shared" si="247"/>
        <v/>
      </c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ht="14.25" customHeight="1">
      <c r="A484" s="34">
        <v>8.0</v>
      </c>
      <c r="B484" s="30">
        <v>45887.0</v>
      </c>
      <c r="C484" s="31" t="str">
        <f t="shared" si="1"/>
        <v>#REF!</v>
      </c>
      <c r="D484" s="14" t="s">
        <v>1907</v>
      </c>
      <c r="E484" s="34">
        <v>20179.0</v>
      </c>
      <c r="F484" s="27" t="s">
        <v>52</v>
      </c>
      <c r="G484" s="27">
        <v>28.0</v>
      </c>
      <c r="H484" s="27">
        <v>3.0</v>
      </c>
      <c r="I484" s="27">
        <v>1.0</v>
      </c>
      <c r="J484" s="27">
        <v>32.0</v>
      </c>
      <c r="K484" s="27"/>
      <c r="L484" s="27"/>
      <c r="M484" s="27"/>
      <c r="N484" s="27"/>
      <c r="O484" s="45" t="str">
        <f t="shared" ref="O484:P484" si="310">IF(M484&gt;0,1,"")</f>
        <v/>
      </c>
      <c r="P484" s="45" t="str">
        <f t="shared" si="310"/>
        <v/>
      </c>
      <c r="Q484" s="34" t="str">
        <f t="shared" si="2"/>
        <v>#N/A</v>
      </c>
      <c r="R484" s="34" t="s">
        <v>1908</v>
      </c>
      <c r="S484" s="9" t="s">
        <v>1909</v>
      </c>
      <c r="T484" s="35" t="s">
        <v>1910</v>
      </c>
      <c r="U484" s="35" t="s">
        <v>731</v>
      </c>
      <c r="V484" s="35" t="s">
        <v>28</v>
      </c>
      <c r="W484" s="58">
        <v>84107.0</v>
      </c>
      <c r="X484" s="35" t="s">
        <v>29</v>
      </c>
      <c r="Y484" s="42"/>
      <c r="Z484" s="29" t="str">
        <f t="shared" si="245"/>
        <v/>
      </c>
      <c r="AA484" s="30"/>
      <c r="AB484" s="27"/>
      <c r="AC484" s="27" t="str">
        <f t="shared" si="309"/>
        <v/>
      </c>
      <c r="AD484" s="31" t="str">
        <f t="shared" si="247"/>
        <v/>
      </c>
      <c r="AE484" s="14"/>
      <c r="AF484" s="59"/>
      <c r="AG484" s="14"/>
      <c r="AH484" s="14"/>
      <c r="AI484" s="14"/>
      <c r="AJ484" s="14"/>
      <c r="AK484" s="14"/>
      <c r="AL484" s="14"/>
      <c r="AM484" s="14"/>
    </row>
    <row r="485" ht="14.25" customHeight="1">
      <c r="A485" s="34">
        <v>10.0</v>
      </c>
      <c r="B485" s="30">
        <v>45887.0</v>
      </c>
      <c r="C485" s="31" t="str">
        <f t="shared" si="1"/>
        <v>#REF!</v>
      </c>
      <c r="D485" s="14" t="s">
        <v>1911</v>
      </c>
      <c r="E485" s="34">
        <v>58858.0</v>
      </c>
      <c r="F485" s="27" t="s">
        <v>52</v>
      </c>
      <c r="G485" s="27">
        <v>34.0</v>
      </c>
      <c r="H485" s="27">
        <v>4.0</v>
      </c>
      <c r="I485" s="27">
        <v>1.0</v>
      </c>
      <c r="J485" s="27">
        <v>39.0</v>
      </c>
      <c r="K485" s="27"/>
      <c r="L485" s="27"/>
      <c r="M485" s="27"/>
      <c r="N485" s="27"/>
      <c r="O485" s="45" t="str">
        <f t="shared" ref="O485:P485" si="311">IF(M485&gt;0,1,"")</f>
        <v/>
      </c>
      <c r="P485" s="45" t="str">
        <f t="shared" si="311"/>
        <v/>
      </c>
      <c r="Q485" s="34" t="str">
        <f t="shared" si="2"/>
        <v>#N/A</v>
      </c>
      <c r="R485" s="34" t="s">
        <v>1912</v>
      </c>
      <c r="S485" s="9" t="s">
        <v>1913</v>
      </c>
      <c r="T485" s="35" t="s">
        <v>1914</v>
      </c>
      <c r="U485" s="35" t="s">
        <v>453</v>
      </c>
      <c r="V485" s="35" t="s">
        <v>28</v>
      </c>
      <c r="W485" s="58">
        <v>84088.0</v>
      </c>
      <c r="X485" s="35" t="s">
        <v>29</v>
      </c>
      <c r="Y485" s="42"/>
      <c r="Z485" s="29" t="str">
        <f t="shared" si="245"/>
        <v/>
      </c>
      <c r="AA485" s="30"/>
      <c r="AB485" s="27"/>
      <c r="AC485" s="27" t="str">
        <f t="shared" si="309"/>
        <v/>
      </c>
      <c r="AD485" s="31" t="str">
        <f t="shared" si="247"/>
        <v/>
      </c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ht="14.25" customHeight="1">
      <c r="A486" s="39">
        <v>8.0</v>
      </c>
      <c r="B486" s="37">
        <v>45888.0</v>
      </c>
      <c r="C486" s="38" t="str">
        <f t="shared" si="1"/>
        <v>#REF!</v>
      </c>
      <c r="D486" s="39" t="s">
        <v>1915</v>
      </c>
      <c r="E486" s="39">
        <v>32276.0</v>
      </c>
      <c r="F486" s="36" t="s">
        <v>52</v>
      </c>
      <c r="G486" s="36">
        <v>40.0</v>
      </c>
      <c r="H486" s="36">
        <v>4.0</v>
      </c>
      <c r="I486" s="36">
        <v>2.0</v>
      </c>
      <c r="J486" s="36">
        <v>46.0</v>
      </c>
      <c r="Q486" s="34" t="str">
        <f t="shared" si="2"/>
        <v>#N/A</v>
      </c>
      <c r="R486" s="39" t="s">
        <v>1916</v>
      </c>
      <c r="S486" s="39"/>
      <c r="T486" s="44" t="s">
        <v>1917</v>
      </c>
      <c r="U486" s="39" t="s">
        <v>114</v>
      </c>
      <c r="V486" s="39" t="s">
        <v>28</v>
      </c>
      <c r="W486" s="41">
        <v>84660.0</v>
      </c>
      <c r="X486" s="39" t="s">
        <v>35</v>
      </c>
      <c r="Y486" s="36" t="s">
        <v>64</v>
      </c>
      <c r="Z486" s="37">
        <f t="shared" si="245"/>
        <v>45888</v>
      </c>
      <c r="AA486" s="37">
        <v>45637.0</v>
      </c>
      <c r="AB486" s="36" t="s">
        <v>1918</v>
      </c>
      <c r="AC486" s="36" t="str">
        <f t="shared" si="309"/>
        <v/>
      </c>
      <c r="AD486" s="38">
        <f t="shared" si="247"/>
        <v>-251</v>
      </c>
      <c r="AE486" s="39" t="s">
        <v>1919</v>
      </c>
      <c r="AF486" s="14"/>
      <c r="AG486" s="14"/>
      <c r="AH486" s="14"/>
      <c r="AI486" s="14"/>
      <c r="AJ486" s="14"/>
      <c r="AK486" s="14"/>
      <c r="AL486" s="14"/>
      <c r="AM486" s="14"/>
    </row>
    <row r="487" ht="14.25" customHeight="1">
      <c r="A487" s="39">
        <v>16.0</v>
      </c>
      <c r="B487" s="37">
        <v>45888.0</v>
      </c>
      <c r="C487" s="38" t="str">
        <f t="shared" si="1"/>
        <v>#REF!</v>
      </c>
      <c r="D487" s="39" t="s">
        <v>1920</v>
      </c>
      <c r="E487" s="39">
        <v>1.223471E7</v>
      </c>
      <c r="F487" s="36" t="s">
        <v>52</v>
      </c>
      <c r="G487" s="36">
        <v>80.0</v>
      </c>
      <c r="H487" s="36">
        <v>4.0</v>
      </c>
      <c r="I487" s="36">
        <v>2.0</v>
      </c>
      <c r="J487" s="36">
        <v>86.0</v>
      </c>
      <c r="K487" s="36"/>
      <c r="L487" s="36"/>
      <c r="M487" s="36"/>
      <c r="N487" s="36"/>
      <c r="O487" s="36"/>
      <c r="P487" s="36"/>
      <c r="Q487" s="34" t="str">
        <f t="shared" si="2"/>
        <v>#N/A</v>
      </c>
      <c r="R487" s="81" t="s">
        <v>1921</v>
      </c>
      <c r="S487" s="81"/>
      <c r="T487" s="44" t="s">
        <v>1922</v>
      </c>
      <c r="U487" s="44" t="s">
        <v>114</v>
      </c>
      <c r="V487" s="44" t="s">
        <v>28</v>
      </c>
      <c r="W487" s="78">
        <v>84660.0</v>
      </c>
      <c r="X487" s="44" t="s">
        <v>35</v>
      </c>
      <c r="Y487" s="36"/>
      <c r="Z487" s="37" t="str">
        <f t="shared" si="245"/>
        <v/>
      </c>
      <c r="AA487" s="37"/>
      <c r="AB487" s="36"/>
      <c r="AC487" s="36" t="str">
        <f t="shared" si="309"/>
        <v/>
      </c>
      <c r="AD487" s="38" t="str">
        <f t="shared" si="247"/>
        <v/>
      </c>
      <c r="AE487" s="39" t="s">
        <v>92</v>
      </c>
      <c r="AF487" s="14"/>
      <c r="AG487" s="14"/>
      <c r="AH487" s="14"/>
      <c r="AI487" s="56"/>
      <c r="AJ487" s="56"/>
      <c r="AK487" s="14"/>
      <c r="AL487" s="14"/>
      <c r="AM487" s="14"/>
    </row>
    <row r="488" ht="14.25" customHeight="1">
      <c r="A488" s="39">
        <v>16.0</v>
      </c>
      <c r="B488" s="37">
        <v>45888.0</v>
      </c>
      <c r="C488" s="38" t="str">
        <f t="shared" si="1"/>
        <v>#REF!</v>
      </c>
      <c r="D488" s="39" t="s">
        <v>1923</v>
      </c>
      <c r="E488" s="40">
        <v>99538.0</v>
      </c>
      <c r="F488" s="36" t="s">
        <v>52</v>
      </c>
      <c r="G488" s="36">
        <v>32.0</v>
      </c>
      <c r="H488" s="36">
        <v>3.0</v>
      </c>
      <c r="I488" s="36">
        <v>1.0</v>
      </c>
      <c r="J488" s="36">
        <v>36.0</v>
      </c>
      <c r="Q488" s="34" t="str">
        <f t="shared" si="2"/>
        <v>#N/A</v>
      </c>
      <c r="R488" s="81" t="s">
        <v>1924</v>
      </c>
      <c r="S488" s="81"/>
      <c r="T488" s="39" t="s">
        <v>1925</v>
      </c>
      <c r="U488" s="39" t="s">
        <v>114</v>
      </c>
      <c r="V488" s="39" t="s">
        <v>28</v>
      </c>
      <c r="W488" s="41">
        <v>84660.0</v>
      </c>
      <c r="X488" s="39" t="s">
        <v>35</v>
      </c>
      <c r="Y488" s="36"/>
      <c r="Z488" s="37" t="str">
        <f t="shared" si="245"/>
        <v/>
      </c>
      <c r="AA488" s="37"/>
      <c r="AB488" s="36"/>
      <c r="AC488" s="36" t="str">
        <f t="shared" si="309"/>
        <v/>
      </c>
      <c r="AD488" s="38" t="str">
        <f t="shared" si="247"/>
        <v/>
      </c>
      <c r="AE488" s="39" t="s">
        <v>92</v>
      </c>
      <c r="AF488" s="59"/>
      <c r="AG488" s="14"/>
      <c r="AH488" s="14"/>
      <c r="AI488" s="14"/>
      <c r="AJ488" s="14"/>
      <c r="AK488" s="14"/>
      <c r="AL488" s="14"/>
      <c r="AM488" s="14"/>
    </row>
    <row r="489" ht="14.25" customHeight="1">
      <c r="A489" s="34">
        <v>12.0</v>
      </c>
      <c r="B489" s="30">
        <v>45888.0</v>
      </c>
      <c r="C489" s="31" t="str">
        <f t="shared" si="1"/>
        <v>#REF!</v>
      </c>
      <c r="D489" s="14" t="s">
        <v>1926</v>
      </c>
      <c r="E489" s="34">
        <v>11466.0</v>
      </c>
      <c r="F489" s="27" t="s">
        <v>52</v>
      </c>
      <c r="G489" s="27">
        <v>42.0</v>
      </c>
      <c r="H489" s="27">
        <v>4.0</v>
      </c>
      <c r="I489" s="27">
        <v>1.0</v>
      </c>
      <c r="J489" s="27">
        <v>47.0</v>
      </c>
      <c r="K489" s="27"/>
      <c r="L489" s="27"/>
      <c r="M489" s="27"/>
      <c r="N489" s="27"/>
      <c r="O489" s="45" t="str">
        <f t="shared" ref="O489:P489" si="312">IF(M489&gt;0,1,"")</f>
        <v/>
      </c>
      <c r="P489" s="45" t="str">
        <f t="shared" si="312"/>
        <v/>
      </c>
      <c r="Q489" s="34" t="str">
        <f t="shared" si="2"/>
        <v>#N/A</v>
      </c>
      <c r="R489" s="34" t="s">
        <v>1927</v>
      </c>
      <c r="T489" s="35" t="s">
        <v>1928</v>
      </c>
      <c r="U489" s="35" t="s">
        <v>453</v>
      </c>
      <c r="V489" s="35" t="s">
        <v>28</v>
      </c>
      <c r="W489" s="58">
        <v>84084.0</v>
      </c>
      <c r="X489" s="35" t="s">
        <v>29</v>
      </c>
      <c r="Y489" s="42"/>
      <c r="Z489" s="29" t="str">
        <f t="shared" si="245"/>
        <v/>
      </c>
      <c r="AA489" s="30"/>
      <c r="AB489" s="27"/>
      <c r="AC489" s="27" t="str">
        <f t="shared" si="309"/>
        <v/>
      </c>
      <c r="AD489" s="31" t="str">
        <f t="shared" si="247"/>
        <v/>
      </c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ht="14.25" customHeight="1">
      <c r="A490" s="39">
        <v>16.0</v>
      </c>
      <c r="B490" s="37">
        <v>45889.0</v>
      </c>
      <c r="C490" s="38" t="str">
        <f t="shared" si="1"/>
        <v>#REF!</v>
      </c>
      <c r="D490" s="39" t="s">
        <v>1929</v>
      </c>
      <c r="E490" s="40">
        <v>18263.0</v>
      </c>
      <c r="F490" s="36" t="s">
        <v>52</v>
      </c>
      <c r="G490" s="36">
        <v>48.0</v>
      </c>
      <c r="H490" s="36">
        <v>7.0</v>
      </c>
      <c r="I490" s="36">
        <v>2.0</v>
      </c>
      <c r="J490" s="36">
        <v>57.0</v>
      </c>
      <c r="Q490" s="34" t="str">
        <f t="shared" si="2"/>
        <v>#N/A</v>
      </c>
      <c r="R490" s="39" t="s">
        <v>1930</v>
      </c>
      <c r="S490" s="39"/>
      <c r="T490" s="39" t="s">
        <v>1931</v>
      </c>
      <c r="U490" s="39" t="s">
        <v>114</v>
      </c>
      <c r="V490" s="39" t="s">
        <v>28</v>
      </c>
      <c r="W490" s="41">
        <v>84660.0</v>
      </c>
      <c r="X490" s="39" t="s">
        <v>35</v>
      </c>
      <c r="Y490" s="36" t="s">
        <v>64</v>
      </c>
      <c r="Z490" s="37">
        <f t="shared" si="245"/>
        <v>45889</v>
      </c>
      <c r="AA490" s="37">
        <v>45637.0</v>
      </c>
      <c r="AB490" s="36" t="s">
        <v>1932</v>
      </c>
      <c r="AC490" s="36" t="str">
        <f t="shared" si="309"/>
        <v/>
      </c>
      <c r="AD490" s="38">
        <f t="shared" si="247"/>
        <v>-252</v>
      </c>
      <c r="AE490" s="39" t="s">
        <v>92</v>
      </c>
      <c r="AF490" s="14"/>
      <c r="AG490" s="14"/>
      <c r="AH490" s="14"/>
      <c r="AI490" s="14"/>
      <c r="AJ490" s="14"/>
      <c r="AK490" s="14"/>
      <c r="AL490" s="14"/>
      <c r="AM490" s="14"/>
    </row>
    <row r="491" ht="14.25" customHeight="1">
      <c r="A491" s="39">
        <v>8.0</v>
      </c>
      <c r="B491" s="37">
        <v>45889.0</v>
      </c>
      <c r="C491" s="38" t="str">
        <f t="shared" si="1"/>
        <v>#REF!</v>
      </c>
      <c r="D491" s="39" t="s">
        <v>1933</v>
      </c>
      <c r="E491" s="39">
        <v>121013.0</v>
      </c>
      <c r="F491" s="36" t="s">
        <v>52</v>
      </c>
      <c r="G491" s="36">
        <v>28.0</v>
      </c>
      <c r="H491" s="36">
        <v>3.0</v>
      </c>
      <c r="I491" s="36">
        <v>1.0</v>
      </c>
      <c r="J491" s="36">
        <v>32.0</v>
      </c>
      <c r="Q491" s="34" t="str">
        <f t="shared" si="2"/>
        <v>#N/A</v>
      </c>
      <c r="R491" s="39" t="s">
        <v>1934</v>
      </c>
      <c r="S491" s="43" t="s">
        <v>1935</v>
      </c>
      <c r="T491" s="44" t="s">
        <v>1936</v>
      </c>
      <c r="U491" s="39" t="s">
        <v>114</v>
      </c>
      <c r="V491" s="39" t="s">
        <v>28</v>
      </c>
      <c r="W491" s="41">
        <v>84660.0</v>
      </c>
      <c r="X491" s="39" t="s">
        <v>35</v>
      </c>
      <c r="Y491" s="36"/>
      <c r="Z491" s="37" t="str">
        <f t="shared" si="245"/>
        <v/>
      </c>
      <c r="AA491" s="37"/>
      <c r="AB491" s="36"/>
      <c r="AC491" s="36" t="str">
        <f t="shared" si="309"/>
        <v/>
      </c>
      <c r="AD491" s="38" t="str">
        <f t="shared" si="247"/>
        <v/>
      </c>
      <c r="AE491" s="39" t="s">
        <v>92</v>
      </c>
      <c r="AF491" s="14"/>
      <c r="AG491" s="14"/>
      <c r="AH491" s="14"/>
      <c r="AI491" s="14"/>
      <c r="AJ491" s="14"/>
      <c r="AK491" s="14"/>
      <c r="AL491" s="14"/>
      <c r="AM491" s="14"/>
    </row>
    <row r="492" ht="14.25" customHeight="1">
      <c r="A492" s="34">
        <v>4.0</v>
      </c>
      <c r="B492" s="30">
        <v>45889.0</v>
      </c>
      <c r="C492" s="31" t="str">
        <f t="shared" si="1"/>
        <v>#REF!</v>
      </c>
      <c r="D492" s="14" t="s">
        <v>1937</v>
      </c>
      <c r="E492" s="34">
        <v>4839.0</v>
      </c>
      <c r="F492" s="27" t="s">
        <v>52</v>
      </c>
      <c r="G492" s="27">
        <v>16.0</v>
      </c>
      <c r="H492" s="27">
        <v>3.0</v>
      </c>
      <c r="I492" s="27">
        <v>1.0</v>
      </c>
      <c r="J492" s="27">
        <v>20.0</v>
      </c>
      <c r="K492" s="27"/>
      <c r="L492" s="27"/>
      <c r="M492" s="27"/>
      <c r="N492" s="27"/>
      <c r="O492" s="45" t="str">
        <f t="shared" ref="O492:P492" si="313">IF(M492&gt;0,1,"")</f>
        <v/>
      </c>
      <c r="P492" s="45" t="str">
        <f t="shared" si="313"/>
        <v/>
      </c>
      <c r="Q492" s="34" t="str">
        <f t="shared" si="2"/>
        <v>#N/A</v>
      </c>
      <c r="R492" s="34" t="s">
        <v>1938</v>
      </c>
      <c r="S492" s="9" t="s">
        <v>1939</v>
      </c>
      <c r="T492" s="35" t="s">
        <v>1940</v>
      </c>
      <c r="U492" s="35" t="s">
        <v>186</v>
      </c>
      <c r="V492" s="35" t="s">
        <v>28</v>
      </c>
      <c r="W492" s="58">
        <v>84108.0</v>
      </c>
      <c r="X492" s="35" t="s">
        <v>29</v>
      </c>
      <c r="Y492" s="42"/>
      <c r="Z492" s="29" t="str">
        <f t="shared" si="245"/>
        <v/>
      </c>
      <c r="AA492" s="30"/>
      <c r="AB492" s="27"/>
      <c r="AC492" s="27" t="str">
        <f t="shared" si="309"/>
        <v/>
      </c>
      <c r="AD492" s="31" t="str">
        <f t="shared" si="247"/>
        <v/>
      </c>
      <c r="AE492" s="14"/>
      <c r="AF492" s="14"/>
      <c r="AG492" s="32"/>
      <c r="AH492" s="32"/>
      <c r="AI492" s="14"/>
      <c r="AJ492" s="14"/>
      <c r="AK492" s="14"/>
      <c r="AL492" s="14"/>
      <c r="AM492" s="14"/>
    </row>
    <row r="493" ht="14.25" customHeight="1">
      <c r="A493" s="34">
        <v>4.0</v>
      </c>
      <c r="B493" s="30">
        <v>45889.0</v>
      </c>
      <c r="C493" s="31" t="str">
        <f t="shared" si="1"/>
        <v>#REF!</v>
      </c>
      <c r="D493" s="14" t="s">
        <v>1941</v>
      </c>
      <c r="E493" s="34">
        <v>117949.0</v>
      </c>
      <c r="F493" s="27" t="s">
        <v>52</v>
      </c>
      <c r="G493" s="27">
        <v>12.0</v>
      </c>
      <c r="H493" s="27">
        <v>2.0</v>
      </c>
      <c r="I493" s="27">
        <v>1.0</v>
      </c>
      <c r="J493" s="27">
        <v>15.0</v>
      </c>
      <c r="K493" s="27"/>
      <c r="L493" s="27"/>
      <c r="M493" s="27"/>
      <c r="N493" s="27"/>
      <c r="O493" s="45" t="str">
        <f>IF(M493&gt;0,1,"")</f>
        <v/>
      </c>
      <c r="P493" s="45" t="str">
        <f>IF(N492&gt;0,1,"")</f>
        <v/>
      </c>
      <c r="Q493" s="34" t="str">
        <f t="shared" si="2"/>
        <v>#N/A</v>
      </c>
      <c r="R493" s="34" t="s">
        <v>1942</v>
      </c>
      <c r="T493" s="35" t="s">
        <v>1943</v>
      </c>
      <c r="U493" s="35" t="s">
        <v>186</v>
      </c>
      <c r="V493" s="35" t="s">
        <v>28</v>
      </c>
      <c r="W493" s="58">
        <v>84108.0</v>
      </c>
      <c r="X493" s="35" t="s">
        <v>29</v>
      </c>
      <c r="Y493" s="42"/>
      <c r="Z493" s="29" t="str">
        <f t="shared" si="245"/>
        <v/>
      </c>
      <c r="AA493" s="30"/>
      <c r="AB493" s="27"/>
      <c r="AC493" s="27" t="str">
        <f t="shared" si="309"/>
        <v/>
      </c>
      <c r="AD493" s="31" t="str">
        <f t="shared" si="247"/>
        <v/>
      </c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ht="14.25" customHeight="1">
      <c r="A494" s="34">
        <v>12.0</v>
      </c>
      <c r="B494" s="30">
        <v>45890.0</v>
      </c>
      <c r="C494" s="31" t="str">
        <f t="shared" si="1"/>
        <v>#REF!</v>
      </c>
      <c r="D494" s="14" t="s">
        <v>1944</v>
      </c>
      <c r="E494" s="34">
        <v>1.223899E7</v>
      </c>
      <c r="F494" s="27" t="s">
        <v>52</v>
      </c>
      <c r="G494" s="27">
        <v>44.0</v>
      </c>
      <c r="H494" s="27">
        <v>4.0</v>
      </c>
      <c r="I494" s="27">
        <v>1.0</v>
      </c>
      <c r="J494" s="27">
        <v>49.0</v>
      </c>
      <c r="K494" s="27"/>
      <c r="L494" s="27"/>
      <c r="M494" s="27"/>
      <c r="N494" s="27"/>
      <c r="O494" s="45"/>
      <c r="P494" s="45"/>
      <c r="Q494" s="34" t="str">
        <f t="shared" si="2"/>
        <v>#N/A</v>
      </c>
      <c r="R494" s="34" t="s">
        <v>1945</v>
      </c>
      <c r="S494" s="9" t="s">
        <v>1946</v>
      </c>
      <c r="T494" s="35" t="s">
        <v>1947</v>
      </c>
      <c r="U494" s="35" t="s">
        <v>641</v>
      </c>
      <c r="V494" s="35" t="s">
        <v>28</v>
      </c>
      <c r="W494" s="58">
        <v>84095.0</v>
      </c>
      <c r="X494" s="35" t="s">
        <v>29</v>
      </c>
      <c r="Y494" s="42"/>
      <c r="Z494" s="29" t="str">
        <f t="shared" si="245"/>
        <v/>
      </c>
      <c r="AA494" s="30"/>
      <c r="AB494" s="27"/>
      <c r="AC494" s="27" t="str">
        <f t="shared" si="309"/>
        <v/>
      </c>
      <c r="AD494" s="31" t="str">
        <f t="shared" si="247"/>
        <v/>
      </c>
      <c r="AE494" s="14" t="s">
        <v>92</v>
      </c>
      <c r="AF494" s="14"/>
      <c r="AG494" s="14"/>
      <c r="AH494" s="14"/>
      <c r="AI494" s="14"/>
      <c r="AJ494" s="14"/>
      <c r="AK494" s="14"/>
      <c r="AL494" s="14"/>
      <c r="AM494" s="14"/>
    </row>
    <row r="495" ht="14.25" customHeight="1">
      <c r="A495" s="34">
        <v>19.0</v>
      </c>
      <c r="B495" s="30">
        <v>45890.0</v>
      </c>
      <c r="C495" s="31" t="str">
        <f t="shared" si="1"/>
        <v>#REF!</v>
      </c>
      <c r="D495" s="14" t="s">
        <v>1948</v>
      </c>
      <c r="E495" s="34">
        <v>1.2243987E7</v>
      </c>
      <c r="F495" s="27" t="s">
        <v>52</v>
      </c>
      <c r="G495" s="27">
        <v>54.0</v>
      </c>
      <c r="H495" s="27">
        <v>4.0</v>
      </c>
      <c r="I495" s="27">
        <v>2.0</v>
      </c>
      <c r="J495" s="27">
        <v>60.0</v>
      </c>
      <c r="K495" s="27"/>
      <c r="L495" s="27"/>
      <c r="M495" s="27"/>
      <c r="N495" s="27"/>
      <c r="O495" s="45" t="str">
        <f t="shared" ref="O495:P495" si="314">IF(M495&gt;0,1,"")</f>
        <v/>
      </c>
      <c r="P495" s="45" t="str">
        <f t="shared" si="314"/>
        <v/>
      </c>
      <c r="Q495" s="34" t="str">
        <f t="shared" si="2"/>
        <v>#N/A</v>
      </c>
      <c r="R495" s="34" t="s">
        <v>1949</v>
      </c>
      <c r="S495" s="9" t="s">
        <v>1950</v>
      </c>
      <c r="T495" s="35" t="s">
        <v>1951</v>
      </c>
      <c r="U495" s="35" t="s">
        <v>641</v>
      </c>
      <c r="V495" s="35" t="s">
        <v>28</v>
      </c>
      <c r="W495" s="58">
        <v>84095.0</v>
      </c>
      <c r="X495" s="35" t="s">
        <v>29</v>
      </c>
      <c r="Y495" s="42"/>
      <c r="Z495" s="29" t="str">
        <f t="shared" si="245"/>
        <v/>
      </c>
      <c r="AA495" s="30"/>
      <c r="AB495" s="27"/>
      <c r="AC495" s="27" t="str">
        <f t="shared" si="309"/>
        <v/>
      </c>
      <c r="AD495" s="31" t="str">
        <f t="shared" si="247"/>
        <v/>
      </c>
      <c r="AE495" s="14"/>
      <c r="AF495" s="14"/>
      <c r="AG495" s="14"/>
      <c r="AH495" s="14"/>
      <c r="AI495" s="56"/>
      <c r="AJ495" s="56"/>
      <c r="AK495" s="14"/>
      <c r="AL495" s="14"/>
      <c r="AM495" s="14"/>
    </row>
    <row r="496" ht="14.25" customHeight="1">
      <c r="A496" s="39">
        <v>16.0</v>
      </c>
      <c r="B496" s="39">
        <v>45891.0</v>
      </c>
      <c r="C496" s="38" t="str">
        <f t="shared" si="1"/>
        <v>#REF!</v>
      </c>
      <c r="D496" s="39" t="s">
        <v>1952</v>
      </c>
      <c r="E496" s="40">
        <v>1.2251487E7</v>
      </c>
      <c r="F496" s="39" t="s">
        <v>52</v>
      </c>
      <c r="G496" s="36">
        <v>56.0</v>
      </c>
      <c r="H496" s="36">
        <v>4.0</v>
      </c>
      <c r="I496" s="36">
        <v>1.0</v>
      </c>
      <c r="J496" s="36">
        <v>61.0</v>
      </c>
      <c r="K496" s="14"/>
      <c r="L496" s="14"/>
      <c r="M496" s="14"/>
      <c r="N496" s="14"/>
      <c r="O496" s="14"/>
      <c r="P496" s="14"/>
      <c r="Q496" s="34" t="str">
        <f t="shared" si="2"/>
        <v>#N/A</v>
      </c>
      <c r="R496" s="39" t="s">
        <v>1953</v>
      </c>
      <c r="S496" s="39"/>
      <c r="T496" s="39" t="s">
        <v>1954</v>
      </c>
      <c r="U496" s="39" t="s">
        <v>205</v>
      </c>
      <c r="V496" s="39" t="s">
        <v>28</v>
      </c>
      <c r="W496" s="41">
        <v>84005.0</v>
      </c>
      <c r="X496" s="39" t="s">
        <v>35</v>
      </c>
      <c r="Y496" s="36" t="s">
        <v>64</v>
      </c>
      <c r="Z496" s="37">
        <f t="shared" si="245"/>
        <v>45891</v>
      </c>
      <c r="AA496" s="37">
        <v>45910.0</v>
      </c>
      <c r="AB496" s="36" t="s">
        <v>1955</v>
      </c>
      <c r="AC496" s="36" t="str">
        <f t="shared" si="309"/>
        <v/>
      </c>
      <c r="AD496" s="38">
        <f t="shared" si="247"/>
        <v>19</v>
      </c>
      <c r="AE496" s="14" t="s">
        <v>1956</v>
      </c>
      <c r="AF496" s="14"/>
      <c r="AG496" s="66"/>
      <c r="AH496" s="14"/>
      <c r="AI496" s="14"/>
      <c r="AJ496" s="14"/>
      <c r="AK496" s="14"/>
      <c r="AL496" s="14"/>
      <c r="AM496" s="14"/>
    </row>
    <row r="497" ht="14.25" customHeight="1">
      <c r="A497" s="82">
        <v>13.0</v>
      </c>
      <c r="B497" s="37">
        <v>45894.0</v>
      </c>
      <c r="C497" s="38" t="str">
        <f t="shared" si="1"/>
        <v>#REF!</v>
      </c>
      <c r="D497" s="39" t="s">
        <v>1957</v>
      </c>
      <c r="E497" s="39">
        <v>1251654.0</v>
      </c>
      <c r="F497" s="39" t="s">
        <v>52</v>
      </c>
      <c r="G497" s="36">
        <v>98.0</v>
      </c>
      <c r="H497" s="36">
        <v>7.0</v>
      </c>
      <c r="I497" s="36">
        <v>2.0</v>
      </c>
      <c r="J497" s="36">
        <v>107.0</v>
      </c>
      <c r="K497" s="39"/>
      <c r="L497" s="39"/>
      <c r="M497" s="39"/>
      <c r="N497" s="39"/>
      <c r="O497" s="39"/>
      <c r="P497" s="39"/>
      <c r="Q497" s="39"/>
      <c r="R497" s="39" t="s">
        <v>1958</v>
      </c>
      <c r="S497" s="43" t="s">
        <v>1959</v>
      </c>
      <c r="T497" s="39" t="s">
        <v>1960</v>
      </c>
      <c r="U497" s="39" t="s">
        <v>121</v>
      </c>
      <c r="V497" s="39" t="s">
        <v>28</v>
      </c>
      <c r="W497" s="41">
        <v>84651.0</v>
      </c>
      <c r="X497" s="39" t="s">
        <v>35</v>
      </c>
      <c r="Y497" s="36" t="s">
        <v>1642</v>
      </c>
      <c r="Z497" s="37">
        <f t="shared" si="245"/>
        <v>45894</v>
      </c>
      <c r="AA497" s="39">
        <v>45874.0</v>
      </c>
      <c r="AB497" s="39"/>
      <c r="AC497" s="39" t="str">
        <f t="shared" si="309"/>
        <v>#REF!</v>
      </c>
      <c r="AD497" s="39" t="str">
        <f t="shared" si="247"/>
        <v/>
      </c>
      <c r="AE497" s="39" t="s">
        <v>1961</v>
      </c>
      <c r="AF497" s="14"/>
      <c r="AG497" s="14"/>
      <c r="AH497" s="14"/>
      <c r="AI497" s="14"/>
      <c r="AJ497" s="14"/>
      <c r="AK497" s="14"/>
      <c r="AL497" s="14"/>
      <c r="AM497" s="14"/>
    </row>
    <row r="498" ht="14.25" customHeight="1">
      <c r="A498" s="39">
        <v>8.0</v>
      </c>
      <c r="B498" s="37">
        <v>45895.0</v>
      </c>
      <c r="C498" s="38" t="str">
        <f t="shared" si="1"/>
        <v>#REF!</v>
      </c>
      <c r="D498" s="39" t="s">
        <v>1962</v>
      </c>
      <c r="E498" s="40">
        <v>104963.0</v>
      </c>
      <c r="F498" s="36" t="s">
        <v>52</v>
      </c>
      <c r="G498" s="36">
        <v>32.0</v>
      </c>
      <c r="H498" s="36">
        <v>5.0</v>
      </c>
      <c r="I498" s="36">
        <v>2.0</v>
      </c>
      <c r="J498" s="36">
        <v>39.0</v>
      </c>
      <c r="Q498" s="34" t="str">
        <f t="shared" ref="Q498:Q954" si="315">CONCAT(R498," ",T498," ",U498," ",V498," ",W498)</f>
        <v>#N/A</v>
      </c>
      <c r="R498" s="39" t="s">
        <v>1963</v>
      </c>
      <c r="S498" s="43" t="s">
        <v>1964</v>
      </c>
      <c r="T498" s="39" t="s">
        <v>1965</v>
      </c>
      <c r="U498" s="39" t="s">
        <v>1882</v>
      </c>
      <c r="V498" s="39" t="s">
        <v>28</v>
      </c>
      <c r="W498" s="41">
        <v>84664.0</v>
      </c>
      <c r="X498" s="39" t="s">
        <v>35</v>
      </c>
      <c r="Y498" s="36"/>
      <c r="Z498" s="37" t="str">
        <f t="shared" si="245"/>
        <v/>
      </c>
      <c r="AA498" s="37"/>
      <c r="AB498" s="36"/>
      <c r="AC498" s="36" t="str">
        <f t="shared" si="309"/>
        <v/>
      </c>
      <c r="AD498" s="38" t="str">
        <f t="shared" si="247"/>
        <v/>
      </c>
      <c r="AE498" s="39"/>
      <c r="AF498" s="14"/>
      <c r="AG498" s="14"/>
      <c r="AH498" s="14"/>
      <c r="AI498" s="14"/>
      <c r="AJ498" s="14"/>
      <c r="AK498" s="14"/>
      <c r="AL498" s="14"/>
      <c r="AM498" s="14"/>
    </row>
    <row r="499" ht="14.25" customHeight="1">
      <c r="A499" s="39">
        <v>8.0</v>
      </c>
      <c r="B499" s="37">
        <v>45895.0</v>
      </c>
      <c r="C499" s="38" t="str">
        <f t="shared" si="1"/>
        <v>#REF!</v>
      </c>
      <c r="D499" s="39" t="s">
        <v>1966</v>
      </c>
      <c r="E499" s="39">
        <v>40367.0</v>
      </c>
      <c r="F499" s="36" t="s">
        <v>52</v>
      </c>
      <c r="G499" s="36">
        <v>28.0</v>
      </c>
      <c r="H499" s="36">
        <v>3.0</v>
      </c>
      <c r="I499" s="36">
        <v>1.0</v>
      </c>
      <c r="J499" s="36">
        <v>32.0</v>
      </c>
      <c r="Q499" s="34" t="str">
        <f t="shared" si="315"/>
        <v>#N/A</v>
      </c>
      <c r="R499" s="39" t="s">
        <v>1967</v>
      </c>
      <c r="S499" s="39"/>
      <c r="T499" s="44" t="s">
        <v>1968</v>
      </c>
      <c r="U499" s="39" t="s">
        <v>48</v>
      </c>
      <c r="V499" s="39" t="s">
        <v>28</v>
      </c>
      <c r="W499" s="41">
        <v>84604.0</v>
      </c>
      <c r="X499" s="39" t="s">
        <v>35</v>
      </c>
      <c r="Y499" s="36" t="s">
        <v>1642</v>
      </c>
      <c r="Z499" s="37">
        <f t="shared" si="245"/>
        <v>45895</v>
      </c>
      <c r="AA499" s="37"/>
      <c r="AB499" s="36"/>
      <c r="AC499" s="36"/>
      <c r="AD499" s="38" t="str">
        <f t="shared" si="247"/>
        <v/>
      </c>
      <c r="AE499" s="39" t="s">
        <v>1969</v>
      </c>
      <c r="AF499" s="14"/>
      <c r="AG499" s="14"/>
      <c r="AH499" s="14"/>
      <c r="AI499" s="14"/>
      <c r="AJ499" s="14"/>
      <c r="AK499" s="14"/>
      <c r="AL499" s="14"/>
      <c r="AM499" s="14"/>
    </row>
    <row r="500" ht="14.25" customHeight="1">
      <c r="A500" s="34">
        <v>8.0</v>
      </c>
      <c r="B500" s="30">
        <v>45896.0</v>
      </c>
      <c r="C500" s="31" t="str">
        <f t="shared" si="1"/>
        <v>#REF!</v>
      </c>
      <c r="D500" s="14" t="s">
        <v>1970</v>
      </c>
      <c r="E500" s="34">
        <v>71658.0</v>
      </c>
      <c r="F500" s="27" t="s">
        <v>52</v>
      </c>
      <c r="G500" s="27">
        <v>28.0</v>
      </c>
      <c r="H500" s="27">
        <v>4.0</v>
      </c>
      <c r="I500" s="27">
        <v>1.0</v>
      </c>
      <c r="J500" s="27">
        <v>33.0</v>
      </c>
      <c r="K500" s="27"/>
      <c r="L500" s="27"/>
      <c r="M500" s="27"/>
      <c r="N500" s="27"/>
      <c r="O500" s="45" t="str">
        <f t="shared" ref="O500:P500" si="316">IF(M500&gt;0,1,"")</f>
        <v/>
      </c>
      <c r="P500" s="45" t="str">
        <f t="shared" si="316"/>
        <v/>
      </c>
      <c r="Q500" s="34" t="str">
        <f t="shared" si="315"/>
        <v>#N/A</v>
      </c>
      <c r="R500" s="34" t="s">
        <v>1971</v>
      </c>
      <c r="S500" s="9" t="s">
        <v>1972</v>
      </c>
      <c r="T500" s="35" t="s">
        <v>1973</v>
      </c>
      <c r="U500" s="35" t="s">
        <v>263</v>
      </c>
      <c r="V500" s="35" t="s">
        <v>28</v>
      </c>
      <c r="W500" s="58">
        <v>84065.0</v>
      </c>
      <c r="X500" s="35" t="s">
        <v>29</v>
      </c>
      <c r="Y500" s="42"/>
      <c r="Z500" s="29" t="str">
        <f t="shared" si="245"/>
        <v/>
      </c>
      <c r="AA500" s="30"/>
      <c r="AB500" s="27"/>
      <c r="AC500" s="27" t="str">
        <f t="shared" ref="AC500:AC513" si="318">IF(Y500="V",#REF!-Z500,IF(Y500="C","",""))</f>
        <v/>
      </c>
      <c r="AD500" s="31" t="str">
        <f t="shared" si="247"/>
        <v/>
      </c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ht="14.25" customHeight="1">
      <c r="A501" s="34">
        <v>16.0</v>
      </c>
      <c r="B501" s="30">
        <v>45896.0</v>
      </c>
      <c r="C501" s="31" t="str">
        <f t="shared" si="1"/>
        <v>#REF!</v>
      </c>
      <c r="D501" s="14" t="s">
        <v>1974</v>
      </c>
      <c r="E501" s="34">
        <v>99435.0</v>
      </c>
      <c r="F501" s="27" t="s">
        <v>52</v>
      </c>
      <c r="G501" s="27">
        <v>56.0</v>
      </c>
      <c r="H501" s="27">
        <v>4.0</v>
      </c>
      <c r="I501" s="27">
        <v>1.0</v>
      </c>
      <c r="J501" s="27">
        <v>61.0</v>
      </c>
      <c r="K501" s="27"/>
      <c r="L501" s="27"/>
      <c r="M501" s="27"/>
      <c r="N501" s="27"/>
      <c r="O501" s="45" t="str">
        <f t="shared" ref="O501:P501" si="317">IF(M501&gt;0,1,"")</f>
        <v/>
      </c>
      <c r="P501" s="45" t="str">
        <f t="shared" si="317"/>
        <v/>
      </c>
      <c r="Q501" s="34" t="str">
        <f t="shared" si="315"/>
        <v>#N/A</v>
      </c>
      <c r="R501" s="34" t="s">
        <v>1975</v>
      </c>
      <c r="T501" s="35" t="s">
        <v>1976</v>
      </c>
      <c r="U501" s="35" t="s">
        <v>263</v>
      </c>
      <c r="V501" s="35" t="s">
        <v>28</v>
      </c>
      <c r="W501" s="58">
        <v>84065.0</v>
      </c>
      <c r="X501" s="35" t="s">
        <v>29</v>
      </c>
      <c r="Y501" s="42"/>
      <c r="Z501" s="29" t="str">
        <f t="shared" si="245"/>
        <v/>
      </c>
      <c r="AA501" s="30"/>
      <c r="AB501" s="27"/>
      <c r="AC501" s="27" t="str">
        <f t="shared" si="318"/>
        <v/>
      </c>
      <c r="AD501" s="31" t="str">
        <f t="shared" si="247"/>
        <v/>
      </c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ht="14.25" customHeight="1">
      <c r="A502" s="34">
        <v>10.0</v>
      </c>
      <c r="B502" s="30">
        <v>45897.0</v>
      </c>
      <c r="C502" s="31" t="str">
        <f t="shared" si="1"/>
        <v>#REF!</v>
      </c>
      <c r="D502" s="14" t="s">
        <v>1977</v>
      </c>
      <c r="E502" s="34">
        <v>138529.0</v>
      </c>
      <c r="F502" s="27" t="s">
        <v>52</v>
      </c>
      <c r="G502" s="27">
        <v>40.0</v>
      </c>
      <c r="H502" s="27">
        <v>5.0</v>
      </c>
      <c r="I502" s="27">
        <v>2.0</v>
      </c>
      <c r="J502" s="27">
        <v>47.0</v>
      </c>
      <c r="K502" s="27"/>
      <c r="L502" s="27"/>
      <c r="M502" s="27"/>
      <c r="N502" s="27"/>
      <c r="O502" s="45" t="str">
        <f t="shared" ref="O502:P502" si="319">IF(M502&gt;0,1,"")</f>
        <v/>
      </c>
      <c r="P502" s="45" t="str">
        <f t="shared" si="319"/>
        <v/>
      </c>
      <c r="Q502" s="34" t="str">
        <f t="shared" si="315"/>
        <v>#N/A</v>
      </c>
      <c r="R502" s="34" t="s">
        <v>1978</v>
      </c>
      <c r="T502" s="35" t="s">
        <v>1979</v>
      </c>
      <c r="U502" s="35" t="s">
        <v>453</v>
      </c>
      <c r="V502" s="35" t="s">
        <v>28</v>
      </c>
      <c r="W502" s="58">
        <v>84084.0</v>
      </c>
      <c r="X502" s="35" t="s">
        <v>29</v>
      </c>
      <c r="Y502" s="42" t="s">
        <v>1642</v>
      </c>
      <c r="Z502" s="29">
        <f t="shared" si="245"/>
        <v>45897</v>
      </c>
      <c r="AA502" s="30"/>
      <c r="AB502" s="27"/>
      <c r="AC502" s="27" t="str">
        <f t="shared" si="318"/>
        <v>#REF!</v>
      </c>
      <c r="AD502" s="31" t="str">
        <f t="shared" si="247"/>
        <v/>
      </c>
      <c r="AE502" s="14" t="s">
        <v>1980</v>
      </c>
      <c r="AF502" s="53"/>
      <c r="AG502" s="14"/>
      <c r="AH502" s="14"/>
      <c r="AI502" s="14"/>
      <c r="AJ502" s="14"/>
      <c r="AK502" s="83"/>
      <c r="AL502" s="83"/>
      <c r="AM502" s="83"/>
    </row>
    <row r="503" ht="14.25" customHeight="1">
      <c r="A503" s="39">
        <v>4.0</v>
      </c>
      <c r="B503" s="37">
        <v>45902.0</v>
      </c>
      <c r="C503" s="38" t="str">
        <f t="shared" si="1"/>
        <v>#REF!</v>
      </c>
      <c r="D503" s="39" t="s">
        <v>1981</v>
      </c>
      <c r="E503" s="39">
        <v>73561.0</v>
      </c>
      <c r="F503" s="36" t="s">
        <v>52</v>
      </c>
      <c r="G503" s="36">
        <v>4.0</v>
      </c>
      <c r="H503" s="36">
        <v>3.0</v>
      </c>
      <c r="I503" s="36">
        <v>1.0</v>
      </c>
      <c r="J503" s="36">
        <v>8.0</v>
      </c>
      <c r="Q503" s="34" t="str">
        <f t="shared" si="315"/>
        <v>#N/A</v>
      </c>
      <c r="R503" s="39" t="s">
        <v>633</v>
      </c>
      <c r="S503" s="39"/>
      <c r="T503" s="44" t="s">
        <v>1982</v>
      </c>
      <c r="U503" s="39" t="s">
        <v>48</v>
      </c>
      <c r="V503" s="39" t="s">
        <v>28</v>
      </c>
      <c r="W503" s="41">
        <v>84606.0</v>
      </c>
      <c r="X503" s="39" t="s">
        <v>35</v>
      </c>
      <c r="Y503" s="36"/>
      <c r="Z503" s="37" t="str">
        <f t="shared" si="245"/>
        <v/>
      </c>
      <c r="AA503" s="37"/>
      <c r="AB503" s="36"/>
      <c r="AC503" s="36" t="str">
        <f t="shared" si="318"/>
        <v/>
      </c>
      <c r="AD503" s="38" t="str">
        <f t="shared" si="247"/>
        <v/>
      </c>
      <c r="AE503" s="39" t="s">
        <v>1983</v>
      </c>
      <c r="AF503" s="14"/>
      <c r="AG503" s="14"/>
      <c r="AH503" s="14"/>
      <c r="AI503" s="14"/>
      <c r="AJ503" s="14"/>
      <c r="AK503" s="14"/>
      <c r="AL503" s="14"/>
      <c r="AM503" s="14"/>
    </row>
    <row r="504" ht="14.25" customHeight="1">
      <c r="A504" s="32">
        <v>16.0</v>
      </c>
      <c r="B504" s="46">
        <v>45903.0</v>
      </c>
      <c r="C504" s="47" t="str">
        <f t="shared" si="1"/>
        <v>#REF!</v>
      </c>
      <c r="D504" s="32" t="s">
        <v>1984</v>
      </c>
      <c r="E504" s="32">
        <v>80091.0</v>
      </c>
      <c r="F504" s="48" t="s">
        <v>52</v>
      </c>
      <c r="G504" s="48">
        <v>74.0</v>
      </c>
      <c r="H504" s="48">
        <v>4.0</v>
      </c>
      <c r="I504" s="48">
        <v>1.0</v>
      </c>
      <c r="J504" s="48">
        <v>79.0</v>
      </c>
      <c r="K504" s="48"/>
      <c r="L504" s="48"/>
      <c r="M504" s="48"/>
      <c r="N504" s="48"/>
      <c r="O504" s="45" t="str">
        <f t="shared" ref="O504:P504" si="320">IF(M504&gt;0,1,"")</f>
        <v/>
      </c>
      <c r="P504" s="45" t="str">
        <f t="shared" si="320"/>
        <v/>
      </c>
      <c r="Q504" s="34" t="str">
        <f t="shared" si="315"/>
        <v>#N/A</v>
      </c>
      <c r="R504" s="32" t="s">
        <v>1985</v>
      </c>
      <c r="S504" s="32"/>
      <c r="T504" s="32" t="s">
        <v>1986</v>
      </c>
      <c r="U504" s="32" t="s">
        <v>362</v>
      </c>
      <c r="V504" s="32" t="s">
        <v>28</v>
      </c>
      <c r="W504" s="50">
        <v>84074.0</v>
      </c>
      <c r="X504" s="32" t="s">
        <v>75</v>
      </c>
      <c r="Y504" s="48" t="s">
        <v>1642</v>
      </c>
      <c r="Z504" s="46">
        <f t="shared" si="245"/>
        <v>45903</v>
      </c>
      <c r="AA504" s="46">
        <v>45600.0</v>
      </c>
      <c r="AB504" s="53" t="s">
        <v>1987</v>
      </c>
      <c r="AC504" s="48" t="str">
        <f t="shared" si="318"/>
        <v>#REF!</v>
      </c>
      <c r="AD504" s="47" t="str">
        <f t="shared" si="247"/>
        <v/>
      </c>
      <c r="AE504" s="32" t="s">
        <v>1988</v>
      </c>
      <c r="AF504" s="14"/>
      <c r="AG504" s="14"/>
      <c r="AH504" s="14"/>
      <c r="AI504" s="14"/>
      <c r="AJ504" s="14"/>
      <c r="AK504" s="14"/>
      <c r="AL504" s="14"/>
      <c r="AM504" s="14"/>
    </row>
    <row r="505" ht="14.25" customHeight="1">
      <c r="A505" s="32">
        <v>4.0</v>
      </c>
      <c r="B505" s="46">
        <v>45903.0</v>
      </c>
      <c r="C505" s="47" t="str">
        <f t="shared" si="1"/>
        <v>#REF!</v>
      </c>
      <c r="D505" s="32" t="s">
        <v>1989</v>
      </c>
      <c r="E505" s="32">
        <v>9527.0</v>
      </c>
      <c r="F505" s="48" t="s">
        <v>52</v>
      </c>
      <c r="G505" s="48">
        <v>16.0</v>
      </c>
      <c r="H505" s="48">
        <v>2.0</v>
      </c>
      <c r="I505" s="48">
        <v>1.0</v>
      </c>
      <c r="J505" s="48">
        <v>19.0</v>
      </c>
      <c r="K505" s="48"/>
      <c r="L505" s="48"/>
      <c r="M505" s="48"/>
      <c r="N505" s="48"/>
      <c r="O505" s="45" t="str">
        <f t="shared" ref="O505:P505" si="321">IF(M505&gt;0,1,"")</f>
        <v/>
      </c>
      <c r="P505" s="45" t="str">
        <f t="shared" si="321"/>
        <v/>
      </c>
      <c r="Q505" s="34" t="str">
        <f t="shared" si="315"/>
        <v>#N/A</v>
      </c>
      <c r="R505" s="32" t="s">
        <v>1990</v>
      </c>
      <c r="S505" s="32"/>
      <c r="T505" s="51" t="s">
        <v>1991</v>
      </c>
      <c r="U505" s="51" t="s">
        <v>362</v>
      </c>
      <c r="V505" s="51" t="s">
        <v>28</v>
      </c>
      <c r="W505" s="50">
        <v>84074.0</v>
      </c>
      <c r="X505" s="51" t="s">
        <v>75</v>
      </c>
      <c r="Y505" s="55" t="s">
        <v>64</v>
      </c>
      <c r="Z505" s="46">
        <f t="shared" si="245"/>
        <v>45903</v>
      </c>
      <c r="AA505" s="46">
        <v>45908.0</v>
      </c>
      <c r="AB505" s="51" t="s">
        <v>1992</v>
      </c>
      <c r="AC505" s="55" t="str">
        <f t="shared" si="318"/>
        <v/>
      </c>
      <c r="AD505" s="51">
        <f t="shared" si="247"/>
        <v>5</v>
      </c>
      <c r="AE505" s="32" t="s">
        <v>1993</v>
      </c>
      <c r="AF505" s="14"/>
      <c r="AG505" s="14"/>
      <c r="AH505" s="14"/>
      <c r="AI505" s="14"/>
      <c r="AJ505" s="14"/>
      <c r="AK505" s="14"/>
      <c r="AL505" s="14"/>
      <c r="AM505" s="14"/>
    </row>
    <row r="506" ht="14.25" customHeight="1">
      <c r="A506" s="34">
        <v>12.0</v>
      </c>
      <c r="B506" s="30">
        <v>45904.0</v>
      </c>
      <c r="C506" s="31" t="str">
        <f t="shared" si="1"/>
        <v>#REF!</v>
      </c>
      <c r="D506" s="14" t="s">
        <v>1994</v>
      </c>
      <c r="E506" s="34">
        <v>82634.0</v>
      </c>
      <c r="F506" s="27" t="s">
        <v>52</v>
      </c>
      <c r="G506" s="27">
        <v>48.0</v>
      </c>
      <c r="H506" s="27">
        <v>5.0</v>
      </c>
      <c r="I506" s="27">
        <v>2.0</v>
      </c>
      <c r="J506" s="27">
        <v>55.0</v>
      </c>
      <c r="K506" s="27"/>
      <c r="L506" s="27"/>
      <c r="M506" s="27"/>
      <c r="N506" s="27"/>
      <c r="O506" s="45" t="str">
        <f t="shared" ref="O506:P506" si="322">IF(M506&gt;0,1,"")</f>
        <v/>
      </c>
      <c r="P506" s="45" t="str">
        <f t="shared" si="322"/>
        <v/>
      </c>
      <c r="Q506" s="34" t="str">
        <f t="shared" si="315"/>
        <v>#N/A</v>
      </c>
      <c r="R506" s="34" t="s">
        <v>1995</v>
      </c>
      <c r="T506" s="35" t="s">
        <v>1996</v>
      </c>
      <c r="U506" s="35" t="s">
        <v>195</v>
      </c>
      <c r="V506" s="35" t="s">
        <v>28</v>
      </c>
      <c r="W506" s="58">
        <v>84047.0</v>
      </c>
      <c r="X506" s="35" t="s">
        <v>29</v>
      </c>
      <c r="Y506" s="42"/>
      <c r="Z506" s="29" t="str">
        <f t="shared" si="245"/>
        <v/>
      </c>
      <c r="AA506" s="30"/>
      <c r="AB506" s="27"/>
      <c r="AC506" s="27" t="str">
        <f t="shared" si="318"/>
        <v/>
      </c>
      <c r="AD506" s="31" t="str">
        <f t="shared" si="247"/>
        <v/>
      </c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ht="14.25" customHeight="1">
      <c r="A507" s="34">
        <v>8.0</v>
      </c>
      <c r="B507" s="30">
        <v>45905.0</v>
      </c>
      <c r="C507" s="31" t="str">
        <f t="shared" si="1"/>
        <v>#REF!</v>
      </c>
      <c r="D507" s="14" t="s">
        <v>1997</v>
      </c>
      <c r="E507" s="34">
        <v>49717.0</v>
      </c>
      <c r="F507" s="27" t="s">
        <v>52</v>
      </c>
      <c r="G507" s="27">
        <v>28.0</v>
      </c>
      <c r="H507" s="27">
        <v>3.0</v>
      </c>
      <c r="I507" s="27">
        <v>1.0</v>
      </c>
      <c r="J507" s="27">
        <v>32.0</v>
      </c>
      <c r="K507" s="27"/>
      <c r="L507" s="27"/>
      <c r="M507" s="27"/>
      <c r="N507" s="27"/>
      <c r="O507" s="45" t="str">
        <f t="shared" ref="O507:P507" si="323">IF(M507&gt;0,1,"")</f>
        <v/>
      </c>
      <c r="P507" s="45" t="str">
        <f t="shared" si="323"/>
        <v/>
      </c>
      <c r="Q507" s="34" t="str">
        <f t="shared" si="315"/>
        <v>#N/A</v>
      </c>
      <c r="R507" s="34" t="s">
        <v>1998</v>
      </c>
      <c r="T507" s="35" t="s">
        <v>1999</v>
      </c>
      <c r="U507" s="35" t="s">
        <v>600</v>
      </c>
      <c r="V507" s="35" t="s">
        <v>28</v>
      </c>
      <c r="W507" s="58">
        <v>84123.0</v>
      </c>
      <c r="X507" s="35" t="s">
        <v>29</v>
      </c>
      <c r="Y507" s="42"/>
      <c r="Z507" s="29" t="str">
        <f t="shared" si="245"/>
        <v/>
      </c>
      <c r="AA507" s="30"/>
      <c r="AB507" s="27"/>
      <c r="AC507" s="27" t="str">
        <f t="shared" si="318"/>
        <v/>
      </c>
      <c r="AD507" s="31" t="str">
        <f t="shared" si="247"/>
        <v/>
      </c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ht="14.25" customHeight="1">
      <c r="A508" s="32">
        <v>16.0</v>
      </c>
      <c r="B508" s="46">
        <v>45908.0</v>
      </c>
      <c r="C508" s="47" t="str">
        <f t="shared" si="1"/>
        <v>#REF!</v>
      </c>
      <c r="D508" s="32" t="s">
        <v>2000</v>
      </c>
      <c r="E508" s="32">
        <v>50121.0</v>
      </c>
      <c r="F508" s="48" t="s">
        <v>52</v>
      </c>
      <c r="G508" s="48">
        <v>80.0</v>
      </c>
      <c r="H508" s="48">
        <v>5.0</v>
      </c>
      <c r="I508" s="48">
        <v>2.0</v>
      </c>
      <c r="J508" s="48">
        <v>87.0</v>
      </c>
      <c r="K508" s="48"/>
      <c r="L508" s="48"/>
      <c r="M508" s="48"/>
      <c r="N508" s="48"/>
      <c r="O508" s="45" t="str">
        <f t="shared" ref="O508:P508" si="324">IF(M508&gt;0,1,"")</f>
        <v/>
      </c>
      <c r="P508" s="45" t="str">
        <f t="shared" si="324"/>
        <v/>
      </c>
      <c r="Q508" s="34" t="str">
        <f t="shared" si="315"/>
        <v>#N/A</v>
      </c>
      <c r="R508" s="32" t="s">
        <v>2001</v>
      </c>
      <c r="S508" s="49" t="s">
        <v>2002</v>
      </c>
      <c r="T508" s="51" t="s">
        <v>2003</v>
      </c>
      <c r="U508" s="51" t="s">
        <v>2004</v>
      </c>
      <c r="V508" s="51" t="s">
        <v>28</v>
      </c>
      <c r="W508" s="54">
        <v>84074.0</v>
      </c>
      <c r="X508" s="51" t="s">
        <v>75</v>
      </c>
      <c r="Y508" s="55" t="s">
        <v>1642</v>
      </c>
      <c r="Z508" s="46">
        <f t="shared" si="245"/>
        <v>45908</v>
      </c>
      <c r="AA508" s="46"/>
      <c r="AB508" s="48"/>
      <c r="AC508" s="48" t="str">
        <f t="shared" si="318"/>
        <v>#REF!</v>
      </c>
      <c r="AD508" s="47" t="str">
        <f t="shared" si="247"/>
        <v/>
      </c>
      <c r="AE508" s="32" t="s">
        <v>2005</v>
      </c>
      <c r="AF508" s="14"/>
      <c r="AG508" s="14"/>
      <c r="AH508" s="14"/>
      <c r="AI508" s="14"/>
      <c r="AJ508" s="14"/>
      <c r="AK508" s="14"/>
      <c r="AL508" s="14"/>
      <c r="AM508" s="14"/>
    </row>
    <row r="509" ht="14.25" customHeight="1">
      <c r="A509" s="32">
        <v>6.0</v>
      </c>
      <c r="B509" s="46">
        <v>45908.0</v>
      </c>
      <c r="C509" s="47" t="str">
        <f t="shared" si="1"/>
        <v>#REF!</v>
      </c>
      <c r="D509" s="32" t="s">
        <v>2006</v>
      </c>
      <c r="E509" s="32">
        <v>4477.0</v>
      </c>
      <c r="F509" s="48" t="s">
        <v>52</v>
      </c>
      <c r="G509" s="48">
        <v>20.0</v>
      </c>
      <c r="H509" s="48">
        <v>3.0</v>
      </c>
      <c r="I509" s="48">
        <v>1.0</v>
      </c>
      <c r="J509" s="48">
        <v>24.0</v>
      </c>
      <c r="K509" s="48"/>
      <c r="L509" s="48"/>
      <c r="M509" s="48"/>
      <c r="N509" s="48"/>
      <c r="O509" s="45" t="str">
        <f t="shared" ref="O509:P509" si="325">IF(M509&gt;0,1,"")</f>
        <v/>
      </c>
      <c r="P509" s="45" t="str">
        <f t="shared" si="325"/>
        <v/>
      </c>
      <c r="Q509" s="34" t="str">
        <f t="shared" si="315"/>
        <v>#N/A</v>
      </c>
      <c r="R509" s="32" t="s">
        <v>2007</v>
      </c>
      <c r="S509" s="32"/>
      <c r="T509" s="51" t="s">
        <v>2008</v>
      </c>
      <c r="U509" s="51" t="s">
        <v>362</v>
      </c>
      <c r="V509" s="51" t="s">
        <v>28</v>
      </c>
      <c r="W509" s="50">
        <v>84074.0</v>
      </c>
      <c r="X509" s="51" t="s">
        <v>75</v>
      </c>
      <c r="Y509" s="55" t="s">
        <v>1642</v>
      </c>
      <c r="Z509" s="46">
        <f t="shared" si="245"/>
        <v>45908</v>
      </c>
      <c r="AA509" s="46"/>
      <c r="AB509" s="48"/>
      <c r="AC509" s="48" t="str">
        <f t="shared" si="318"/>
        <v>#REF!</v>
      </c>
      <c r="AD509" s="47" t="str">
        <f t="shared" si="247"/>
        <v/>
      </c>
      <c r="AE509" s="32" t="s">
        <v>2009</v>
      </c>
      <c r="AF509" s="14"/>
      <c r="AG509" s="52"/>
      <c r="AH509" s="53"/>
      <c r="AI509" s="14"/>
      <c r="AJ509" s="14"/>
      <c r="AK509" s="14"/>
      <c r="AL509" s="14"/>
      <c r="AM509" s="14"/>
    </row>
    <row r="510" ht="14.25" customHeight="1">
      <c r="A510" s="34">
        <v>10.0</v>
      </c>
      <c r="B510" s="30">
        <v>45909.0</v>
      </c>
      <c r="C510" s="31" t="str">
        <f t="shared" si="1"/>
        <v>#REF!</v>
      </c>
      <c r="D510" s="14" t="s">
        <v>2010</v>
      </c>
      <c r="E510" s="34">
        <v>15948.0</v>
      </c>
      <c r="F510" s="27" t="s">
        <v>52</v>
      </c>
      <c r="G510" s="27">
        <v>50.0</v>
      </c>
      <c r="H510" s="27">
        <v>4.0</v>
      </c>
      <c r="I510" s="27">
        <v>1.0</v>
      </c>
      <c r="J510" s="27">
        <v>55.0</v>
      </c>
      <c r="K510" s="27"/>
      <c r="L510" s="27"/>
      <c r="M510" s="27"/>
      <c r="N510" s="27"/>
      <c r="O510" s="45" t="str">
        <f t="shared" ref="O510:P510" si="326">IF(M510&gt;0,1,"")</f>
        <v/>
      </c>
      <c r="P510" s="45" t="str">
        <f t="shared" si="326"/>
        <v/>
      </c>
      <c r="Q510" s="34" t="str">
        <f t="shared" si="315"/>
        <v>#N/A</v>
      </c>
      <c r="R510" s="34" t="s">
        <v>2011</v>
      </c>
      <c r="T510" s="35" t="s">
        <v>2012</v>
      </c>
      <c r="U510" s="35" t="s">
        <v>186</v>
      </c>
      <c r="V510" s="35" t="s">
        <v>28</v>
      </c>
      <c r="W510" s="58">
        <v>84123.0</v>
      </c>
      <c r="X510" s="35" t="s">
        <v>29</v>
      </c>
      <c r="Y510" s="42" t="s">
        <v>1642</v>
      </c>
      <c r="Z510" s="29">
        <f t="shared" si="245"/>
        <v>45909</v>
      </c>
      <c r="AA510" s="30"/>
      <c r="AB510" s="27"/>
      <c r="AC510" s="27" t="str">
        <f t="shared" si="318"/>
        <v>#REF!</v>
      </c>
      <c r="AD510" s="31" t="str">
        <f t="shared" si="247"/>
        <v/>
      </c>
      <c r="AE510" s="14" t="s">
        <v>2013</v>
      </c>
      <c r="AF510" s="14"/>
      <c r="AG510" s="14"/>
      <c r="AH510" s="14"/>
      <c r="AI510" s="14"/>
      <c r="AJ510" s="14"/>
      <c r="AK510" s="14"/>
      <c r="AL510" s="14"/>
      <c r="AM510" s="14"/>
    </row>
    <row r="511" ht="14.25" customHeight="1">
      <c r="A511" s="34">
        <v>10.0</v>
      </c>
      <c r="B511" s="30">
        <v>45909.0</v>
      </c>
      <c r="C511" s="31" t="str">
        <f t="shared" si="1"/>
        <v>#REF!</v>
      </c>
      <c r="D511" s="14" t="s">
        <v>2014</v>
      </c>
      <c r="E511" s="34">
        <v>22715.0</v>
      </c>
      <c r="F511" s="27" t="s">
        <v>52</v>
      </c>
      <c r="G511" s="27">
        <v>34.0</v>
      </c>
      <c r="H511" s="27">
        <v>3.0</v>
      </c>
      <c r="I511" s="27">
        <v>1.0</v>
      </c>
      <c r="J511" s="27">
        <v>38.0</v>
      </c>
      <c r="K511" s="27"/>
      <c r="L511" s="27"/>
      <c r="M511" s="27"/>
      <c r="N511" s="27"/>
      <c r="O511" s="45" t="str">
        <f t="shared" ref="O511:P511" si="327">IF(M511&gt;0,1,"")</f>
        <v/>
      </c>
      <c r="P511" s="45" t="str">
        <f t="shared" si="327"/>
        <v/>
      </c>
      <c r="Q511" s="34" t="str">
        <f t="shared" si="315"/>
        <v>#N/A</v>
      </c>
      <c r="R511" s="34" t="s">
        <v>2015</v>
      </c>
      <c r="T511" s="35" t="s">
        <v>2016</v>
      </c>
      <c r="U511" s="35" t="s">
        <v>186</v>
      </c>
      <c r="V511" s="35" t="s">
        <v>28</v>
      </c>
      <c r="W511" s="58">
        <v>84102.0</v>
      </c>
      <c r="X511" s="35" t="s">
        <v>29</v>
      </c>
      <c r="Y511" s="42"/>
      <c r="Z511" s="29" t="str">
        <f t="shared" si="245"/>
        <v/>
      </c>
      <c r="AA511" s="30"/>
      <c r="AB511" s="27"/>
      <c r="AC511" s="27" t="str">
        <f t="shared" si="318"/>
        <v/>
      </c>
      <c r="AD511" s="31" t="str">
        <f t="shared" si="247"/>
        <v/>
      </c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ht="14.25" customHeight="1">
      <c r="A512" s="32">
        <v>4.0</v>
      </c>
      <c r="B512" s="46">
        <v>45910.0</v>
      </c>
      <c r="C512" s="47" t="str">
        <f t="shared" si="1"/>
        <v>#REF!</v>
      </c>
      <c r="D512" s="32" t="s">
        <v>2017</v>
      </c>
      <c r="E512" s="32">
        <v>83165.0</v>
      </c>
      <c r="F512" s="48" t="s">
        <v>52</v>
      </c>
      <c r="G512" s="48">
        <v>8.0</v>
      </c>
      <c r="H512" s="48">
        <v>2.0</v>
      </c>
      <c r="I512" s="48">
        <v>1.0</v>
      </c>
      <c r="J512" s="48">
        <v>11.0</v>
      </c>
      <c r="K512" s="48"/>
      <c r="L512" s="48"/>
      <c r="M512" s="48"/>
      <c r="N512" s="48"/>
      <c r="O512" s="45" t="str">
        <f t="shared" ref="O512:P512" si="328">IF(M512&gt;0,1,"")</f>
        <v/>
      </c>
      <c r="P512" s="45" t="str">
        <f t="shared" si="328"/>
        <v/>
      </c>
      <c r="Q512" s="34" t="str">
        <f t="shared" si="315"/>
        <v>#N/A</v>
      </c>
      <c r="R512" s="32" t="s">
        <v>2018</v>
      </c>
      <c r="S512" s="32"/>
      <c r="T512" s="51" t="s">
        <v>2019</v>
      </c>
      <c r="U512" s="51" t="s">
        <v>2020</v>
      </c>
      <c r="V512" s="51" t="s">
        <v>28</v>
      </c>
      <c r="W512" s="54">
        <v>84071.0</v>
      </c>
      <c r="X512" s="51" t="s">
        <v>75</v>
      </c>
      <c r="Y512" s="55" t="s">
        <v>64</v>
      </c>
      <c r="Z512" s="69">
        <f t="shared" si="245"/>
        <v>45910</v>
      </c>
      <c r="AA512" s="46">
        <v>45656.0</v>
      </c>
      <c r="AB512" s="48" t="s">
        <v>2021</v>
      </c>
      <c r="AC512" s="48" t="str">
        <f t="shared" si="318"/>
        <v/>
      </c>
      <c r="AD512" s="47">
        <f t="shared" si="247"/>
        <v>-254</v>
      </c>
      <c r="AE512" s="32" t="s">
        <v>2022</v>
      </c>
      <c r="AF512" s="14"/>
      <c r="AG512" s="14"/>
      <c r="AH512" s="14"/>
      <c r="AI512" s="14"/>
      <c r="AJ512" s="14"/>
      <c r="AK512" s="14"/>
      <c r="AL512" s="14"/>
      <c r="AM512" s="14"/>
    </row>
    <row r="513" ht="14.25" customHeight="1">
      <c r="A513" s="34">
        <v>16.0</v>
      </c>
      <c r="B513" s="30">
        <v>45911.0</v>
      </c>
      <c r="C513" s="31" t="str">
        <f t="shared" si="1"/>
        <v>#REF!</v>
      </c>
      <c r="D513" s="14" t="s">
        <v>2023</v>
      </c>
      <c r="E513" s="34">
        <v>112929.0</v>
      </c>
      <c r="F513" s="27" t="s">
        <v>52</v>
      </c>
      <c r="G513" s="27">
        <v>80.0</v>
      </c>
      <c r="H513" s="27">
        <v>4.0</v>
      </c>
      <c r="I513" s="27">
        <v>2.0</v>
      </c>
      <c r="J513" s="27">
        <v>86.0</v>
      </c>
      <c r="K513" s="27"/>
      <c r="L513" s="27"/>
      <c r="M513" s="27"/>
      <c r="N513" s="27"/>
      <c r="O513" s="45" t="str">
        <f t="shared" ref="O513:P513" si="329">IF(M513&gt;0,1,"")</f>
        <v/>
      </c>
      <c r="P513" s="45" t="str">
        <f t="shared" si="329"/>
        <v/>
      </c>
      <c r="Q513" s="34" t="str">
        <f t="shared" si="315"/>
        <v>#N/A</v>
      </c>
      <c r="R513" s="34" t="s">
        <v>2024</v>
      </c>
      <c r="T513" s="35" t="s">
        <v>2025</v>
      </c>
      <c r="U513" s="35" t="s">
        <v>27</v>
      </c>
      <c r="V513" s="35" t="s">
        <v>28</v>
      </c>
      <c r="W513" s="58">
        <v>84121.0</v>
      </c>
      <c r="X513" s="35" t="s">
        <v>29</v>
      </c>
      <c r="Y513" s="42" t="s">
        <v>1642</v>
      </c>
      <c r="Z513" s="29">
        <f t="shared" si="245"/>
        <v>45911</v>
      </c>
      <c r="AA513" s="30"/>
      <c r="AB513" s="27"/>
      <c r="AC513" s="27" t="str">
        <f t="shared" si="318"/>
        <v>#REF!</v>
      </c>
      <c r="AD513" s="31" t="str">
        <f t="shared" si="247"/>
        <v/>
      </c>
      <c r="AE513" s="14" t="s">
        <v>2026</v>
      </c>
      <c r="AF513" s="14"/>
      <c r="AG513" s="14"/>
      <c r="AH513" s="14"/>
      <c r="AI513" s="14"/>
      <c r="AJ513" s="14"/>
      <c r="AK513" s="14"/>
      <c r="AL513" s="14"/>
      <c r="AM513" s="14"/>
    </row>
    <row r="514" ht="14.25" customHeight="1">
      <c r="A514" s="39"/>
      <c r="B514" s="37"/>
      <c r="C514" s="38"/>
      <c r="D514" s="39"/>
      <c r="E514" s="40"/>
      <c r="F514" s="36"/>
      <c r="G514" s="36"/>
      <c r="H514" s="36"/>
      <c r="I514" s="36"/>
      <c r="J514" s="36"/>
      <c r="Q514" s="34" t="str">
        <f t="shared" si="315"/>
        <v>#N/A</v>
      </c>
      <c r="R514" s="66"/>
      <c r="S514" s="66"/>
      <c r="T514" s="39"/>
      <c r="U514" s="39"/>
      <c r="V514" s="39"/>
      <c r="W514" s="41"/>
      <c r="X514" s="39"/>
      <c r="Y514" s="36"/>
      <c r="Z514" s="37"/>
      <c r="AA514" s="37"/>
      <c r="AB514" s="36"/>
      <c r="AC514" s="36"/>
      <c r="AD514" s="38"/>
      <c r="AE514" s="39"/>
      <c r="AF514" s="14"/>
      <c r="AG514" s="14"/>
      <c r="AH514" s="14"/>
      <c r="AI514" s="14"/>
      <c r="AJ514" s="14"/>
      <c r="AK514" s="14"/>
      <c r="AL514" s="14"/>
      <c r="AM514" s="14"/>
    </row>
    <row r="515" ht="14.25" customHeight="1">
      <c r="A515" s="39"/>
      <c r="B515" s="37"/>
      <c r="C515" s="38"/>
      <c r="D515" s="39"/>
      <c r="E515" s="40"/>
      <c r="F515" s="36"/>
      <c r="G515" s="36"/>
      <c r="H515" s="36"/>
      <c r="I515" s="36"/>
      <c r="J515" s="36"/>
      <c r="Q515" s="34" t="str">
        <f t="shared" si="315"/>
        <v>#N/A</v>
      </c>
      <c r="R515" s="66"/>
      <c r="S515" s="66"/>
      <c r="T515" s="39"/>
      <c r="U515" s="39"/>
      <c r="V515" s="39"/>
      <c r="W515" s="41"/>
      <c r="X515" s="39"/>
      <c r="Y515" s="36"/>
      <c r="Z515" s="37"/>
      <c r="AA515" s="37"/>
      <c r="AB515" s="36"/>
      <c r="AC515" s="36"/>
      <c r="AD515" s="38"/>
      <c r="AE515" s="39"/>
      <c r="AF515" s="14"/>
      <c r="AG515" s="14"/>
      <c r="AH515" s="14"/>
      <c r="AI515" s="14"/>
      <c r="AJ515" s="14"/>
      <c r="AK515" s="14"/>
      <c r="AL515" s="14"/>
      <c r="AM515" s="14"/>
    </row>
    <row r="516" ht="14.25" customHeight="1">
      <c r="A516" s="39"/>
      <c r="B516" s="37"/>
      <c r="C516" s="38"/>
      <c r="D516" s="39"/>
      <c r="E516" s="39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4" t="str">
        <f t="shared" si="315"/>
        <v>#N/A</v>
      </c>
      <c r="R516" s="66"/>
      <c r="S516" s="66"/>
      <c r="T516" s="44"/>
      <c r="U516" s="44"/>
      <c r="V516" s="44"/>
      <c r="W516" s="78"/>
      <c r="X516" s="44"/>
      <c r="Y516" s="36"/>
      <c r="Z516" s="37"/>
      <c r="AA516" s="37"/>
      <c r="AB516" s="36"/>
      <c r="AC516" s="36"/>
      <c r="AD516" s="38"/>
      <c r="AE516" s="39"/>
      <c r="AF516" s="14"/>
      <c r="AG516" s="14"/>
      <c r="AH516" s="14"/>
      <c r="AI516" s="56"/>
      <c r="AJ516" s="56"/>
      <c r="AK516" s="14"/>
      <c r="AL516" s="14"/>
      <c r="AM516" s="14"/>
    </row>
    <row r="517" ht="14.25" customHeight="1">
      <c r="A517" s="39"/>
      <c r="B517" s="37"/>
      <c r="C517" s="38"/>
      <c r="D517" s="39"/>
      <c r="E517" s="40"/>
      <c r="F517" s="36"/>
      <c r="G517" s="36"/>
      <c r="H517" s="36"/>
      <c r="I517" s="36"/>
      <c r="J517" s="36"/>
      <c r="Q517" s="34" t="str">
        <f t="shared" si="315"/>
        <v>#N/A</v>
      </c>
      <c r="R517" s="66"/>
      <c r="S517" s="66"/>
      <c r="T517" s="39"/>
      <c r="U517" s="39"/>
      <c r="V517" s="39"/>
      <c r="W517" s="41"/>
      <c r="X517" s="39"/>
      <c r="Y517" s="36"/>
      <c r="Z517" s="37" t="str">
        <f t="shared" ref="Z517:Z522" si="330">IF(Y517="V",B517,IF(Y517="C",B517,""))</f>
        <v/>
      </c>
      <c r="AA517" s="37"/>
      <c r="AB517" s="36"/>
      <c r="AC517" s="27" t="str">
        <f t="shared" ref="AC517:AC522" si="331">IF(Y517="V",#REF!-Z517,IF(Y517="C","",""))</f>
        <v/>
      </c>
      <c r="AD517" s="31" t="str">
        <f t="shared" ref="AD517:AD522" si="332">IF(Y517="","",IF(Y517="V","",IF(Y517="C",AA517-Z517,"Yikes")))</f>
        <v/>
      </c>
      <c r="AE517" s="39"/>
      <c r="AF517" s="14"/>
      <c r="AG517" s="14"/>
      <c r="AH517" s="14"/>
      <c r="AI517" s="14"/>
      <c r="AJ517" s="14"/>
      <c r="AK517" s="14"/>
      <c r="AL517" s="14"/>
      <c r="AM517" s="14"/>
    </row>
    <row r="518" ht="14.25" customHeight="1">
      <c r="A518" s="39"/>
      <c r="B518" s="37"/>
      <c r="C518" s="38"/>
      <c r="D518" s="39"/>
      <c r="E518" s="40"/>
      <c r="F518" s="36"/>
      <c r="G518" s="36"/>
      <c r="H518" s="36"/>
      <c r="I518" s="36"/>
      <c r="J518" s="36"/>
      <c r="Q518" s="34" t="str">
        <f t="shared" si="315"/>
        <v>#N/A</v>
      </c>
      <c r="R518" s="66"/>
      <c r="S518" s="66"/>
      <c r="T518" s="39"/>
      <c r="U518" s="39"/>
      <c r="V518" s="39"/>
      <c r="W518" s="41"/>
      <c r="X518" s="39"/>
      <c r="Y518" s="36"/>
      <c r="Z518" s="37" t="str">
        <f t="shared" si="330"/>
        <v/>
      </c>
      <c r="AA518" s="37"/>
      <c r="AB518" s="36"/>
      <c r="AC518" s="27" t="str">
        <f t="shared" si="331"/>
        <v/>
      </c>
      <c r="AD518" s="31" t="str">
        <f t="shared" si="332"/>
        <v/>
      </c>
      <c r="AE518" s="39"/>
      <c r="AF518" s="14"/>
      <c r="AG518" s="13" t="s">
        <v>21</v>
      </c>
      <c r="AH518" s="4" t="s">
        <v>22</v>
      </c>
      <c r="AI518" s="14"/>
      <c r="AJ518" s="14"/>
      <c r="AK518" s="14"/>
      <c r="AL518" s="14"/>
      <c r="AM518" s="14"/>
    </row>
    <row r="519" ht="14.25" customHeight="1">
      <c r="B519" s="30"/>
      <c r="C519" s="38"/>
      <c r="D519" s="14"/>
      <c r="F519" s="14"/>
      <c r="K519" s="27"/>
      <c r="L519" s="27"/>
      <c r="M519" s="27"/>
      <c r="N519" s="27"/>
      <c r="O519" s="45"/>
      <c r="P519" s="45"/>
      <c r="Q519" s="34" t="str">
        <f t="shared" si="315"/>
        <v>#N/A</v>
      </c>
      <c r="R519" s="66"/>
      <c r="S519" s="66"/>
      <c r="T519" s="35"/>
      <c r="U519" s="35"/>
      <c r="V519" s="35"/>
      <c r="W519" s="58"/>
      <c r="X519" s="35"/>
      <c r="Y519" s="42"/>
      <c r="Z519" s="37" t="str">
        <f t="shared" si="330"/>
        <v/>
      </c>
      <c r="AA519" s="37"/>
      <c r="AB519" s="36"/>
      <c r="AC519" s="27" t="str">
        <f t="shared" si="331"/>
        <v/>
      </c>
      <c r="AD519" s="31" t="str">
        <f t="shared" si="332"/>
        <v/>
      </c>
      <c r="AE519" s="14"/>
      <c r="AF519" s="14"/>
      <c r="AG519" s="66" t="s">
        <v>2027</v>
      </c>
      <c r="AH519" s="14" t="s">
        <v>2028</v>
      </c>
      <c r="AI519" s="14"/>
      <c r="AJ519" s="14"/>
      <c r="AK519" s="14"/>
      <c r="AL519" s="14"/>
      <c r="AM519" s="14"/>
    </row>
    <row r="520" ht="14.25" customHeight="1">
      <c r="B520" s="30"/>
      <c r="C520" s="38"/>
      <c r="D520" s="14"/>
      <c r="F520" s="27"/>
      <c r="G520" s="27"/>
      <c r="H520" s="27"/>
      <c r="I520" s="27"/>
      <c r="J520" s="27"/>
      <c r="K520" s="27"/>
      <c r="L520" s="27"/>
      <c r="M520" s="27"/>
      <c r="N520" s="27"/>
      <c r="O520" s="45"/>
      <c r="P520" s="45"/>
      <c r="Q520" s="34" t="str">
        <f t="shared" si="315"/>
        <v>#N/A</v>
      </c>
      <c r="R520" s="66"/>
      <c r="S520" s="66"/>
      <c r="T520" s="35"/>
      <c r="U520" s="35"/>
      <c r="V520" s="35"/>
      <c r="W520" s="58"/>
      <c r="X520" s="35"/>
      <c r="Y520" s="42"/>
      <c r="Z520" s="29" t="str">
        <f t="shared" si="330"/>
        <v/>
      </c>
      <c r="AA520" s="30"/>
      <c r="AB520" s="27"/>
      <c r="AC520" s="27" t="str">
        <f t="shared" si="331"/>
        <v/>
      </c>
      <c r="AD520" s="31" t="str">
        <f t="shared" si="332"/>
        <v/>
      </c>
      <c r="AE520" s="14"/>
      <c r="AF520" s="14"/>
      <c r="AG520" s="39" t="s">
        <v>2029</v>
      </c>
      <c r="AH520" s="39" t="s">
        <v>2030</v>
      </c>
      <c r="AI520" s="14"/>
      <c r="AJ520" s="14"/>
      <c r="AK520" s="14"/>
      <c r="AL520" s="14"/>
      <c r="AM520" s="14"/>
    </row>
    <row r="521" ht="14.25" customHeight="1">
      <c r="A521" s="39"/>
      <c r="B521" s="37"/>
      <c r="C521" s="38"/>
      <c r="D521" s="39"/>
      <c r="E521" s="39"/>
      <c r="F521" s="36"/>
      <c r="G521" s="36"/>
      <c r="H521" s="36"/>
      <c r="I521" s="36"/>
      <c r="J521" s="36"/>
      <c r="Q521" s="34" t="str">
        <f t="shared" si="315"/>
        <v>#N/A</v>
      </c>
      <c r="R521" s="66"/>
      <c r="S521" s="66"/>
      <c r="T521" s="39"/>
      <c r="U521" s="39"/>
      <c r="V521" s="39"/>
      <c r="W521" s="41"/>
      <c r="X521" s="44"/>
      <c r="Y521" s="36"/>
      <c r="Z521" s="29" t="str">
        <f t="shared" si="330"/>
        <v/>
      </c>
      <c r="AA521" s="30"/>
      <c r="AB521" s="27"/>
      <c r="AC521" s="27" t="str">
        <f t="shared" si="331"/>
        <v/>
      </c>
      <c r="AD521" s="31" t="str">
        <f t="shared" si="332"/>
        <v/>
      </c>
      <c r="AE521" s="39"/>
      <c r="AF521" s="14"/>
      <c r="AG521" s="84" t="s">
        <v>2031</v>
      </c>
      <c r="AH521" s="32" t="s">
        <v>2032</v>
      </c>
      <c r="AI521" s="14"/>
      <c r="AJ521" s="14"/>
      <c r="AK521" s="14"/>
      <c r="AL521" s="14"/>
      <c r="AM521" s="14"/>
    </row>
    <row r="522" ht="14.25" customHeight="1">
      <c r="B522" s="37"/>
      <c r="C522" s="38"/>
      <c r="D522" s="27"/>
      <c r="F522" s="27"/>
      <c r="Q522" s="34" t="str">
        <f t="shared" si="315"/>
        <v>#N/A</v>
      </c>
      <c r="R522" s="66"/>
      <c r="S522" s="66"/>
      <c r="W522" s="85"/>
      <c r="Y522" s="14"/>
      <c r="Z522" s="29" t="str">
        <f t="shared" si="330"/>
        <v/>
      </c>
      <c r="AA522" s="30"/>
      <c r="AB522" s="27"/>
      <c r="AC522" s="27" t="str">
        <f t="shared" si="331"/>
        <v/>
      </c>
      <c r="AD522" s="31" t="str">
        <f t="shared" si="332"/>
        <v/>
      </c>
      <c r="AE522" s="14"/>
      <c r="AF522" s="14"/>
      <c r="AG522" s="86" t="s">
        <v>2033</v>
      </c>
      <c r="AH522" s="56" t="s">
        <v>2034</v>
      </c>
      <c r="AI522" s="14"/>
      <c r="AJ522" s="14"/>
      <c r="AK522" s="14"/>
      <c r="AL522" s="14"/>
      <c r="AM522" s="14"/>
    </row>
    <row r="523" ht="14.25" customHeight="1">
      <c r="B523" s="14"/>
      <c r="C523" s="27"/>
      <c r="D523" s="14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34" t="str">
        <f t="shared" si="315"/>
        <v>#N/A</v>
      </c>
      <c r="W523" s="28"/>
      <c r="Y523" s="27"/>
      <c r="Z523" s="29"/>
      <c r="AA523" s="14"/>
      <c r="AB523" s="27"/>
      <c r="AC523" s="27"/>
      <c r="AD523" s="27"/>
      <c r="AE523" s="14"/>
      <c r="AF523" s="14"/>
      <c r="AG523" s="73" t="s">
        <v>2035</v>
      </c>
      <c r="AH523" s="59" t="s">
        <v>2036</v>
      </c>
      <c r="AI523" s="14"/>
      <c r="AJ523" s="14"/>
      <c r="AK523" s="14"/>
      <c r="AL523" s="14"/>
      <c r="AM523" s="14"/>
    </row>
    <row r="524" ht="14.25" customHeight="1">
      <c r="B524" s="14"/>
      <c r="C524" s="27"/>
      <c r="D524" s="14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34" t="str">
        <f t="shared" si="315"/>
        <v>#N/A</v>
      </c>
      <c r="W524" s="28"/>
      <c r="Y524" s="27"/>
      <c r="Z524" s="29"/>
      <c r="AA524" s="14"/>
      <c r="AB524" s="27"/>
      <c r="AC524" s="27"/>
      <c r="AD524" s="27"/>
      <c r="AE524" s="14"/>
      <c r="AF524" s="14"/>
      <c r="AG524" s="53" t="s">
        <v>2037</v>
      </c>
      <c r="AH524" s="53" t="s">
        <v>2038</v>
      </c>
      <c r="AI524" s="14"/>
      <c r="AJ524" s="14"/>
      <c r="AK524" s="14"/>
      <c r="AL524" s="14"/>
      <c r="AM524" s="14"/>
    </row>
    <row r="525" ht="14.25" customHeight="1">
      <c r="B525" s="14"/>
      <c r="C525" s="27"/>
      <c r="D525" s="14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34" t="str">
        <f t="shared" si="315"/>
        <v>#N/A</v>
      </c>
      <c r="W525" s="28"/>
      <c r="Y525" s="27"/>
      <c r="Z525" s="29"/>
      <c r="AA525" s="14"/>
      <c r="AB525" s="27"/>
      <c r="AC525" s="27"/>
      <c r="AD525" s="27"/>
      <c r="AE525" s="14"/>
      <c r="AF525" s="14"/>
      <c r="AG525" s="87" t="s">
        <v>2039</v>
      </c>
      <c r="AH525" s="88" t="s">
        <v>2040</v>
      </c>
      <c r="AI525" s="14"/>
      <c r="AJ525" s="14"/>
      <c r="AK525" s="14"/>
      <c r="AL525" s="14"/>
      <c r="AM525" s="14"/>
    </row>
    <row r="526" ht="14.25" customHeight="1">
      <c r="B526" s="14"/>
      <c r="C526" s="27"/>
      <c r="D526" s="14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34" t="str">
        <f t="shared" si="315"/>
        <v>#N/A</v>
      </c>
      <c r="W526" s="28"/>
      <c r="Y526" s="27"/>
      <c r="Z526" s="29"/>
      <c r="AA526" s="14"/>
      <c r="AB526" s="27"/>
      <c r="AC526" s="27"/>
      <c r="AD526" s="27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ht="14.25" customHeight="1">
      <c r="B527" s="14"/>
      <c r="C527" s="27"/>
      <c r="D527" s="14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34" t="str">
        <f t="shared" si="315"/>
        <v>#N/A</v>
      </c>
      <c r="W527" s="28"/>
      <c r="Y527" s="27"/>
      <c r="Z527" s="29"/>
      <c r="AA527" s="14"/>
      <c r="AB527" s="27"/>
      <c r="AC527" s="27"/>
      <c r="AD527" s="27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ht="14.25" customHeight="1">
      <c r="B528" s="14"/>
      <c r="C528" s="27"/>
      <c r="D528" s="14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34" t="str">
        <f t="shared" si="315"/>
        <v>#N/A</v>
      </c>
      <c r="W528" s="28"/>
      <c r="Y528" s="27"/>
      <c r="Z528" s="29"/>
      <c r="AA528" s="14"/>
      <c r="AB528" s="27"/>
      <c r="AC528" s="27"/>
      <c r="AD528" s="27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ht="14.25" customHeight="1">
      <c r="B529" s="14"/>
      <c r="C529" s="27"/>
      <c r="D529" s="14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34" t="str">
        <f t="shared" si="315"/>
        <v>#N/A</v>
      </c>
      <c r="W529" s="28"/>
      <c r="Y529" s="27"/>
      <c r="Z529" s="29"/>
      <c r="AA529" s="14"/>
      <c r="AB529" s="27"/>
      <c r="AC529" s="27"/>
      <c r="AD529" s="27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ht="14.25" customHeight="1">
      <c r="B530" s="14"/>
      <c r="C530" s="27"/>
      <c r="D530" s="14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34" t="str">
        <f t="shared" si="315"/>
        <v>#N/A</v>
      </c>
      <c r="W530" s="28"/>
      <c r="Y530" s="27"/>
      <c r="Z530" s="29"/>
      <c r="AA530" s="14"/>
      <c r="AB530" s="27"/>
      <c r="AC530" s="27"/>
      <c r="AD530" s="27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ht="14.25" customHeight="1">
      <c r="B531" s="14"/>
      <c r="C531" s="27"/>
      <c r="D531" s="14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34" t="str">
        <f t="shared" si="315"/>
        <v>#N/A</v>
      </c>
      <c r="W531" s="28"/>
      <c r="Y531" s="27"/>
      <c r="Z531" s="29"/>
      <c r="AA531" s="14"/>
      <c r="AB531" s="27"/>
      <c r="AC531" s="27"/>
      <c r="AD531" s="27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ht="14.25" customHeight="1">
      <c r="B532" s="14"/>
      <c r="C532" s="27"/>
      <c r="D532" s="14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34" t="str">
        <f t="shared" si="315"/>
        <v>#N/A</v>
      </c>
      <c r="W532" s="28"/>
      <c r="Y532" s="27"/>
      <c r="Z532" s="29"/>
      <c r="AA532" s="14"/>
      <c r="AB532" s="27"/>
      <c r="AC532" s="27"/>
      <c r="AD532" s="27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ht="14.25" customHeight="1">
      <c r="B533" s="14"/>
      <c r="C533" s="27"/>
      <c r="D533" s="14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34" t="str">
        <f t="shared" si="315"/>
        <v>#N/A</v>
      </c>
      <c r="W533" s="28"/>
      <c r="Y533" s="27"/>
      <c r="Z533" s="29"/>
      <c r="AA533" s="14"/>
      <c r="AB533" s="27"/>
      <c r="AC533" s="27"/>
      <c r="AD533" s="27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ht="14.25" customHeight="1">
      <c r="B534" s="14"/>
      <c r="C534" s="27"/>
      <c r="D534" s="14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34" t="str">
        <f t="shared" si="315"/>
        <v>#N/A</v>
      </c>
      <c r="W534" s="28"/>
      <c r="Y534" s="27"/>
      <c r="Z534" s="29"/>
      <c r="AA534" s="14"/>
      <c r="AB534" s="27"/>
      <c r="AC534" s="27"/>
      <c r="AD534" s="27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ht="14.25" customHeight="1">
      <c r="B535" s="14"/>
      <c r="C535" s="27"/>
      <c r="D535" s="14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34" t="str">
        <f t="shared" si="315"/>
        <v>#N/A</v>
      </c>
      <c r="W535" s="28"/>
      <c r="Y535" s="27"/>
      <c r="Z535" s="29"/>
      <c r="AA535" s="14"/>
      <c r="AB535" s="27"/>
      <c r="AC535" s="27"/>
      <c r="AD535" s="27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ht="14.25" customHeight="1">
      <c r="B536" s="14"/>
      <c r="C536" s="27"/>
      <c r="D536" s="14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34" t="str">
        <f t="shared" si="315"/>
        <v>#N/A</v>
      </c>
      <c r="W536" s="28"/>
      <c r="Y536" s="27"/>
      <c r="Z536" s="29"/>
      <c r="AA536" s="14"/>
      <c r="AB536" s="27"/>
      <c r="AC536" s="27"/>
      <c r="AD536" s="27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ht="14.25" customHeight="1">
      <c r="B537" s="14"/>
      <c r="C537" s="27"/>
      <c r="D537" s="14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34" t="str">
        <f t="shared" si="315"/>
        <v>#N/A</v>
      </c>
      <c r="W537" s="28"/>
      <c r="Y537" s="27"/>
      <c r="Z537" s="29"/>
      <c r="AA537" s="14"/>
      <c r="AB537" s="27"/>
      <c r="AC537" s="27"/>
      <c r="AD537" s="27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ht="14.25" customHeight="1">
      <c r="B538" s="14"/>
      <c r="C538" s="27"/>
      <c r="D538" s="14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34" t="str">
        <f t="shared" si="315"/>
        <v>#N/A</v>
      </c>
      <c r="W538" s="28"/>
      <c r="Y538" s="27"/>
      <c r="Z538" s="29"/>
      <c r="AA538" s="14"/>
      <c r="AB538" s="27"/>
      <c r="AC538" s="27"/>
      <c r="AD538" s="27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ht="14.25" customHeight="1">
      <c r="B539" s="14"/>
      <c r="C539" s="27"/>
      <c r="D539" s="14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34" t="str">
        <f t="shared" si="315"/>
        <v>#N/A</v>
      </c>
      <c r="W539" s="28"/>
      <c r="Y539" s="27"/>
      <c r="Z539" s="29"/>
      <c r="AA539" s="14"/>
      <c r="AB539" s="27"/>
      <c r="AC539" s="27"/>
      <c r="AD539" s="27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ht="14.25" customHeight="1">
      <c r="B540" s="14"/>
      <c r="C540" s="27"/>
      <c r="D540" s="14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34" t="str">
        <f t="shared" si="315"/>
        <v>#N/A</v>
      </c>
      <c r="W540" s="28"/>
      <c r="Y540" s="27"/>
      <c r="Z540" s="29"/>
      <c r="AA540" s="14"/>
      <c r="AB540" s="27"/>
      <c r="AC540" s="27"/>
      <c r="AD540" s="27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ht="14.25" customHeight="1">
      <c r="B541" s="14"/>
      <c r="C541" s="27"/>
      <c r="D541" s="14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34" t="str">
        <f t="shared" si="315"/>
        <v>#N/A</v>
      </c>
      <c r="W541" s="28"/>
      <c r="Y541" s="27"/>
      <c r="Z541" s="29"/>
      <c r="AA541" s="14"/>
      <c r="AB541" s="27"/>
      <c r="AC541" s="27"/>
      <c r="AD541" s="27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ht="14.25" customHeight="1">
      <c r="B542" s="14"/>
      <c r="C542" s="27"/>
      <c r="D542" s="14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34" t="str">
        <f t="shared" si="315"/>
        <v>#N/A</v>
      </c>
      <c r="W542" s="28"/>
      <c r="Y542" s="27"/>
      <c r="Z542" s="29"/>
      <c r="AA542" s="14"/>
      <c r="AB542" s="27"/>
      <c r="AC542" s="27"/>
      <c r="AD542" s="27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ht="14.25" customHeight="1">
      <c r="B543" s="14"/>
      <c r="C543" s="27"/>
      <c r="D543" s="14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34" t="str">
        <f t="shared" si="315"/>
        <v>#N/A</v>
      </c>
      <c r="W543" s="28"/>
      <c r="Y543" s="27"/>
      <c r="Z543" s="29"/>
      <c r="AA543" s="14"/>
      <c r="AB543" s="27"/>
      <c r="AC543" s="27"/>
      <c r="AD543" s="27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ht="14.25" customHeight="1">
      <c r="B544" s="14"/>
      <c r="C544" s="27"/>
      <c r="D544" s="14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34" t="str">
        <f t="shared" si="315"/>
        <v>#N/A</v>
      </c>
      <c r="W544" s="28"/>
      <c r="Y544" s="27"/>
      <c r="Z544" s="29"/>
      <c r="AA544" s="14"/>
      <c r="AB544" s="27"/>
      <c r="AC544" s="27"/>
      <c r="AD544" s="27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ht="14.25" customHeight="1">
      <c r="B545" s="14"/>
      <c r="C545" s="27"/>
      <c r="D545" s="14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34" t="str">
        <f t="shared" si="315"/>
        <v>#N/A</v>
      </c>
      <c r="W545" s="28"/>
      <c r="Y545" s="27"/>
      <c r="Z545" s="29"/>
      <c r="AA545" s="14"/>
      <c r="AB545" s="27"/>
      <c r="AC545" s="27"/>
      <c r="AD545" s="27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ht="14.25" customHeight="1">
      <c r="B546" s="14"/>
      <c r="C546" s="27"/>
      <c r="D546" s="14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34" t="str">
        <f t="shared" si="315"/>
        <v>#N/A</v>
      </c>
      <c r="W546" s="28"/>
      <c r="Y546" s="27"/>
      <c r="Z546" s="29"/>
      <c r="AA546" s="14"/>
      <c r="AB546" s="27"/>
      <c r="AC546" s="27"/>
      <c r="AD546" s="27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ht="14.25" customHeight="1">
      <c r="B547" s="14"/>
      <c r="C547" s="27"/>
      <c r="D547" s="14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34" t="str">
        <f t="shared" si="315"/>
        <v>#N/A</v>
      </c>
      <c r="W547" s="28"/>
      <c r="Y547" s="27"/>
      <c r="Z547" s="29"/>
      <c r="AA547" s="14"/>
      <c r="AB547" s="27"/>
      <c r="AC547" s="27"/>
      <c r="AD547" s="27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ht="14.25" customHeight="1">
      <c r="B548" s="14"/>
      <c r="C548" s="27"/>
      <c r="D548" s="14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34" t="str">
        <f t="shared" si="315"/>
        <v>#N/A</v>
      </c>
      <c r="W548" s="28"/>
      <c r="Y548" s="27"/>
      <c r="Z548" s="29"/>
      <c r="AA548" s="14"/>
      <c r="AB548" s="27"/>
      <c r="AC548" s="27"/>
      <c r="AD548" s="27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ht="14.25" customHeight="1">
      <c r="B549" s="14"/>
      <c r="C549" s="27"/>
      <c r="D549" s="14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34" t="str">
        <f t="shared" si="315"/>
        <v>#N/A</v>
      </c>
      <c r="W549" s="28"/>
      <c r="Y549" s="27"/>
      <c r="Z549" s="29"/>
      <c r="AA549" s="14"/>
      <c r="AB549" s="27"/>
      <c r="AC549" s="27"/>
      <c r="AD549" s="27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ht="14.25" customHeight="1">
      <c r="B550" s="14"/>
      <c r="C550" s="27"/>
      <c r="D550" s="14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34" t="str">
        <f t="shared" si="315"/>
        <v>#N/A</v>
      </c>
      <c r="W550" s="28"/>
      <c r="Y550" s="27"/>
      <c r="Z550" s="29"/>
      <c r="AA550" s="14"/>
      <c r="AB550" s="27"/>
      <c r="AC550" s="27"/>
      <c r="AD550" s="27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ht="14.25" customHeight="1">
      <c r="B551" s="14"/>
      <c r="C551" s="27"/>
      <c r="D551" s="14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34" t="str">
        <f t="shared" si="315"/>
        <v>#N/A</v>
      </c>
      <c r="W551" s="28"/>
      <c r="Y551" s="27"/>
      <c r="Z551" s="29"/>
      <c r="AA551" s="14"/>
      <c r="AB551" s="27"/>
      <c r="AC551" s="27"/>
      <c r="AD551" s="27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ht="14.25" customHeight="1">
      <c r="B552" s="14"/>
      <c r="C552" s="27"/>
      <c r="D552" s="14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34" t="str">
        <f t="shared" si="315"/>
        <v>#N/A</v>
      </c>
      <c r="W552" s="28"/>
      <c r="Y552" s="27"/>
      <c r="Z552" s="29"/>
      <c r="AA552" s="14"/>
      <c r="AB552" s="27"/>
      <c r="AC552" s="27"/>
      <c r="AD552" s="27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ht="14.25" customHeight="1">
      <c r="B553" s="14"/>
      <c r="C553" s="27"/>
      <c r="D553" s="14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34" t="str">
        <f t="shared" si="315"/>
        <v>#N/A</v>
      </c>
      <c r="W553" s="28"/>
      <c r="Y553" s="27"/>
      <c r="Z553" s="29"/>
      <c r="AA553" s="14"/>
      <c r="AB553" s="27"/>
      <c r="AC553" s="27"/>
      <c r="AD553" s="27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ht="14.25" customHeight="1">
      <c r="B554" s="14"/>
      <c r="C554" s="27"/>
      <c r="D554" s="14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34" t="str">
        <f t="shared" si="315"/>
        <v>#N/A</v>
      </c>
      <c r="W554" s="28"/>
      <c r="Y554" s="27"/>
      <c r="Z554" s="29"/>
      <c r="AA554" s="14"/>
      <c r="AB554" s="27"/>
      <c r="AC554" s="27"/>
      <c r="AD554" s="27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ht="14.25" customHeight="1">
      <c r="B555" s="14"/>
      <c r="C555" s="27"/>
      <c r="D555" s="14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34" t="str">
        <f t="shared" si="315"/>
        <v>#N/A</v>
      </c>
      <c r="W555" s="28"/>
      <c r="Y555" s="27"/>
      <c r="Z555" s="29"/>
      <c r="AA555" s="14"/>
      <c r="AB555" s="27"/>
      <c r="AC555" s="27"/>
      <c r="AD555" s="27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ht="14.25" customHeight="1">
      <c r="B556" s="14"/>
      <c r="C556" s="27"/>
      <c r="D556" s="14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34" t="str">
        <f t="shared" si="315"/>
        <v>#N/A</v>
      </c>
      <c r="W556" s="28"/>
      <c r="Y556" s="27"/>
      <c r="Z556" s="29"/>
      <c r="AA556" s="14"/>
      <c r="AB556" s="27"/>
      <c r="AC556" s="27"/>
      <c r="AD556" s="27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ht="14.25" customHeight="1">
      <c r="B557" s="14"/>
      <c r="C557" s="27"/>
      <c r="D557" s="14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34" t="str">
        <f t="shared" si="315"/>
        <v>#N/A</v>
      </c>
      <c r="W557" s="28"/>
      <c r="Y557" s="27"/>
      <c r="Z557" s="29"/>
      <c r="AA557" s="14"/>
      <c r="AB557" s="27"/>
      <c r="AC557" s="27"/>
      <c r="AD557" s="27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ht="14.25" customHeight="1">
      <c r="B558" s="14"/>
      <c r="C558" s="27"/>
      <c r="D558" s="14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34" t="str">
        <f t="shared" si="315"/>
        <v>#N/A</v>
      </c>
      <c r="W558" s="28"/>
      <c r="Y558" s="27"/>
      <c r="Z558" s="29"/>
      <c r="AA558" s="14"/>
      <c r="AB558" s="27"/>
      <c r="AC558" s="27"/>
      <c r="AD558" s="27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ht="14.25" customHeight="1">
      <c r="B559" s="14"/>
      <c r="C559" s="27"/>
      <c r="D559" s="14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34" t="str">
        <f t="shared" si="315"/>
        <v>#N/A</v>
      </c>
      <c r="W559" s="28"/>
      <c r="Y559" s="27"/>
      <c r="Z559" s="29"/>
      <c r="AA559" s="14"/>
      <c r="AB559" s="27"/>
      <c r="AC559" s="27"/>
      <c r="AD559" s="27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ht="14.25" customHeight="1">
      <c r="B560" s="14"/>
      <c r="C560" s="27"/>
      <c r="D560" s="14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34" t="str">
        <f t="shared" si="315"/>
        <v>#N/A</v>
      </c>
      <c r="W560" s="28"/>
      <c r="Y560" s="27"/>
      <c r="Z560" s="29"/>
      <c r="AA560" s="14"/>
      <c r="AB560" s="27"/>
      <c r="AC560" s="27"/>
      <c r="AD560" s="27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ht="14.25" customHeight="1">
      <c r="B561" s="14"/>
      <c r="C561" s="27"/>
      <c r="D561" s="14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34" t="str">
        <f t="shared" si="315"/>
        <v>#N/A</v>
      </c>
      <c r="W561" s="28"/>
      <c r="Y561" s="27"/>
      <c r="Z561" s="29"/>
      <c r="AA561" s="14"/>
      <c r="AB561" s="27"/>
      <c r="AC561" s="27"/>
      <c r="AD561" s="27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ht="14.25" customHeight="1">
      <c r="B562" s="14"/>
      <c r="C562" s="27"/>
      <c r="D562" s="14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34" t="str">
        <f t="shared" si="315"/>
        <v>#N/A</v>
      </c>
      <c r="W562" s="28"/>
      <c r="Y562" s="27"/>
      <c r="Z562" s="29"/>
      <c r="AA562" s="14"/>
      <c r="AB562" s="27"/>
      <c r="AC562" s="27"/>
      <c r="AD562" s="27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ht="14.25" customHeight="1">
      <c r="B563" s="14"/>
      <c r="C563" s="27"/>
      <c r="D563" s="14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34" t="str">
        <f t="shared" si="315"/>
        <v>#N/A</v>
      </c>
      <c r="W563" s="28"/>
      <c r="Y563" s="27"/>
      <c r="Z563" s="29"/>
      <c r="AA563" s="14"/>
      <c r="AB563" s="27"/>
      <c r="AC563" s="27"/>
      <c r="AD563" s="27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ht="14.25" customHeight="1">
      <c r="B564" s="14"/>
      <c r="C564" s="27"/>
      <c r="D564" s="14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34" t="str">
        <f t="shared" si="315"/>
        <v>#N/A</v>
      </c>
      <c r="W564" s="28"/>
      <c r="Y564" s="27"/>
      <c r="Z564" s="29"/>
      <c r="AA564" s="14"/>
      <c r="AB564" s="27"/>
      <c r="AC564" s="27"/>
      <c r="AD564" s="27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ht="14.25" customHeight="1">
      <c r="B565" s="14"/>
      <c r="C565" s="27"/>
      <c r="D565" s="14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34" t="str">
        <f t="shared" si="315"/>
        <v>#N/A</v>
      </c>
      <c r="W565" s="28"/>
      <c r="Y565" s="27"/>
      <c r="Z565" s="29"/>
      <c r="AA565" s="14"/>
      <c r="AB565" s="27"/>
      <c r="AC565" s="27"/>
      <c r="AD565" s="27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ht="14.25" customHeight="1">
      <c r="B566" s="14"/>
      <c r="C566" s="27"/>
      <c r="D566" s="14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34" t="str">
        <f t="shared" si="315"/>
        <v>#N/A</v>
      </c>
      <c r="W566" s="28"/>
      <c r="Y566" s="27"/>
      <c r="Z566" s="29"/>
      <c r="AA566" s="14"/>
      <c r="AB566" s="27"/>
      <c r="AC566" s="27"/>
      <c r="AD566" s="27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ht="14.25" customHeight="1">
      <c r="B567" s="14"/>
      <c r="C567" s="27"/>
      <c r="D567" s="14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34" t="str">
        <f t="shared" si="315"/>
        <v>#N/A</v>
      </c>
      <c r="W567" s="28"/>
      <c r="Y567" s="27"/>
      <c r="Z567" s="29"/>
      <c r="AA567" s="14"/>
      <c r="AB567" s="27"/>
      <c r="AC567" s="27"/>
      <c r="AD567" s="27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ht="14.25" customHeight="1">
      <c r="B568" s="14"/>
      <c r="C568" s="27"/>
      <c r="D568" s="14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34" t="str">
        <f t="shared" si="315"/>
        <v>#N/A</v>
      </c>
      <c r="W568" s="28"/>
      <c r="Y568" s="27"/>
      <c r="Z568" s="29"/>
      <c r="AA568" s="14"/>
      <c r="AB568" s="27"/>
      <c r="AC568" s="27"/>
      <c r="AD568" s="27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ht="14.25" customHeight="1">
      <c r="B569" s="14"/>
      <c r="C569" s="27"/>
      <c r="D569" s="14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34" t="str">
        <f t="shared" si="315"/>
        <v>#N/A</v>
      </c>
      <c r="W569" s="28"/>
      <c r="Y569" s="27"/>
      <c r="Z569" s="29"/>
      <c r="AA569" s="14"/>
      <c r="AB569" s="27"/>
      <c r="AC569" s="27"/>
      <c r="AD569" s="27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ht="14.25" customHeight="1">
      <c r="B570" s="14"/>
      <c r="C570" s="27"/>
      <c r="D570" s="14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34" t="str">
        <f t="shared" si="315"/>
        <v>#N/A</v>
      </c>
      <c r="W570" s="28"/>
      <c r="Y570" s="27"/>
      <c r="Z570" s="29"/>
      <c r="AA570" s="14"/>
      <c r="AB570" s="27"/>
      <c r="AC570" s="27"/>
      <c r="AD570" s="27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ht="14.25" customHeight="1">
      <c r="B571" s="14"/>
      <c r="C571" s="27"/>
      <c r="D571" s="14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34" t="str">
        <f t="shared" si="315"/>
        <v>#N/A</v>
      </c>
      <c r="W571" s="28"/>
      <c r="Y571" s="27"/>
      <c r="Z571" s="29"/>
      <c r="AA571" s="14"/>
      <c r="AB571" s="27"/>
      <c r="AC571" s="27"/>
      <c r="AD571" s="27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ht="14.25" customHeight="1">
      <c r="B572" s="14"/>
      <c r="C572" s="27"/>
      <c r="D572" s="14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34" t="str">
        <f t="shared" si="315"/>
        <v>#N/A</v>
      </c>
      <c r="W572" s="28"/>
      <c r="Y572" s="27"/>
      <c r="Z572" s="29"/>
      <c r="AA572" s="14"/>
      <c r="AB572" s="27"/>
      <c r="AC572" s="27"/>
      <c r="AD572" s="27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ht="14.25" customHeight="1">
      <c r="B573" s="14"/>
      <c r="C573" s="27"/>
      <c r="D573" s="14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34" t="str">
        <f t="shared" si="315"/>
        <v>#N/A</v>
      </c>
      <c r="W573" s="28"/>
      <c r="Y573" s="27"/>
      <c r="Z573" s="29"/>
      <c r="AA573" s="14"/>
      <c r="AB573" s="27"/>
      <c r="AC573" s="27"/>
      <c r="AD573" s="27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ht="14.25" customHeight="1">
      <c r="B574" s="14"/>
      <c r="C574" s="27"/>
      <c r="D574" s="14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34" t="str">
        <f t="shared" si="315"/>
        <v>#N/A</v>
      </c>
      <c r="W574" s="28"/>
      <c r="Y574" s="27"/>
      <c r="Z574" s="29"/>
      <c r="AA574" s="14"/>
      <c r="AB574" s="27"/>
      <c r="AC574" s="27"/>
      <c r="AD574" s="27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ht="14.25" customHeight="1">
      <c r="B575" s="14"/>
      <c r="C575" s="27"/>
      <c r="D575" s="14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34" t="str">
        <f t="shared" si="315"/>
        <v>#N/A</v>
      </c>
      <c r="W575" s="28"/>
      <c r="Y575" s="27"/>
      <c r="Z575" s="29"/>
      <c r="AA575" s="14"/>
      <c r="AB575" s="27"/>
      <c r="AC575" s="27"/>
      <c r="AD575" s="27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ht="14.25" customHeight="1">
      <c r="B576" s="14"/>
      <c r="C576" s="27"/>
      <c r="D576" s="14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34" t="str">
        <f t="shared" si="315"/>
        <v>#N/A</v>
      </c>
      <c r="W576" s="28"/>
      <c r="Y576" s="27"/>
      <c r="Z576" s="29"/>
      <c r="AA576" s="14"/>
      <c r="AB576" s="27"/>
      <c r="AC576" s="27"/>
      <c r="AD576" s="27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ht="14.25" customHeight="1">
      <c r="B577" s="14"/>
      <c r="C577" s="27"/>
      <c r="D577" s="14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34" t="str">
        <f t="shared" si="315"/>
        <v>#N/A</v>
      </c>
      <c r="W577" s="28"/>
      <c r="Y577" s="27"/>
      <c r="Z577" s="29"/>
      <c r="AA577" s="14"/>
      <c r="AB577" s="27"/>
      <c r="AC577" s="27"/>
      <c r="AD577" s="27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ht="14.25" customHeight="1">
      <c r="B578" s="14"/>
      <c r="C578" s="27"/>
      <c r="D578" s="14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34" t="str">
        <f t="shared" si="315"/>
        <v>#N/A</v>
      </c>
      <c r="W578" s="28"/>
      <c r="Y578" s="27"/>
      <c r="Z578" s="29"/>
      <c r="AA578" s="14"/>
      <c r="AB578" s="27"/>
      <c r="AC578" s="27"/>
      <c r="AD578" s="27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ht="14.25" customHeight="1">
      <c r="B579" s="14"/>
      <c r="C579" s="27"/>
      <c r="D579" s="14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34" t="str">
        <f t="shared" si="315"/>
        <v>#N/A</v>
      </c>
      <c r="W579" s="28"/>
      <c r="Y579" s="27"/>
      <c r="Z579" s="29"/>
      <c r="AA579" s="14"/>
      <c r="AB579" s="27"/>
      <c r="AC579" s="27"/>
      <c r="AD579" s="27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ht="14.25" customHeight="1">
      <c r="B580" s="14"/>
      <c r="C580" s="27"/>
      <c r="D580" s="14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34" t="str">
        <f t="shared" si="315"/>
        <v>#N/A</v>
      </c>
      <c r="W580" s="28"/>
      <c r="Y580" s="27"/>
      <c r="Z580" s="29"/>
      <c r="AA580" s="14"/>
      <c r="AB580" s="27"/>
      <c r="AC580" s="27"/>
      <c r="AD580" s="27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ht="14.25" customHeight="1">
      <c r="B581" s="14"/>
      <c r="C581" s="27"/>
      <c r="D581" s="14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34" t="str">
        <f t="shared" si="315"/>
        <v>#N/A</v>
      </c>
      <c r="W581" s="28"/>
      <c r="Y581" s="27"/>
      <c r="Z581" s="29"/>
      <c r="AA581" s="14"/>
      <c r="AB581" s="27"/>
      <c r="AC581" s="27"/>
      <c r="AD581" s="27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ht="14.25" customHeight="1">
      <c r="B582" s="14"/>
      <c r="C582" s="27"/>
      <c r="D582" s="14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34" t="str">
        <f t="shared" si="315"/>
        <v>#N/A</v>
      </c>
      <c r="W582" s="28"/>
      <c r="Y582" s="27"/>
      <c r="Z582" s="29"/>
      <c r="AA582" s="14"/>
      <c r="AB582" s="27"/>
      <c r="AC582" s="27"/>
      <c r="AD582" s="27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ht="14.25" customHeight="1">
      <c r="B583" s="14"/>
      <c r="C583" s="27"/>
      <c r="D583" s="14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34" t="str">
        <f t="shared" si="315"/>
        <v>#N/A</v>
      </c>
      <c r="W583" s="28"/>
      <c r="Y583" s="27"/>
      <c r="Z583" s="29"/>
      <c r="AA583" s="14"/>
      <c r="AB583" s="27"/>
      <c r="AC583" s="27"/>
      <c r="AD583" s="27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ht="14.25" customHeight="1">
      <c r="B584" s="14"/>
      <c r="C584" s="27"/>
      <c r="D584" s="14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34" t="str">
        <f t="shared" si="315"/>
        <v>#N/A</v>
      </c>
      <c r="W584" s="28"/>
      <c r="Y584" s="27"/>
      <c r="Z584" s="29"/>
      <c r="AA584" s="14"/>
      <c r="AB584" s="27"/>
      <c r="AC584" s="27"/>
      <c r="AD584" s="27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ht="14.25" customHeight="1">
      <c r="B585" s="14"/>
      <c r="C585" s="27"/>
      <c r="D585" s="14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34" t="str">
        <f t="shared" si="315"/>
        <v>#N/A</v>
      </c>
      <c r="W585" s="28"/>
      <c r="Y585" s="27"/>
      <c r="Z585" s="29"/>
      <c r="AA585" s="14"/>
      <c r="AB585" s="27"/>
      <c r="AC585" s="27"/>
      <c r="AD585" s="27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ht="14.25" customHeight="1">
      <c r="B586" s="14"/>
      <c r="C586" s="27"/>
      <c r="D586" s="14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34" t="str">
        <f t="shared" si="315"/>
        <v>#N/A</v>
      </c>
      <c r="W586" s="28"/>
      <c r="Y586" s="27"/>
      <c r="Z586" s="29"/>
      <c r="AA586" s="14"/>
      <c r="AB586" s="27"/>
      <c r="AC586" s="27"/>
      <c r="AD586" s="27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ht="14.25" customHeight="1">
      <c r="B587" s="14"/>
      <c r="C587" s="27"/>
      <c r="D587" s="14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34" t="str">
        <f t="shared" si="315"/>
        <v>#N/A</v>
      </c>
      <c r="W587" s="28"/>
      <c r="Y587" s="27"/>
      <c r="Z587" s="29"/>
      <c r="AA587" s="14"/>
      <c r="AB587" s="27"/>
      <c r="AC587" s="27"/>
      <c r="AD587" s="27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ht="14.25" customHeight="1">
      <c r="B588" s="14"/>
      <c r="C588" s="27"/>
      <c r="D588" s="14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34" t="str">
        <f t="shared" si="315"/>
        <v>#N/A</v>
      </c>
      <c r="W588" s="28"/>
      <c r="Y588" s="27"/>
      <c r="Z588" s="29"/>
      <c r="AA588" s="14"/>
      <c r="AB588" s="27"/>
      <c r="AC588" s="27"/>
      <c r="AD588" s="27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ht="14.25" customHeight="1">
      <c r="B589" s="14"/>
      <c r="C589" s="27"/>
      <c r="D589" s="14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34" t="str">
        <f t="shared" si="315"/>
        <v>#N/A</v>
      </c>
      <c r="W589" s="28"/>
      <c r="Y589" s="27"/>
      <c r="Z589" s="29"/>
      <c r="AA589" s="14"/>
      <c r="AB589" s="27"/>
      <c r="AC589" s="27"/>
      <c r="AD589" s="27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ht="14.25" customHeight="1">
      <c r="B590" s="14"/>
      <c r="C590" s="27"/>
      <c r="D590" s="14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34" t="str">
        <f t="shared" si="315"/>
        <v>#N/A</v>
      </c>
      <c r="W590" s="28"/>
      <c r="Y590" s="27"/>
      <c r="Z590" s="29"/>
      <c r="AA590" s="14"/>
      <c r="AB590" s="27"/>
      <c r="AC590" s="27"/>
      <c r="AD590" s="27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ht="14.25" customHeight="1">
      <c r="B591" s="14"/>
      <c r="C591" s="27"/>
      <c r="D591" s="14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34" t="str">
        <f t="shared" si="315"/>
        <v>#N/A</v>
      </c>
      <c r="W591" s="28"/>
      <c r="Y591" s="27"/>
      <c r="Z591" s="29"/>
      <c r="AA591" s="14"/>
      <c r="AB591" s="27"/>
      <c r="AC591" s="27"/>
      <c r="AD591" s="27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ht="14.25" customHeight="1">
      <c r="B592" s="14"/>
      <c r="C592" s="27"/>
      <c r="D592" s="14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34" t="str">
        <f t="shared" si="315"/>
        <v>#N/A</v>
      </c>
      <c r="W592" s="28"/>
      <c r="Y592" s="27"/>
      <c r="Z592" s="29"/>
      <c r="AA592" s="14"/>
      <c r="AB592" s="27"/>
      <c r="AC592" s="27"/>
      <c r="AD592" s="27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ht="14.25" customHeight="1">
      <c r="B593" s="14"/>
      <c r="C593" s="27"/>
      <c r="D593" s="14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34" t="str">
        <f t="shared" si="315"/>
        <v>#N/A</v>
      </c>
      <c r="W593" s="28"/>
      <c r="Y593" s="27"/>
      <c r="Z593" s="29"/>
      <c r="AA593" s="14"/>
      <c r="AB593" s="27"/>
      <c r="AC593" s="27"/>
      <c r="AD593" s="27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ht="14.25" customHeight="1">
      <c r="B594" s="14"/>
      <c r="C594" s="27"/>
      <c r="D594" s="14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34" t="str">
        <f t="shared" si="315"/>
        <v>#N/A</v>
      </c>
      <c r="W594" s="28"/>
      <c r="Y594" s="27"/>
      <c r="Z594" s="29"/>
      <c r="AA594" s="14"/>
      <c r="AB594" s="27"/>
      <c r="AC594" s="27"/>
      <c r="AD594" s="27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ht="14.25" customHeight="1">
      <c r="B595" s="14"/>
      <c r="C595" s="27"/>
      <c r="D595" s="14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34" t="str">
        <f t="shared" si="315"/>
        <v>#N/A</v>
      </c>
      <c r="W595" s="28"/>
      <c r="Y595" s="27"/>
      <c r="Z595" s="29"/>
      <c r="AA595" s="14"/>
      <c r="AB595" s="27"/>
      <c r="AC595" s="27"/>
      <c r="AD595" s="27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ht="14.25" customHeight="1">
      <c r="B596" s="14"/>
      <c r="C596" s="27"/>
      <c r="D596" s="14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34" t="str">
        <f t="shared" si="315"/>
        <v>#N/A</v>
      </c>
      <c r="W596" s="28"/>
      <c r="Y596" s="27"/>
      <c r="Z596" s="29"/>
      <c r="AA596" s="14"/>
      <c r="AB596" s="27"/>
      <c r="AC596" s="27"/>
      <c r="AD596" s="27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ht="14.25" customHeight="1">
      <c r="B597" s="14"/>
      <c r="C597" s="27"/>
      <c r="D597" s="14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34" t="str">
        <f t="shared" si="315"/>
        <v>#N/A</v>
      </c>
      <c r="W597" s="28"/>
      <c r="Y597" s="27"/>
      <c r="Z597" s="29"/>
      <c r="AA597" s="14"/>
      <c r="AB597" s="27"/>
      <c r="AC597" s="27"/>
      <c r="AD597" s="27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ht="14.25" customHeight="1">
      <c r="B598" s="14"/>
      <c r="C598" s="27"/>
      <c r="D598" s="14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34" t="str">
        <f t="shared" si="315"/>
        <v>#N/A</v>
      </c>
      <c r="W598" s="28"/>
      <c r="Y598" s="27"/>
      <c r="Z598" s="29"/>
      <c r="AA598" s="14"/>
      <c r="AB598" s="27"/>
      <c r="AC598" s="27"/>
      <c r="AD598" s="27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ht="14.25" customHeight="1">
      <c r="B599" s="14"/>
      <c r="C599" s="27"/>
      <c r="D599" s="14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34" t="str">
        <f t="shared" si="315"/>
        <v>#N/A</v>
      </c>
      <c r="W599" s="28"/>
      <c r="Y599" s="27"/>
      <c r="Z599" s="29"/>
      <c r="AA599" s="14"/>
      <c r="AB599" s="27"/>
      <c r="AC599" s="27"/>
      <c r="AD599" s="27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ht="14.25" customHeight="1">
      <c r="B600" s="14"/>
      <c r="C600" s="27"/>
      <c r="D600" s="14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34" t="str">
        <f t="shared" si="315"/>
        <v>#N/A</v>
      </c>
      <c r="W600" s="28"/>
      <c r="Y600" s="27"/>
      <c r="Z600" s="29"/>
      <c r="AA600" s="14"/>
      <c r="AB600" s="27"/>
      <c r="AC600" s="27"/>
      <c r="AD600" s="27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ht="14.25" customHeight="1">
      <c r="B601" s="14"/>
      <c r="C601" s="27"/>
      <c r="D601" s="14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34" t="str">
        <f t="shared" si="315"/>
        <v>#N/A</v>
      </c>
      <c r="W601" s="28"/>
      <c r="Y601" s="27"/>
      <c r="Z601" s="29"/>
      <c r="AA601" s="14"/>
      <c r="AB601" s="27"/>
      <c r="AC601" s="27"/>
      <c r="AD601" s="27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ht="14.25" customHeight="1">
      <c r="B602" s="14"/>
      <c r="C602" s="27"/>
      <c r="D602" s="14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34" t="str">
        <f t="shared" si="315"/>
        <v>#N/A</v>
      </c>
      <c r="W602" s="28"/>
      <c r="Y602" s="27"/>
      <c r="Z602" s="29"/>
      <c r="AA602" s="14"/>
      <c r="AB602" s="27"/>
      <c r="AC602" s="27"/>
      <c r="AD602" s="27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ht="14.25" customHeight="1">
      <c r="B603" s="14"/>
      <c r="C603" s="27"/>
      <c r="D603" s="14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34" t="str">
        <f t="shared" si="315"/>
        <v>#N/A</v>
      </c>
      <c r="W603" s="28"/>
      <c r="Y603" s="27"/>
      <c r="Z603" s="29"/>
      <c r="AA603" s="14"/>
      <c r="AB603" s="27"/>
      <c r="AC603" s="27"/>
      <c r="AD603" s="27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ht="14.25" customHeight="1">
      <c r="B604" s="14"/>
      <c r="C604" s="27"/>
      <c r="D604" s="14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34" t="str">
        <f t="shared" si="315"/>
        <v>#N/A</v>
      </c>
      <c r="W604" s="28"/>
      <c r="Y604" s="27"/>
      <c r="Z604" s="29"/>
      <c r="AA604" s="14"/>
      <c r="AB604" s="27"/>
      <c r="AC604" s="27"/>
      <c r="AD604" s="27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ht="14.25" customHeight="1">
      <c r="B605" s="14"/>
      <c r="C605" s="27"/>
      <c r="D605" s="14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34" t="str">
        <f t="shared" si="315"/>
        <v>#N/A</v>
      </c>
      <c r="W605" s="28"/>
      <c r="Y605" s="27"/>
      <c r="Z605" s="29"/>
      <c r="AA605" s="14"/>
      <c r="AB605" s="27"/>
      <c r="AC605" s="27"/>
      <c r="AD605" s="27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ht="14.25" customHeight="1">
      <c r="B606" s="14"/>
      <c r="C606" s="27"/>
      <c r="D606" s="14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34" t="str">
        <f t="shared" si="315"/>
        <v>#N/A</v>
      </c>
      <c r="W606" s="28"/>
      <c r="Y606" s="27"/>
      <c r="Z606" s="29"/>
      <c r="AA606" s="14"/>
      <c r="AB606" s="27"/>
      <c r="AC606" s="27"/>
      <c r="AD606" s="27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ht="14.25" customHeight="1">
      <c r="B607" s="14"/>
      <c r="C607" s="27"/>
      <c r="D607" s="14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34" t="str">
        <f t="shared" si="315"/>
        <v>#N/A</v>
      </c>
      <c r="W607" s="28"/>
      <c r="Y607" s="27"/>
      <c r="Z607" s="29"/>
      <c r="AA607" s="14"/>
      <c r="AB607" s="27"/>
      <c r="AC607" s="27"/>
      <c r="AD607" s="27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ht="14.25" customHeight="1">
      <c r="B608" s="14"/>
      <c r="C608" s="27"/>
      <c r="D608" s="14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34" t="str">
        <f t="shared" si="315"/>
        <v>#N/A</v>
      </c>
      <c r="W608" s="28"/>
      <c r="Y608" s="27"/>
      <c r="Z608" s="29"/>
      <c r="AA608" s="14"/>
      <c r="AB608" s="27"/>
      <c r="AC608" s="27"/>
      <c r="AD608" s="27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ht="14.25" customHeight="1">
      <c r="B609" s="14"/>
      <c r="C609" s="27"/>
      <c r="D609" s="14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34" t="str">
        <f t="shared" si="315"/>
        <v>#N/A</v>
      </c>
      <c r="W609" s="28"/>
      <c r="Y609" s="27"/>
      <c r="Z609" s="29"/>
      <c r="AA609" s="14"/>
      <c r="AB609" s="27"/>
      <c r="AC609" s="27"/>
      <c r="AD609" s="27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ht="14.25" customHeight="1">
      <c r="B610" s="14"/>
      <c r="C610" s="27"/>
      <c r="D610" s="14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34" t="str">
        <f t="shared" si="315"/>
        <v>#N/A</v>
      </c>
      <c r="W610" s="28"/>
      <c r="Y610" s="27"/>
      <c r="Z610" s="29"/>
      <c r="AA610" s="14"/>
      <c r="AB610" s="27"/>
      <c r="AC610" s="27"/>
      <c r="AD610" s="27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ht="14.25" customHeight="1">
      <c r="B611" s="14"/>
      <c r="C611" s="27"/>
      <c r="D611" s="14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34" t="str">
        <f t="shared" si="315"/>
        <v>#N/A</v>
      </c>
      <c r="W611" s="28"/>
      <c r="Y611" s="27"/>
      <c r="Z611" s="29"/>
      <c r="AA611" s="14"/>
      <c r="AB611" s="27"/>
      <c r="AC611" s="27"/>
      <c r="AD611" s="27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ht="14.25" customHeight="1">
      <c r="B612" s="14"/>
      <c r="C612" s="27"/>
      <c r="D612" s="14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34" t="str">
        <f t="shared" si="315"/>
        <v>#N/A</v>
      </c>
      <c r="W612" s="28"/>
      <c r="Y612" s="27"/>
      <c r="Z612" s="29"/>
      <c r="AA612" s="14"/>
      <c r="AB612" s="27"/>
      <c r="AC612" s="27"/>
      <c r="AD612" s="27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ht="14.25" customHeight="1">
      <c r="B613" s="14"/>
      <c r="C613" s="27"/>
      <c r="D613" s="14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34" t="str">
        <f t="shared" si="315"/>
        <v>#N/A</v>
      </c>
      <c r="W613" s="28"/>
      <c r="Y613" s="27"/>
      <c r="Z613" s="29"/>
      <c r="AA613" s="14"/>
      <c r="AB613" s="27"/>
      <c r="AC613" s="27"/>
      <c r="AD613" s="27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ht="14.25" customHeight="1">
      <c r="B614" s="14"/>
      <c r="C614" s="27"/>
      <c r="D614" s="14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34" t="str">
        <f t="shared" si="315"/>
        <v>#N/A</v>
      </c>
      <c r="W614" s="28"/>
      <c r="Y614" s="27"/>
      <c r="Z614" s="29"/>
      <c r="AA614" s="14"/>
      <c r="AB614" s="27"/>
      <c r="AC614" s="27"/>
      <c r="AD614" s="27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ht="14.25" customHeight="1">
      <c r="B615" s="14"/>
      <c r="C615" s="27"/>
      <c r="D615" s="14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34" t="str">
        <f t="shared" si="315"/>
        <v>#N/A</v>
      </c>
      <c r="W615" s="28"/>
      <c r="Y615" s="27"/>
      <c r="Z615" s="29"/>
      <c r="AA615" s="14"/>
      <c r="AB615" s="27"/>
      <c r="AC615" s="27"/>
      <c r="AD615" s="27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ht="14.25" customHeight="1">
      <c r="B616" s="14"/>
      <c r="C616" s="27"/>
      <c r="D616" s="14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34" t="str">
        <f t="shared" si="315"/>
        <v>#N/A</v>
      </c>
      <c r="W616" s="28"/>
      <c r="Y616" s="27"/>
      <c r="Z616" s="29"/>
      <c r="AA616" s="14"/>
      <c r="AB616" s="27"/>
      <c r="AC616" s="27"/>
      <c r="AD616" s="27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ht="14.25" customHeight="1">
      <c r="B617" s="14"/>
      <c r="C617" s="27"/>
      <c r="D617" s="14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34" t="str">
        <f t="shared" si="315"/>
        <v>#N/A</v>
      </c>
      <c r="W617" s="28"/>
      <c r="Y617" s="27"/>
      <c r="Z617" s="29"/>
      <c r="AA617" s="14"/>
      <c r="AB617" s="27"/>
      <c r="AC617" s="27"/>
      <c r="AD617" s="27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ht="14.25" customHeight="1">
      <c r="B618" s="14"/>
      <c r="C618" s="27"/>
      <c r="D618" s="14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34" t="str">
        <f t="shared" si="315"/>
        <v>#N/A</v>
      </c>
      <c r="W618" s="28"/>
      <c r="Y618" s="27"/>
      <c r="Z618" s="29"/>
      <c r="AA618" s="14"/>
      <c r="AB618" s="27"/>
      <c r="AC618" s="27"/>
      <c r="AD618" s="27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ht="14.25" customHeight="1">
      <c r="B619" s="14"/>
      <c r="C619" s="27"/>
      <c r="D619" s="14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34" t="str">
        <f t="shared" si="315"/>
        <v>#N/A</v>
      </c>
      <c r="W619" s="28"/>
      <c r="Y619" s="27"/>
      <c r="Z619" s="29"/>
      <c r="AA619" s="14"/>
      <c r="AB619" s="27"/>
      <c r="AC619" s="27"/>
      <c r="AD619" s="27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ht="14.25" customHeight="1">
      <c r="B620" s="14"/>
      <c r="C620" s="27"/>
      <c r="D620" s="14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34" t="str">
        <f t="shared" si="315"/>
        <v>#N/A</v>
      </c>
      <c r="W620" s="28"/>
      <c r="Y620" s="27"/>
      <c r="Z620" s="29"/>
      <c r="AA620" s="14"/>
      <c r="AB620" s="27"/>
      <c r="AC620" s="27"/>
      <c r="AD620" s="27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ht="14.25" customHeight="1">
      <c r="B621" s="14"/>
      <c r="C621" s="27"/>
      <c r="D621" s="14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34" t="str">
        <f t="shared" si="315"/>
        <v>#N/A</v>
      </c>
      <c r="W621" s="28"/>
      <c r="Y621" s="27"/>
      <c r="Z621" s="29"/>
      <c r="AA621" s="14"/>
      <c r="AB621" s="27"/>
      <c r="AC621" s="27"/>
      <c r="AD621" s="27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ht="14.25" customHeight="1">
      <c r="B622" s="14"/>
      <c r="C622" s="27"/>
      <c r="D622" s="14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34" t="str">
        <f t="shared" si="315"/>
        <v>#N/A</v>
      </c>
      <c r="W622" s="28"/>
      <c r="Y622" s="27"/>
      <c r="Z622" s="29"/>
      <c r="AA622" s="14"/>
      <c r="AB622" s="27"/>
      <c r="AC622" s="27"/>
      <c r="AD622" s="27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ht="14.25" customHeight="1">
      <c r="B623" s="14"/>
      <c r="C623" s="27"/>
      <c r="D623" s="14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34" t="str">
        <f t="shared" si="315"/>
        <v>#N/A</v>
      </c>
      <c r="W623" s="28"/>
      <c r="Y623" s="27"/>
      <c r="Z623" s="29"/>
      <c r="AA623" s="14"/>
      <c r="AB623" s="27"/>
      <c r="AC623" s="27"/>
      <c r="AD623" s="27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ht="14.25" customHeight="1">
      <c r="B624" s="14"/>
      <c r="C624" s="27"/>
      <c r="D624" s="14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34" t="str">
        <f t="shared" si="315"/>
        <v>#N/A</v>
      </c>
      <c r="W624" s="28"/>
      <c r="Y624" s="27"/>
      <c r="Z624" s="29"/>
      <c r="AA624" s="14"/>
      <c r="AB624" s="27"/>
      <c r="AC624" s="27"/>
      <c r="AD624" s="27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ht="14.25" customHeight="1">
      <c r="B625" s="14"/>
      <c r="C625" s="27"/>
      <c r="D625" s="14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34" t="str">
        <f t="shared" si="315"/>
        <v>#N/A</v>
      </c>
      <c r="W625" s="28"/>
      <c r="Y625" s="27"/>
      <c r="Z625" s="29"/>
      <c r="AA625" s="14"/>
      <c r="AB625" s="27"/>
      <c r="AC625" s="27"/>
      <c r="AD625" s="27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ht="14.25" customHeight="1">
      <c r="B626" s="14"/>
      <c r="C626" s="27"/>
      <c r="D626" s="14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34" t="str">
        <f t="shared" si="315"/>
        <v>#N/A</v>
      </c>
      <c r="W626" s="28"/>
      <c r="Y626" s="27"/>
      <c r="Z626" s="29"/>
      <c r="AA626" s="14"/>
      <c r="AB626" s="27"/>
      <c r="AC626" s="27"/>
      <c r="AD626" s="27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ht="14.25" customHeight="1">
      <c r="B627" s="14"/>
      <c r="C627" s="27"/>
      <c r="D627" s="14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34" t="str">
        <f t="shared" si="315"/>
        <v>#N/A</v>
      </c>
      <c r="W627" s="28"/>
      <c r="Y627" s="27"/>
      <c r="Z627" s="29"/>
      <c r="AA627" s="14"/>
      <c r="AB627" s="27"/>
      <c r="AC627" s="27"/>
      <c r="AD627" s="27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ht="14.25" customHeight="1">
      <c r="B628" s="14"/>
      <c r="C628" s="27"/>
      <c r="D628" s="14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34" t="str">
        <f t="shared" si="315"/>
        <v>#N/A</v>
      </c>
      <c r="W628" s="28"/>
      <c r="Y628" s="27"/>
      <c r="Z628" s="29"/>
      <c r="AA628" s="14"/>
      <c r="AB628" s="27"/>
      <c r="AC628" s="27"/>
      <c r="AD628" s="27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ht="14.25" customHeight="1">
      <c r="B629" s="14"/>
      <c r="C629" s="27"/>
      <c r="D629" s="14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34" t="str">
        <f t="shared" si="315"/>
        <v>#N/A</v>
      </c>
      <c r="W629" s="28"/>
      <c r="Y629" s="27"/>
      <c r="Z629" s="29"/>
      <c r="AA629" s="14"/>
      <c r="AB629" s="27"/>
      <c r="AC629" s="27"/>
      <c r="AD629" s="27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ht="14.25" customHeight="1">
      <c r="B630" s="14"/>
      <c r="C630" s="27"/>
      <c r="D630" s="14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34" t="str">
        <f t="shared" si="315"/>
        <v>#N/A</v>
      </c>
      <c r="W630" s="28"/>
      <c r="Y630" s="27"/>
      <c r="Z630" s="29"/>
      <c r="AA630" s="14"/>
      <c r="AB630" s="27"/>
      <c r="AC630" s="27"/>
      <c r="AD630" s="27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ht="14.25" customHeight="1">
      <c r="B631" s="14"/>
      <c r="C631" s="27"/>
      <c r="D631" s="14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34" t="str">
        <f t="shared" si="315"/>
        <v>#N/A</v>
      </c>
      <c r="W631" s="28"/>
      <c r="Y631" s="27"/>
      <c r="Z631" s="29"/>
      <c r="AA631" s="14"/>
      <c r="AB631" s="27"/>
      <c r="AC631" s="27"/>
      <c r="AD631" s="27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ht="14.25" customHeight="1">
      <c r="B632" s="14"/>
      <c r="C632" s="27"/>
      <c r="D632" s="14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34" t="str">
        <f t="shared" si="315"/>
        <v>#N/A</v>
      </c>
      <c r="W632" s="28"/>
      <c r="Y632" s="27"/>
      <c r="Z632" s="29"/>
      <c r="AA632" s="14"/>
      <c r="AB632" s="27"/>
      <c r="AC632" s="27"/>
      <c r="AD632" s="27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ht="14.25" customHeight="1">
      <c r="B633" s="14"/>
      <c r="C633" s="27"/>
      <c r="D633" s="14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34" t="str">
        <f t="shared" si="315"/>
        <v>#N/A</v>
      </c>
      <c r="W633" s="28"/>
      <c r="Y633" s="27"/>
      <c r="Z633" s="29"/>
      <c r="AA633" s="14"/>
      <c r="AB633" s="27"/>
      <c r="AC633" s="27"/>
      <c r="AD633" s="27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ht="14.25" customHeight="1">
      <c r="B634" s="14"/>
      <c r="C634" s="27"/>
      <c r="D634" s="14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34" t="str">
        <f t="shared" si="315"/>
        <v>#N/A</v>
      </c>
      <c r="W634" s="28"/>
      <c r="Y634" s="27"/>
      <c r="Z634" s="29"/>
      <c r="AA634" s="14"/>
      <c r="AB634" s="27"/>
      <c r="AC634" s="27"/>
      <c r="AD634" s="27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ht="14.25" customHeight="1">
      <c r="B635" s="14"/>
      <c r="C635" s="27"/>
      <c r="D635" s="14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34" t="str">
        <f t="shared" si="315"/>
        <v>#N/A</v>
      </c>
      <c r="W635" s="28"/>
      <c r="Y635" s="27"/>
      <c r="Z635" s="29"/>
      <c r="AA635" s="14"/>
      <c r="AB635" s="27"/>
      <c r="AC635" s="27"/>
      <c r="AD635" s="27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ht="14.25" customHeight="1">
      <c r="B636" s="14"/>
      <c r="C636" s="27"/>
      <c r="D636" s="14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34" t="str">
        <f t="shared" si="315"/>
        <v>#N/A</v>
      </c>
      <c r="W636" s="28"/>
      <c r="Y636" s="27"/>
      <c r="Z636" s="29"/>
      <c r="AA636" s="14"/>
      <c r="AB636" s="27"/>
      <c r="AC636" s="27"/>
      <c r="AD636" s="27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ht="14.25" customHeight="1">
      <c r="B637" s="14"/>
      <c r="C637" s="27"/>
      <c r="D637" s="14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34" t="str">
        <f t="shared" si="315"/>
        <v>#N/A</v>
      </c>
      <c r="W637" s="28"/>
      <c r="Y637" s="27"/>
      <c r="Z637" s="29"/>
      <c r="AA637" s="14"/>
      <c r="AB637" s="27"/>
      <c r="AC637" s="27"/>
      <c r="AD637" s="27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ht="14.25" customHeight="1">
      <c r="B638" s="14"/>
      <c r="C638" s="27"/>
      <c r="D638" s="14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34" t="str">
        <f t="shared" si="315"/>
        <v>#N/A</v>
      </c>
      <c r="W638" s="28"/>
      <c r="Y638" s="27"/>
      <c r="Z638" s="29"/>
      <c r="AA638" s="14"/>
      <c r="AB638" s="27"/>
      <c r="AC638" s="27"/>
      <c r="AD638" s="27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ht="14.25" customHeight="1">
      <c r="B639" s="14"/>
      <c r="C639" s="27"/>
      <c r="D639" s="14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34" t="str">
        <f t="shared" si="315"/>
        <v>#N/A</v>
      </c>
      <c r="W639" s="28"/>
      <c r="Y639" s="27"/>
      <c r="Z639" s="29"/>
      <c r="AA639" s="14"/>
      <c r="AB639" s="27"/>
      <c r="AC639" s="27"/>
      <c r="AD639" s="27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ht="14.25" customHeight="1">
      <c r="B640" s="14"/>
      <c r="C640" s="27"/>
      <c r="D640" s="14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34" t="str">
        <f t="shared" si="315"/>
        <v>#N/A</v>
      </c>
      <c r="W640" s="28"/>
      <c r="Y640" s="27"/>
      <c r="Z640" s="29"/>
      <c r="AA640" s="14"/>
      <c r="AB640" s="27"/>
      <c r="AC640" s="27"/>
      <c r="AD640" s="27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ht="14.25" customHeight="1">
      <c r="B641" s="14"/>
      <c r="C641" s="27"/>
      <c r="D641" s="14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34" t="str">
        <f t="shared" si="315"/>
        <v>#N/A</v>
      </c>
      <c r="W641" s="28"/>
      <c r="Y641" s="27"/>
      <c r="Z641" s="29"/>
      <c r="AA641" s="14"/>
      <c r="AB641" s="27"/>
      <c r="AC641" s="27"/>
      <c r="AD641" s="27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ht="14.25" customHeight="1">
      <c r="B642" s="14"/>
      <c r="C642" s="27"/>
      <c r="D642" s="14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34" t="str">
        <f t="shared" si="315"/>
        <v>#N/A</v>
      </c>
      <c r="W642" s="28"/>
      <c r="Y642" s="27"/>
      <c r="Z642" s="29"/>
      <c r="AA642" s="14"/>
      <c r="AB642" s="27"/>
      <c r="AC642" s="27"/>
      <c r="AD642" s="27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ht="14.25" customHeight="1">
      <c r="B643" s="14"/>
      <c r="C643" s="27"/>
      <c r="D643" s="14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34" t="str">
        <f t="shared" si="315"/>
        <v>#N/A</v>
      </c>
      <c r="W643" s="28"/>
      <c r="Y643" s="27"/>
      <c r="Z643" s="29"/>
      <c r="AA643" s="14"/>
      <c r="AB643" s="27"/>
      <c r="AC643" s="27"/>
      <c r="AD643" s="27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ht="14.25" customHeight="1">
      <c r="B644" s="14"/>
      <c r="C644" s="27"/>
      <c r="D644" s="14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34" t="str">
        <f t="shared" si="315"/>
        <v>#N/A</v>
      </c>
      <c r="W644" s="28"/>
      <c r="Y644" s="27"/>
      <c r="Z644" s="29"/>
      <c r="AA644" s="14"/>
      <c r="AB644" s="27"/>
      <c r="AC644" s="27"/>
      <c r="AD644" s="27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ht="14.25" customHeight="1">
      <c r="B645" s="14"/>
      <c r="C645" s="27"/>
      <c r="D645" s="14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34" t="str">
        <f t="shared" si="315"/>
        <v>#N/A</v>
      </c>
      <c r="W645" s="28"/>
      <c r="Y645" s="27"/>
      <c r="Z645" s="29"/>
      <c r="AA645" s="14"/>
      <c r="AB645" s="27"/>
      <c r="AC645" s="27"/>
      <c r="AD645" s="27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ht="14.25" customHeight="1">
      <c r="B646" s="14"/>
      <c r="C646" s="27"/>
      <c r="D646" s="14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34" t="str">
        <f t="shared" si="315"/>
        <v>#N/A</v>
      </c>
      <c r="W646" s="28"/>
      <c r="Y646" s="27"/>
      <c r="Z646" s="29"/>
      <c r="AA646" s="14"/>
      <c r="AB646" s="27"/>
      <c r="AC646" s="27"/>
      <c r="AD646" s="27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ht="14.25" customHeight="1">
      <c r="B647" s="14"/>
      <c r="C647" s="27"/>
      <c r="D647" s="14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34" t="str">
        <f t="shared" si="315"/>
        <v>#N/A</v>
      </c>
      <c r="W647" s="28"/>
      <c r="Y647" s="27"/>
      <c r="Z647" s="29"/>
      <c r="AA647" s="14"/>
      <c r="AB647" s="27"/>
      <c r="AC647" s="27"/>
      <c r="AD647" s="27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ht="14.25" customHeight="1">
      <c r="B648" s="14"/>
      <c r="C648" s="27"/>
      <c r="D648" s="14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34" t="str">
        <f t="shared" si="315"/>
        <v>#N/A</v>
      </c>
      <c r="W648" s="28"/>
      <c r="Y648" s="27"/>
      <c r="Z648" s="29"/>
      <c r="AA648" s="14"/>
      <c r="AB648" s="27"/>
      <c r="AC648" s="27"/>
      <c r="AD648" s="27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ht="14.25" customHeight="1">
      <c r="B649" s="14"/>
      <c r="C649" s="27"/>
      <c r="D649" s="14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34" t="str">
        <f t="shared" si="315"/>
        <v>#N/A</v>
      </c>
      <c r="W649" s="28"/>
      <c r="Y649" s="27"/>
      <c r="Z649" s="29"/>
      <c r="AA649" s="14"/>
      <c r="AB649" s="27"/>
      <c r="AC649" s="27"/>
      <c r="AD649" s="27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ht="14.25" customHeight="1">
      <c r="B650" s="14"/>
      <c r="C650" s="27"/>
      <c r="D650" s="14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34" t="str">
        <f t="shared" si="315"/>
        <v>#N/A</v>
      </c>
      <c r="W650" s="28"/>
      <c r="Y650" s="27"/>
      <c r="Z650" s="29"/>
      <c r="AA650" s="14"/>
      <c r="AB650" s="27"/>
      <c r="AC650" s="27"/>
      <c r="AD650" s="27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ht="14.25" customHeight="1">
      <c r="B651" s="14"/>
      <c r="C651" s="27"/>
      <c r="D651" s="14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34" t="str">
        <f t="shared" si="315"/>
        <v>#N/A</v>
      </c>
      <c r="W651" s="28"/>
      <c r="Y651" s="27"/>
      <c r="Z651" s="29"/>
      <c r="AA651" s="14"/>
      <c r="AB651" s="27"/>
      <c r="AC651" s="27"/>
      <c r="AD651" s="27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ht="14.25" customHeight="1">
      <c r="B652" s="14"/>
      <c r="C652" s="27"/>
      <c r="D652" s="14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34" t="str">
        <f t="shared" si="315"/>
        <v>#N/A</v>
      </c>
      <c r="W652" s="28"/>
      <c r="Y652" s="27"/>
      <c r="Z652" s="29"/>
      <c r="AA652" s="14"/>
      <c r="AB652" s="27"/>
      <c r="AC652" s="27"/>
      <c r="AD652" s="27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ht="14.25" customHeight="1">
      <c r="B653" s="14"/>
      <c r="C653" s="27"/>
      <c r="D653" s="14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34" t="str">
        <f t="shared" si="315"/>
        <v>#N/A</v>
      </c>
      <c r="W653" s="28"/>
      <c r="Y653" s="27"/>
      <c r="Z653" s="29"/>
      <c r="AA653" s="14"/>
      <c r="AB653" s="27"/>
      <c r="AC653" s="27"/>
      <c r="AD653" s="27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ht="14.25" customHeight="1">
      <c r="B654" s="14"/>
      <c r="C654" s="27"/>
      <c r="D654" s="14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34" t="str">
        <f t="shared" si="315"/>
        <v>#N/A</v>
      </c>
      <c r="W654" s="28"/>
      <c r="Y654" s="27"/>
      <c r="Z654" s="29"/>
      <c r="AA654" s="14"/>
      <c r="AB654" s="27"/>
      <c r="AC654" s="27"/>
      <c r="AD654" s="27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ht="14.25" customHeight="1">
      <c r="B655" s="14"/>
      <c r="C655" s="27"/>
      <c r="D655" s="14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34" t="str">
        <f t="shared" si="315"/>
        <v>#N/A</v>
      </c>
      <c r="W655" s="28"/>
      <c r="Y655" s="27"/>
      <c r="Z655" s="29"/>
      <c r="AA655" s="14"/>
      <c r="AB655" s="27"/>
      <c r="AC655" s="27"/>
      <c r="AD655" s="27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ht="14.25" customHeight="1">
      <c r="B656" s="14"/>
      <c r="C656" s="27"/>
      <c r="D656" s="14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34" t="str">
        <f t="shared" si="315"/>
        <v>#N/A</v>
      </c>
      <c r="W656" s="28"/>
      <c r="Y656" s="27"/>
      <c r="Z656" s="29"/>
      <c r="AA656" s="14"/>
      <c r="AB656" s="27"/>
      <c r="AC656" s="27"/>
      <c r="AD656" s="27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ht="14.25" customHeight="1">
      <c r="B657" s="14"/>
      <c r="C657" s="27"/>
      <c r="D657" s="14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34" t="str">
        <f t="shared" si="315"/>
        <v>#N/A</v>
      </c>
      <c r="W657" s="28"/>
      <c r="Y657" s="27"/>
      <c r="Z657" s="29"/>
      <c r="AA657" s="14"/>
      <c r="AB657" s="27"/>
      <c r="AC657" s="27"/>
      <c r="AD657" s="27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ht="14.25" customHeight="1">
      <c r="B658" s="14"/>
      <c r="C658" s="27"/>
      <c r="D658" s="14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34" t="str">
        <f t="shared" si="315"/>
        <v>#N/A</v>
      </c>
      <c r="W658" s="28"/>
      <c r="Y658" s="27"/>
      <c r="Z658" s="29"/>
      <c r="AA658" s="14"/>
      <c r="AB658" s="27"/>
      <c r="AC658" s="27"/>
      <c r="AD658" s="27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ht="14.25" customHeight="1">
      <c r="B659" s="14"/>
      <c r="C659" s="27"/>
      <c r="D659" s="14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34" t="str">
        <f t="shared" si="315"/>
        <v>#N/A</v>
      </c>
      <c r="W659" s="28"/>
      <c r="Y659" s="27"/>
      <c r="Z659" s="29"/>
      <c r="AA659" s="14"/>
      <c r="AB659" s="27"/>
      <c r="AC659" s="27"/>
      <c r="AD659" s="27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ht="14.25" customHeight="1">
      <c r="B660" s="14"/>
      <c r="C660" s="27"/>
      <c r="D660" s="14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34" t="str">
        <f t="shared" si="315"/>
        <v>#N/A</v>
      </c>
      <c r="W660" s="28"/>
      <c r="Y660" s="27"/>
      <c r="Z660" s="29"/>
      <c r="AA660" s="14"/>
      <c r="AB660" s="27"/>
      <c r="AC660" s="27"/>
      <c r="AD660" s="27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ht="14.25" customHeight="1">
      <c r="B661" s="14"/>
      <c r="C661" s="27"/>
      <c r="D661" s="14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34" t="str">
        <f t="shared" si="315"/>
        <v>#N/A</v>
      </c>
      <c r="W661" s="28"/>
      <c r="Y661" s="27"/>
      <c r="Z661" s="29"/>
      <c r="AA661" s="14"/>
      <c r="AB661" s="27"/>
      <c r="AC661" s="27"/>
      <c r="AD661" s="27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ht="14.25" customHeight="1">
      <c r="B662" s="14"/>
      <c r="C662" s="27"/>
      <c r="D662" s="14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34" t="str">
        <f t="shared" si="315"/>
        <v>#N/A</v>
      </c>
      <c r="W662" s="28"/>
      <c r="Y662" s="27"/>
      <c r="Z662" s="29"/>
      <c r="AA662" s="14"/>
      <c r="AB662" s="27"/>
      <c r="AC662" s="27"/>
      <c r="AD662" s="27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ht="14.25" customHeight="1">
      <c r="B663" s="14"/>
      <c r="C663" s="27"/>
      <c r="D663" s="14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34" t="str">
        <f t="shared" si="315"/>
        <v>#N/A</v>
      </c>
      <c r="W663" s="28"/>
      <c r="Y663" s="27"/>
      <c r="Z663" s="29"/>
      <c r="AA663" s="14"/>
      <c r="AB663" s="27"/>
      <c r="AC663" s="27"/>
      <c r="AD663" s="27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ht="14.25" customHeight="1">
      <c r="B664" s="14"/>
      <c r="C664" s="27"/>
      <c r="D664" s="14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34" t="str">
        <f t="shared" si="315"/>
        <v>#N/A</v>
      </c>
      <c r="W664" s="28"/>
      <c r="Y664" s="27"/>
      <c r="Z664" s="29"/>
      <c r="AA664" s="14"/>
      <c r="AB664" s="27"/>
      <c r="AC664" s="27"/>
      <c r="AD664" s="27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ht="14.25" customHeight="1">
      <c r="B665" s="14"/>
      <c r="C665" s="27"/>
      <c r="D665" s="14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34" t="str">
        <f t="shared" si="315"/>
        <v>#N/A</v>
      </c>
      <c r="W665" s="28"/>
      <c r="Y665" s="27"/>
      <c r="Z665" s="29"/>
      <c r="AA665" s="14"/>
      <c r="AB665" s="27"/>
      <c r="AC665" s="27"/>
      <c r="AD665" s="27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ht="14.25" customHeight="1">
      <c r="B666" s="14"/>
      <c r="C666" s="27"/>
      <c r="D666" s="14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34" t="str">
        <f t="shared" si="315"/>
        <v>#N/A</v>
      </c>
      <c r="W666" s="28"/>
      <c r="Y666" s="27"/>
      <c r="Z666" s="29"/>
      <c r="AA666" s="14"/>
      <c r="AB666" s="27"/>
      <c r="AC666" s="27"/>
      <c r="AD666" s="27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ht="14.25" customHeight="1">
      <c r="B667" s="14"/>
      <c r="C667" s="27"/>
      <c r="D667" s="14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34" t="str">
        <f t="shared" si="315"/>
        <v>#N/A</v>
      </c>
      <c r="W667" s="28"/>
      <c r="Y667" s="27"/>
      <c r="Z667" s="29"/>
      <c r="AA667" s="14"/>
      <c r="AB667" s="27"/>
      <c r="AC667" s="27"/>
      <c r="AD667" s="27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ht="14.25" customHeight="1">
      <c r="B668" s="14"/>
      <c r="C668" s="27"/>
      <c r="D668" s="14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34" t="str">
        <f t="shared" si="315"/>
        <v>#N/A</v>
      </c>
      <c r="W668" s="28"/>
      <c r="Y668" s="27"/>
      <c r="Z668" s="29"/>
      <c r="AA668" s="14"/>
      <c r="AB668" s="27"/>
      <c r="AC668" s="27"/>
      <c r="AD668" s="27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ht="14.25" customHeight="1">
      <c r="B669" s="14"/>
      <c r="C669" s="27"/>
      <c r="D669" s="14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34" t="str">
        <f t="shared" si="315"/>
        <v>#N/A</v>
      </c>
      <c r="W669" s="28"/>
      <c r="Y669" s="27"/>
      <c r="Z669" s="29"/>
      <c r="AA669" s="14"/>
      <c r="AB669" s="27"/>
      <c r="AC669" s="27"/>
      <c r="AD669" s="27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ht="14.25" customHeight="1">
      <c r="B670" s="14"/>
      <c r="C670" s="27"/>
      <c r="D670" s="14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34" t="str">
        <f t="shared" si="315"/>
        <v>#N/A</v>
      </c>
      <c r="W670" s="28"/>
      <c r="Y670" s="27"/>
      <c r="Z670" s="29"/>
      <c r="AA670" s="14"/>
      <c r="AB670" s="27"/>
      <c r="AC670" s="27"/>
      <c r="AD670" s="27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ht="14.25" customHeight="1">
      <c r="B671" s="14"/>
      <c r="C671" s="27"/>
      <c r="D671" s="14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34" t="str">
        <f t="shared" si="315"/>
        <v>#N/A</v>
      </c>
      <c r="W671" s="28"/>
      <c r="Y671" s="27"/>
      <c r="Z671" s="29"/>
      <c r="AA671" s="14"/>
      <c r="AB671" s="27"/>
      <c r="AC671" s="27"/>
      <c r="AD671" s="27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ht="14.25" customHeight="1">
      <c r="B672" s="14"/>
      <c r="C672" s="27"/>
      <c r="D672" s="14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34" t="str">
        <f t="shared" si="315"/>
        <v>#N/A</v>
      </c>
      <c r="W672" s="28"/>
      <c r="Y672" s="27"/>
      <c r="Z672" s="29"/>
      <c r="AA672" s="14"/>
      <c r="AB672" s="27"/>
      <c r="AC672" s="27"/>
      <c r="AD672" s="27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ht="14.25" customHeight="1">
      <c r="B673" s="14"/>
      <c r="C673" s="27"/>
      <c r="D673" s="14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34" t="str">
        <f t="shared" si="315"/>
        <v>#N/A</v>
      </c>
      <c r="W673" s="28"/>
      <c r="Y673" s="27"/>
      <c r="Z673" s="29"/>
      <c r="AA673" s="14"/>
      <c r="AB673" s="27"/>
      <c r="AC673" s="27"/>
      <c r="AD673" s="27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ht="14.25" customHeight="1">
      <c r="B674" s="14"/>
      <c r="C674" s="27"/>
      <c r="D674" s="14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34" t="str">
        <f t="shared" si="315"/>
        <v>#N/A</v>
      </c>
      <c r="W674" s="28"/>
      <c r="Y674" s="27"/>
      <c r="Z674" s="29"/>
      <c r="AA674" s="14"/>
      <c r="AB674" s="27"/>
      <c r="AC674" s="27"/>
      <c r="AD674" s="27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ht="14.25" customHeight="1">
      <c r="B675" s="14"/>
      <c r="C675" s="27"/>
      <c r="D675" s="14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34" t="str">
        <f t="shared" si="315"/>
        <v>#N/A</v>
      </c>
      <c r="W675" s="28"/>
      <c r="Y675" s="27"/>
      <c r="Z675" s="29"/>
      <c r="AA675" s="14"/>
      <c r="AB675" s="27"/>
      <c r="AC675" s="27"/>
      <c r="AD675" s="27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ht="14.25" customHeight="1">
      <c r="B676" s="14"/>
      <c r="C676" s="27"/>
      <c r="D676" s="14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34" t="str">
        <f t="shared" si="315"/>
        <v>#N/A</v>
      </c>
      <c r="W676" s="28"/>
      <c r="Y676" s="27"/>
      <c r="Z676" s="29"/>
      <c r="AA676" s="14"/>
      <c r="AB676" s="27"/>
      <c r="AC676" s="27"/>
      <c r="AD676" s="27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ht="14.25" customHeight="1">
      <c r="B677" s="14"/>
      <c r="C677" s="27"/>
      <c r="D677" s="14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34" t="str">
        <f t="shared" si="315"/>
        <v>#N/A</v>
      </c>
      <c r="W677" s="28"/>
      <c r="Y677" s="27"/>
      <c r="Z677" s="29"/>
      <c r="AA677" s="14"/>
      <c r="AB677" s="27"/>
      <c r="AC677" s="27"/>
      <c r="AD677" s="27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ht="14.25" customHeight="1">
      <c r="B678" s="14"/>
      <c r="C678" s="27"/>
      <c r="D678" s="14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34" t="str">
        <f t="shared" si="315"/>
        <v>#N/A</v>
      </c>
      <c r="W678" s="28"/>
      <c r="Y678" s="27"/>
      <c r="Z678" s="29"/>
      <c r="AA678" s="14"/>
      <c r="AB678" s="27"/>
      <c r="AC678" s="27"/>
      <c r="AD678" s="27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ht="14.25" customHeight="1">
      <c r="B679" s="14"/>
      <c r="C679" s="27"/>
      <c r="D679" s="14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34" t="str">
        <f t="shared" si="315"/>
        <v>#N/A</v>
      </c>
      <c r="W679" s="28"/>
      <c r="Y679" s="27"/>
      <c r="Z679" s="29"/>
      <c r="AA679" s="14"/>
      <c r="AB679" s="27"/>
      <c r="AC679" s="27"/>
      <c r="AD679" s="27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ht="14.25" customHeight="1">
      <c r="B680" s="14"/>
      <c r="C680" s="27"/>
      <c r="D680" s="14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34" t="str">
        <f t="shared" si="315"/>
        <v>#N/A</v>
      </c>
      <c r="W680" s="28"/>
      <c r="Y680" s="27"/>
      <c r="Z680" s="29"/>
      <c r="AA680" s="14"/>
      <c r="AB680" s="27"/>
      <c r="AC680" s="27"/>
      <c r="AD680" s="27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ht="14.25" customHeight="1">
      <c r="B681" s="14"/>
      <c r="C681" s="27"/>
      <c r="D681" s="14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34" t="str">
        <f t="shared" si="315"/>
        <v>#N/A</v>
      </c>
      <c r="W681" s="28"/>
      <c r="Y681" s="27"/>
      <c r="Z681" s="29"/>
      <c r="AA681" s="14"/>
      <c r="AB681" s="27"/>
      <c r="AC681" s="27"/>
      <c r="AD681" s="27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ht="14.25" customHeight="1">
      <c r="B682" s="14"/>
      <c r="C682" s="27"/>
      <c r="D682" s="14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34" t="str">
        <f t="shared" si="315"/>
        <v>#N/A</v>
      </c>
      <c r="W682" s="28"/>
      <c r="Y682" s="27"/>
      <c r="Z682" s="29"/>
      <c r="AA682" s="14"/>
      <c r="AB682" s="27"/>
      <c r="AC682" s="27"/>
      <c r="AD682" s="27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ht="14.25" customHeight="1">
      <c r="B683" s="14"/>
      <c r="C683" s="27"/>
      <c r="D683" s="14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34" t="str">
        <f t="shared" si="315"/>
        <v>#N/A</v>
      </c>
      <c r="W683" s="28"/>
      <c r="Y683" s="27"/>
      <c r="Z683" s="29"/>
      <c r="AA683" s="14"/>
      <c r="AB683" s="27"/>
      <c r="AC683" s="27"/>
      <c r="AD683" s="27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ht="14.25" customHeight="1">
      <c r="B684" s="14"/>
      <c r="C684" s="27"/>
      <c r="D684" s="14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34" t="str">
        <f t="shared" si="315"/>
        <v>#N/A</v>
      </c>
      <c r="W684" s="28"/>
      <c r="Y684" s="27"/>
      <c r="Z684" s="29"/>
      <c r="AA684" s="14"/>
      <c r="AB684" s="27"/>
      <c r="AC684" s="27"/>
      <c r="AD684" s="27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ht="14.25" customHeight="1">
      <c r="B685" s="14"/>
      <c r="C685" s="27"/>
      <c r="D685" s="14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34" t="str">
        <f t="shared" si="315"/>
        <v>#N/A</v>
      </c>
      <c r="W685" s="28"/>
      <c r="Y685" s="27"/>
      <c r="Z685" s="29"/>
      <c r="AA685" s="14"/>
      <c r="AB685" s="27"/>
      <c r="AC685" s="27"/>
      <c r="AD685" s="27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ht="14.25" customHeight="1">
      <c r="B686" s="14"/>
      <c r="C686" s="27"/>
      <c r="D686" s="14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34" t="str">
        <f t="shared" si="315"/>
        <v>#N/A</v>
      </c>
      <c r="W686" s="28"/>
      <c r="Y686" s="27"/>
      <c r="Z686" s="29"/>
      <c r="AA686" s="14"/>
      <c r="AB686" s="27"/>
      <c r="AC686" s="27"/>
      <c r="AD686" s="27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ht="14.25" customHeight="1">
      <c r="B687" s="14"/>
      <c r="C687" s="27"/>
      <c r="D687" s="14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34" t="str">
        <f t="shared" si="315"/>
        <v>#N/A</v>
      </c>
      <c r="W687" s="28"/>
      <c r="Y687" s="27"/>
      <c r="Z687" s="29"/>
      <c r="AA687" s="14"/>
      <c r="AB687" s="27"/>
      <c r="AC687" s="27"/>
      <c r="AD687" s="27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ht="14.25" customHeight="1">
      <c r="B688" s="14"/>
      <c r="C688" s="27"/>
      <c r="D688" s="14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34" t="str">
        <f t="shared" si="315"/>
        <v>#N/A</v>
      </c>
      <c r="W688" s="28"/>
      <c r="Y688" s="27"/>
      <c r="Z688" s="29"/>
      <c r="AA688" s="14"/>
      <c r="AB688" s="27"/>
      <c r="AC688" s="27"/>
      <c r="AD688" s="27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ht="14.25" customHeight="1">
      <c r="B689" s="14"/>
      <c r="C689" s="27"/>
      <c r="D689" s="14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34" t="str">
        <f t="shared" si="315"/>
        <v>#N/A</v>
      </c>
      <c r="W689" s="28"/>
      <c r="Y689" s="27"/>
      <c r="Z689" s="29"/>
      <c r="AA689" s="14"/>
      <c r="AB689" s="27"/>
      <c r="AC689" s="27"/>
      <c r="AD689" s="27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ht="14.25" customHeight="1">
      <c r="B690" s="14"/>
      <c r="C690" s="27"/>
      <c r="D690" s="14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34" t="str">
        <f t="shared" si="315"/>
        <v>#N/A</v>
      </c>
      <c r="W690" s="28"/>
      <c r="Y690" s="27"/>
      <c r="Z690" s="29"/>
      <c r="AA690" s="14"/>
      <c r="AB690" s="27"/>
      <c r="AC690" s="27"/>
      <c r="AD690" s="27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ht="14.25" customHeight="1">
      <c r="B691" s="14"/>
      <c r="C691" s="27"/>
      <c r="D691" s="14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34" t="str">
        <f t="shared" si="315"/>
        <v>#N/A</v>
      </c>
      <c r="W691" s="28"/>
      <c r="Y691" s="27"/>
      <c r="Z691" s="29"/>
      <c r="AA691" s="14"/>
      <c r="AB691" s="27"/>
      <c r="AC691" s="27"/>
      <c r="AD691" s="27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ht="14.25" customHeight="1">
      <c r="B692" s="14"/>
      <c r="C692" s="27"/>
      <c r="D692" s="14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34" t="str">
        <f t="shared" si="315"/>
        <v>#N/A</v>
      </c>
      <c r="W692" s="28"/>
      <c r="Y692" s="27"/>
      <c r="Z692" s="29"/>
      <c r="AA692" s="14"/>
      <c r="AB692" s="27"/>
      <c r="AC692" s="27"/>
      <c r="AD692" s="27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ht="14.25" customHeight="1">
      <c r="B693" s="14"/>
      <c r="C693" s="27"/>
      <c r="D693" s="14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34" t="str">
        <f t="shared" si="315"/>
        <v>#N/A</v>
      </c>
      <c r="W693" s="28"/>
      <c r="Y693" s="27"/>
      <c r="Z693" s="29"/>
      <c r="AA693" s="14"/>
      <c r="AB693" s="27"/>
      <c r="AC693" s="27"/>
      <c r="AD693" s="27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ht="14.25" customHeight="1">
      <c r="B694" s="14"/>
      <c r="C694" s="27"/>
      <c r="D694" s="14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34" t="str">
        <f t="shared" si="315"/>
        <v>#N/A</v>
      </c>
      <c r="W694" s="28"/>
      <c r="Y694" s="27"/>
      <c r="Z694" s="29"/>
      <c r="AA694" s="14"/>
      <c r="AB694" s="27"/>
      <c r="AC694" s="27"/>
      <c r="AD694" s="27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ht="14.25" customHeight="1">
      <c r="B695" s="14"/>
      <c r="C695" s="27"/>
      <c r="D695" s="14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34" t="str">
        <f t="shared" si="315"/>
        <v>#N/A</v>
      </c>
      <c r="W695" s="28"/>
      <c r="Y695" s="27"/>
      <c r="Z695" s="29"/>
      <c r="AA695" s="14"/>
      <c r="AB695" s="27"/>
      <c r="AC695" s="27"/>
      <c r="AD695" s="27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ht="14.25" customHeight="1">
      <c r="B696" s="14"/>
      <c r="C696" s="27"/>
      <c r="D696" s="14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34" t="str">
        <f t="shared" si="315"/>
        <v>#N/A</v>
      </c>
      <c r="W696" s="28"/>
      <c r="Y696" s="27"/>
      <c r="Z696" s="29"/>
      <c r="AA696" s="14"/>
      <c r="AB696" s="27"/>
      <c r="AC696" s="27"/>
      <c r="AD696" s="27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ht="14.25" customHeight="1">
      <c r="B697" s="14"/>
      <c r="C697" s="27"/>
      <c r="D697" s="14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34" t="str">
        <f t="shared" si="315"/>
        <v>#N/A</v>
      </c>
      <c r="W697" s="28"/>
      <c r="Y697" s="27"/>
      <c r="Z697" s="29"/>
      <c r="AA697" s="14"/>
      <c r="AB697" s="27"/>
      <c r="AC697" s="27"/>
      <c r="AD697" s="27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ht="14.25" customHeight="1">
      <c r="B698" s="14"/>
      <c r="C698" s="27"/>
      <c r="D698" s="14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34" t="str">
        <f t="shared" si="315"/>
        <v>#N/A</v>
      </c>
      <c r="W698" s="28"/>
      <c r="Y698" s="27"/>
      <c r="Z698" s="29"/>
      <c r="AA698" s="14"/>
      <c r="AB698" s="27"/>
      <c r="AC698" s="27"/>
      <c r="AD698" s="27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ht="14.25" customHeight="1">
      <c r="B699" s="14"/>
      <c r="C699" s="27"/>
      <c r="D699" s="14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34" t="str">
        <f t="shared" si="315"/>
        <v>#N/A</v>
      </c>
      <c r="W699" s="28"/>
      <c r="Y699" s="27"/>
      <c r="Z699" s="29"/>
      <c r="AA699" s="14"/>
      <c r="AB699" s="27"/>
      <c r="AC699" s="27"/>
      <c r="AD699" s="27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ht="14.25" customHeight="1">
      <c r="B700" s="14"/>
      <c r="C700" s="27"/>
      <c r="D700" s="14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34" t="str">
        <f t="shared" si="315"/>
        <v>#N/A</v>
      </c>
      <c r="W700" s="28"/>
      <c r="Y700" s="27"/>
      <c r="Z700" s="29"/>
      <c r="AA700" s="14"/>
      <c r="AB700" s="27"/>
      <c r="AC700" s="27"/>
      <c r="AD700" s="27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ht="14.25" customHeight="1">
      <c r="B701" s="14"/>
      <c r="C701" s="27"/>
      <c r="D701" s="14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34" t="str">
        <f t="shared" si="315"/>
        <v>#N/A</v>
      </c>
      <c r="W701" s="28"/>
      <c r="Y701" s="27"/>
      <c r="Z701" s="29"/>
      <c r="AA701" s="14"/>
      <c r="AB701" s="27"/>
      <c r="AC701" s="27"/>
      <c r="AD701" s="27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ht="14.25" customHeight="1">
      <c r="B702" s="14"/>
      <c r="C702" s="27"/>
      <c r="D702" s="14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34" t="str">
        <f t="shared" si="315"/>
        <v>#N/A</v>
      </c>
      <c r="W702" s="28"/>
      <c r="Y702" s="27"/>
      <c r="Z702" s="29"/>
      <c r="AA702" s="14"/>
      <c r="AB702" s="27"/>
      <c r="AC702" s="27"/>
      <c r="AD702" s="27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ht="14.25" customHeight="1">
      <c r="B703" s="14"/>
      <c r="C703" s="27"/>
      <c r="D703" s="14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34" t="str">
        <f t="shared" si="315"/>
        <v>#N/A</v>
      </c>
      <c r="W703" s="28"/>
      <c r="Y703" s="27"/>
      <c r="Z703" s="29"/>
      <c r="AA703" s="14"/>
      <c r="AB703" s="27"/>
      <c r="AC703" s="27"/>
      <c r="AD703" s="27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ht="14.25" customHeight="1">
      <c r="B704" s="14"/>
      <c r="C704" s="27"/>
      <c r="D704" s="14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34" t="str">
        <f t="shared" si="315"/>
        <v>#N/A</v>
      </c>
      <c r="W704" s="28"/>
      <c r="Y704" s="27"/>
      <c r="Z704" s="29"/>
      <c r="AA704" s="14"/>
      <c r="AB704" s="27"/>
      <c r="AC704" s="27"/>
      <c r="AD704" s="27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ht="14.25" customHeight="1">
      <c r="B705" s="14"/>
      <c r="C705" s="27"/>
      <c r="D705" s="14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34" t="str">
        <f t="shared" si="315"/>
        <v>#N/A</v>
      </c>
      <c r="W705" s="28"/>
      <c r="Y705" s="27"/>
      <c r="Z705" s="29"/>
      <c r="AA705" s="14"/>
      <c r="AB705" s="27"/>
      <c r="AC705" s="27"/>
      <c r="AD705" s="27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ht="14.25" customHeight="1">
      <c r="B706" s="14"/>
      <c r="C706" s="27"/>
      <c r="D706" s="14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34" t="str">
        <f t="shared" si="315"/>
        <v>#N/A</v>
      </c>
      <c r="W706" s="28"/>
      <c r="Y706" s="27"/>
      <c r="Z706" s="29"/>
      <c r="AA706" s="14"/>
      <c r="AB706" s="27"/>
      <c r="AC706" s="27"/>
      <c r="AD706" s="27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ht="14.25" customHeight="1">
      <c r="B707" s="14"/>
      <c r="C707" s="27"/>
      <c r="D707" s="14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34" t="str">
        <f t="shared" si="315"/>
        <v>#N/A</v>
      </c>
      <c r="W707" s="28"/>
      <c r="Y707" s="27"/>
      <c r="Z707" s="29"/>
      <c r="AA707" s="14"/>
      <c r="AB707" s="27"/>
      <c r="AC707" s="27"/>
      <c r="AD707" s="27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ht="14.25" customHeight="1">
      <c r="B708" s="14"/>
      <c r="C708" s="27"/>
      <c r="D708" s="14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34" t="str">
        <f t="shared" si="315"/>
        <v>#N/A</v>
      </c>
      <c r="W708" s="28"/>
      <c r="Y708" s="27"/>
      <c r="Z708" s="29"/>
      <c r="AA708" s="14"/>
      <c r="AB708" s="27"/>
      <c r="AC708" s="27"/>
      <c r="AD708" s="27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ht="14.25" customHeight="1">
      <c r="B709" s="14"/>
      <c r="C709" s="27"/>
      <c r="D709" s="14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34" t="str">
        <f t="shared" si="315"/>
        <v>#N/A</v>
      </c>
      <c r="W709" s="28"/>
      <c r="Y709" s="27"/>
      <c r="Z709" s="29"/>
      <c r="AA709" s="14"/>
      <c r="AB709" s="27"/>
      <c r="AC709" s="27"/>
      <c r="AD709" s="27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ht="14.25" customHeight="1">
      <c r="B710" s="14"/>
      <c r="C710" s="27"/>
      <c r="D710" s="14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34" t="str">
        <f t="shared" si="315"/>
        <v>#N/A</v>
      </c>
      <c r="W710" s="28"/>
      <c r="Y710" s="27"/>
      <c r="Z710" s="29"/>
      <c r="AA710" s="14"/>
      <c r="AB710" s="27"/>
      <c r="AC710" s="27"/>
      <c r="AD710" s="27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ht="14.25" customHeight="1">
      <c r="B711" s="14"/>
      <c r="C711" s="27"/>
      <c r="D711" s="14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34" t="str">
        <f t="shared" si="315"/>
        <v>#N/A</v>
      </c>
      <c r="W711" s="28"/>
      <c r="Y711" s="27"/>
      <c r="Z711" s="29"/>
      <c r="AA711" s="14"/>
      <c r="AB711" s="27"/>
      <c r="AC711" s="27"/>
      <c r="AD711" s="27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ht="14.25" customHeight="1">
      <c r="B712" s="14"/>
      <c r="C712" s="27"/>
      <c r="D712" s="14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34" t="str">
        <f t="shared" si="315"/>
        <v>#N/A</v>
      </c>
      <c r="W712" s="28"/>
      <c r="Y712" s="27"/>
      <c r="Z712" s="29"/>
      <c r="AA712" s="14"/>
      <c r="AB712" s="27"/>
      <c r="AC712" s="27"/>
      <c r="AD712" s="27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ht="14.25" customHeight="1">
      <c r="B713" s="14"/>
      <c r="C713" s="27"/>
      <c r="D713" s="14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34" t="str">
        <f t="shared" si="315"/>
        <v>#N/A</v>
      </c>
      <c r="W713" s="28"/>
      <c r="Y713" s="27"/>
      <c r="Z713" s="29"/>
      <c r="AA713" s="14"/>
      <c r="AB713" s="27"/>
      <c r="AC713" s="27"/>
      <c r="AD713" s="27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ht="14.25" customHeight="1">
      <c r="B714" s="14"/>
      <c r="C714" s="27"/>
      <c r="D714" s="14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34" t="str">
        <f t="shared" si="315"/>
        <v>#N/A</v>
      </c>
      <c r="W714" s="28"/>
      <c r="Y714" s="27"/>
      <c r="Z714" s="29"/>
      <c r="AA714" s="14"/>
      <c r="AB714" s="27"/>
      <c r="AC714" s="27"/>
      <c r="AD714" s="27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ht="14.25" customHeight="1">
      <c r="B715" s="14"/>
      <c r="C715" s="27"/>
      <c r="D715" s="14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34" t="str">
        <f t="shared" si="315"/>
        <v>#N/A</v>
      </c>
      <c r="W715" s="28"/>
      <c r="Y715" s="27"/>
      <c r="Z715" s="29"/>
      <c r="AA715" s="14"/>
      <c r="AB715" s="27"/>
      <c r="AC715" s="27"/>
      <c r="AD715" s="27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ht="14.25" customHeight="1">
      <c r="B716" s="14"/>
      <c r="C716" s="27"/>
      <c r="D716" s="14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34" t="str">
        <f t="shared" si="315"/>
        <v>#N/A</v>
      </c>
      <c r="W716" s="28"/>
      <c r="Y716" s="27"/>
      <c r="Z716" s="29"/>
      <c r="AA716" s="14"/>
      <c r="AB716" s="27"/>
      <c r="AC716" s="27"/>
      <c r="AD716" s="27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ht="14.25" customHeight="1">
      <c r="B717" s="14"/>
      <c r="C717" s="27"/>
      <c r="D717" s="14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34" t="str">
        <f t="shared" si="315"/>
        <v>#N/A</v>
      </c>
      <c r="W717" s="28"/>
      <c r="Y717" s="27"/>
      <c r="Z717" s="29"/>
      <c r="AA717" s="14"/>
      <c r="AB717" s="27"/>
      <c r="AC717" s="27"/>
      <c r="AD717" s="27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ht="14.25" customHeight="1">
      <c r="B718" s="14"/>
      <c r="C718" s="27"/>
      <c r="D718" s="14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34" t="str">
        <f t="shared" si="315"/>
        <v>#N/A</v>
      </c>
      <c r="W718" s="28"/>
      <c r="Y718" s="27"/>
      <c r="Z718" s="29"/>
      <c r="AA718" s="14"/>
      <c r="AB718" s="27"/>
      <c r="AC718" s="27"/>
      <c r="AD718" s="27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ht="14.25" customHeight="1">
      <c r="B719" s="14"/>
      <c r="C719" s="27"/>
      <c r="D719" s="14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34" t="str">
        <f t="shared" si="315"/>
        <v>#N/A</v>
      </c>
      <c r="W719" s="28"/>
      <c r="Y719" s="27"/>
      <c r="Z719" s="29"/>
      <c r="AA719" s="14"/>
      <c r="AB719" s="27"/>
      <c r="AC719" s="27"/>
      <c r="AD719" s="27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ht="14.25" customHeight="1">
      <c r="B720" s="14"/>
      <c r="C720" s="27"/>
      <c r="D720" s="14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34" t="str">
        <f t="shared" si="315"/>
        <v>#N/A</v>
      </c>
      <c r="W720" s="28"/>
      <c r="Y720" s="27"/>
      <c r="Z720" s="29"/>
      <c r="AA720" s="14"/>
      <c r="AB720" s="27"/>
      <c r="AC720" s="27"/>
      <c r="AD720" s="27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ht="14.25" customHeight="1">
      <c r="B721" s="14"/>
      <c r="C721" s="27"/>
      <c r="D721" s="14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34" t="str">
        <f t="shared" si="315"/>
        <v>#N/A</v>
      </c>
      <c r="W721" s="28"/>
      <c r="Y721" s="27"/>
      <c r="Z721" s="29"/>
      <c r="AA721" s="14"/>
      <c r="AB721" s="27"/>
      <c r="AC721" s="27"/>
      <c r="AD721" s="27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ht="14.25" customHeight="1">
      <c r="B722" s="14"/>
      <c r="C722" s="27"/>
      <c r="D722" s="14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34" t="str">
        <f t="shared" si="315"/>
        <v>#N/A</v>
      </c>
      <c r="W722" s="28"/>
      <c r="Y722" s="27"/>
      <c r="Z722" s="29"/>
      <c r="AA722" s="14"/>
      <c r="AB722" s="27"/>
      <c r="AC722" s="27"/>
      <c r="AD722" s="27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ht="14.25" customHeight="1">
      <c r="B723" s="14"/>
      <c r="C723" s="27"/>
      <c r="D723" s="14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34" t="str">
        <f t="shared" si="315"/>
        <v>#N/A</v>
      </c>
      <c r="W723" s="28"/>
      <c r="Y723" s="27"/>
      <c r="Z723" s="29"/>
      <c r="AA723" s="14"/>
      <c r="AB723" s="27"/>
      <c r="AC723" s="27"/>
      <c r="AD723" s="27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ht="14.25" customHeight="1">
      <c r="B724" s="14"/>
      <c r="C724" s="27"/>
      <c r="D724" s="14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34" t="str">
        <f t="shared" si="315"/>
        <v>#N/A</v>
      </c>
      <c r="W724" s="28"/>
      <c r="Y724" s="27"/>
      <c r="Z724" s="29"/>
      <c r="AA724" s="14"/>
      <c r="AB724" s="27"/>
      <c r="AC724" s="27"/>
      <c r="AD724" s="27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ht="14.25" customHeight="1">
      <c r="B725" s="14"/>
      <c r="C725" s="27"/>
      <c r="D725" s="14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34" t="str">
        <f t="shared" si="315"/>
        <v>#N/A</v>
      </c>
      <c r="W725" s="28"/>
      <c r="Y725" s="27"/>
      <c r="Z725" s="29"/>
      <c r="AA725" s="14"/>
      <c r="AB725" s="27"/>
      <c r="AC725" s="27"/>
      <c r="AD725" s="27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ht="14.25" customHeight="1">
      <c r="B726" s="14"/>
      <c r="C726" s="27"/>
      <c r="D726" s="14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34" t="str">
        <f t="shared" si="315"/>
        <v>#N/A</v>
      </c>
      <c r="W726" s="28"/>
      <c r="Y726" s="27"/>
      <c r="Z726" s="29"/>
      <c r="AA726" s="14"/>
      <c r="AB726" s="27"/>
      <c r="AC726" s="27"/>
      <c r="AD726" s="27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ht="14.25" customHeight="1">
      <c r="B727" s="14"/>
      <c r="C727" s="27"/>
      <c r="D727" s="14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34" t="str">
        <f t="shared" si="315"/>
        <v>#N/A</v>
      </c>
      <c r="W727" s="28"/>
      <c r="Y727" s="27"/>
      <c r="Z727" s="29"/>
      <c r="AA727" s="14"/>
      <c r="AB727" s="27"/>
      <c r="AC727" s="27"/>
      <c r="AD727" s="27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ht="14.25" customHeight="1">
      <c r="B728" s="14"/>
      <c r="C728" s="27"/>
      <c r="D728" s="14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34" t="str">
        <f t="shared" si="315"/>
        <v>#N/A</v>
      </c>
      <c r="W728" s="28"/>
      <c r="Y728" s="27"/>
      <c r="Z728" s="29"/>
      <c r="AA728" s="14"/>
      <c r="AB728" s="27"/>
      <c r="AC728" s="27"/>
      <c r="AD728" s="27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ht="14.25" customHeight="1">
      <c r="B729" s="14"/>
      <c r="C729" s="27"/>
      <c r="D729" s="14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34" t="str">
        <f t="shared" si="315"/>
        <v>#N/A</v>
      </c>
      <c r="W729" s="28"/>
      <c r="Y729" s="27"/>
      <c r="Z729" s="29"/>
      <c r="AA729" s="14"/>
      <c r="AB729" s="27"/>
      <c r="AC729" s="27"/>
      <c r="AD729" s="27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ht="14.25" customHeight="1">
      <c r="B730" s="14"/>
      <c r="C730" s="27"/>
      <c r="D730" s="14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34" t="str">
        <f t="shared" si="315"/>
        <v>#N/A</v>
      </c>
      <c r="W730" s="28"/>
      <c r="Y730" s="27"/>
      <c r="Z730" s="29"/>
      <c r="AA730" s="14"/>
      <c r="AB730" s="27"/>
      <c r="AC730" s="27"/>
      <c r="AD730" s="27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ht="14.25" customHeight="1">
      <c r="B731" s="14"/>
      <c r="C731" s="27"/>
      <c r="D731" s="14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34" t="str">
        <f t="shared" si="315"/>
        <v>#N/A</v>
      </c>
      <c r="W731" s="28"/>
      <c r="Y731" s="27"/>
      <c r="Z731" s="29"/>
      <c r="AA731" s="14"/>
      <c r="AB731" s="27"/>
      <c r="AC731" s="27"/>
      <c r="AD731" s="27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ht="14.25" customHeight="1">
      <c r="B732" s="14"/>
      <c r="C732" s="27"/>
      <c r="D732" s="14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34" t="str">
        <f t="shared" si="315"/>
        <v>#N/A</v>
      </c>
      <c r="W732" s="28"/>
      <c r="Y732" s="27"/>
      <c r="Z732" s="29"/>
      <c r="AA732" s="14"/>
      <c r="AB732" s="27"/>
      <c r="AC732" s="27"/>
      <c r="AD732" s="27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ht="14.25" customHeight="1">
      <c r="B733" s="14"/>
      <c r="C733" s="27"/>
      <c r="D733" s="14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34" t="str">
        <f t="shared" si="315"/>
        <v>#N/A</v>
      </c>
      <c r="W733" s="28"/>
      <c r="Y733" s="27"/>
      <c r="Z733" s="29"/>
      <c r="AA733" s="14"/>
      <c r="AB733" s="27"/>
      <c r="AC733" s="27"/>
      <c r="AD733" s="27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ht="14.25" customHeight="1">
      <c r="B734" s="14"/>
      <c r="C734" s="27"/>
      <c r="D734" s="14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34" t="str">
        <f t="shared" si="315"/>
        <v>#N/A</v>
      </c>
      <c r="W734" s="28"/>
      <c r="Y734" s="27"/>
      <c r="Z734" s="29"/>
      <c r="AA734" s="14"/>
      <c r="AB734" s="27"/>
      <c r="AC734" s="27"/>
      <c r="AD734" s="27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ht="14.25" customHeight="1">
      <c r="B735" s="14"/>
      <c r="C735" s="27"/>
      <c r="D735" s="14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34" t="str">
        <f t="shared" si="315"/>
        <v>#N/A</v>
      </c>
      <c r="W735" s="28"/>
      <c r="Y735" s="27"/>
      <c r="Z735" s="29"/>
      <c r="AA735" s="14"/>
      <c r="AB735" s="27"/>
      <c r="AC735" s="27"/>
      <c r="AD735" s="27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ht="14.25" customHeight="1">
      <c r="B736" s="14"/>
      <c r="C736" s="27"/>
      <c r="D736" s="14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34" t="str">
        <f t="shared" si="315"/>
        <v>#N/A</v>
      </c>
      <c r="W736" s="28"/>
      <c r="Y736" s="27"/>
      <c r="Z736" s="29"/>
      <c r="AA736" s="14"/>
      <c r="AB736" s="27"/>
      <c r="AC736" s="27"/>
      <c r="AD736" s="27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ht="14.25" customHeight="1">
      <c r="B737" s="14"/>
      <c r="C737" s="27"/>
      <c r="D737" s="14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34" t="str">
        <f t="shared" si="315"/>
        <v>#N/A</v>
      </c>
      <c r="W737" s="28"/>
      <c r="Y737" s="27"/>
      <c r="Z737" s="29"/>
      <c r="AA737" s="14"/>
      <c r="AB737" s="27"/>
      <c r="AC737" s="27"/>
      <c r="AD737" s="27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ht="14.25" customHeight="1">
      <c r="B738" s="14"/>
      <c r="C738" s="27"/>
      <c r="D738" s="14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34" t="str">
        <f t="shared" si="315"/>
        <v>#N/A</v>
      </c>
      <c r="W738" s="28"/>
      <c r="Y738" s="27"/>
      <c r="Z738" s="29"/>
      <c r="AA738" s="14"/>
      <c r="AB738" s="27"/>
      <c r="AC738" s="27"/>
      <c r="AD738" s="27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ht="14.25" customHeight="1">
      <c r="B739" s="14"/>
      <c r="C739" s="27"/>
      <c r="D739" s="14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34" t="str">
        <f t="shared" si="315"/>
        <v>#N/A</v>
      </c>
      <c r="W739" s="28"/>
      <c r="Y739" s="27"/>
      <c r="Z739" s="29"/>
      <c r="AA739" s="14"/>
      <c r="AB739" s="27"/>
      <c r="AC739" s="27"/>
      <c r="AD739" s="27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ht="14.25" customHeight="1">
      <c r="B740" s="14"/>
      <c r="C740" s="27"/>
      <c r="D740" s="14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34" t="str">
        <f t="shared" si="315"/>
        <v>#N/A</v>
      </c>
      <c r="W740" s="28"/>
      <c r="Y740" s="27"/>
      <c r="Z740" s="29"/>
      <c r="AA740" s="14"/>
      <c r="AB740" s="27"/>
      <c r="AC740" s="27"/>
      <c r="AD740" s="27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ht="14.25" customHeight="1">
      <c r="B741" s="14"/>
      <c r="C741" s="27"/>
      <c r="D741" s="14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34" t="str">
        <f t="shared" si="315"/>
        <v>#N/A</v>
      </c>
      <c r="W741" s="28"/>
      <c r="Y741" s="27"/>
      <c r="Z741" s="29"/>
      <c r="AA741" s="14"/>
      <c r="AB741" s="27"/>
      <c r="AC741" s="27"/>
      <c r="AD741" s="27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ht="14.25" customHeight="1">
      <c r="B742" s="14"/>
      <c r="C742" s="27"/>
      <c r="D742" s="14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34" t="str">
        <f t="shared" si="315"/>
        <v>#N/A</v>
      </c>
      <c r="W742" s="28"/>
      <c r="Y742" s="27"/>
      <c r="Z742" s="29"/>
      <c r="AA742" s="14"/>
      <c r="AB742" s="27"/>
      <c r="AC742" s="27"/>
      <c r="AD742" s="27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ht="14.25" customHeight="1">
      <c r="B743" s="14"/>
      <c r="C743" s="27"/>
      <c r="D743" s="14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34" t="str">
        <f t="shared" si="315"/>
        <v>#N/A</v>
      </c>
      <c r="W743" s="28"/>
      <c r="Y743" s="27"/>
      <c r="Z743" s="29"/>
      <c r="AA743" s="14"/>
      <c r="AB743" s="27"/>
      <c r="AC743" s="27"/>
      <c r="AD743" s="27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ht="14.25" customHeight="1">
      <c r="B744" s="14"/>
      <c r="C744" s="27"/>
      <c r="D744" s="14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34" t="str">
        <f t="shared" si="315"/>
        <v>#N/A</v>
      </c>
      <c r="W744" s="28"/>
      <c r="Y744" s="27"/>
      <c r="Z744" s="29"/>
      <c r="AA744" s="14"/>
      <c r="AB744" s="27"/>
      <c r="AC744" s="27"/>
      <c r="AD744" s="27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ht="14.25" customHeight="1">
      <c r="B745" s="14"/>
      <c r="C745" s="27"/>
      <c r="D745" s="14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34" t="str">
        <f t="shared" si="315"/>
        <v>#N/A</v>
      </c>
      <c r="W745" s="28"/>
      <c r="Y745" s="27"/>
      <c r="Z745" s="29"/>
      <c r="AA745" s="14"/>
      <c r="AB745" s="27"/>
      <c r="AC745" s="27"/>
      <c r="AD745" s="27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ht="14.25" customHeight="1">
      <c r="B746" s="14"/>
      <c r="C746" s="27"/>
      <c r="D746" s="14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34" t="str">
        <f t="shared" si="315"/>
        <v>#N/A</v>
      </c>
      <c r="W746" s="28"/>
      <c r="Y746" s="27"/>
      <c r="Z746" s="29"/>
      <c r="AA746" s="14"/>
      <c r="AB746" s="27"/>
      <c r="AC746" s="27"/>
      <c r="AD746" s="27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ht="14.25" customHeight="1">
      <c r="B747" s="14"/>
      <c r="C747" s="27"/>
      <c r="D747" s="14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34" t="str">
        <f t="shared" si="315"/>
        <v>#N/A</v>
      </c>
      <c r="W747" s="28"/>
      <c r="Y747" s="27"/>
      <c r="Z747" s="29"/>
      <c r="AA747" s="14"/>
      <c r="AB747" s="27"/>
      <c r="AC747" s="27"/>
      <c r="AD747" s="27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ht="14.25" customHeight="1">
      <c r="B748" s="14"/>
      <c r="C748" s="27"/>
      <c r="D748" s="14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34" t="str">
        <f t="shared" si="315"/>
        <v>#N/A</v>
      </c>
      <c r="W748" s="28"/>
      <c r="Y748" s="27"/>
      <c r="Z748" s="29"/>
      <c r="AA748" s="14"/>
      <c r="AB748" s="27"/>
      <c r="AC748" s="27"/>
      <c r="AD748" s="27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ht="14.25" customHeight="1">
      <c r="B749" s="14"/>
      <c r="C749" s="27"/>
      <c r="D749" s="14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34" t="str">
        <f t="shared" si="315"/>
        <v>#N/A</v>
      </c>
      <c r="W749" s="28"/>
      <c r="Y749" s="27"/>
      <c r="Z749" s="29"/>
      <c r="AA749" s="14"/>
      <c r="AB749" s="27"/>
      <c r="AC749" s="27"/>
      <c r="AD749" s="27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ht="14.25" customHeight="1">
      <c r="B750" s="14"/>
      <c r="C750" s="27"/>
      <c r="D750" s="14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34" t="str">
        <f t="shared" si="315"/>
        <v>#N/A</v>
      </c>
      <c r="W750" s="28"/>
      <c r="Y750" s="27"/>
      <c r="Z750" s="29"/>
      <c r="AA750" s="14"/>
      <c r="AB750" s="27"/>
      <c r="AC750" s="27"/>
      <c r="AD750" s="27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ht="14.25" customHeight="1">
      <c r="B751" s="14"/>
      <c r="C751" s="27"/>
      <c r="D751" s="14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34" t="str">
        <f t="shared" si="315"/>
        <v>#N/A</v>
      </c>
      <c r="W751" s="28"/>
      <c r="Y751" s="27"/>
      <c r="Z751" s="29"/>
      <c r="AA751" s="14"/>
      <c r="AB751" s="27"/>
      <c r="AC751" s="27"/>
      <c r="AD751" s="27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ht="14.25" customHeight="1">
      <c r="B752" s="14"/>
      <c r="C752" s="27"/>
      <c r="D752" s="14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34" t="str">
        <f t="shared" si="315"/>
        <v>#N/A</v>
      </c>
      <c r="W752" s="28"/>
      <c r="Y752" s="27"/>
      <c r="Z752" s="29"/>
      <c r="AA752" s="14"/>
      <c r="AB752" s="27"/>
      <c r="AC752" s="27"/>
      <c r="AD752" s="27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ht="14.25" customHeight="1">
      <c r="B753" s="14"/>
      <c r="C753" s="27"/>
      <c r="D753" s="14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34" t="str">
        <f t="shared" si="315"/>
        <v>#N/A</v>
      </c>
      <c r="W753" s="28"/>
      <c r="Y753" s="27"/>
      <c r="Z753" s="29"/>
      <c r="AA753" s="14"/>
      <c r="AB753" s="27"/>
      <c r="AC753" s="27"/>
      <c r="AD753" s="27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ht="14.25" customHeight="1">
      <c r="B754" s="14"/>
      <c r="C754" s="27"/>
      <c r="D754" s="14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34" t="str">
        <f t="shared" si="315"/>
        <v>#N/A</v>
      </c>
      <c r="W754" s="28"/>
      <c r="Y754" s="27"/>
      <c r="Z754" s="29"/>
      <c r="AA754" s="14"/>
      <c r="AB754" s="27"/>
      <c r="AC754" s="27"/>
      <c r="AD754" s="27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ht="14.25" customHeight="1">
      <c r="B755" s="14"/>
      <c r="C755" s="27"/>
      <c r="D755" s="14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34" t="str">
        <f t="shared" si="315"/>
        <v>#N/A</v>
      </c>
      <c r="W755" s="28"/>
      <c r="Y755" s="27"/>
      <c r="Z755" s="29"/>
      <c r="AA755" s="14"/>
      <c r="AB755" s="27"/>
      <c r="AC755" s="27"/>
      <c r="AD755" s="27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ht="14.25" customHeight="1">
      <c r="B756" s="14"/>
      <c r="C756" s="27"/>
      <c r="D756" s="14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34" t="str">
        <f t="shared" si="315"/>
        <v>#N/A</v>
      </c>
      <c r="W756" s="28"/>
      <c r="Y756" s="27"/>
      <c r="Z756" s="29"/>
      <c r="AA756" s="14"/>
      <c r="AB756" s="27"/>
      <c r="AC756" s="27"/>
      <c r="AD756" s="27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ht="14.25" customHeight="1">
      <c r="B757" s="14"/>
      <c r="C757" s="27"/>
      <c r="D757" s="14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34" t="str">
        <f t="shared" si="315"/>
        <v>#N/A</v>
      </c>
      <c r="W757" s="28"/>
      <c r="Y757" s="27"/>
      <c r="Z757" s="29"/>
      <c r="AA757" s="14"/>
      <c r="AB757" s="27"/>
      <c r="AC757" s="27"/>
      <c r="AD757" s="27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ht="14.25" customHeight="1">
      <c r="B758" s="14"/>
      <c r="C758" s="27"/>
      <c r="D758" s="14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34" t="str">
        <f t="shared" si="315"/>
        <v>#N/A</v>
      </c>
      <c r="W758" s="28"/>
      <c r="Y758" s="27"/>
      <c r="Z758" s="29"/>
      <c r="AA758" s="14"/>
      <c r="AB758" s="27"/>
      <c r="AC758" s="27"/>
      <c r="AD758" s="27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ht="14.25" customHeight="1">
      <c r="B759" s="14"/>
      <c r="C759" s="27"/>
      <c r="D759" s="14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34" t="str">
        <f t="shared" si="315"/>
        <v>#N/A</v>
      </c>
      <c r="W759" s="28"/>
      <c r="Y759" s="27"/>
      <c r="Z759" s="29"/>
      <c r="AA759" s="14"/>
      <c r="AB759" s="27"/>
      <c r="AC759" s="27"/>
      <c r="AD759" s="27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ht="14.25" customHeight="1">
      <c r="B760" s="14"/>
      <c r="C760" s="27"/>
      <c r="D760" s="14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34" t="str">
        <f t="shared" si="315"/>
        <v>#N/A</v>
      </c>
      <c r="W760" s="28"/>
      <c r="Y760" s="27"/>
      <c r="Z760" s="29"/>
      <c r="AA760" s="14"/>
      <c r="AB760" s="27"/>
      <c r="AC760" s="27"/>
      <c r="AD760" s="27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ht="14.25" customHeight="1">
      <c r="B761" s="14"/>
      <c r="C761" s="27"/>
      <c r="D761" s="14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34" t="str">
        <f t="shared" si="315"/>
        <v>#N/A</v>
      </c>
      <c r="W761" s="28"/>
      <c r="Y761" s="27"/>
      <c r="Z761" s="29"/>
      <c r="AA761" s="14"/>
      <c r="AB761" s="27"/>
      <c r="AC761" s="27"/>
      <c r="AD761" s="27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ht="14.25" customHeight="1">
      <c r="B762" s="14"/>
      <c r="C762" s="27"/>
      <c r="D762" s="14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34" t="str">
        <f t="shared" si="315"/>
        <v>#N/A</v>
      </c>
      <c r="W762" s="28"/>
      <c r="Y762" s="27"/>
      <c r="Z762" s="29"/>
      <c r="AA762" s="14"/>
      <c r="AB762" s="27"/>
      <c r="AC762" s="27"/>
      <c r="AD762" s="27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ht="14.25" customHeight="1">
      <c r="B763" s="14"/>
      <c r="C763" s="27"/>
      <c r="D763" s="14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34" t="str">
        <f t="shared" si="315"/>
        <v>#N/A</v>
      </c>
      <c r="W763" s="28"/>
      <c r="Y763" s="27"/>
      <c r="Z763" s="29"/>
      <c r="AA763" s="14"/>
      <c r="AB763" s="27"/>
      <c r="AC763" s="27"/>
      <c r="AD763" s="27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ht="14.25" customHeight="1">
      <c r="B764" s="14"/>
      <c r="C764" s="27"/>
      <c r="D764" s="14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34" t="str">
        <f t="shared" si="315"/>
        <v>#N/A</v>
      </c>
      <c r="W764" s="28"/>
      <c r="Y764" s="27"/>
      <c r="Z764" s="29"/>
      <c r="AA764" s="14"/>
      <c r="AB764" s="27"/>
      <c r="AC764" s="27"/>
      <c r="AD764" s="27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ht="14.25" customHeight="1">
      <c r="B765" s="14"/>
      <c r="C765" s="27"/>
      <c r="D765" s="14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34" t="str">
        <f t="shared" si="315"/>
        <v>#N/A</v>
      </c>
      <c r="W765" s="28"/>
      <c r="Y765" s="27"/>
      <c r="Z765" s="29"/>
      <c r="AA765" s="14"/>
      <c r="AB765" s="27"/>
      <c r="AC765" s="27"/>
      <c r="AD765" s="27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ht="14.25" customHeight="1">
      <c r="B766" s="14"/>
      <c r="C766" s="27"/>
      <c r="D766" s="14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34" t="str">
        <f t="shared" si="315"/>
        <v>#N/A</v>
      </c>
      <c r="W766" s="28"/>
      <c r="Y766" s="27"/>
      <c r="Z766" s="29"/>
      <c r="AA766" s="14"/>
      <c r="AB766" s="27"/>
      <c r="AC766" s="27"/>
      <c r="AD766" s="27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ht="14.25" customHeight="1">
      <c r="B767" s="14"/>
      <c r="C767" s="27"/>
      <c r="D767" s="14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34" t="str">
        <f t="shared" si="315"/>
        <v>#N/A</v>
      </c>
      <c r="W767" s="28"/>
      <c r="Y767" s="27"/>
      <c r="Z767" s="29"/>
      <c r="AA767" s="14"/>
      <c r="AB767" s="27"/>
      <c r="AC767" s="27"/>
      <c r="AD767" s="27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ht="14.25" customHeight="1">
      <c r="B768" s="14"/>
      <c r="C768" s="27"/>
      <c r="D768" s="14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34" t="str">
        <f t="shared" si="315"/>
        <v>#N/A</v>
      </c>
      <c r="W768" s="28"/>
      <c r="Y768" s="27"/>
      <c r="Z768" s="29"/>
      <c r="AA768" s="14"/>
      <c r="AB768" s="27"/>
      <c r="AC768" s="27"/>
      <c r="AD768" s="27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ht="14.25" customHeight="1">
      <c r="B769" s="14"/>
      <c r="C769" s="27"/>
      <c r="D769" s="14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34" t="str">
        <f t="shared" si="315"/>
        <v>#N/A</v>
      </c>
      <c r="W769" s="28"/>
      <c r="Y769" s="27"/>
      <c r="Z769" s="29"/>
      <c r="AA769" s="14"/>
      <c r="AB769" s="27"/>
      <c r="AC769" s="27"/>
      <c r="AD769" s="27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ht="14.25" customHeight="1">
      <c r="B770" s="14"/>
      <c r="C770" s="27"/>
      <c r="D770" s="14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34" t="str">
        <f t="shared" si="315"/>
        <v>#N/A</v>
      </c>
      <c r="W770" s="28"/>
      <c r="Y770" s="27"/>
      <c r="Z770" s="29"/>
      <c r="AA770" s="14"/>
      <c r="AB770" s="27"/>
      <c r="AC770" s="27"/>
      <c r="AD770" s="27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ht="14.25" customHeight="1">
      <c r="B771" s="14"/>
      <c r="C771" s="27"/>
      <c r="D771" s="14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34" t="str">
        <f t="shared" si="315"/>
        <v>#N/A</v>
      </c>
      <c r="W771" s="28"/>
      <c r="Y771" s="27"/>
      <c r="Z771" s="29"/>
      <c r="AA771" s="14"/>
      <c r="AB771" s="27"/>
      <c r="AC771" s="27"/>
      <c r="AD771" s="27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ht="14.25" customHeight="1">
      <c r="B772" s="14"/>
      <c r="C772" s="27"/>
      <c r="D772" s="14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34" t="str">
        <f t="shared" si="315"/>
        <v>#N/A</v>
      </c>
      <c r="W772" s="28"/>
      <c r="Y772" s="27"/>
      <c r="Z772" s="29"/>
      <c r="AA772" s="14"/>
      <c r="AB772" s="27"/>
      <c r="AC772" s="27"/>
      <c r="AD772" s="27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ht="14.25" customHeight="1">
      <c r="B773" s="14"/>
      <c r="C773" s="27"/>
      <c r="D773" s="14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34" t="str">
        <f t="shared" si="315"/>
        <v>#N/A</v>
      </c>
      <c r="W773" s="28"/>
      <c r="Y773" s="27"/>
      <c r="Z773" s="29"/>
      <c r="AA773" s="14"/>
      <c r="AB773" s="27"/>
      <c r="AC773" s="27"/>
      <c r="AD773" s="27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ht="14.25" customHeight="1">
      <c r="B774" s="14"/>
      <c r="C774" s="27"/>
      <c r="D774" s="14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34" t="str">
        <f t="shared" si="315"/>
        <v>#N/A</v>
      </c>
      <c r="W774" s="28"/>
      <c r="Y774" s="27"/>
      <c r="Z774" s="29"/>
      <c r="AA774" s="14"/>
      <c r="AB774" s="27"/>
      <c r="AC774" s="27"/>
      <c r="AD774" s="27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ht="14.25" customHeight="1">
      <c r="B775" s="14"/>
      <c r="C775" s="27"/>
      <c r="D775" s="14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34" t="str">
        <f t="shared" si="315"/>
        <v>#N/A</v>
      </c>
      <c r="W775" s="28"/>
      <c r="Y775" s="27"/>
      <c r="Z775" s="29"/>
      <c r="AA775" s="14"/>
      <c r="AB775" s="27"/>
      <c r="AC775" s="27"/>
      <c r="AD775" s="27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ht="14.25" customHeight="1">
      <c r="B776" s="14"/>
      <c r="C776" s="27"/>
      <c r="D776" s="14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34" t="str">
        <f t="shared" si="315"/>
        <v>#N/A</v>
      </c>
      <c r="W776" s="28"/>
      <c r="Y776" s="27"/>
      <c r="Z776" s="29"/>
      <c r="AA776" s="14"/>
      <c r="AB776" s="27"/>
      <c r="AC776" s="27"/>
      <c r="AD776" s="27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ht="14.25" customHeight="1">
      <c r="B777" s="14"/>
      <c r="C777" s="27"/>
      <c r="D777" s="14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34" t="str">
        <f t="shared" si="315"/>
        <v>#N/A</v>
      </c>
      <c r="W777" s="28"/>
      <c r="Y777" s="27"/>
      <c r="Z777" s="29"/>
      <c r="AA777" s="14"/>
      <c r="AB777" s="27"/>
      <c r="AC777" s="27"/>
      <c r="AD777" s="27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ht="14.25" customHeight="1">
      <c r="B778" s="14"/>
      <c r="C778" s="27"/>
      <c r="D778" s="14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34" t="str">
        <f t="shared" si="315"/>
        <v>#N/A</v>
      </c>
      <c r="W778" s="28"/>
      <c r="Y778" s="27"/>
      <c r="Z778" s="29"/>
      <c r="AA778" s="14"/>
      <c r="AB778" s="27"/>
      <c r="AC778" s="27"/>
      <c r="AD778" s="27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ht="14.25" customHeight="1">
      <c r="B779" s="14"/>
      <c r="C779" s="27"/>
      <c r="D779" s="14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34" t="str">
        <f t="shared" si="315"/>
        <v>#N/A</v>
      </c>
      <c r="W779" s="28"/>
      <c r="Y779" s="27"/>
      <c r="Z779" s="29"/>
      <c r="AA779" s="14"/>
      <c r="AB779" s="27"/>
      <c r="AC779" s="27"/>
      <c r="AD779" s="27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ht="14.25" customHeight="1">
      <c r="B780" s="14"/>
      <c r="C780" s="27"/>
      <c r="D780" s="14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34" t="str">
        <f t="shared" si="315"/>
        <v>#N/A</v>
      </c>
      <c r="W780" s="28"/>
      <c r="Y780" s="27"/>
      <c r="Z780" s="29"/>
      <c r="AA780" s="14"/>
      <c r="AB780" s="27"/>
      <c r="AC780" s="27"/>
      <c r="AD780" s="27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ht="14.25" customHeight="1">
      <c r="B781" s="14"/>
      <c r="C781" s="27"/>
      <c r="D781" s="14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34" t="str">
        <f t="shared" si="315"/>
        <v>#N/A</v>
      </c>
      <c r="W781" s="28"/>
      <c r="Y781" s="27"/>
      <c r="Z781" s="29"/>
      <c r="AA781" s="14"/>
      <c r="AB781" s="27"/>
      <c r="AC781" s="27"/>
      <c r="AD781" s="27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ht="14.25" customHeight="1">
      <c r="B782" s="14"/>
      <c r="C782" s="27"/>
      <c r="D782" s="14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34" t="str">
        <f t="shared" si="315"/>
        <v>#N/A</v>
      </c>
      <c r="W782" s="28"/>
      <c r="Y782" s="27"/>
      <c r="Z782" s="29"/>
      <c r="AA782" s="14"/>
      <c r="AB782" s="27"/>
      <c r="AC782" s="27"/>
      <c r="AD782" s="27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ht="14.25" customHeight="1">
      <c r="B783" s="14"/>
      <c r="C783" s="27"/>
      <c r="D783" s="14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34" t="str">
        <f t="shared" si="315"/>
        <v>#N/A</v>
      </c>
      <c r="W783" s="28"/>
      <c r="Y783" s="27"/>
      <c r="Z783" s="29"/>
      <c r="AA783" s="14"/>
      <c r="AB783" s="27"/>
      <c r="AC783" s="27"/>
      <c r="AD783" s="27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ht="14.25" customHeight="1">
      <c r="B784" s="14"/>
      <c r="C784" s="27"/>
      <c r="D784" s="14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34" t="str">
        <f t="shared" si="315"/>
        <v>#N/A</v>
      </c>
      <c r="W784" s="28"/>
      <c r="Y784" s="27"/>
      <c r="Z784" s="29"/>
      <c r="AA784" s="14"/>
      <c r="AB784" s="27"/>
      <c r="AC784" s="27"/>
      <c r="AD784" s="27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ht="14.25" customHeight="1">
      <c r="B785" s="14"/>
      <c r="C785" s="27"/>
      <c r="D785" s="14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34" t="str">
        <f t="shared" si="315"/>
        <v>#N/A</v>
      </c>
      <c r="W785" s="28"/>
      <c r="Y785" s="27"/>
      <c r="Z785" s="29"/>
      <c r="AA785" s="14"/>
      <c r="AB785" s="27"/>
      <c r="AC785" s="27"/>
      <c r="AD785" s="27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ht="14.25" customHeight="1">
      <c r="B786" s="14"/>
      <c r="C786" s="27"/>
      <c r="D786" s="14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34" t="str">
        <f t="shared" si="315"/>
        <v>#N/A</v>
      </c>
      <c r="W786" s="28"/>
      <c r="Y786" s="27"/>
      <c r="Z786" s="29"/>
      <c r="AA786" s="14"/>
      <c r="AB786" s="27"/>
      <c r="AC786" s="27"/>
      <c r="AD786" s="27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ht="14.25" customHeight="1">
      <c r="B787" s="14"/>
      <c r="C787" s="27"/>
      <c r="D787" s="14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34" t="str">
        <f t="shared" si="315"/>
        <v>#N/A</v>
      </c>
      <c r="W787" s="28"/>
      <c r="Y787" s="27"/>
      <c r="Z787" s="29"/>
      <c r="AA787" s="14"/>
      <c r="AB787" s="27"/>
      <c r="AC787" s="27"/>
      <c r="AD787" s="27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ht="14.25" customHeight="1">
      <c r="B788" s="14"/>
      <c r="C788" s="27"/>
      <c r="D788" s="14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34" t="str">
        <f t="shared" si="315"/>
        <v>#N/A</v>
      </c>
      <c r="W788" s="28"/>
      <c r="Y788" s="27"/>
      <c r="Z788" s="29"/>
      <c r="AA788" s="14"/>
      <c r="AB788" s="27"/>
      <c r="AC788" s="27"/>
      <c r="AD788" s="27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ht="14.25" customHeight="1">
      <c r="B789" s="14"/>
      <c r="C789" s="27"/>
      <c r="D789" s="14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34" t="str">
        <f t="shared" si="315"/>
        <v>#N/A</v>
      </c>
      <c r="W789" s="28"/>
      <c r="Y789" s="27"/>
      <c r="Z789" s="29"/>
      <c r="AA789" s="14"/>
      <c r="AB789" s="27"/>
      <c r="AC789" s="27"/>
      <c r="AD789" s="27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ht="14.25" customHeight="1">
      <c r="B790" s="14"/>
      <c r="C790" s="27"/>
      <c r="D790" s="14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34" t="str">
        <f t="shared" si="315"/>
        <v>#N/A</v>
      </c>
      <c r="W790" s="28"/>
      <c r="Y790" s="27"/>
      <c r="Z790" s="29"/>
      <c r="AA790" s="14"/>
      <c r="AB790" s="27"/>
      <c r="AC790" s="27"/>
      <c r="AD790" s="27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ht="14.25" customHeight="1">
      <c r="B791" s="14"/>
      <c r="C791" s="27"/>
      <c r="D791" s="14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34" t="str">
        <f t="shared" si="315"/>
        <v>#N/A</v>
      </c>
      <c r="W791" s="28"/>
      <c r="Y791" s="27"/>
      <c r="Z791" s="29"/>
      <c r="AA791" s="14"/>
      <c r="AB791" s="27"/>
      <c r="AC791" s="27"/>
      <c r="AD791" s="27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ht="14.25" customHeight="1">
      <c r="B792" s="14"/>
      <c r="C792" s="27"/>
      <c r="D792" s="14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34" t="str">
        <f t="shared" si="315"/>
        <v>#N/A</v>
      </c>
      <c r="W792" s="28"/>
      <c r="Y792" s="27"/>
      <c r="Z792" s="29"/>
      <c r="AA792" s="14"/>
      <c r="AB792" s="27"/>
      <c r="AC792" s="27"/>
      <c r="AD792" s="27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ht="14.25" customHeight="1">
      <c r="B793" s="14"/>
      <c r="C793" s="27"/>
      <c r="D793" s="14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34" t="str">
        <f t="shared" si="315"/>
        <v>#N/A</v>
      </c>
      <c r="W793" s="28"/>
      <c r="Y793" s="27"/>
      <c r="Z793" s="29"/>
      <c r="AA793" s="14"/>
      <c r="AB793" s="27"/>
      <c r="AC793" s="27"/>
      <c r="AD793" s="27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ht="14.25" customHeight="1">
      <c r="B794" s="14"/>
      <c r="C794" s="27"/>
      <c r="D794" s="14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34" t="str">
        <f t="shared" si="315"/>
        <v>#N/A</v>
      </c>
      <c r="W794" s="28"/>
      <c r="Y794" s="27"/>
      <c r="Z794" s="29"/>
      <c r="AA794" s="14"/>
      <c r="AB794" s="27"/>
      <c r="AC794" s="27"/>
      <c r="AD794" s="27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ht="14.25" customHeight="1">
      <c r="B795" s="14"/>
      <c r="C795" s="27"/>
      <c r="D795" s="14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34" t="str">
        <f t="shared" si="315"/>
        <v>#N/A</v>
      </c>
      <c r="W795" s="28"/>
      <c r="Y795" s="27"/>
      <c r="Z795" s="29"/>
      <c r="AA795" s="14"/>
      <c r="AB795" s="27"/>
      <c r="AC795" s="27"/>
      <c r="AD795" s="27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ht="14.25" customHeight="1">
      <c r="B796" s="14"/>
      <c r="C796" s="27"/>
      <c r="D796" s="14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34" t="str">
        <f t="shared" si="315"/>
        <v>#N/A</v>
      </c>
      <c r="W796" s="28"/>
      <c r="Y796" s="27"/>
      <c r="Z796" s="29"/>
      <c r="AA796" s="14"/>
      <c r="AB796" s="27"/>
      <c r="AC796" s="27"/>
      <c r="AD796" s="27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ht="14.25" customHeight="1">
      <c r="B797" s="14"/>
      <c r="C797" s="27"/>
      <c r="D797" s="14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34" t="str">
        <f t="shared" si="315"/>
        <v>#N/A</v>
      </c>
      <c r="W797" s="28"/>
      <c r="Y797" s="27"/>
      <c r="Z797" s="29"/>
      <c r="AA797" s="14"/>
      <c r="AB797" s="27"/>
      <c r="AC797" s="27"/>
      <c r="AD797" s="27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ht="14.25" customHeight="1">
      <c r="B798" s="14"/>
      <c r="C798" s="27"/>
      <c r="D798" s="14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34" t="str">
        <f t="shared" si="315"/>
        <v>#N/A</v>
      </c>
      <c r="W798" s="28"/>
      <c r="Y798" s="27"/>
      <c r="Z798" s="29"/>
      <c r="AA798" s="14"/>
      <c r="AB798" s="27"/>
      <c r="AC798" s="27"/>
      <c r="AD798" s="27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ht="14.25" customHeight="1">
      <c r="B799" s="14"/>
      <c r="C799" s="27"/>
      <c r="D799" s="14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34" t="str">
        <f t="shared" si="315"/>
        <v>#N/A</v>
      </c>
      <c r="W799" s="28"/>
      <c r="Y799" s="27"/>
      <c r="Z799" s="29"/>
      <c r="AA799" s="14"/>
      <c r="AB799" s="27"/>
      <c r="AC799" s="27"/>
      <c r="AD799" s="27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ht="14.25" customHeight="1">
      <c r="B800" s="14"/>
      <c r="C800" s="27"/>
      <c r="D800" s="14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34" t="str">
        <f t="shared" si="315"/>
        <v>#N/A</v>
      </c>
      <c r="W800" s="28"/>
      <c r="Y800" s="27"/>
      <c r="Z800" s="29"/>
      <c r="AA800" s="14"/>
      <c r="AB800" s="27"/>
      <c r="AC800" s="27"/>
      <c r="AD800" s="27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ht="14.25" customHeight="1">
      <c r="B801" s="14"/>
      <c r="C801" s="27"/>
      <c r="D801" s="14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34" t="str">
        <f t="shared" si="315"/>
        <v>#N/A</v>
      </c>
      <c r="W801" s="28"/>
      <c r="Y801" s="27"/>
      <c r="Z801" s="29"/>
      <c r="AA801" s="14"/>
      <c r="AB801" s="27"/>
      <c r="AC801" s="27"/>
      <c r="AD801" s="27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ht="14.25" customHeight="1">
      <c r="B802" s="14"/>
      <c r="C802" s="27"/>
      <c r="D802" s="14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34" t="str">
        <f t="shared" si="315"/>
        <v>#N/A</v>
      </c>
      <c r="W802" s="28"/>
      <c r="Y802" s="27"/>
      <c r="Z802" s="29"/>
      <c r="AA802" s="14"/>
      <c r="AB802" s="27"/>
      <c r="AC802" s="27"/>
      <c r="AD802" s="27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ht="14.25" customHeight="1">
      <c r="B803" s="14"/>
      <c r="C803" s="27"/>
      <c r="D803" s="14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34" t="str">
        <f t="shared" si="315"/>
        <v>#N/A</v>
      </c>
      <c r="W803" s="28"/>
      <c r="Y803" s="27"/>
      <c r="Z803" s="29"/>
      <c r="AA803" s="14"/>
      <c r="AB803" s="27"/>
      <c r="AC803" s="27"/>
      <c r="AD803" s="27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ht="14.25" customHeight="1">
      <c r="B804" s="14"/>
      <c r="C804" s="27"/>
      <c r="D804" s="14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34" t="str">
        <f t="shared" si="315"/>
        <v>#N/A</v>
      </c>
      <c r="W804" s="28"/>
      <c r="Y804" s="27"/>
      <c r="Z804" s="29"/>
      <c r="AA804" s="14"/>
      <c r="AB804" s="27"/>
      <c r="AC804" s="27"/>
      <c r="AD804" s="27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ht="14.25" customHeight="1">
      <c r="B805" s="14"/>
      <c r="C805" s="27"/>
      <c r="D805" s="14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34" t="str">
        <f t="shared" si="315"/>
        <v>#N/A</v>
      </c>
      <c r="W805" s="28"/>
      <c r="Y805" s="27"/>
      <c r="Z805" s="29"/>
      <c r="AA805" s="14"/>
      <c r="AB805" s="27"/>
      <c r="AC805" s="27"/>
      <c r="AD805" s="27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ht="14.25" customHeight="1">
      <c r="B806" s="14"/>
      <c r="C806" s="27"/>
      <c r="D806" s="14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34" t="str">
        <f t="shared" si="315"/>
        <v>#N/A</v>
      </c>
      <c r="W806" s="28"/>
      <c r="Y806" s="27"/>
      <c r="Z806" s="29"/>
      <c r="AA806" s="14"/>
      <c r="AB806" s="27"/>
      <c r="AC806" s="27"/>
      <c r="AD806" s="27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ht="14.25" customHeight="1">
      <c r="B807" s="14"/>
      <c r="C807" s="27"/>
      <c r="D807" s="14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34" t="str">
        <f t="shared" si="315"/>
        <v>#N/A</v>
      </c>
      <c r="W807" s="28"/>
      <c r="Y807" s="27"/>
      <c r="Z807" s="29"/>
      <c r="AA807" s="14"/>
      <c r="AB807" s="27"/>
      <c r="AC807" s="27"/>
      <c r="AD807" s="27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ht="14.25" customHeight="1">
      <c r="B808" s="14"/>
      <c r="C808" s="27"/>
      <c r="D808" s="14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34" t="str">
        <f t="shared" si="315"/>
        <v>#N/A</v>
      </c>
      <c r="W808" s="28"/>
      <c r="Y808" s="27"/>
      <c r="Z808" s="29"/>
      <c r="AA808" s="14"/>
      <c r="AB808" s="27"/>
      <c r="AC808" s="27"/>
      <c r="AD808" s="27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ht="14.25" customHeight="1">
      <c r="B809" s="14"/>
      <c r="C809" s="27"/>
      <c r="D809" s="14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34" t="str">
        <f t="shared" si="315"/>
        <v>#N/A</v>
      </c>
      <c r="W809" s="28"/>
      <c r="Y809" s="27"/>
      <c r="Z809" s="29"/>
      <c r="AA809" s="14"/>
      <c r="AB809" s="27"/>
      <c r="AC809" s="27"/>
      <c r="AD809" s="27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ht="14.25" customHeight="1">
      <c r="B810" s="14"/>
      <c r="C810" s="27"/>
      <c r="D810" s="14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34" t="str">
        <f t="shared" si="315"/>
        <v>#N/A</v>
      </c>
      <c r="W810" s="28"/>
      <c r="Y810" s="27"/>
      <c r="Z810" s="29"/>
      <c r="AA810" s="14"/>
      <c r="AB810" s="27"/>
      <c r="AC810" s="27"/>
      <c r="AD810" s="27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ht="14.25" customHeight="1">
      <c r="B811" s="14"/>
      <c r="C811" s="27"/>
      <c r="D811" s="14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34" t="str">
        <f t="shared" si="315"/>
        <v>#N/A</v>
      </c>
      <c r="W811" s="28"/>
      <c r="Y811" s="27"/>
      <c r="Z811" s="29"/>
      <c r="AA811" s="14"/>
      <c r="AB811" s="27"/>
      <c r="AC811" s="27"/>
      <c r="AD811" s="27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ht="14.25" customHeight="1">
      <c r="B812" s="14"/>
      <c r="C812" s="27"/>
      <c r="D812" s="14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34" t="str">
        <f t="shared" si="315"/>
        <v>#N/A</v>
      </c>
      <c r="W812" s="28"/>
      <c r="Y812" s="27"/>
      <c r="Z812" s="29"/>
      <c r="AA812" s="14"/>
      <c r="AB812" s="27"/>
      <c r="AC812" s="27"/>
      <c r="AD812" s="27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ht="14.25" customHeight="1">
      <c r="B813" s="14"/>
      <c r="C813" s="27"/>
      <c r="D813" s="14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34" t="str">
        <f t="shared" si="315"/>
        <v>#N/A</v>
      </c>
      <c r="W813" s="28"/>
      <c r="Y813" s="27"/>
      <c r="Z813" s="29"/>
      <c r="AA813" s="14"/>
      <c r="AB813" s="27"/>
      <c r="AC813" s="27"/>
      <c r="AD813" s="27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ht="14.25" customHeight="1">
      <c r="B814" s="14"/>
      <c r="C814" s="27"/>
      <c r="D814" s="14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34" t="str">
        <f t="shared" si="315"/>
        <v>#N/A</v>
      </c>
      <c r="W814" s="28"/>
      <c r="Y814" s="27"/>
      <c r="Z814" s="29"/>
      <c r="AA814" s="14"/>
      <c r="AB814" s="27"/>
      <c r="AC814" s="27"/>
      <c r="AD814" s="27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ht="14.25" customHeight="1">
      <c r="B815" s="14"/>
      <c r="C815" s="27"/>
      <c r="D815" s="14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34" t="str">
        <f t="shared" si="315"/>
        <v>#N/A</v>
      </c>
      <c r="W815" s="28"/>
      <c r="Y815" s="27"/>
      <c r="Z815" s="29"/>
      <c r="AA815" s="14"/>
      <c r="AB815" s="27"/>
      <c r="AC815" s="27"/>
      <c r="AD815" s="27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ht="14.25" customHeight="1">
      <c r="B816" s="14"/>
      <c r="C816" s="27"/>
      <c r="D816" s="14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34" t="str">
        <f t="shared" si="315"/>
        <v>#N/A</v>
      </c>
      <c r="W816" s="28"/>
      <c r="Y816" s="27"/>
      <c r="Z816" s="29"/>
      <c r="AA816" s="14"/>
      <c r="AB816" s="27"/>
      <c r="AC816" s="27"/>
      <c r="AD816" s="27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ht="14.25" customHeight="1">
      <c r="B817" s="14"/>
      <c r="C817" s="27"/>
      <c r="D817" s="14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34" t="str">
        <f t="shared" si="315"/>
        <v>#N/A</v>
      </c>
      <c r="W817" s="28"/>
      <c r="Y817" s="27"/>
      <c r="Z817" s="29"/>
      <c r="AA817" s="14"/>
      <c r="AB817" s="27"/>
      <c r="AC817" s="27"/>
      <c r="AD817" s="27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ht="14.25" customHeight="1">
      <c r="B818" s="14"/>
      <c r="C818" s="27"/>
      <c r="D818" s="14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34" t="str">
        <f t="shared" si="315"/>
        <v>#N/A</v>
      </c>
      <c r="W818" s="28"/>
      <c r="Y818" s="27"/>
      <c r="Z818" s="29"/>
      <c r="AA818" s="14"/>
      <c r="AB818" s="27"/>
      <c r="AC818" s="27"/>
      <c r="AD818" s="27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ht="14.25" customHeight="1">
      <c r="B819" s="14"/>
      <c r="C819" s="27"/>
      <c r="D819" s="14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34" t="str">
        <f t="shared" si="315"/>
        <v>#N/A</v>
      </c>
      <c r="W819" s="28"/>
      <c r="Y819" s="27"/>
      <c r="Z819" s="29"/>
      <c r="AA819" s="14"/>
      <c r="AB819" s="27"/>
      <c r="AC819" s="27"/>
      <c r="AD819" s="27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ht="14.25" customHeight="1">
      <c r="B820" s="14"/>
      <c r="C820" s="27"/>
      <c r="D820" s="14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34" t="str">
        <f t="shared" si="315"/>
        <v>#N/A</v>
      </c>
      <c r="W820" s="28"/>
      <c r="Y820" s="27"/>
      <c r="Z820" s="29"/>
      <c r="AA820" s="14"/>
      <c r="AB820" s="27"/>
      <c r="AC820" s="27"/>
      <c r="AD820" s="27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ht="14.25" customHeight="1">
      <c r="B821" s="14"/>
      <c r="C821" s="27"/>
      <c r="D821" s="14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34" t="str">
        <f t="shared" si="315"/>
        <v>#N/A</v>
      </c>
      <c r="W821" s="28"/>
      <c r="Y821" s="27"/>
      <c r="Z821" s="29"/>
      <c r="AA821" s="14"/>
      <c r="AB821" s="27"/>
      <c r="AC821" s="27"/>
      <c r="AD821" s="27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ht="14.25" customHeight="1">
      <c r="B822" s="14"/>
      <c r="C822" s="27"/>
      <c r="D822" s="14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34" t="str">
        <f t="shared" si="315"/>
        <v>#N/A</v>
      </c>
      <c r="W822" s="28"/>
      <c r="Y822" s="27"/>
      <c r="Z822" s="29"/>
      <c r="AA822" s="14"/>
      <c r="AB822" s="27"/>
      <c r="AC822" s="27"/>
      <c r="AD822" s="27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ht="14.25" customHeight="1">
      <c r="B823" s="14"/>
      <c r="C823" s="27"/>
      <c r="D823" s="14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34" t="str">
        <f t="shared" si="315"/>
        <v>#N/A</v>
      </c>
      <c r="W823" s="28"/>
      <c r="Y823" s="27"/>
      <c r="Z823" s="29"/>
      <c r="AA823" s="14"/>
      <c r="AB823" s="27"/>
      <c r="AC823" s="27"/>
      <c r="AD823" s="27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ht="14.25" customHeight="1">
      <c r="B824" s="14"/>
      <c r="C824" s="27"/>
      <c r="D824" s="14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34" t="str">
        <f t="shared" si="315"/>
        <v>#N/A</v>
      </c>
      <c r="W824" s="28"/>
      <c r="Y824" s="27"/>
      <c r="Z824" s="29"/>
      <c r="AA824" s="14"/>
      <c r="AB824" s="27"/>
      <c r="AC824" s="27"/>
      <c r="AD824" s="27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ht="14.25" customHeight="1">
      <c r="B825" s="14"/>
      <c r="C825" s="27"/>
      <c r="D825" s="14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34" t="str">
        <f t="shared" si="315"/>
        <v>#N/A</v>
      </c>
      <c r="W825" s="28"/>
      <c r="Y825" s="27"/>
      <c r="Z825" s="29"/>
      <c r="AA825" s="14"/>
      <c r="AB825" s="27"/>
      <c r="AC825" s="27"/>
      <c r="AD825" s="27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ht="14.25" customHeight="1">
      <c r="B826" s="14"/>
      <c r="C826" s="27"/>
      <c r="D826" s="14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34" t="str">
        <f t="shared" si="315"/>
        <v>#N/A</v>
      </c>
      <c r="W826" s="28"/>
      <c r="Y826" s="27"/>
      <c r="Z826" s="29"/>
      <c r="AA826" s="14"/>
      <c r="AB826" s="27"/>
      <c r="AC826" s="27"/>
      <c r="AD826" s="27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ht="14.25" customHeight="1">
      <c r="B827" s="14"/>
      <c r="C827" s="27"/>
      <c r="D827" s="14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34" t="str">
        <f t="shared" si="315"/>
        <v>#N/A</v>
      </c>
      <c r="W827" s="28"/>
      <c r="Y827" s="27"/>
      <c r="Z827" s="29"/>
      <c r="AA827" s="14"/>
      <c r="AB827" s="27"/>
      <c r="AC827" s="27"/>
      <c r="AD827" s="27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ht="14.25" customHeight="1">
      <c r="B828" s="14"/>
      <c r="C828" s="27"/>
      <c r="D828" s="14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34" t="str">
        <f t="shared" si="315"/>
        <v>#N/A</v>
      </c>
      <c r="W828" s="28"/>
      <c r="Y828" s="27"/>
      <c r="Z828" s="29"/>
      <c r="AA828" s="14"/>
      <c r="AB828" s="27"/>
      <c r="AC828" s="27"/>
      <c r="AD828" s="27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ht="14.25" customHeight="1">
      <c r="B829" s="14"/>
      <c r="C829" s="27"/>
      <c r="D829" s="14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34" t="str">
        <f t="shared" si="315"/>
        <v>#N/A</v>
      </c>
      <c r="W829" s="28"/>
      <c r="Y829" s="27"/>
      <c r="Z829" s="29"/>
      <c r="AA829" s="14"/>
      <c r="AB829" s="27"/>
      <c r="AC829" s="27"/>
      <c r="AD829" s="27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ht="14.25" customHeight="1">
      <c r="B830" s="14"/>
      <c r="C830" s="27"/>
      <c r="D830" s="14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34" t="str">
        <f t="shared" si="315"/>
        <v>#N/A</v>
      </c>
      <c r="W830" s="28"/>
      <c r="Y830" s="27"/>
      <c r="Z830" s="29"/>
      <c r="AA830" s="14"/>
      <c r="AB830" s="27"/>
      <c r="AC830" s="27"/>
      <c r="AD830" s="27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ht="14.25" customHeight="1">
      <c r="B831" s="14"/>
      <c r="C831" s="27"/>
      <c r="D831" s="14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34" t="str">
        <f t="shared" si="315"/>
        <v>#N/A</v>
      </c>
      <c r="W831" s="28"/>
      <c r="Y831" s="27"/>
      <c r="Z831" s="29"/>
      <c r="AA831" s="14"/>
      <c r="AB831" s="27"/>
      <c r="AC831" s="27"/>
      <c r="AD831" s="27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ht="14.25" customHeight="1">
      <c r="B832" s="14"/>
      <c r="C832" s="27"/>
      <c r="D832" s="14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34" t="str">
        <f t="shared" si="315"/>
        <v>#N/A</v>
      </c>
      <c r="W832" s="28"/>
      <c r="Y832" s="27"/>
      <c r="Z832" s="29"/>
      <c r="AA832" s="14"/>
      <c r="AB832" s="27"/>
      <c r="AC832" s="27"/>
      <c r="AD832" s="27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ht="14.25" customHeight="1">
      <c r="B833" s="14"/>
      <c r="C833" s="27"/>
      <c r="D833" s="14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34" t="str">
        <f t="shared" si="315"/>
        <v>#N/A</v>
      </c>
      <c r="W833" s="28"/>
      <c r="Y833" s="27"/>
      <c r="Z833" s="29"/>
      <c r="AA833" s="14"/>
      <c r="AB833" s="27"/>
      <c r="AC833" s="27"/>
      <c r="AD833" s="27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ht="14.25" customHeight="1">
      <c r="B834" s="14"/>
      <c r="C834" s="27"/>
      <c r="D834" s="14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34" t="str">
        <f t="shared" si="315"/>
        <v>#N/A</v>
      </c>
      <c r="W834" s="28"/>
      <c r="Y834" s="27"/>
      <c r="Z834" s="29"/>
      <c r="AA834" s="14"/>
      <c r="AB834" s="27"/>
      <c r="AC834" s="27"/>
      <c r="AD834" s="27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ht="14.25" customHeight="1">
      <c r="B835" s="14"/>
      <c r="C835" s="27"/>
      <c r="D835" s="14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34" t="str">
        <f t="shared" si="315"/>
        <v>#N/A</v>
      </c>
      <c r="W835" s="28"/>
      <c r="Y835" s="27"/>
      <c r="Z835" s="29"/>
      <c r="AA835" s="14"/>
      <c r="AB835" s="27"/>
      <c r="AC835" s="27"/>
      <c r="AD835" s="27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ht="14.25" customHeight="1">
      <c r="B836" s="14"/>
      <c r="C836" s="27"/>
      <c r="D836" s="14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34" t="str">
        <f t="shared" si="315"/>
        <v>#N/A</v>
      </c>
      <c r="W836" s="28"/>
      <c r="Y836" s="27"/>
      <c r="Z836" s="29"/>
      <c r="AA836" s="14"/>
      <c r="AB836" s="27"/>
      <c r="AC836" s="27"/>
      <c r="AD836" s="27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ht="14.25" customHeight="1">
      <c r="B837" s="14"/>
      <c r="C837" s="27"/>
      <c r="D837" s="14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34" t="str">
        <f t="shared" si="315"/>
        <v>#N/A</v>
      </c>
      <c r="W837" s="28"/>
      <c r="Y837" s="27"/>
      <c r="Z837" s="29"/>
      <c r="AA837" s="14"/>
      <c r="AB837" s="27"/>
      <c r="AC837" s="27"/>
      <c r="AD837" s="27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ht="14.25" customHeight="1">
      <c r="B838" s="14"/>
      <c r="C838" s="27"/>
      <c r="D838" s="14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34" t="str">
        <f t="shared" si="315"/>
        <v>#N/A</v>
      </c>
      <c r="W838" s="28"/>
      <c r="Y838" s="27"/>
      <c r="Z838" s="29"/>
      <c r="AA838" s="14"/>
      <c r="AB838" s="27"/>
      <c r="AC838" s="27"/>
      <c r="AD838" s="27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ht="14.25" customHeight="1">
      <c r="B839" s="14"/>
      <c r="C839" s="27"/>
      <c r="D839" s="14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34" t="str">
        <f t="shared" si="315"/>
        <v>#N/A</v>
      </c>
      <c r="W839" s="28"/>
      <c r="Y839" s="27"/>
      <c r="Z839" s="29"/>
      <c r="AA839" s="14"/>
      <c r="AB839" s="27"/>
      <c r="AC839" s="27"/>
      <c r="AD839" s="27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ht="14.25" customHeight="1">
      <c r="B840" s="14"/>
      <c r="C840" s="27"/>
      <c r="D840" s="14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34" t="str">
        <f t="shared" si="315"/>
        <v>#N/A</v>
      </c>
      <c r="W840" s="28"/>
      <c r="Y840" s="27"/>
      <c r="Z840" s="29"/>
      <c r="AA840" s="14"/>
      <c r="AB840" s="27"/>
      <c r="AC840" s="27"/>
      <c r="AD840" s="27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ht="14.25" customHeight="1">
      <c r="B841" s="14"/>
      <c r="C841" s="27"/>
      <c r="D841" s="14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34" t="str">
        <f t="shared" si="315"/>
        <v>#N/A</v>
      </c>
      <c r="W841" s="28"/>
      <c r="Y841" s="27"/>
      <c r="Z841" s="29"/>
      <c r="AA841" s="14"/>
      <c r="AB841" s="27"/>
      <c r="AC841" s="27"/>
      <c r="AD841" s="27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ht="14.25" customHeight="1">
      <c r="B842" s="14"/>
      <c r="C842" s="27"/>
      <c r="D842" s="14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34" t="str">
        <f t="shared" si="315"/>
        <v>#N/A</v>
      </c>
      <c r="W842" s="28"/>
      <c r="Y842" s="27"/>
      <c r="Z842" s="29"/>
      <c r="AA842" s="14"/>
      <c r="AB842" s="27"/>
      <c r="AC842" s="27"/>
      <c r="AD842" s="27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ht="14.25" customHeight="1">
      <c r="B843" s="14"/>
      <c r="C843" s="27"/>
      <c r="D843" s="14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34" t="str">
        <f t="shared" si="315"/>
        <v>#N/A</v>
      </c>
      <c r="W843" s="28"/>
      <c r="Y843" s="27"/>
      <c r="Z843" s="29"/>
      <c r="AA843" s="14"/>
      <c r="AB843" s="27"/>
      <c r="AC843" s="27"/>
      <c r="AD843" s="27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ht="14.25" customHeight="1">
      <c r="B844" s="14"/>
      <c r="C844" s="27"/>
      <c r="D844" s="14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34" t="str">
        <f t="shared" si="315"/>
        <v>#N/A</v>
      </c>
      <c r="W844" s="28"/>
      <c r="Y844" s="27"/>
      <c r="Z844" s="29"/>
      <c r="AA844" s="14"/>
      <c r="AB844" s="27"/>
      <c r="AC844" s="27"/>
      <c r="AD844" s="27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ht="14.25" customHeight="1">
      <c r="B845" s="14"/>
      <c r="C845" s="27"/>
      <c r="D845" s="14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34" t="str">
        <f t="shared" si="315"/>
        <v>#N/A</v>
      </c>
      <c r="W845" s="28"/>
      <c r="Y845" s="27"/>
      <c r="Z845" s="29"/>
      <c r="AA845" s="14"/>
      <c r="AB845" s="27"/>
      <c r="AC845" s="27"/>
      <c r="AD845" s="27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ht="14.25" customHeight="1">
      <c r="B846" s="14"/>
      <c r="C846" s="27"/>
      <c r="D846" s="14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34" t="str">
        <f t="shared" si="315"/>
        <v>#N/A</v>
      </c>
      <c r="W846" s="28"/>
      <c r="Y846" s="27"/>
      <c r="Z846" s="29"/>
      <c r="AA846" s="14"/>
      <c r="AB846" s="27"/>
      <c r="AC846" s="27"/>
      <c r="AD846" s="27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ht="14.25" customHeight="1">
      <c r="B847" s="14"/>
      <c r="C847" s="27"/>
      <c r="D847" s="14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34" t="str">
        <f t="shared" si="315"/>
        <v>#N/A</v>
      </c>
      <c r="W847" s="28"/>
      <c r="Y847" s="27"/>
      <c r="Z847" s="29"/>
      <c r="AA847" s="14"/>
      <c r="AB847" s="27"/>
      <c r="AC847" s="27"/>
      <c r="AD847" s="27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ht="14.25" customHeight="1">
      <c r="B848" s="14"/>
      <c r="C848" s="27"/>
      <c r="D848" s="14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34" t="str">
        <f t="shared" si="315"/>
        <v>#N/A</v>
      </c>
      <c r="W848" s="28"/>
      <c r="Y848" s="27"/>
      <c r="Z848" s="29"/>
      <c r="AA848" s="14"/>
      <c r="AB848" s="27"/>
      <c r="AC848" s="27"/>
      <c r="AD848" s="27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ht="14.25" customHeight="1">
      <c r="B849" s="14"/>
      <c r="C849" s="27"/>
      <c r="D849" s="14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34" t="str">
        <f t="shared" si="315"/>
        <v>#N/A</v>
      </c>
      <c r="W849" s="28"/>
      <c r="Y849" s="27"/>
      <c r="Z849" s="29"/>
      <c r="AA849" s="14"/>
      <c r="AB849" s="27"/>
      <c r="AC849" s="27"/>
      <c r="AD849" s="27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ht="14.25" customHeight="1">
      <c r="B850" s="14"/>
      <c r="C850" s="27"/>
      <c r="D850" s="14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34" t="str">
        <f t="shared" si="315"/>
        <v>#N/A</v>
      </c>
      <c r="W850" s="28"/>
      <c r="Y850" s="27"/>
      <c r="Z850" s="29"/>
      <c r="AA850" s="14"/>
      <c r="AB850" s="27"/>
      <c r="AC850" s="27"/>
      <c r="AD850" s="27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ht="14.25" customHeight="1">
      <c r="B851" s="14"/>
      <c r="C851" s="27"/>
      <c r="D851" s="14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34" t="str">
        <f t="shared" si="315"/>
        <v>#N/A</v>
      </c>
      <c r="W851" s="28"/>
      <c r="Y851" s="27"/>
      <c r="Z851" s="29"/>
      <c r="AA851" s="14"/>
      <c r="AB851" s="27"/>
      <c r="AC851" s="27"/>
      <c r="AD851" s="27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ht="14.25" customHeight="1">
      <c r="B852" s="14"/>
      <c r="C852" s="27"/>
      <c r="D852" s="14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34" t="str">
        <f t="shared" si="315"/>
        <v>#N/A</v>
      </c>
      <c r="W852" s="28"/>
      <c r="Y852" s="27"/>
      <c r="Z852" s="29"/>
      <c r="AA852" s="14"/>
      <c r="AB852" s="27"/>
      <c r="AC852" s="27"/>
      <c r="AD852" s="27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ht="14.25" customHeight="1">
      <c r="B853" s="14"/>
      <c r="C853" s="27"/>
      <c r="D853" s="14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34" t="str">
        <f t="shared" si="315"/>
        <v>#N/A</v>
      </c>
      <c r="W853" s="28"/>
      <c r="Y853" s="27"/>
      <c r="Z853" s="29"/>
      <c r="AA853" s="14"/>
      <c r="AB853" s="27"/>
      <c r="AC853" s="27"/>
      <c r="AD853" s="27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ht="14.25" customHeight="1">
      <c r="B854" s="14"/>
      <c r="C854" s="27"/>
      <c r="D854" s="14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34" t="str">
        <f t="shared" si="315"/>
        <v>#N/A</v>
      </c>
      <c r="W854" s="28"/>
      <c r="Y854" s="27"/>
      <c r="Z854" s="29"/>
      <c r="AA854" s="14"/>
      <c r="AB854" s="27"/>
      <c r="AC854" s="27"/>
      <c r="AD854" s="27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ht="14.25" customHeight="1">
      <c r="B855" s="14"/>
      <c r="C855" s="27"/>
      <c r="D855" s="14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34" t="str">
        <f t="shared" si="315"/>
        <v>#N/A</v>
      </c>
      <c r="W855" s="28"/>
      <c r="Y855" s="27"/>
      <c r="Z855" s="29"/>
      <c r="AA855" s="14"/>
      <c r="AB855" s="27"/>
      <c r="AC855" s="27"/>
      <c r="AD855" s="27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ht="14.25" customHeight="1">
      <c r="B856" s="14"/>
      <c r="C856" s="27"/>
      <c r="D856" s="14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34" t="str">
        <f t="shared" si="315"/>
        <v>#N/A</v>
      </c>
      <c r="W856" s="28"/>
      <c r="Y856" s="27"/>
      <c r="Z856" s="29"/>
      <c r="AA856" s="14"/>
      <c r="AB856" s="27"/>
      <c r="AC856" s="27"/>
      <c r="AD856" s="27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ht="14.25" customHeight="1">
      <c r="B857" s="14"/>
      <c r="C857" s="27"/>
      <c r="D857" s="14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34" t="str">
        <f t="shared" si="315"/>
        <v>#N/A</v>
      </c>
      <c r="W857" s="28"/>
      <c r="Y857" s="27"/>
      <c r="Z857" s="29"/>
      <c r="AA857" s="14"/>
      <c r="AB857" s="27"/>
      <c r="AC857" s="27"/>
      <c r="AD857" s="27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ht="14.25" customHeight="1">
      <c r="B858" s="14"/>
      <c r="C858" s="27"/>
      <c r="D858" s="14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34" t="str">
        <f t="shared" si="315"/>
        <v>#N/A</v>
      </c>
      <c r="W858" s="28"/>
      <c r="Y858" s="27"/>
      <c r="Z858" s="29"/>
      <c r="AA858" s="14"/>
      <c r="AB858" s="27"/>
      <c r="AC858" s="27"/>
      <c r="AD858" s="27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ht="14.25" customHeight="1">
      <c r="B859" s="14"/>
      <c r="C859" s="27"/>
      <c r="D859" s="14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34" t="str">
        <f t="shared" si="315"/>
        <v>#N/A</v>
      </c>
      <c r="W859" s="28"/>
      <c r="Y859" s="27"/>
      <c r="Z859" s="29"/>
      <c r="AA859" s="14"/>
      <c r="AB859" s="27"/>
      <c r="AC859" s="27"/>
      <c r="AD859" s="27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ht="14.25" customHeight="1">
      <c r="B860" s="14"/>
      <c r="C860" s="27"/>
      <c r="D860" s="14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34" t="str">
        <f t="shared" si="315"/>
        <v>#N/A</v>
      </c>
      <c r="W860" s="28"/>
      <c r="Y860" s="27"/>
      <c r="Z860" s="29"/>
      <c r="AA860" s="14"/>
      <c r="AB860" s="27"/>
      <c r="AC860" s="27"/>
      <c r="AD860" s="27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ht="14.25" customHeight="1">
      <c r="B861" s="14"/>
      <c r="C861" s="27"/>
      <c r="D861" s="14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34" t="str">
        <f t="shared" si="315"/>
        <v>#N/A</v>
      </c>
      <c r="W861" s="28"/>
      <c r="Y861" s="27"/>
      <c r="Z861" s="29"/>
      <c r="AA861" s="14"/>
      <c r="AB861" s="27"/>
      <c r="AC861" s="27"/>
      <c r="AD861" s="27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ht="14.25" customHeight="1">
      <c r="B862" s="14"/>
      <c r="C862" s="27"/>
      <c r="D862" s="14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34" t="str">
        <f t="shared" si="315"/>
        <v>#N/A</v>
      </c>
      <c r="W862" s="28"/>
      <c r="Y862" s="27"/>
      <c r="Z862" s="29"/>
      <c r="AA862" s="14"/>
      <c r="AB862" s="27"/>
      <c r="AC862" s="27"/>
      <c r="AD862" s="27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ht="14.25" customHeight="1">
      <c r="B863" s="14"/>
      <c r="C863" s="27"/>
      <c r="D863" s="14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34" t="str">
        <f t="shared" si="315"/>
        <v>#N/A</v>
      </c>
      <c r="W863" s="28"/>
      <c r="Y863" s="27"/>
      <c r="Z863" s="29"/>
      <c r="AA863" s="14"/>
      <c r="AB863" s="27"/>
      <c r="AC863" s="27"/>
      <c r="AD863" s="27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ht="14.25" customHeight="1">
      <c r="B864" s="14"/>
      <c r="C864" s="27"/>
      <c r="D864" s="14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34" t="str">
        <f t="shared" si="315"/>
        <v>#N/A</v>
      </c>
      <c r="W864" s="28"/>
      <c r="Y864" s="27"/>
      <c r="Z864" s="29"/>
      <c r="AA864" s="14"/>
      <c r="AB864" s="27"/>
      <c r="AC864" s="27"/>
      <c r="AD864" s="27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ht="14.25" customHeight="1">
      <c r="B865" s="14"/>
      <c r="C865" s="27"/>
      <c r="D865" s="14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34" t="str">
        <f t="shared" si="315"/>
        <v>#N/A</v>
      </c>
      <c r="W865" s="28"/>
      <c r="Y865" s="27"/>
      <c r="Z865" s="29"/>
      <c r="AA865" s="14"/>
      <c r="AB865" s="27"/>
      <c r="AC865" s="27"/>
      <c r="AD865" s="27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ht="14.25" customHeight="1">
      <c r="B866" s="14"/>
      <c r="C866" s="27"/>
      <c r="D866" s="14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34" t="str">
        <f t="shared" si="315"/>
        <v>#N/A</v>
      </c>
      <c r="W866" s="28"/>
      <c r="Y866" s="27"/>
      <c r="Z866" s="29"/>
      <c r="AA866" s="14"/>
      <c r="AB866" s="27"/>
      <c r="AC866" s="27"/>
      <c r="AD866" s="27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ht="14.25" customHeight="1">
      <c r="B867" s="14"/>
      <c r="C867" s="27"/>
      <c r="D867" s="14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34" t="str">
        <f t="shared" si="315"/>
        <v>#N/A</v>
      </c>
      <c r="W867" s="28"/>
      <c r="Y867" s="27"/>
      <c r="Z867" s="29"/>
      <c r="AA867" s="14"/>
      <c r="AB867" s="27"/>
      <c r="AC867" s="27"/>
      <c r="AD867" s="27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ht="14.25" customHeight="1">
      <c r="B868" s="14"/>
      <c r="C868" s="27"/>
      <c r="D868" s="14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34" t="str">
        <f t="shared" si="315"/>
        <v>#N/A</v>
      </c>
      <c r="W868" s="28"/>
      <c r="Y868" s="27"/>
      <c r="Z868" s="29"/>
      <c r="AA868" s="14"/>
      <c r="AB868" s="27"/>
      <c r="AC868" s="27"/>
      <c r="AD868" s="27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ht="14.25" customHeight="1">
      <c r="B869" s="14"/>
      <c r="C869" s="27"/>
      <c r="D869" s="14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34" t="str">
        <f t="shared" si="315"/>
        <v>#N/A</v>
      </c>
      <c r="W869" s="28"/>
      <c r="Y869" s="27"/>
      <c r="Z869" s="29"/>
      <c r="AA869" s="14"/>
      <c r="AB869" s="27"/>
      <c r="AC869" s="27"/>
      <c r="AD869" s="27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ht="14.25" customHeight="1">
      <c r="B870" s="14"/>
      <c r="C870" s="27"/>
      <c r="D870" s="14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34" t="str">
        <f t="shared" si="315"/>
        <v>#N/A</v>
      </c>
      <c r="W870" s="28"/>
      <c r="Y870" s="27"/>
      <c r="Z870" s="29"/>
      <c r="AA870" s="14"/>
      <c r="AB870" s="27"/>
      <c r="AC870" s="27"/>
      <c r="AD870" s="27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ht="14.25" customHeight="1">
      <c r="B871" s="14"/>
      <c r="C871" s="27"/>
      <c r="D871" s="14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34" t="str">
        <f t="shared" si="315"/>
        <v>#N/A</v>
      </c>
      <c r="W871" s="28"/>
      <c r="Y871" s="27"/>
      <c r="Z871" s="29"/>
      <c r="AA871" s="14"/>
      <c r="AB871" s="27"/>
      <c r="AC871" s="27"/>
      <c r="AD871" s="27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ht="14.25" customHeight="1">
      <c r="B872" s="14"/>
      <c r="C872" s="27"/>
      <c r="D872" s="14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34" t="str">
        <f t="shared" si="315"/>
        <v>#N/A</v>
      </c>
      <c r="W872" s="28"/>
      <c r="Y872" s="27"/>
      <c r="Z872" s="29"/>
      <c r="AA872" s="14"/>
      <c r="AB872" s="27"/>
      <c r="AC872" s="27"/>
      <c r="AD872" s="27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ht="14.25" customHeight="1">
      <c r="B873" s="14"/>
      <c r="C873" s="27"/>
      <c r="D873" s="14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34" t="str">
        <f t="shared" si="315"/>
        <v>#N/A</v>
      </c>
      <c r="W873" s="28"/>
      <c r="Y873" s="27"/>
      <c r="Z873" s="29"/>
      <c r="AA873" s="14"/>
      <c r="AB873" s="27"/>
      <c r="AC873" s="27"/>
      <c r="AD873" s="27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ht="14.25" customHeight="1">
      <c r="B874" s="14"/>
      <c r="C874" s="27"/>
      <c r="D874" s="14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34" t="str">
        <f t="shared" si="315"/>
        <v>#N/A</v>
      </c>
      <c r="W874" s="28"/>
      <c r="Y874" s="27"/>
      <c r="Z874" s="29"/>
      <c r="AA874" s="14"/>
      <c r="AB874" s="27"/>
      <c r="AC874" s="27"/>
      <c r="AD874" s="27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ht="14.25" customHeight="1">
      <c r="B875" s="14"/>
      <c r="C875" s="27"/>
      <c r="D875" s="14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34" t="str">
        <f t="shared" si="315"/>
        <v>#N/A</v>
      </c>
      <c r="W875" s="28"/>
      <c r="Y875" s="27"/>
      <c r="Z875" s="29"/>
      <c r="AA875" s="14"/>
      <c r="AB875" s="27"/>
      <c r="AC875" s="27"/>
      <c r="AD875" s="27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ht="14.25" customHeight="1">
      <c r="B876" s="14"/>
      <c r="C876" s="27"/>
      <c r="D876" s="14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34" t="str">
        <f t="shared" si="315"/>
        <v>#N/A</v>
      </c>
      <c r="W876" s="28"/>
      <c r="Y876" s="27"/>
      <c r="Z876" s="29"/>
      <c r="AA876" s="14"/>
      <c r="AB876" s="27"/>
      <c r="AC876" s="27"/>
      <c r="AD876" s="27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ht="14.25" customHeight="1">
      <c r="B877" s="14"/>
      <c r="C877" s="27"/>
      <c r="D877" s="14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34" t="str">
        <f t="shared" si="315"/>
        <v>#N/A</v>
      </c>
      <c r="W877" s="28"/>
      <c r="Y877" s="27"/>
      <c r="Z877" s="29"/>
      <c r="AA877" s="14"/>
      <c r="AB877" s="27"/>
      <c r="AC877" s="27"/>
      <c r="AD877" s="27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ht="14.25" customHeight="1">
      <c r="B878" s="14"/>
      <c r="C878" s="27"/>
      <c r="D878" s="14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34" t="str">
        <f t="shared" si="315"/>
        <v>#N/A</v>
      </c>
      <c r="W878" s="28"/>
      <c r="Y878" s="27"/>
      <c r="Z878" s="29"/>
      <c r="AA878" s="14"/>
      <c r="AB878" s="27"/>
      <c r="AC878" s="27"/>
      <c r="AD878" s="27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ht="14.25" customHeight="1">
      <c r="B879" s="14"/>
      <c r="C879" s="27"/>
      <c r="D879" s="14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34" t="str">
        <f t="shared" si="315"/>
        <v>#N/A</v>
      </c>
      <c r="W879" s="28"/>
      <c r="Y879" s="27"/>
      <c r="Z879" s="29"/>
      <c r="AA879" s="14"/>
      <c r="AB879" s="27"/>
      <c r="AC879" s="27"/>
      <c r="AD879" s="27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ht="14.25" customHeight="1">
      <c r="B880" s="14"/>
      <c r="C880" s="27"/>
      <c r="D880" s="14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34" t="str">
        <f t="shared" si="315"/>
        <v>#N/A</v>
      </c>
      <c r="W880" s="28"/>
      <c r="Y880" s="27"/>
      <c r="Z880" s="29"/>
      <c r="AA880" s="14"/>
      <c r="AB880" s="27"/>
      <c r="AC880" s="27"/>
      <c r="AD880" s="27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ht="14.25" customHeight="1">
      <c r="B881" s="14"/>
      <c r="C881" s="27"/>
      <c r="D881" s="14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34" t="str">
        <f t="shared" si="315"/>
        <v>#N/A</v>
      </c>
      <c r="W881" s="28"/>
      <c r="Y881" s="27"/>
      <c r="Z881" s="29"/>
      <c r="AA881" s="14"/>
      <c r="AB881" s="27"/>
      <c r="AC881" s="27"/>
      <c r="AD881" s="27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ht="14.25" customHeight="1">
      <c r="B882" s="14"/>
      <c r="C882" s="27"/>
      <c r="D882" s="14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34" t="str">
        <f t="shared" si="315"/>
        <v>#N/A</v>
      </c>
      <c r="W882" s="28"/>
      <c r="Y882" s="27"/>
      <c r="Z882" s="29"/>
      <c r="AA882" s="14"/>
      <c r="AB882" s="27"/>
      <c r="AC882" s="27"/>
      <c r="AD882" s="27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ht="14.25" customHeight="1">
      <c r="B883" s="14"/>
      <c r="C883" s="27"/>
      <c r="D883" s="14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34" t="str">
        <f t="shared" si="315"/>
        <v>#N/A</v>
      </c>
      <c r="W883" s="28"/>
      <c r="Y883" s="27"/>
      <c r="Z883" s="29"/>
      <c r="AA883" s="14"/>
      <c r="AB883" s="27"/>
      <c r="AC883" s="27"/>
      <c r="AD883" s="27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ht="14.25" customHeight="1">
      <c r="B884" s="14"/>
      <c r="C884" s="27"/>
      <c r="D884" s="14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34" t="str">
        <f t="shared" si="315"/>
        <v>#N/A</v>
      </c>
      <c r="W884" s="28"/>
      <c r="Y884" s="27"/>
      <c r="Z884" s="29"/>
      <c r="AA884" s="14"/>
      <c r="AB884" s="27"/>
      <c r="AC884" s="27"/>
      <c r="AD884" s="27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ht="14.25" customHeight="1">
      <c r="B885" s="14"/>
      <c r="C885" s="27"/>
      <c r="D885" s="14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34" t="str">
        <f t="shared" si="315"/>
        <v>#N/A</v>
      </c>
      <c r="W885" s="28"/>
      <c r="Y885" s="27"/>
      <c r="Z885" s="29"/>
      <c r="AA885" s="14"/>
      <c r="AB885" s="27"/>
      <c r="AC885" s="27"/>
      <c r="AD885" s="27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ht="14.25" customHeight="1">
      <c r="B886" s="14"/>
      <c r="C886" s="27"/>
      <c r="D886" s="14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34" t="str">
        <f t="shared" si="315"/>
        <v>#N/A</v>
      </c>
      <c r="W886" s="28"/>
      <c r="Y886" s="27"/>
      <c r="Z886" s="29"/>
      <c r="AA886" s="14"/>
      <c r="AB886" s="27"/>
      <c r="AC886" s="27"/>
      <c r="AD886" s="27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ht="14.25" customHeight="1">
      <c r="B887" s="14"/>
      <c r="C887" s="27"/>
      <c r="D887" s="14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34" t="str">
        <f t="shared" si="315"/>
        <v>#N/A</v>
      </c>
      <c r="W887" s="28"/>
      <c r="Y887" s="27"/>
      <c r="Z887" s="29"/>
      <c r="AA887" s="14"/>
      <c r="AB887" s="27"/>
      <c r="AC887" s="27"/>
      <c r="AD887" s="27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ht="14.25" customHeight="1">
      <c r="B888" s="14"/>
      <c r="C888" s="27"/>
      <c r="D888" s="14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34" t="str">
        <f t="shared" si="315"/>
        <v>#N/A</v>
      </c>
      <c r="W888" s="28"/>
      <c r="Y888" s="27"/>
      <c r="Z888" s="29"/>
      <c r="AA888" s="14"/>
      <c r="AB888" s="27"/>
      <c r="AC888" s="27"/>
      <c r="AD888" s="27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ht="14.25" customHeight="1">
      <c r="B889" s="14"/>
      <c r="C889" s="27"/>
      <c r="D889" s="14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34" t="str">
        <f t="shared" si="315"/>
        <v>#N/A</v>
      </c>
      <c r="W889" s="28"/>
      <c r="Y889" s="27"/>
      <c r="Z889" s="29"/>
      <c r="AA889" s="14"/>
      <c r="AB889" s="27"/>
      <c r="AC889" s="27"/>
      <c r="AD889" s="27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ht="14.25" customHeight="1">
      <c r="B890" s="14"/>
      <c r="C890" s="27"/>
      <c r="D890" s="14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34" t="str">
        <f t="shared" si="315"/>
        <v>#N/A</v>
      </c>
      <c r="W890" s="28"/>
      <c r="Y890" s="27"/>
      <c r="Z890" s="29"/>
      <c r="AA890" s="14"/>
      <c r="AB890" s="27"/>
      <c r="AC890" s="27"/>
      <c r="AD890" s="27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ht="14.25" customHeight="1">
      <c r="B891" s="14"/>
      <c r="C891" s="27"/>
      <c r="D891" s="14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34" t="str">
        <f t="shared" si="315"/>
        <v>#N/A</v>
      </c>
      <c r="W891" s="28"/>
      <c r="Y891" s="27"/>
      <c r="Z891" s="29"/>
      <c r="AA891" s="14"/>
      <c r="AB891" s="27"/>
      <c r="AC891" s="27"/>
      <c r="AD891" s="27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ht="14.25" customHeight="1">
      <c r="B892" s="14"/>
      <c r="C892" s="27"/>
      <c r="D892" s="14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34" t="str">
        <f t="shared" si="315"/>
        <v>#N/A</v>
      </c>
      <c r="W892" s="28"/>
      <c r="Y892" s="27"/>
      <c r="Z892" s="29"/>
      <c r="AA892" s="14"/>
      <c r="AB892" s="27"/>
      <c r="AC892" s="27"/>
      <c r="AD892" s="27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ht="14.25" customHeight="1">
      <c r="B893" s="14"/>
      <c r="C893" s="27"/>
      <c r="D893" s="14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34" t="str">
        <f t="shared" si="315"/>
        <v>#N/A</v>
      </c>
      <c r="W893" s="28"/>
      <c r="Y893" s="27"/>
      <c r="Z893" s="29"/>
      <c r="AA893" s="14"/>
      <c r="AB893" s="27"/>
      <c r="AC893" s="27"/>
      <c r="AD893" s="27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ht="14.25" customHeight="1">
      <c r="B894" s="14"/>
      <c r="C894" s="27"/>
      <c r="D894" s="14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34" t="str">
        <f t="shared" si="315"/>
        <v>#N/A</v>
      </c>
      <c r="W894" s="28"/>
      <c r="Y894" s="27"/>
      <c r="Z894" s="29"/>
      <c r="AA894" s="14"/>
      <c r="AB894" s="27"/>
      <c r="AC894" s="27"/>
      <c r="AD894" s="27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ht="14.25" customHeight="1">
      <c r="B895" s="14"/>
      <c r="C895" s="27"/>
      <c r="D895" s="14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34" t="str">
        <f t="shared" si="315"/>
        <v>#N/A</v>
      </c>
      <c r="W895" s="28"/>
      <c r="Y895" s="27"/>
      <c r="Z895" s="29"/>
      <c r="AA895" s="14"/>
      <c r="AB895" s="27"/>
      <c r="AC895" s="27"/>
      <c r="AD895" s="27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ht="14.25" customHeight="1">
      <c r="B896" s="14"/>
      <c r="C896" s="27"/>
      <c r="D896" s="14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34" t="str">
        <f t="shared" si="315"/>
        <v>#N/A</v>
      </c>
      <c r="W896" s="28"/>
      <c r="Y896" s="27"/>
      <c r="Z896" s="29"/>
      <c r="AA896" s="14"/>
      <c r="AB896" s="27"/>
      <c r="AC896" s="27"/>
      <c r="AD896" s="27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ht="14.25" customHeight="1">
      <c r="B897" s="14"/>
      <c r="C897" s="27"/>
      <c r="D897" s="14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34" t="str">
        <f t="shared" si="315"/>
        <v>#N/A</v>
      </c>
      <c r="W897" s="28"/>
      <c r="Y897" s="27"/>
      <c r="Z897" s="29"/>
      <c r="AA897" s="14"/>
      <c r="AB897" s="27"/>
      <c r="AC897" s="27"/>
      <c r="AD897" s="27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ht="14.25" customHeight="1">
      <c r="B898" s="14"/>
      <c r="C898" s="27"/>
      <c r="D898" s="14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34" t="str">
        <f t="shared" si="315"/>
        <v>#N/A</v>
      </c>
      <c r="W898" s="28"/>
      <c r="Y898" s="27"/>
      <c r="Z898" s="29"/>
      <c r="AA898" s="14"/>
      <c r="AB898" s="27"/>
      <c r="AC898" s="27"/>
      <c r="AD898" s="27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ht="14.25" customHeight="1">
      <c r="B899" s="14"/>
      <c r="C899" s="27"/>
      <c r="D899" s="14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34" t="str">
        <f t="shared" si="315"/>
        <v>#N/A</v>
      </c>
      <c r="W899" s="28"/>
      <c r="Y899" s="27"/>
      <c r="Z899" s="29"/>
      <c r="AA899" s="14"/>
      <c r="AB899" s="27"/>
      <c r="AC899" s="27"/>
      <c r="AD899" s="27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ht="14.25" customHeight="1">
      <c r="B900" s="14"/>
      <c r="C900" s="27"/>
      <c r="D900" s="14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34" t="str">
        <f t="shared" si="315"/>
        <v>#N/A</v>
      </c>
      <c r="W900" s="28"/>
      <c r="Y900" s="27"/>
      <c r="Z900" s="29"/>
      <c r="AA900" s="14"/>
      <c r="AB900" s="27"/>
      <c r="AC900" s="27"/>
      <c r="AD900" s="27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ht="14.25" customHeight="1">
      <c r="B901" s="14"/>
      <c r="C901" s="27"/>
      <c r="D901" s="14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34" t="str">
        <f t="shared" si="315"/>
        <v>#N/A</v>
      </c>
      <c r="W901" s="28"/>
      <c r="Y901" s="27"/>
      <c r="Z901" s="29"/>
      <c r="AA901" s="14"/>
      <c r="AB901" s="27"/>
      <c r="AC901" s="27"/>
      <c r="AD901" s="27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ht="14.25" customHeight="1">
      <c r="B902" s="14"/>
      <c r="C902" s="27"/>
      <c r="D902" s="14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34" t="str">
        <f t="shared" si="315"/>
        <v>#N/A</v>
      </c>
      <c r="W902" s="28"/>
      <c r="Y902" s="27"/>
      <c r="Z902" s="29"/>
      <c r="AA902" s="14"/>
      <c r="AB902" s="27"/>
      <c r="AC902" s="27"/>
      <c r="AD902" s="27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ht="14.25" customHeight="1">
      <c r="B903" s="14"/>
      <c r="C903" s="27"/>
      <c r="D903" s="14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34" t="str">
        <f t="shared" si="315"/>
        <v>#N/A</v>
      </c>
      <c r="W903" s="28"/>
      <c r="Y903" s="27"/>
      <c r="Z903" s="29"/>
      <c r="AA903" s="14"/>
      <c r="AB903" s="27"/>
      <c r="AC903" s="27"/>
      <c r="AD903" s="27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ht="14.25" customHeight="1">
      <c r="B904" s="14"/>
      <c r="C904" s="27"/>
      <c r="D904" s="14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34" t="str">
        <f t="shared" si="315"/>
        <v>#N/A</v>
      </c>
      <c r="W904" s="28"/>
      <c r="Y904" s="27"/>
      <c r="Z904" s="29"/>
      <c r="AA904" s="14"/>
      <c r="AB904" s="27"/>
      <c r="AC904" s="27"/>
      <c r="AD904" s="27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ht="14.25" customHeight="1">
      <c r="B905" s="14"/>
      <c r="C905" s="27"/>
      <c r="D905" s="14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34" t="str">
        <f t="shared" si="315"/>
        <v>#N/A</v>
      </c>
      <c r="W905" s="28"/>
      <c r="Y905" s="27"/>
      <c r="Z905" s="29"/>
      <c r="AA905" s="14"/>
      <c r="AB905" s="27"/>
      <c r="AC905" s="27"/>
      <c r="AD905" s="27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ht="14.25" customHeight="1">
      <c r="B906" s="14"/>
      <c r="C906" s="27"/>
      <c r="D906" s="14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34" t="str">
        <f t="shared" si="315"/>
        <v>#N/A</v>
      </c>
      <c r="W906" s="28"/>
      <c r="Y906" s="27"/>
      <c r="Z906" s="29"/>
      <c r="AA906" s="14"/>
      <c r="AB906" s="27"/>
      <c r="AC906" s="27"/>
      <c r="AD906" s="27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ht="14.25" customHeight="1">
      <c r="B907" s="14"/>
      <c r="C907" s="27"/>
      <c r="D907" s="14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34" t="str">
        <f t="shared" si="315"/>
        <v>#N/A</v>
      </c>
      <c r="W907" s="28"/>
      <c r="Y907" s="27"/>
      <c r="Z907" s="29"/>
      <c r="AA907" s="14"/>
      <c r="AB907" s="27"/>
      <c r="AC907" s="27"/>
      <c r="AD907" s="27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ht="14.25" customHeight="1">
      <c r="B908" s="14"/>
      <c r="C908" s="27"/>
      <c r="D908" s="14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34" t="str">
        <f t="shared" si="315"/>
        <v>#N/A</v>
      </c>
      <c r="W908" s="28"/>
      <c r="Y908" s="27"/>
      <c r="Z908" s="29"/>
      <c r="AA908" s="14"/>
      <c r="AB908" s="27"/>
      <c r="AC908" s="27"/>
      <c r="AD908" s="27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ht="14.25" customHeight="1">
      <c r="B909" s="14"/>
      <c r="C909" s="27"/>
      <c r="D909" s="14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34" t="str">
        <f t="shared" si="315"/>
        <v>#N/A</v>
      </c>
      <c r="W909" s="28"/>
      <c r="Y909" s="27"/>
      <c r="Z909" s="29"/>
      <c r="AA909" s="14"/>
      <c r="AB909" s="27"/>
      <c r="AC909" s="27"/>
      <c r="AD909" s="27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ht="14.25" customHeight="1">
      <c r="B910" s="14"/>
      <c r="C910" s="27"/>
      <c r="D910" s="14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34" t="str">
        <f t="shared" si="315"/>
        <v>#N/A</v>
      </c>
      <c r="W910" s="28"/>
      <c r="Y910" s="27"/>
      <c r="Z910" s="29"/>
      <c r="AA910" s="14"/>
      <c r="AB910" s="27"/>
      <c r="AC910" s="27"/>
      <c r="AD910" s="27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ht="14.25" customHeight="1">
      <c r="B911" s="14"/>
      <c r="C911" s="27"/>
      <c r="D911" s="14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34" t="str">
        <f t="shared" si="315"/>
        <v>#N/A</v>
      </c>
      <c r="W911" s="28"/>
      <c r="Y911" s="27"/>
      <c r="Z911" s="29"/>
      <c r="AA911" s="14"/>
      <c r="AB911" s="27"/>
      <c r="AC911" s="27"/>
      <c r="AD911" s="27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ht="14.25" customHeight="1">
      <c r="B912" s="14"/>
      <c r="C912" s="27"/>
      <c r="D912" s="14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34" t="str">
        <f t="shared" si="315"/>
        <v>#N/A</v>
      </c>
      <c r="W912" s="28"/>
      <c r="Y912" s="27"/>
      <c r="Z912" s="29"/>
      <c r="AA912" s="14"/>
      <c r="AB912" s="27"/>
      <c r="AC912" s="27"/>
      <c r="AD912" s="27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ht="14.25" customHeight="1">
      <c r="B913" s="14"/>
      <c r="C913" s="27"/>
      <c r="D913" s="14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34" t="str">
        <f t="shared" si="315"/>
        <v>#N/A</v>
      </c>
      <c r="W913" s="28"/>
      <c r="Y913" s="27"/>
      <c r="Z913" s="29"/>
      <c r="AA913" s="14"/>
      <c r="AB913" s="27"/>
      <c r="AC913" s="27"/>
      <c r="AD913" s="27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ht="14.25" customHeight="1">
      <c r="B914" s="14"/>
      <c r="C914" s="27"/>
      <c r="D914" s="14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34" t="str">
        <f t="shared" si="315"/>
        <v>#N/A</v>
      </c>
      <c r="W914" s="28"/>
      <c r="Y914" s="27"/>
      <c r="Z914" s="29"/>
      <c r="AA914" s="14"/>
      <c r="AB914" s="27"/>
      <c r="AC914" s="27"/>
      <c r="AD914" s="27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ht="14.25" customHeight="1">
      <c r="B915" s="14"/>
      <c r="C915" s="27"/>
      <c r="D915" s="14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34" t="str">
        <f t="shared" si="315"/>
        <v>#N/A</v>
      </c>
      <c r="W915" s="28"/>
      <c r="Y915" s="27"/>
      <c r="Z915" s="29"/>
      <c r="AA915" s="14"/>
      <c r="AB915" s="27"/>
      <c r="AC915" s="27"/>
      <c r="AD915" s="27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ht="14.25" customHeight="1">
      <c r="B916" s="14"/>
      <c r="C916" s="27"/>
      <c r="D916" s="14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34" t="str">
        <f t="shared" si="315"/>
        <v>#N/A</v>
      </c>
      <c r="W916" s="28"/>
      <c r="Y916" s="27"/>
      <c r="Z916" s="29"/>
      <c r="AA916" s="14"/>
      <c r="AB916" s="27"/>
      <c r="AC916" s="27"/>
      <c r="AD916" s="27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ht="14.25" customHeight="1">
      <c r="B917" s="14"/>
      <c r="C917" s="27"/>
      <c r="D917" s="14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34" t="str">
        <f t="shared" si="315"/>
        <v>#N/A</v>
      </c>
      <c r="W917" s="28"/>
      <c r="Y917" s="27"/>
      <c r="Z917" s="29"/>
      <c r="AA917" s="14"/>
      <c r="AB917" s="27"/>
      <c r="AC917" s="27"/>
      <c r="AD917" s="27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ht="14.25" customHeight="1">
      <c r="B918" s="14"/>
      <c r="C918" s="27"/>
      <c r="D918" s="14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34" t="str">
        <f t="shared" si="315"/>
        <v>#N/A</v>
      </c>
      <c r="W918" s="28"/>
      <c r="Y918" s="27"/>
      <c r="Z918" s="29"/>
      <c r="AA918" s="14"/>
      <c r="AB918" s="27"/>
      <c r="AC918" s="27"/>
      <c r="AD918" s="27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ht="14.25" customHeight="1">
      <c r="B919" s="14"/>
      <c r="C919" s="27"/>
      <c r="D919" s="14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34" t="str">
        <f t="shared" si="315"/>
        <v>#N/A</v>
      </c>
      <c r="W919" s="28"/>
      <c r="Y919" s="27"/>
      <c r="Z919" s="29"/>
      <c r="AA919" s="14"/>
      <c r="AB919" s="27"/>
      <c r="AC919" s="27"/>
      <c r="AD919" s="27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ht="14.25" customHeight="1">
      <c r="B920" s="14"/>
      <c r="C920" s="27"/>
      <c r="D920" s="14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34" t="str">
        <f t="shared" si="315"/>
        <v>#N/A</v>
      </c>
      <c r="W920" s="28"/>
      <c r="Y920" s="27"/>
      <c r="Z920" s="29"/>
      <c r="AA920" s="14"/>
      <c r="AB920" s="27"/>
      <c r="AC920" s="27"/>
      <c r="AD920" s="27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ht="14.25" customHeight="1">
      <c r="B921" s="14"/>
      <c r="C921" s="27"/>
      <c r="D921" s="14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34" t="str">
        <f t="shared" si="315"/>
        <v>#N/A</v>
      </c>
      <c r="W921" s="28"/>
      <c r="Y921" s="27"/>
      <c r="Z921" s="29"/>
      <c r="AA921" s="14"/>
      <c r="AB921" s="27"/>
      <c r="AC921" s="27"/>
      <c r="AD921" s="27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ht="14.25" customHeight="1">
      <c r="B922" s="14"/>
      <c r="C922" s="27"/>
      <c r="D922" s="14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34" t="str">
        <f t="shared" si="315"/>
        <v>#N/A</v>
      </c>
      <c r="W922" s="28"/>
      <c r="Y922" s="27"/>
      <c r="Z922" s="29"/>
      <c r="AA922" s="14"/>
      <c r="AB922" s="27"/>
      <c r="AC922" s="27"/>
      <c r="AD922" s="27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ht="14.25" customHeight="1">
      <c r="B923" s="14"/>
      <c r="C923" s="27"/>
      <c r="D923" s="14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34" t="str">
        <f t="shared" si="315"/>
        <v>#N/A</v>
      </c>
      <c r="W923" s="28"/>
      <c r="Y923" s="27"/>
      <c r="Z923" s="29"/>
      <c r="AA923" s="14"/>
      <c r="AB923" s="27"/>
      <c r="AC923" s="27"/>
      <c r="AD923" s="27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ht="14.25" customHeight="1">
      <c r="B924" s="14"/>
      <c r="C924" s="27"/>
      <c r="D924" s="14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34" t="str">
        <f t="shared" si="315"/>
        <v>#N/A</v>
      </c>
      <c r="W924" s="28"/>
      <c r="Y924" s="27"/>
      <c r="Z924" s="29"/>
      <c r="AA924" s="14"/>
      <c r="AB924" s="27"/>
      <c r="AC924" s="27"/>
      <c r="AD924" s="27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ht="14.25" customHeight="1">
      <c r="B925" s="14"/>
      <c r="C925" s="27"/>
      <c r="D925" s="14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34" t="str">
        <f t="shared" si="315"/>
        <v>#N/A</v>
      </c>
      <c r="W925" s="28"/>
      <c r="Y925" s="27"/>
      <c r="Z925" s="29"/>
      <c r="AA925" s="14"/>
      <c r="AB925" s="27"/>
      <c r="AC925" s="27"/>
      <c r="AD925" s="27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ht="14.25" customHeight="1">
      <c r="B926" s="14"/>
      <c r="C926" s="27"/>
      <c r="D926" s="14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34" t="str">
        <f t="shared" si="315"/>
        <v>#N/A</v>
      </c>
      <c r="W926" s="28"/>
      <c r="Y926" s="27"/>
      <c r="Z926" s="29"/>
      <c r="AA926" s="14"/>
      <c r="AB926" s="27"/>
      <c r="AC926" s="27"/>
      <c r="AD926" s="27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ht="14.25" customHeight="1">
      <c r="B927" s="14"/>
      <c r="C927" s="27"/>
      <c r="D927" s="14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34" t="str">
        <f t="shared" si="315"/>
        <v>#N/A</v>
      </c>
      <c r="W927" s="28"/>
      <c r="Y927" s="27"/>
      <c r="Z927" s="29"/>
      <c r="AA927" s="14"/>
      <c r="AB927" s="27"/>
      <c r="AC927" s="27"/>
      <c r="AD927" s="27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ht="14.25" customHeight="1">
      <c r="B928" s="14"/>
      <c r="C928" s="27"/>
      <c r="D928" s="14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34" t="str">
        <f t="shared" si="315"/>
        <v>#N/A</v>
      </c>
      <c r="W928" s="28"/>
      <c r="Y928" s="27"/>
      <c r="Z928" s="29"/>
      <c r="AA928" s="14"/>
      <c r="AB928" s="27"/>
      <c r="AC928" s="27"/>
      <c r="AD928" s="27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ht="14.25" customHeight="1">
      <c r="B929" s="14"/>
      <c r="C929" s="27"/>
      <c r="D929" s="14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34" t="str">
        <f t="shared" si="315"/>
        <v>#N/A</v>
      </c>
      <c r="W929" s="28"/>
      <c r="Y929" s="27"/>
      <c r="Z929" s="29"/>
      <c r="AA929" s="14"/>
      <c r="AB929" s="27"/>
      <c r="AC929" s="27"/>
      <c r="AD929" s="27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ht="14.25" customHeight="1">
      <c r="B930" s="14"/>
      <c r="C930" s="27"/>
      <c r="D930" s="14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34" t="str">
        <f t="shared" si="315"/>
        <v>#N/A</v>
      </c>
      <c r="W930" s="28"/>
      <c r="Y930" s="27"/>
      <c r="Z930" s="29"/>
      <c r="AA930" s="14"/>
      <c r="AB930" s="27"/>
      <c r="AC930" s="27"/>
      <c r="AD930" s="27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ht="14.25" customHeight="1">
      <c r="B931" s="14"/>
      <c r="C931" s="27"/>
      <c r="D931" s="14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34" t="str">
        <f t="shared" si="315"/>
        <v>#N/A</v>
      </c>
      <c r="W931" s="28"/>
      <c r="Y931" s="27"/>
      <c r="Z931" s="29"/>
      <c r="AA931" s="14"/>
      <c r="AB931" s="27"/>
      <c r="AC931" s="27"/>
      <c r="AD931" s="27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ht="14.25" customHeight="1">
      <c r="B932" s="14"/>
      <c r="C932" s="27"/>
      <c r="D932" s="14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34" t="str">
        <f t="shared" si="315"/>
        <v>#N/A</v>
      </c>
      <c r="W932" s="28"/>
      <c r="Y932" s="27"/>
      <c r="Z932" s="29"/>
      <c r="AA932" s="14"/>
      <c r="AB932" s="27"/>
      <c r="AC932" s="27"/>
      <c r="AD932" s="27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ht="14.25" customHeight="1">
      <c r="B933" s="14"/>
      <c r="C933" s="27"/>
      <c r="D933" s="14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34" t="str">
        <f t="shared" si="315"/>
        <v>#N/A</v>
      </c>
      <c r="W933" s="28"/>
      <c r="Y933" s="27"/>
      <c r="Z933" s="29"/>
      <c r="AA933" s="14"/>
      <c r="AB933" s="27"/>
      <c r="AC933" s="27"/>
      <c r="AD933" s="27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ht="14.25" customHeight="1">
      <c r="B934" s="14"/>
      <c r="C934" s="27"/>
      <c r="D934" s="14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34" t="str">
        <f t="shared" si="315"/>
        <v>#N/A</v>
      </c>
      <c r="W934" s="28"/>
      <c r="Y934" s="27"/>
      <c r="Z934" s="29"/>
      <c r="AA934" s="14"/>
      <c r="AB934" s="27"/>
      <c r="AC934" s="27"/>
      <c r="AD934" s="27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ht="14.25" customHeight="1">
      <c r="B935" s="14"/>
      <c r="C935" s="27"/>
      <c r="D935" s="14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34" t="str">
        <f t="shared" si="315"/>
        <v>#N/A</v>
      </c>
      <c r="W935" s="28"/>
      <c r="Y935" s="27"/>
      <c r="Z935" s="29"/>
      <c r="AA935" s="14"/>
      <c r="AB935" s="27"/>
      <c r="AC935" s="27"/>
      <c r="AD935" s="27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ht="14.25" customHeight="1">
      <c r="B936" s="14"/>
      <c r="C936" s="27"/>
      <c r="D936" s="14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34" t="str">
        <f t="shared" si="315"/>
        <v>#N/A</v>
      </c>
      <c r="W936" s="28"/>
      <c r="Y936" s="27"/>
      <c r="Z936" s="29"/>
      <c r="AA936" s="14"/>
      <c r="AB936" s="27"/>
      <c r="AC936" s="27"/>
      <c r="AD936" s="27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ht="14.25" customHeight="1">
      <c r="B937" s="14"/>
      <c r="C937" s="27"/>
      <c r="D937" s="14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34" t="str">
        <f t="shared" si="315"/>
        <v>#N/A</v>
      </c>
      <c r="W937" s="28"/>
      <c r="Y937" s="27"/>
      <c r="Z937" s="29"/>
      <c r="AA937" s="14"/>
      <c r="AB937" s="27"/>
      <c r="AC937" s="27"/>
      <c r="AD937" s="27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ht="14.25" customHeight="1">
      <c r="B938" s="14"/>
      <c r="C938" s="27"/>
      <c r="D938" s="14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34" t="str">
        <f t="shared" si="315"/>
        <v>#N/A</v>
      </c>
      <c r="W938" s="28"/>
      <c r="Y938" s="27"/>
      <c r="Z938" s="29"/>
      <c r="AA938" s="14"/>
      <c r="AB938" s="27"/>
      <c r="AC938" s="27"/>
      <c r="AD938" s="27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ht="14.25" customHeight="1">
      <c r="B939" s="14"/>
      <c r="C939" s="27"/>
      <c r="D939" s="14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34" t="str">
        <f t="shared" si="315"/>
        <v>#N/A</v>
      </c>
      <c r="W939" s="28"/>
      <c r="Y939" s="27"/>
      <c r="Z939" s="29"/>
      <c r="AA939" s="14"/>
      <c r="AB939" s="27"/>
      <c r="AC939" s="27"/>
      <c r="AD939" s="27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ht="14.25" customHeight="1">
      <c r="B940" s="14"/>
      <c r="C940" s="27"/>
      <c r="D940" s="14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34" t="str">
        <f t="shared" si="315"/>
        <v>#N/A</v>
      </c>
      <c r="W940" s="28"/>
      <c r="Y940" s="27"/>
      <c r="Z940" s="29"/>
      <c r="AA940" s="14"/>
      <c r="AB940" s="27"/>
      <c r="AC940" s="27"/>
      <c r="AD940" s="27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ht="14.25" customHeight="1">
      <c r="B941" s="14"/>
      <c r="C941" s="27"/>
      <c r="D941" s="14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34" t="str">
        <f t="shared" si="315"/>
        <v>#N/A</v>
      </c>
      <c r="W941" s="28"/>
      <c r="Y941" s="27"/>
      <c r="Z941" s="29"/>
      <c r="AA941" s="14"/>
      <c r="AB941" s="27"/>
      <c r="AC941" s="27"/>
      <c r="AD941" s="27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ht="14.25" customHeight="1">
      <c r="B942" s="14"/>
      <c r="C942" s="27"/>
      <c r="D942" s="14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34" t="str">
        <f t="shared" si="315"/>
        <v>#N/A</v>
      </c>
      <c r="W942" s="28"/>
      <c r="Y942" s="27"/>
      <c r="Z942" s="29"/>
      <c r="AA942" s="14"/>
      <c r="AB942" s="27"/>
      <c r="AC942" s="27"/>
      <c r="AD942" s="27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ht="14.25" customHeight="1">
      <c r="B943" s="14"/>
      <c r="C943" s="27"/>
      <c r="D943" s="14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34" t="str">
        <f t="shared" si="315"/>
        <v>#N/A</v>
      </c>
      <c r="W943" s="28"/>
      <c r="Y943" s="27"/>
      <c r="Z943" s="29"/>
      <c r="AA943" s="14"/>
      <c r="AB943" s="27"/>
      <c r="AC943" s="27"/>
      <c r="AD943" s="27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ht="14.25" customHeight="1">
      <c r="B944" s="14"/>
      <c r="C944" s="27"/>
      <c r="D944" s="14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34" t="str">
        <f t="shared" si="315"/>
        <v>#N/A</v>
      </c>
      <c r="W944" s="28"/>
      <c r="Y944" s="27"/>
      <c r="Z944" s="29"/>
      <c r="AA944" s="14"/>
      <c r="AB944" s="27"/>
      <c r="AC944" s="27"/>
      <c r="AD944" s="27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ht="14.25" customHeight="1">
      <c r="B945" s="14"/>
      <c r="C945" s="27"/>
      <c r="D945" s="14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34" t="str">
        <f t="shared" si="315"/>
        <v>#N/A</v>
      </c>
      <c r="W945" s="28"/>
      <c r="Y945" s="27"/>
      <c r="Z945" s="29"/>
      <c r="AA945" s="14"/>
      <c r="AB945" s="27"/>
      <c r="AC945" s="27"/>
      <c r="AD945" s="27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ht="14.25" customHeight="1">
      <c r="B946" s="14"/>
      <c r="C946" s="27"/>
      <c r="D946" s="14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34" t="str">
        <f t="shared" si="315"/>
        <v>#N/A</v>
      </c>
      <c r="W946" s="28"/>
      <c r="Y946" s="27"/>
      <c r="Z946" s="29"/>
      <c r="AA946" s="14"/>
      <c r="AB946" s="27"/>
      <c r="AC946" s="27"/>
      <c r="AD946" s="27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ht="14.25" customHeight="1">
      <c r="B947" s="14"/>
      <c r="C947" s="27"/>
      <c r="D947" s="14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34" t="str">
        <f t="shared" si="315"/>
        <v>#N/A</v>
      </c>
      <c r="W947" s="28"/>
      <c r="Y947" s="27"/>
      <c r="Z947" s="29"/>
      <c r="AA947" s="14"/>
      <c r="AB947" s="27"/>
      <c r="AC947" s="27"/>
      <c r="AD947" s="27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ht="14.25" customHeight="1">
      <c r="B948" s="14"/>
      <c r="C948" s="27"/>
      <c r="D948" s="14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34" t="str">
        <f t="shared" si="315"/>
        <v>#N/A</v>
      </c>
      <c r="W948" s="28"/>
      <c r="Y948" s="27"/>
      <c r="Z948" s="29"/>
      <c r="AA948" s="14"/>
      <c r="AB948" s="27"/>
      <c r="AC948" s="27"/>
      <c r="AD948" s="27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ht="14.25" customHeight="1">
      <c r="B949" s="14"/>
      <c r="C949" s="27"/>
      <c r="D949" s="14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34" t="str">
        <f t="shared" si="315"/>
        <v>#N/A</v>
      </c>
      <c r="W949" s="28"/>
      <c r="Y949" s="27"/>
      <c r="Z949" s="29"/>
      <c r="AA949" s="14"/>
      <c r="AB949" s="27"/>
      <c r="AC949" s="27"/>
      <c r="AD949" s="27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ht="14.25" customHeight="1">
      <c r="B950" s="14"/>
      <c r="C950" s="27"/>
      <c r="D950" s="14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34" t="str">
        <f t="shared" si="315"/>
        <v>#N/A</v>
      </c>
      <c r="W950" s="28"/>
      <c r="Y950" s="27"/>
      <c r="Z950" s="29"/>
      <c r="AA950" s="14"/>
      <c r="AB950" s="27"/>
      <c r="AC950" s="27"/>
      <c r="AD950" s="27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ht="14.25" customHeight="1">
      <c r="B951" s="14"/>
      <c r="C951" s="27"/>
      <c r="D951" s="14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34" t="str">
        <f t="shared" si="315"/>
        <v>#N/A</v>
      </c>
      <c r="W951" s="28"/>
      <c r="Y951" s="27"/>
      <c r="Z951" s="29"/>
      <c r="AA951" s="14"/>
      <c r="AB951" s="27"/>
      <c r="AC951" s="27"/>
      <c r="AD951" s="27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ht="14.25" customHeight="1">
      <c r="B952" s="14"/>
      <c r="C952" s="27"/>
      <c r="D952" s="14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34" t="str">
        <f t="shared" si="315"/>
        <v>#N/A</v>
      </c>
      <c r="W952" s="28"/>
      <c r="Y952" s="27"/>
      <c r="Z952" s="29"/>
      <c r="AA952" s="14"/>
      <c r="AB952" s="27"/>
      <c r="AC952" s="27"/>
      <c r="AD952" s="27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ht="14.25" customHeight="1">
      <c r="B953" s="14"/>
      <c r="C953" s="27"/>
      <c r="D953" s="14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34" t="str">
        <f t="shared" si="315"/>
        <v>#N/A</v>
      </c>
      <c r="W953" s="28"/>
      <c r="Y953" s="27"/>
      <c r="Z953" s="29"/>
      <c r="AA953" s="14"/>
      <c r="AB953" s="27"/>
      <c r="AC953" s="27"/>
      <c r="AD953" s="27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ht="14.25" customHeight="1">
      <c r="B954" s="14"/>
      <c r="C954" s="27"/>
      <c r="D954" s="14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34" t="str">
        <f t="shared" si="315"/>
        <v>#N/A</v>
      </c>
      <c r="W954" s="28"/>
      <c r="Y954" s="27"/>
      <c r="Z954" s="29"/>
      <c r="AA954" s="14"/>
      <c r="AB954" s="27"/>
      <c r="AC954" s="27"/>
      <c r="AD954" s="27"/>
      <c r="AE954" s="14"/>
      <c r="AF954" s="14"/>
      <c r="AG954" s="14"/>
      <c r="AH954" s="14"/>
      <c r="AI954" s="14"/>
      <c r="AJ954" s="14"/>
      <c r="AK954" s="14"/>
      <c r="AL954" s="14"/>
      <c r="AM954" s="14"/>
    </row>
  </sheetData>
  <printOptions gridLines="1"/>
  <pageMargins bottom="0.75" footer="0.0" header="0.0" left="0.25" right="0.25" top="0.75"/>
  <pageSetup orientation="landscape"/>
  <headerFooter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3.0" topLeftCell="A24" activePane="bottomLeft" state="frozen"/>
      <selection activeCell="B25" sqref="B25" pane="bottomLeft"/>
    </sheetView>
  </sheetViews>
  <sheetFormatPr customHeight="1" defaultColWidth="14.43" defaultRowHeight="15.0"/>
  <cols>
    <col customWidth="1" min="1" max="1" width="6.29"/>
    <col customWidth="1" min="2" max="2" width="11.71"/>
    <col customWidth="1" min="3" max="3" width="9.57"/>
    <col customWidth="1" min="4" max="4" width="10.14"/>
    <col customWidth="1" min="5" max="5" width="9.86"/>
    <col customWidth="1" min="6" max="6" width="5.14"/>
    <col customWidth="1" hidden="1" min="7" max="9" width="12.57"/>
    <col customWidth="1" hidden="1" min="10" max="10" width="7.86"/>
    <col customWidth="1" hidden="1" min="11" max="12" width="6.71"/>
    <col customWidth="1" hidden="1" min="13" max="16" width="5.0"/>
    <col customWidth="1" hidden="1" min="17" max="17" width="31.57"/>
    <col customWidth="1" min="18" max="18" width="28.57"/>
    <col customWidth="1" min="19" max="19" width="30.29"/>
    <col customWidth="1" min="20" max="20" width="22.71"/>
    <col customWidth="1" min="21" max="21" width="5.57"/>
    <col customWidth="1" min="22" max="22" width="8.71"/>
    <col customWidth="1" min="23" max="23" width="10.43"/>
    <col customWidth="1" min="24" max="24" width="5.86"/>
    <col customWidth="1" min="25" max="25" width="11.0"/>
    <col customWidth="1" min="26" max="26" width="10.71"/>
    <col customWidth="1" min="27" max="27" width="10.29"/>
    <col customWidth="1" min="28" max="29" width="8.43"/>
    <col customWidth="1" min="30" max="30" width="60.86"/>
    <col customWidth="1" min="31" max="31" width="9.43"/>
    <col customWidth="1" min="32" max="32" width="43.43"/>
    <col customWidth="1" min="33" max="38" width="8.71"/>
  </cols>
  <sheetData>
    <row r="1" ht="14.25" customHeight="1">
      <c r="A1" s="89" t="s">
        <v>2041</v>
      </c>
      <c r="B1" s="90"/>
      <c r="C1" s="91"/>
      <c r="D1" s="90"/>
      <c r="E1" s="90" t="s">
        <v>2042</v>
      </c>
      <c r="F1" s="91"/>
      <c r="G1" s="90"/>
      <c r="H1" s="90"/>
      <c r="I1" s="90"/>
      <c r="J1" s="91"/>
      <c r="K1" s="91"/>
      <c r="L1" s="91"/>
      <c r="M1" s="91"/>
      <c r="N1" s="91"/>
      <c r="O1" s="91"/>
      <c r="P1" s="91"/>
      <c r="Q1" s="91"/>
      <c r="R1" s="90"/>
      <c r="S1" s="90"/>
      <c r="T1" s="90"/>
      <c r="U1" s="90"/>
      <c r="V1" s="92"/>
      <c r="W1" s="90"/>
      <c r="X1" s="91"/>
      <c r="Y1" s="93"/>
      <c r="Z1" s="90"/>
      <c r="AA1" s="91"/>
      <c r="AB1" s="91"/>
      <c r="AC1" s="90"/>
      <c r="AD1" s="90"/>
      <c r="AE1" s="90"/>
      <c r="AF1" s="90"/>
      <c r="AG1" s="14"/>
      <c r="AH1" s="14"/>
      <c r="AI1" s="14"/>
      <c r="AJ1" s="14"/>
      <c r="AK1" s="14"/>
      <c r="AL1" s="14"/>
    </row>
    <row r="2" ht="14.25" customHeight="1">
      <c r="C2" s="27"/>
      <c r="F2" s="27"/>
      <c r="J2" s="27"/>
      <c r="K2" s="27"/>
      <c r="L2" s="27"/>
      <c r="M2" s="27"/>
      <c r="N2" s="27"/>
      <c r="O2" s="27"/>
      <c r="P2" s="27"/>
      <c r="Q2" s="27"/>
      <c r="V2" s="66"/>
      <c r="X2" s="27"/>
      <c r="Y2" s="29"/>
      <c r="AA2" s="27"/>
      <c r="AB2" s="27"/>
      <c r="AE2" s="31"/>
      <c r="AF2" s="14"/>
      <c r="AG2" s="14"/>
      <c r="AH2" s="14"/>
      <c r="AI2" s="14"/>
      <c r="AJ2" s="14"/>
      <c r="AK2" s="14"/>
      <c r="AL2" s="14"/>
    </row>
    <row r="3" ht="14.25" customHeight="1">
      <c r="A3" s="94"/>
      <c r="B3" s="95">
        <f>TODAY()</f>
        <v>45912</v>
      </c>
      <c r="C3" s="96" t="s">
        <v>2043</v>
      </c>
      <c r="E3" s="94"/>
      <c r="F3" s="97"/>
      <c r="G3" s="94"/>
      <c r="H3" s="94"/>
      <c r="I3" s="94"/>
      <c r="J3" s="97"/>
      <c r="K3" s="97"/>
      <c r="L3" s="97"/>
      <c r="M3" s="97"/>
      <c r="N3" s="97"/>
      <c r="O3" s="97"/>
      <c r="P3" s="97"/>
      <c r="Q3" s="97"/>
      <c r="R3" s="98"/>
      <c r="S3" s="99"/>
      <c r="T3" s="100" t="s">
        <v>2044</v>
      </c>
      <c r="U3" s="94"/>
      <c r="V3" s="101"/>
      <c r="W3" s="94"/>
      <c r="X3" s="102"/>
      <c r="Y3" s="103"/>
      <c r="Z3" s="103"/>
      <c r="AA3" s="103"/>
      <c r="AB3" s="100"/>
      <c r="AC3" s="98"/>
      <c r="AD3" s="94"/>
      <c r="AE3" s="104"/>
      <c r="AF3" s="14"/>
      <c r="AG3" s="14"/>
      <c r="AH3" s="14"/>
      <c r="AI3" s="14"/>
      <c r="AJ3" s="14"/>
      <c r="AK3" s="14"/>
      <c r="AL3" s="14"/>
    </row>
    <row r="4" ht="14.25" customHeight="1">
      <c r="A4" s="1" t="s">
        <v>2045</v>
      </c>
      <c r="B4" s="3" t="s">
        <v>2046</v>
      </c>
      <c r="C4" s="3" t="s">
        <v>1</v>
      </c>
      <c r="D4" s="4" t="s">
        <v>2</v>
      </c>
      <c r="E4" s="5" t="s">
        <v>3</v>
      </c>
      <c r="F4" s="6" t="s">
        <v>4</v>
      </c>
      <c r="G4" s="1" t="str">
        <f>"LMD  "&amp;SUM(G49:G639)</f>
        <v>LMD  6653</v>
      </c>
      <c r="H4" s="1" t="str">
        <f>"Tanks  "&amp;SUM(H49:H639)</f>
        <v>Tanks  542</v>
      </c>
      <c r="I4" s="1" t="str">
        <f>"Eth  "&amp;SUM(I49:I639)</f>
        <v>Eth  179</v>
      </c>
      <c r="J4" s="1" t="str">
        <f>"Total Active Devices  "&amp;SUM(J49:J639)</f>
        <v>Total Active Devices  23515</v>
      </c>
      <c r="K4" s="1" t="str">
        <f>"Deactiv Total  "&amp;SUM(K5:K96)</f>
        <v>Deactiv Total  366</v>
      </c>
      <c r="L4" s="1" t="str">
        <f>"No. of Deactiv Sta.  "&amp;COUNT(K5:K96)</f>
        <v>No. of Deactiv Sta.  13</v>
      </c>
      <c r="M4" s="1" t="str">
        <f>"High Vol.   "&amp;SUM(M18:M96)</f>
        <v>High Vol.   24</v>
      </c>
      <c r="N4" s="1" t="str">
        <f>"Abv  Grnd "&amp;SUM(N18:N96)</f>
        <v>Abv  Grnd 17</v>
      </c>
      <c r="O4" s="6" t="str">
        <f>"H.V. Sta   "&amp;COUNT(O26:O96)</f>
        <v>H.V. Sta   2</v>
      </c>
      <c r="P4" s="6" t="str">
        <f>"A.G. Sta   "&amp;COUNT(P26:P96)</f>
        <v>A.G. Sta   0</v>
      </c>
      <c r="Q4" s="3" t="s">
        <v>6</v>
      </c>
      <c r="R4" s="4" t="s">
        <v>2047</v>
      </c>
      <c r="S4" s="4" t="s">
        <v>9</v>
      </c>
      <c r="T4" s="4" t="s">
        <v>10</v>
      </c>
      <c r="U4" s="4" t="s">
        <v>11</v>
      </c>
      <c r="V4" s="105" t="s">
        <v>12</v>
      </c>
      <c r="W4" s="4" t="s">
        <v>13</v>
      </c>
      <c r="X4" s="1" t="s">
        <v>2048</v>
      </c>
      <c r="Y4" s="1" t="s">
        <v>2049</v>
      </c>
      <c r="Z4" s="1" t="s">
        <v>16</v>
      </c>
      <c r="AA4" s="6" t="s">
        <v>17</v>
      </c>
      <c r="AB4" s="1" t="s">
        <v>18</v>
      </c>
      <c r="AC4" s="1" t="s">
        <v>19</v>
      </c>
      <c r="AD4" s="12" t="s">
        <v>20</v>
      </c>
      <c r="AE4" s="13" t="s">
        <v>21</v>
      </c>
      <c r="AF4" s="4" t="s">
        <v>22</v>
      </c>
      <c r="AG4" s="14"/>
      <c r="AH4" s="14"/>
      <c r="AI4" s="14"/>
      <c r="AJ4" s="14"/>
      <c r="AK4" s="14"/>
      <c r="AL4" s="14"/>
    </row>
    <row r="5" ht="14.25" hidden="1" customHeight="1">
      <c r="A5" s="106"/>
      <c r="B5" s="107">
        <v>43168.0</v>
      </c>
      <c r="C5" s="108">
        <f t="shared" ref="C5:C22" si="2">B$3-B5</f>
        <v>2744</v>
      </c>
      <c r="D5" s="106" t="s">
        <v>2050</v>
      </c>
      <c r="E5" s="106">
        <v>19483.0</v>
      </c>
      <c r="F5" s="109"/>
      <c r="G5" s="106"/>
      <c r="H5" s="106"/>
      <c r="I5" s="106"/>
      <c r="J5" s="109">
        <v>0.0</v>
      </c>
      <c r="K5" s="109">
        <v>3.0</v>
      </c>
      <c r="L5" s="109"/>
      <c r="M5" s="109"/>
      <c r="N5" s="109"/>
      <c r="O5" s="110" t="str">
        <f t="shared" ref="O5:P5" si="1">IF(M5&gt;0,1,"")</f>
        <v/>
      </c>
      <c r="P5" s="110" t="str">
        <f t="shared" si="1"/>
        <v/>
      </c>
      <c r="Q5" s="110"/>
      <c r="R5" s="106" t="s">
        <v>2051</v>
      </c>
      <c r="S5" s="111" t="s">
        <v>2052</v>
      </c>
      <c r="T5" s="111" t="s">
        <v>600</v>
      </c>
      <c r="U5" s="111" t="s">
        <v>28</v>
      </c>
      <c r="V5" s="112">
        <v>84123.0</v>
      </c>
      <c r="W5" s="111" t="s">
        <v>29</v>
      </c>
      <c r="X5" s="113"/>
      <c r="Y5" s="29"/>
      <c r="Z5" s="30"/>
      <c r="AA5" s="113"/>
      <c r="AB5" s="27" t="str">
        <f t="shared" ref="AB5:AB9" si="4">IF(X5="V",B$3-Y5,IF(X5="C","",""))</f>
        <v/>
      </c>
      <c r="AC5" s="31" t="str">
        <f t="shared" ref="AC5:AC9" si="5">IF(X5="","",IF(X5="V","",IF(X5="C",Z5-Y5,"Yikes")))</f>
        <v/>
      </c>
      <c r="AD5" s="80" t="s">
        <v>2053</v>
      </c>
      <c r="AE5" s="66" t="s">
        <v>2027</v>
      </c>
      <c r="AF5" s="14" t="s">
        <v>2028</v>
      </c>
      <c r="AG5" s="14"/>
      <c r="AH5" s="14"/>
      <c r="AI5" s="14"/>
      <c r="AJ5" s="14"/>
      <c r="AK5" s="14"/>
      <c r="AL5" s="14"/>
    </row>
    <row r="6" ht="14.25" hidden="1" customHeight="1">
      <c r="A6" s="106"/>
      <c r="B6" s="107">
        <v>43199.0</v>
      </c>
      <c r="C6" s="108">
        <f t="shared" si="2"/>
        <v>2713</v>
      </c>
      <c r="D6" s="106" t="s">
        <v>2054</v>
      </c>
      <c r="E6" s="106">
        <v>50806.0</v>
      </c>
      <c r="F6" s="109"/>
      <c r="G6" s="106"/>
      <c r="H6" s="106"/>
      <c r="I6" s="106"/>
      <c r="J6" s="109">
        <v>0.0</v>
      </c>
      <c r="K6" s="109">
        <v>32.0</v>
      </c>
      <c r="L6" s="109"/>
      <c r="M6" s="109"/>
      <c r="N6" s="109"/>
      <c r="O6" s="110" t="str">
        <f t="shared" ref="O6:P6" si="3">IF(M6&gt;0,1,"")</f>
        <v/>
      </c>
      <c r="P6" s="110" t="str">
        <f t="shared" si="3"/>
        <v/>
      </c>
      <c r="Q6" s="110"/>
      <c r="R6" s="106" t="s">
        <v>2055</v>
      </c>
      <c r="S6" s="111" t="s">
        <v>2056</v>
      </c>
      <c r="T6" s="111" t="s">
        <v>453</v>
      </c>
      <c r="U6" s="111" t="s">
        <v>28</v>
      </c>
      <c r="V6" s="112">
        <v>84084.0</v>
      </c>
      <c r="W6" s="111" t="s">
        <v>29</v>
      </c>
      <c r="X6" s="113"/>
      <c r="Y6" s="29"/>
      <c r="Z6" s="30"/>
      <c r="AA6" s="113"/>
      <c r="AB6" s="27" t="str">
        <f t="shared" si="4"/>
        <v/>
      </c>
      <c r="AC6" s="31" t="str">
        <f t="shared" si="5"/>
        <v/>
      </c>
      <c r="AD6" s="80" t="s">
        <v>2057</v>
      </c>
      <c r="AE6" s="114" t="s">
        <v>2035</v>
      </c>
      <c r="AF6" s="62" t="s">
        <v>2058</v>
      </c>
      <c r="AG6" s="14"/>
      <c r="AH6" s="14"/>
      <c r="AI6" s="14"/>
      <c r="AJ6" s="14"/>
      <c r="AK6" s="14"/>
      <c r="AL6" s="14"/>
    </row>
    <row r="7" ht="14.25" hidden="1" customHeight="1">
      <c r="A7" s="106"/>
      <c r="B7" s="107">
        <v>43227.0</v>
      </c>
      <c r="C7" s="108">
        <f t="shared" si="2"/>
        <v>2685</v>
      </c>
      <c r="D7" s="106" t="s">
        <v>2059</v>
      </c>
      <c r="E7" s="106">
        <v>20190.0</v>
      </c>
      <c r="F7" s="109"/>
      <c r="G7" s="106"/>
      <c r="H7" s="106"/>
      <c r="I7" s="106"/>
      <c r="J7" s="109">
        <v>0.0</v>
      </c>
      <c r="K7" s="109">
        <v>32.0</v>
      </c>
      <c r="L7" s="109"/>
      <c r="M7" s="109"/>
      <c r="N7" s="109"/>
      <c r="O7" s="110" t="str">
        <f t="shared" ref="O7:P7" si="6">IF(M7&gt;0,1,"")</f>
        <v/>
      </c>
      <c r="P7" s="110" t="str">
        <f t="shared" si="6"/>
        <v/>
      </c>
      <c r="Q7" s="110"/>
      <c r="R7" s="106" t="s">
        <v>2055</v>
      </c>
      <c r="S7" s="111" t="s">
        <v>2060</v>
      </c>
      <c r="T7" s="111" t="s">
        <v>186</v>
      </c>
      <c r="U7" s="111" t="s">
        <v>28</v>
      </c>
      <c r="V7" s="112">
        <v>84123.0</v>
      </c>
      <c r="W7" s="111" t="s">
        <v>29</v>
      </c>
      <c r="X7" s="113"/>
      <c r="Y7" s="29"/>
      <c r="Z7" s="30"/>
      <c r="AA7" s="113"/>
      <c r="AB7" s="27" t="str">
        <f t="shared" si="4"/>
        <v/>
      </c>
      <c r="AC7" s="31" t="str">
        <f t="shared" si="5"/>
        <v/>
      </c>
      <c r="AD7" s="80" t="s">
        <v>2061</v>
      </c>
      <c r="AE7" s="115" t="s">
        <v>2031</v>
      </c>
      <c r="AF7" s="32" t="s">
        <v>2032</v>
      </c>
      <c r="AG7" s="14"/>
      <c r="AH7" s="14"/>
      <c r="AI7" s="14"/>
      <c r="AJ7" s="14"/>
      <c r="AK7" s="14"/>
      <c r="AL7" s="14"/>
    </row>
    <row r="8" ht="14.25" hidden="1" customHeight="1">
      <c r="A8" s="106"/>
      <c r="B8" s="107">
        <v>43236.0</v>
      </c>
      <c r="C8" s="108">
        <f t="shared" si="2"/>
        <v>2676</v>
      </c>
      <c r="D8" s="106" t="s">
        <v>2062</v>
      </c>
      <c r="E8" s="106">
        <v>20156.0</v>
      </c>
      <c r="F8" s="109"/>
      <c r="G8" s="106"/>
      <c r="H8" s="106"/>
      <c r="I8" s="106"/>
      <c r="J8" s="109">
        <v>0.0</v>
      </c>
      <c r="K8" s="109">
        <v>32.0</v>
      </c>
      <c r="L8" s="109"/>
      <c r="M8" s="109"/>
      <c r="N8" s="109"/>
      <c r="O8" s="110" t="str">
        <f t="shared" ref="O8:P8" si="7">IF(M8&gt;0,1,"")</f>
        <v/>
      </c>
      <c r="P8" s="110" t="str">
        <f t="shared" si="7"/>
        <v/>
      </c>
      <c r="Q8" s="110"/>
      <c r="R8" s="106" t="s">
        <v>2055</v>
      </c>
      <c r="S8" s="111" t="s">
        <v>2063</v>
      </c>
      <c r="T8" s="111" t="s">
        <v>617</v>
      </c>
      <c r="U8" s="111" t="s">
        <v>28</v>
      </c>
      <c r="V8" s="112">
        <v>84044.0</v>
      </c>
      <c r="W8" s="111" t="s">
        <v>29</v>
      </c>
      <c r="X8" s="113"/>
      <c r="Y8" s="29"/>
      <c r="Z8" s="30"/>
      <c r="AA8" s="113"/>
      <c r="AB8" s="27" t="str">
        <f t="shared" si="4"/>
        <v/>
      </c>
      <c r="AC8" s="31" t="str">
        <f t="shared" si="5"/>
        <v/>
      </c>
      <c r="AD8" s="80" t="s">
        <v>2064</v>
      </c>
      <c r="AE8" s="116" t="s">
        <v>2033</v>
      </c>
      <c r="AF8" s="67" t="s">
        <v>2034</v>
      </c>
      <c r="AG8" s="14"/>
      <c r="AH8" s="14"/>
      <c r="AI8" s="14"/>
      <c r="AJ8" s="14"/>
      <c r="AK8" s="14"/>
      <c r="AL8" s="14"/>
    </row>
    <row r="9" ht="14.25" hidden="1" customHeight="1">
      <c r="A9" s="106"/>
      <c r="B9" s="107">
        <v>43244.0</v>
      </c>
      <c r="C9" s="108">
        <f t="shared" si="2"/>
        <v>2668</v>
      </c>
      <c r="D9" s="106" t="s">
        <v>2065</v>
      </c>
      <c r="E9" s="106">
        <v>20158.0</v>
      </c>
      <c r="F9" s="109"/>
      <c r="G9" s="106"/>
      <c r="H9" s="106"/>
      <c r="I9" s="106"/>
      <c r="J9" s="109">
        <v>0.0</v>
      </c>
      <c r="K9" s="109">
        <v>28.0</v>
      </c>
      <c r="L9" s="109"/>
      <c r="M9" s="109"/>
      <c r="N9" s="109"/>
      <c r="O9" s="110" t="str">
        <f t="shared" ref="O9:P9" si="8">IF(M9&gt;0,1,"")</f>
        <v/>
      </c>
      <c r="P9" s="110" t="str">
        <f t="shared" si="8"/>
        <v/>
      </c>
      <c r="Q9" s="110"/>
      <c r="R9" s="106" t="s">
        <v>2055</v>
      </c>
      <c r="S9" s="111" t="s">
        <v>2066</v>
      </c>
      <c r="T9" s="111" t="s">
        <v>27</v>
      </c>
      <c r="U9" s="111" t="s">
        <v>28</v>
      </c>
      <c r="V9" s="112">
        <v>84094.0</v>
      </c>
      <c r="W9" s="111" t="s">
        <v>29</v>
      </c>
      <c r="X9" s="113"/>
      <c r="Y9" s="29"/>
      <c r="Z9" s="30"/>
      <c r="AA9" s="113"/>
      <c r="AB9" s="27" t="str">
        <f t="shared" si="4"/>
        <v/>
      </c>
      <c r="AC9" s="31" t="str">
        <f t="shared" si="5"/>
        <v/>
      </c>
      <c r="AD9" s="80" t="s">
        <v>2067</v>
      </c>
      <c r="AE9" s="53" t="s">
        <v>2037</v>
      </c>
      <c r="AF9" s="53" t="s">
        <v>2068</v>
      </c>
      <c r="AG9" s="14"/>
      <c r="AH9" s="14"/>
      <c r="AI9" s="14"/>
      <c r="AJ9" s="14"/>
      <c r="AK9" s="14"/>
      <c r="AL9" s="14"/>
    </row>
    <row r="10" ht="14.25" hidden="1" customHeight="1">
      <c r="A10" s="106"/>
      <c r="B10" s="107">
        <v>43608.0</v>
      </c>
      <c r="C10" s="108">
        <f t="shared" si="2"/>
        <v>2304</v>
      </c>
      <c r="D10" s="106" t="s">
        <v>2069</v>
      </c>
      <c r="E10" s="106">
        <v>31514.0</v>
      </c>
      <c r="F10" s="109"/>
      <c r="G10" s="106"/>
      <c r="H10" s="106"/>
      <c r="I10" s="106"/>
      <c r="J10" s="109">
        <v>0.0</v>
      </c>
      <c r="K10" s="109">
        <v>46.0</v>
      </c>
      <c r="L10" s="109"/>
      <c r="M10" s="109"/>
      <c r="N10" s="109"/>
      <c r="O10" s="110" t="str">
        <f t="shared" ref="O10:P10" si="9">IF(M10&gt;0,1,"")</f>
        <v/>
      </c>
      <c r="P10" s="110" t="str">
        <f t="shared" si="9"/>
        <v/>
      </c>
      <c r="Q10" s="110"/>
      <c r="R10" s="106" t="s">
        <v>2070</v>
      </c>
      <c r="S10" s="111" t="s">
        <v>2071</v>
      </c>
      <c r="T10" s="111" t="s">
        <v>27</v>
      </c>
      <c r="U10" s="111" t="s">
        <v>28</v>
      </c>
      <c r="V10" s="112">
        <v>84070.0</v>
      </c>
      <c r="W10" s="111" t="s">
        <v>29</v>
      </c>
      <c r="X10" s="113"/>
      <c r="Y10" s="29"/>
      <c r="Z10" s="30"/>
      <c r="AA10" s="113"/>
      <c r="AB10" s="27"/>
      <c r="AC10" s="31"/>
      <c r="AD10" s="80" t="s">
        <v>2072</v>
      </c>
      <c r="AE10" s="39" t="s">
        <v>2029</v>
      </c>
      <c r="AF10" s="39" t="s">
        <v>2073</v>
      </c>
      <c r="AG10" s="14"/>
      <c r="AH10" s="14"/>
      <c r="AI10" s="14"/>
      <c r="AJ10" s="14"/>
      <c r="AK10" s="14"/>
      <c r="AL10" s="14"/>
    </row>
    <row r="11" ht="14.25" hidden="1" customHeight="1">
      <c r="A11" s="106"/>
      <c r="B11" s="107">
        <v>43353.0</v>
      </c>
      <c r="C11" s="108">
        <f t="shared" si="2"/>
        <v>2559</v>
      </c>
      <c r="D11" s="106" t="s">
        <v>2074</v>
      </c>
      <c r="E11" s="106">
        <v>20159.0</v>
      </c>
      <c r="F11" s="109"/>
      <c r="G11" s="106"/>
      <c r="H11" s="106"/>
      <c r="I11" s="106"/>
      <c r="J11" s="109">
        <v>0.0</v>
      </c>
      <c r="K11" s="109">
        <v>32.0</v>
      </c>
      <c r="L11" s="109"/>
      <c r="M11" s="109"/>
      <c r="N11" s="109"/>
      <c r="O11" s="110" t="str">
        <f t="shared" ref="O11:P11" si="10">IF(M11&gt;0,1,"")</f>
        <v/>
      </c>
      <c r="P11" s="110" t="str">
        <f t="shared" si="10"/>
        <v/>
      </c>
      <c r="Q11" s="110"/>
      <c r="R11" s="106" t="s">
        <v>2055</v>
      </c>
      <c r="S11" s="111" t="s">
        <v>2075</v>
      </c>
      <c r="T11" s="111" t="s">
        <v>27</v>
      </c>
      <c r="U11" s="111" t="s">
        <v>28</v>
      </c>
      <c r="V11" s="112">
        <v>84070.0</v>
      </c>
      <c r="W11" s="111" t="s">
        <v>29</v>
      </c>
      <c r="X11" s="113"/>
      <c r="Y11" s="29"/>
      <c r="Z11" s="30"/>
      <c r="AA11" s="113"/>
      <c r="AB11" s="27" t="str">
        <f t="shared" ref="AB11:AB22" si="12">IF(X11="V",B$3-Y11,IF(X11="C","",""))</f>
        <v/>
      </c>
      <c r="AC11" s="31" t="str">
        <f t="shared" ref="AC11:AC22" si="13">IF(X11="","",IF(X11="V","",IF(X11="C",Z11-Y11,"Yikes")))</f>
        <v/>
      </c>
      <c r="AD11" s="80" t="s">
        <v>2076</v>
      </c>
      <c r="AE11" s="117" t="s">
        <v>2039</v>
      </c>
      <c r="AF11" s="80" t="s">
        <v>2040</v>
      </c>
      <c r="AG11" s="14"/>
      <c r="AH11" s="14"/>
      <c r="AI11" s="14"/>
      <c r="AJ11" s="14"/>
      <c r="AK11" s="14"/>
      <c r="AL11" s="14"/>
    </row>
    <row r="12" ht="14.25" hidden="1" customHeight="1">
      <c r="A12" s="106"/>
      <c r="B12" s="107">
        <v>43412.0</v>
      </c>
      <c r="C12" s="108">
        <f t="shared" si="2"/>
        <v>2500</v>
      </c>
      <c r="D12" s="106" t="s">
        <v>2077</v>
      </c>
      <c r="E12" s="106">
        <v>20165.0</v>
      </c>
      <c r="F12" s="109"/>
      <c r="G12" s="106"/>
      <c r="H12" s="106"/>
      <c r="I12" s="106"/>
      <c r="J12" s="109">
        <v>0.0</v>
      </c>
      <c r="K12" s="109">
        <v>23.0</v>
      </c>
      <c r="L12" s="109"/>
      <c r="M12" s="109"/>
      <c r="N12" s="109"/>
      <c r="O12" s="110" t="str">
        <f t="shared" ref="O12:P12" si="11">IF(M12&gt;0,1,"")</f>
        <v/>
      </c>
      <c r="P12" s="110" t="str">
        <f t="shared" si="11"/>
        <v/>
      </c>
      <c r="Q12" s="110"/>
      <c r="R12" s="106" t="s">
        <v>2055</v>
      </c>
      <c r="S12" s="111" t="s">
        <v>2078</v>
      </c>
      <c r="T12" s="111" t="s">
        <v>186</v>
      </c>
      <c r="U12" s="111" t="s">
        <v>28</v>
      </c>
      <c r="V12" s="112">
        <v>84102.0</v>
      </c>
      <c r="W12" s="111" t="s">
        <v>29</v>
      </c>
      <c r="X12" s="113"/>
      <c r="Y12" s="29"/>
      <c r="Z12" s="30"/>
      <c r="AA12" s="113"/>
      <c r="AB12" s="27" t="str">
        <f t="shared" si="12"/>
        <v/>
      </c>
      <c r="AC12" s="31" t="str">
        <f t="shared" si="13"/>
        <v/>
      </c>
      <c r="AD12" s="80" t="s">
        <v>2079</v>
      </c>
      <c r="AE12" s="14"/>
      <c r="AF12" s="14"/>
      <c r="AG12" s="14"/>
      <c r="AH12" s="14"/>
      <c r="AI12" s="14"/>
      <c r="AJ12" s="14"/>
      <c r="AK12" s="14"/>
      <c r="AL12" s="14"/>
    </row>
    <row r="13" ht="14.25" hidden="1" customHeight="1">
      <c r="A13" s="106"/>
      <c r="B13" s="107">
        <v>43433.0</v>
      </c>
      <c r="C13" s="108">
        <f t="shared" si="2"/>
        <v>2479</v>
      </c>
      <c r="D13" s="106" t="s">
        <v>2080</v>
      </c>
      <c r="E13" s="106">
        <v>107399.0</v>
      </c>
      <c r="F13" s="109"/>
      <c r="G13" s="106"/>
      <c r="H13" s="106"/>
      <c r="I13" s="106"/>
      <c r="J13" s="109">
        <v>0.0</v>
      </c>
      <c r="K13" s="109">
        <v>32.0</v>
      </c>
      <c r="L13" s="109"/>
      <c r="M13" s="109"/>
      <c r="N13" s="109"/>
      <c r="O13" s="110" t="str">
        <f t="shared" ref="O13:P13" si="14">IF(M13&gt;0,1,"")</f>
        <v/>
      </c>
      <c r="P13" s="110" t="str">
        <f t="shared" si="14"/>
        <v/>
      </c>
      <c r="Q13" s="110"/>
      <c r="R13" s="106" t="s">
        <v>2081</v>
      </c>
      <c r="S13" s="111" t="s">
        <v>2082</v>
      </c>
      <c r="T13" s="111" t="s">
        <v>341</v>
      </c>
      <c r="U13" s="111" t="s">
        <v>28</v>
      </c>
      <c r="V13" s="112">
        <v>84118.0</v>
      </c>
      <c r="W13" s="111" t="s">
        <v>29</v>
      </c>
      <c r="X13" s="113"/>
      <c r="Y13" s="29"/>
      <c r="Z13" s="30"/>
      <c r="AA13" s="113"/>
      <c r="AB13" s="27" t="str">
        <f t="shared" si="12"/>
        <v/>
      </c>
      <c r="AC13" s="31" t="str">
        <f t="shared" si="13"/>
        <v/>
      </c>
      <c r="AD13" s="80" t="s">
        <v>2083</v>
      </c>
      <c r="AE13" s="14"/>
      <c r="AF13" s="14"/>
      <c r="AG13" s="14"/>
      <c r="AH13" s="14"/>
      <c r="AI13" s="14"/>
      <c r="AJ13" s="14"/>
      <c r="AK13" s="14"/>
      <c r="AL13" s="14"/>
    </row>
    <row r="14" ht="14.25" hidden="1" customHeight="1">
      <c r="A14" s="106"/>
      <c r="B14" s="107">
        <v>43697.0</v>
      </c>
      <c r="C14" s="108">
        <f t="shared" si="2"/>
        <v>2215</v>
      </c>
      <c r="D14" s="106" t="s">
        <v>2084</v>
      </c>
      <c r="E14" s="106">
        <v>107402.0</v>
      </c>
      <c r="F14" s="109"/>
      <c r="G14" s="106"/>
      <c r="H14" s="106"/>
      <c r="I14" s="106"/>
      <c r="J14" s="109">
        <v>0.0</v>
      </c>
      <c r="K14" s="109">
        <v>27.0</v>
      </c>
      <c r="L14" s="109"/>
      <c r="M14" s="109"/>
      <c r="N14" s="109"/>
      <c r="O14" s="110" t="str">
        <f t="shared" ref="O14:P14" si="15">IF(M14&gt;0,1,"")</f>
        <v/>
      </c>
      <c r="P14" s="110" t="str">
        <f t="shared" si="15"/>
        <v/>
      </c>
      <c r="Q14" s="110"/>
      <c r="R14" s="106" t="s">
        <v>2085</v>
      </c>
      <c r="S14" s="111" t="s">
        <v>2086</v>
      </c>
      <c r="T14" s="111" t="s">
        <v>731</v>
      </c>
      <c r="U14" s="111" t="s">
        <v>28</v>
      </c>
      <c r="V14" s="112">
        <v>84123.0</v>
      </c>
      <c r="W14" s="111" t="s">
        <v>29</v>
      </c>
      <c r="X14" s="113"/>
      <c r="Y14" s="29"/>
      <c r="Z14" s="30"/>
      <c r="AA14" s="113"/>
      <c r="AB14" s="27" t="str">
        <f t="shared" si="12"/>
        <v/>
      </c>
      <c r="AC14" s="31" t="str">
        <f t="shared" si="13"/>
        <v/>
      </c>
      <c r="AD14" s="80" t="s">
        <v>2083</v>
      </c>
      <c r="AE14" s="14"/>
      <c r="AF14" s="14"/>
      <c r="AG14" s="14"/>
      <c r="AH14" s="14"/>
      <c r="AI14" s="14"/>
      <c r="AJ14" s="14"/>
      <c r="AK14" s="14"/>
      <c r="AL14" s="14"/>
    </row>
    <row r="15" ht="14.25" hidden="1" customHeight="1">
      <c r="A15" s="106"/>
      <c r="B15" s="107">
        <v>43972.0</v>
      </c>
      <c r="C15" s="108">
        <f t="shared" si="2"/>
        <v>1940</v>
      </c>
      <c r="D15" s="106" t="s">
        <v>2087</v>
      </c>
      <c r="E15" s="106">
        <v>28413.0</v>
      </c>
      <c r="F15" s="109" t="s">
        <v>45</v>
      </c>
      <c r="G15" s="106"/>
      <c r="H15" s="106"/>
      <c r="I15" s="106"/>
      <c r="J15" s="109">
        <v>0.0</v>
      </c>
      <c r="K15" s="109">
        <v>40.0</v>
      </c>
      <c r="L15" s="109"/>
      <c r="M15" s="109"/>
      <c r="N15" s="109"/>
      <c r="O15" s="110" t="str">
        <f t="shared" ref="O15:P15" si="16">IF(M15&gt;0,1,"")</f>
        <v/>
      </c>
      <c r="P15" s="110" t="str">
        <f t="shared" si="16"/>
        <v/>
      </c>
      <c r="Q15" s="110"/>
      <c r="R15" s="106" t="s">
        <v>2088</v>
      </c>
      <c r="S15" s="111" t="s">
        <v>1269</v>
      </c>
      <c r="T15" s="111" t="s">
        <v>186</v>
      </c>
      <c r="U15" s="111" t="s">
        <v>28</v>
      </c>
      <c r="V15" s="112">
        <v>84119.0</v>
      </c>
      <c r="W15" s="111" t="s">
        <v>29</v>
      </c>
      <c r="X15" s="113"/>
      <c r="Y15" s="29"/>
      <c r="Z15" s="30"/>
      <c r="AA15" s="113"/>
      <c r="AB15" s="27" t="str">
        <f t="shared" si="12"/>
        <v/>
      </c>
      <c r="AC15" s="31" t="str">
        <f t="shared" si="13"/>
        <v/>
      </c>
      <c r="AD15" s="80" t="s">
        <v>2089</v>
      </c>
      <c r="AE15" s="14"/>
      <c r="AF15" s="14"/>
      <c r="AG15" s="14"/>
      <c r="AH15" s="14"/>
      <c r="AI15" s="14"/>
      <c r="AJ15" s="14"/>
      <c r="AK15" s="14"/>
      <c r="AL15" s="14"/>
    </row>
    <row r="16" ht="14.25" hidden="1" customHeight="1">
      <c r="A16" s="106"/>
      <c r="B16" s="107">
        <v>43705.0</v>
      </c>
      <c r="C16" s="108">
        <f t="shared" si="2"/>
        <v>2207</v>
      </c>
      <c r="D16" s="106" t="s">
        <v>2090</v>
      </c>
      <c r="E16" s="106">
        <v>50164.0</v>
      </c>
      <c r="F16" s="109"/>
      <c r="G16" s="106"/>
      <c r="H16" s="106"/>
      <c r="I16" s="106"/>
      <c r="J16" s="109">
        <v>0.0</v>
      </c>
      <c r="K16" s="109">
        <v>20.0</v>
      </c>
      <c r="L16" s="109"/>
      <c r="M16" s="109"/>
      <c r="N16" s="109"/>
      <c r="O16" s="110"/>
      <c r="P16" s="110"/>
      <c r="Q16" s="110"/>
      <c r="R16" s="106" t="s">
        <v>2091</v>
      </c>
      <c r="S16" s="111" t="s">
        <v>2092</v>
      </c>
      <c r="T16" s="111" t="s">
        <v>2093</v>
      </c>
      <c r="U16" s="111" t="s">
        <v>28</v>
      </c>
      <c r="V16" s="112"/>
      <c r="W16" s="111" t="s">
        <v>2094</v>
      </c>
      <c r="X16" s="113"/>
      <c r="Y16" s="29"/>
      <c r="Z16" s="30"/>
      <c r="AA16" s="113"/>
      <c r="AB16" s="27" t="str">
        <f t="shared" si="12"/>
        <v/>
      </c>
      <c r="AC16" s="31" t="str">
        <f t="shared" si="13"/>
        <v/>
      </c>
      <c r="AD16" s="80" t="s">
        <v>2095</v>
      </c>
      <c r="AE16" s="14"/>
      <c r="AF16" s="14"/>
      <c r="AG16" s="14"/>
      <c r="AH16" s="14"/>
      <c r="AI16" s="14"/>
      <c r="AJ16" s="14"/>
      <c r="AK16" s="14"/>
      <c r="AL16" s="14"/>
    </row>
    <row r="17" ht="14.25" hidden="1" customHeight="1">
      <c r="A17" s="118"/>
      <c r="B17" s="119">
        <v>43635.0</v>
      </c>
      <c r="C17" s="120">
        <f t="shared" si="2"/>
        <v>2277</v>
      </c>
      <c r="D17" s="118" t="s">
        <v>2096</v>
      </c>
      <c r="E17" s="118">
        <v>45492.0</v>
      </c>
      <c r="F17" s="121"/>
      <c r="G17" s="118"/>
      <c r="H17" s="118"/>
      <c r="I17" s="118"/>
      <c r="J17" s="121">
        <v>0.0</v>
      </c>
      <c r="K17" s="121">
        <v>19.0</v>
      </c>
      <c r="L17" s="121"/>
      <c r="M17" s="121"/>
      <c r="N17" s="121"/>
      <c r="O17" s="122" t="str">
        <f t="shared" ref="O17:P17" si="17">IF(M17&gt;0,1,"")</f>
        <v/>
      </c>
      <c r="P17" s="122" t="str">
        <f t="shared" si="17"/>
        <v/>
      </c>
      <c r="Q17" s="122"/>
      <c r="R17" s="118" t="s">
        <v>2097</v>
      </c>
      <c r="S17" s="123" t="s">
        <v>2098</v>
      </c>
      <c r="T17" s="123" t="s">
        <v>641</v>
      </c>
      <c r="U17" s="123" t="s">
        <v>28</v>
      </c>
      <c r="V17" s="124">
        <v>84065.0</v>
      </c>
      <c r="W17" s="123" t="s">
        <v>29</v>
      </c>
      <c r="X17" s="125"/>
      <c r="Y17" s="126"/>
      <c r="Z17" s="127"/>
      <c r="AA17" s="125"/>
      <c r="AB17" s="97" t="str">
        <f t="shared" si="12"/>
        <v/>
      </c>
      <c r="AC17" s="128" t="str">
        <f t="shared" si="13"/>
        <v/>
      </c>
      <c r="AD17" s="129" t="s">
        <v>2099</v>
      </c>
      <c r="AE17" s="14"/>
      <c r="AF17" s="14"/>
      <c r="AG17" s="14"/>
      <c r="AH17" s="14"/>
      <c r="AI17" s="14"/>
      <c r="AJ17" s="14"/>
      <c r="AK17" s="14"/>
      <c r="AL17" s="14"/>
    </row>
    <row r="18" ht="14.25" hidden="1" customHeight="1">
      <c r="A18" s="130"/>
      <c r="B18" s="131">
        <v>43437.0</v>
      </c>
      <c r="C18" s="132">
        <f t="shared" si="2"/>
        <v>2475</v>
      </c>
      <c r="D18" s="130" t="s">
        <v>2100</v>
      </c>
      <c r="E18" s="130">
        <v>22423.0</v>
      </c>
      <c r="F18" s="133"/>
      <c r="G18" s="130"/>
      <c r="H18" s="130"/>
      <c r="I18" s="130"/>
      <c r="J18" s="133">
        <v>4.0</v>
      </c>
      <c r="K18" s="133"/>
      <c r="L18" s="133"/>
      <c r="M18" s="48">
        <v>1.0</v>
      </c>
      <c r="N18" s="48">
        <v>1.0</v>
      </c>
      <c r="O18" s="110">
        <f t="shared" ref="O18:O22" si="18">IF(M18&gt;0,1,"")</f>
        <v>1</v>
      </c>
      <c r="P18" s="110" t="str">
        <f t="shared" ref="P18:P20" si="19">IF(#REF!&gt;0,1,"")</f>
        <v>#REF!</v>
      </c>
      <c r="Q18" s="110"/>
      <c r="R18" s="130" t="s">
        <v>2101</v>
      </c>
      <c r="S18" s="134" t="s">
        <v>2102</v>
      </c>
      <c r="T18" s="134" t="s">
        <v>2103</v>
      </c>
      <c r="U18" s="134" t="s">
        <v>28</v>
      </c>
      <c r="V18" s="135">
        <v>84080.0</v>
      </c>
      <c r="W18" s="134" t="s">
        <v>75</v>
      </c>
      <c r="X18" s="55"/>
      <c r="Y18" s="69"/>
      <c r="Z18" s="46"/>
      <c r="AA18" s="136"/>
      <c r="AB18" s="48" t="str">
        <f t="shared" si="12"/>
        <v/>
      </c>
      <c r="AC18" s="47" t="str">
        <f t="shared" si="13"/>
        <v/>
      </c>
      <c r="AD18" s="137" t="s">
        <v>2104</v>
      </c>
      <c r="AE18" s="14"/>
      <c r="AF18" s="14"/>
      <c r="AG18" s="14"/>
      <c r="AH18" s="14"/>
      <c r="AI18" s="14"/>
      <c r="AJ18" s="14"/>
      <c r="AK18" s="14"/>
      <c r="AL18" s="14"/>
    </row>
    <row r="19" ht="14.25" hidden="1" customHeight="1">
      <c r="A19" s="130"/>
      <c r="B19" s="131">
        <v>43748.0</v>
      </c>
      <c r="C19" s="132">
        <f t="shared" si="2"/>
        <v>2164</v>
      </c>
      <c r="D19" s="130" t="s">
        <v>2105</v>
      </c>
      <c r="E19" s="130">
        <v>118204.0</v>
      </c>
      <c r="F19" s="133"/>
      <c r="G19" s="130"/>
      <c r="H19" s="130"/>
      <c r="I19" s="130"/>
      <c r="J19" s="133">
        <v>35.0</v>
      </c>
      <c r="K19" s="48"/>
      <c r="L19" s="48"/>
      <c r="M19" s="48">
        <v>5.0</v>
      </c>
      <c r="N19" s="48">
        <v>7.0</v>
      </c>
      <c r="O19" s="45">
        <f t="shared" si="18"/>
        <v>1</v>
      </c>
      <c r="P19" s="45" t="str">
        <f t="shared" si="19"/>
        <v>#REF!</v>
      </c>
      <c r="Q19" s="45"/>
      <c r="R19" s="130" t="s">
        <v>353</v>
      </c>
      <c r="S19" s="134" t="s">
        <v>2106</v>
      </c>
      <c r="T19" s="134" t="s">
        <v>351</v>
      </c>
      <c r="U19" s="134" t="s">
        <v>28</v>
      </c>
      <c r="V19" s="135">
        <v>84083.0</v>
      </c>
      <c r="W19" s="134" t="s">
        <v>75</v>
      </c>
      <c r="X19" s="55"/>
      <c r="Y19" s="29"/>
      <c r="Z19" s="30"/>
      <c r="AA19" s="136"/>
      <c r="AB19" s="27" t="str">
        <f t="shared" si="12"/>
        <v/>
      </c>
      <c r="AC19" s="31" t="str">
        <f t="shared" si="13"/>
        <v/>
      </c>
      <c r="AD19" s="32" t="s">
        <v>2107</v>
      </c>
      <c r="AE19" s="14"/>
      <c r="AF19" s="14"/>
      <c r="AG19" s="14"/>
      <c r="AH19" s="14"/>
      <c r="AI19" s="14"/>
      <c r="AJ19" s="14"/>
      <c r="AK19" s="14"/>
      <c r="AL19" s="14"/>
    </row>
    <row r="20" ht="14.25" hidden="1" customHeight="1">
      <c r="A20" s="130"/>
      <c r="B20" s="131">
        <v>43753.0</v>
      </c>
      <c r="C20" s="132">
        <f t="shared" si="2"/>
        <v>2159</v>
      </c>
      <c r="D20" s="130" t="s">
        <v>2108</v>
      </c>
      <c r="E20" s="130">
        <v>25679.0</v>
      </c>
      <c r="F20" s="133"/>
      <c r="G20" s="130"/>
      <c r="H20" s="130"/>
      <c r="I20" s="130"/>
      <c r="J20" s="133">
        <v>40.0</v>
      </c>
      <c r="K20" s="48"/>
      <c r="L20" s="48"/>
      <c r="M20" s="48">
        <v>8.0</v>
      </c>
      <c r="N20" s="48">
        <v>5.0</v>
      </c>
      <c r="O20" s="45">
        <f t="shared" si="18"/>
        <v>1</v>
      </c>
      <c r="P20" s="45" t="str">
        <f t="shared" si="19"/>
        <v>#REF!</v>
      </c>
      <c r="Q20" s="45"/>
      <c r="R20" s="130" t="s">
        <v>2109</v>
      </c>
      <c r="S20" s="134" t="s">
        <v>2110</v>
      </c>
      <c r="T20" s="134" t="s">
        <v>80</v>
      </c>
      <c r="U20" s="134" t="s">
        <v>28</v>
      </c>
      <c r="V20" s="135">
        <v>84079.0</v>
      </c>
      <c r="W20" s="134" t="s">
        <v>75</v>
      </c>
      <c r="X20" s="55"/>
      <c r="Y20" s="29"/>
      <c r="Z20" s="30"/>
      <c r="AA20" s="136"/>
      <c r="AB20" s="27" t="str">
        <f t="shared" si="12"/>
        <v/>
      </c>
      <c r="AC20" s="31" t="str">
        <f t="shared" si="13"/>
        <v/>
      </c>
      <c r="AD20" s="32" t="s">
        <v>2107</v>
      </c>
      <c r="AE20" s="14"/>
      <c r="AF20" s="14"/>
      <c r="AG20" s="14"/>
      <c r="AH20" s="14"/>
      <c r="AI20" s="14"/>
      <c r="AJ20" s="14"/>
      <c r="AK20" s="14"/>
      <c r="AL20" s="14"/>
    </row>
    <row r="21" ht="14.25" hidden="1" customHeight="1">
      <c r="A21" s="130"/>
      <c r="B21" s="131">
        <v>43906.0</v>
      </c>
      <c r="C21" s="132">
        <f t="shared" si="2"/>
        <v>2006</v>
      </c>
      <c r="D21" s="130" t="s">
        <v>2111</v>
      </c>
      <c r="E21" s="130">
        <v>103740.0</v>
      </c>
      <c r="F21" s="133"/>
      <c r="G21" s="130"/>
      <c r="H21" s="130"/>
      <c r="I21" s="130"/>
      <c r="J21" s="133">
        <v>31.0</v>
      </c>
      <c r="K21" s="48"/>
      <c r="L21" s="48"/>
      <c r="M21" s="48">
        <v>2.0</v>
      </c>
      <c r="N21" s="48">
        <v>3.0</v>
      </c>
      <c r="O21" s="45">
        <f t="shared" si="18"/>
        <v>1</v>
      </c>
      <c r="P21" s="45">
        <f t="shared" ref="P21:P22" si="20">IF(N21&gt;0,1,"")</f>
        <v>1</v>
      </c>
      <c r="Q21" s="45"/>
      <c r="R21" s="130" t="s">
        <v>439</v>
      </c>
      <c r="S21" s="134" t="s">
        <v>2112</v>
      </c>
      <c r="T21" s="134" t="s">
        <v>99</v>
      </c>
      <c r="U21" s="134" t="s">
        <v>28</v>
      </c>
      <c r="V21" s="138">
        <v>84029.0</v>
      </c>
      <c r="W21" s="134" t="s">
        <v>75</v>
      </c>
      <c r="X21" s="55"/>
      <c r="Y21" s="69"/>
      <c r="Z21" s="46"/>
      <c r="AA21" s="136"/>
      <c r="AB21" s="48" t="str">
        <f t="shared" si="12"/>
        <v/>
      </c>
      <c r="AC21" s="47" t="str">
        <f t="shared" si="13"/>
        <v/>
      </c>
      <c r="AD21" s="32" t="s">
        <v>2107</v>
      </c>
      <c r="AE21" s="14"/>
      <c r="AF21" s="14"/>
      <c r="AG21" s="14"/>
      <c r="AH21" s="14"/>
      <c r="AI21" s="14"/>
      <c r="AJ21" s="14"/>
      <c r="AK21" s="14"/>
      <c r="AL21" s="14"/>
    </row>
    <row r="22" ht="14.25" hidden="1" customHeight="1">
      <c r="A22" s="139"/>
      <c r="B22" s="140">
        <v>44000.0</v>
      </c>
      <c r="C22" s="132">
        <f t="shared" si="2"/>
        <v>1912</v>
      </c>
      <c r="D22" s="139" t="s">
        <v>2113</v>
      </c>
      <c r="E22" s="139">
        <v>64071.0</v>
      </c>
      <c r="F22" s="110"/>
      <c r="G22" s="139"/>
      <c r="H22" s="139"/>
      <c r="I22" s="139"/>
      <c r="J22" s="110">
        <v>5.0</v>
      </c>
      <c r="K22" s="110"/>
      <c r="L22" s="110"/>
      <c r="M22" s="45">
        <v>2.0</v>
      </c>
      <c r="N22" s="45">
        <v>1.0</v>
      </c>
      <c r="O22" s="110">
        <f t="shared" si="18"/>
        <v>1</v>
      </c>
      <c r="P22" s="110">
        <f t="shared" si="20"/>
        <v>1</v>
      </c>
      <c r="Q22" s="110"/>
      <c r="R22" s="139" t="s">
        <v>2114</v>
      </c>
      <c r="S22" s="141" t="s">
        <v>2115</v>
      </c>
      <c r="T22" s="141" t="s">
        <v>292</v>
      </c>
      <c r="U22" s="141" t="s">
        <v>28</v>
      </c>
      <c r="V22" s="142">
        <v>84120.0</v>
      </c>
      <c r="W22" s="141" t="s">
        <v>29</v>
      </c>
      <c r="X22" s="64"/>
      <c r="Y22" s="76"/>
      <c r="Z22" s="60"/>
      <c r="AA22" s="143"/>
      <c r="AB22" s="45" t="str">
        <f t="shared" si="12"/>
        <v/>
      </c>
      <c r="AC22" s="61" t="str">
        <f t="shared" si="13"/>
        <v/>
      </c>
      <c r="AD22" s="59" t="s">
        <v>2116</v>
      </c>
      <c r="AE22" s="14"/>
      <c r="AF22" s="14"/>
      <c r="AG22" s="14"/>
      <c r="AH22" s="14"/>
      <c r="AI22" s="14"/>
      <c r="AJ22" s="14"/>
      <c r="AK22" s="14"/>
      <c r="AL22" s="14"/>
    </row>
    <row r="23" ht="14.25" customHeight="1">
      <c r="A23" s="15"/>
      <c r="B23" s="15"/>
      <c r="C23" s="16"/>
      <c r="D23" s="15"/>
      <c r="E23" s="15"/>
      <c r="F23" s="16"/>
      <c r="G23" s="15"/>
      <c r="H23" s="15"/>
      <c r="I23" s="15"/>
      <c r="J23" s="17"/>
      <c r="K23" s="17"/>
      <c r="L23" s="17"/>
      <c r="M23" s="17"/>
      <c r="N23" s="17"/>
      <c r="O23" s="18"/>
      <c r="P23" s="18"/>
      <c r="Q23" s="18"/>
      <c r="R23" s="15"/>
      <c r="S23" s="19"/>
      <c r="T23" s="20" t="s">
        <v>23</v>
      </c>
      <c r="U23" s="21"/>
      <c r="V23" s="19"/>
      <c r="W23" s="21"/>
      <c r="X23" s="23"/>
      <c r="Y23" s="24"/>
      <c r="Z23" s="25"/>
      <c r="AA23" s="16"/>
      <c r="AB23" s="16"/>
      <c r="AC23" s="26"/>
      <c r="AD23" s="20" t="s">
        <v>23</v>
      </c>
      <c r="AE23" s="14"/>
      <c r="AF23" s="14"/>
      <c r="AG23" s="14"/>
      <c r="AH23" s="14"/>
      <c r="AI23" s="14"/>
      <c r="AJ23" s="14"/>
      <c r="AK23" s="14"/>
      <c r="AL23" s="14"/>
    </row>
    <row r="24" ht="14.25" customHeight="1">
      <c r="A24" s="14">
        <v>8.0</v>
      </c>
      <c r="B24" s="30">
        <v>44244.0</v>
      </c>
      <c r="C24" s="31">
        <f t="shared" ref="C24:C31" si="22">B$3-B24</f>
        <v>1668</v>
      </c>
      <c r="D24" s="14" t="s">
        <v>2117</v>
      </c>
      <c r="E24" s="34">
        <v>20179.0</v>
      </c>
      <c r="F24" s="27" t="s">
        <v>52</v>
      </c>
      <c r="G24" s="14"/>
      <c r="H24" s="14"/>
      <c r="I24" s="14"/>
      <c r="J24" s="27">
        <v>32.0</v>
      </c>
      <c r="K24" s="27"/>
      <c r="L24" s="27"/>
      <c r="M24" s="27"/>
      <c r="N24" s="27"/>
      <c r="O24" s="45" t="str">
        <f t="shared" ref="O24:P24" si="21">IF(M24&gt;0,1,"")</f>
        <v/>
      </c>
      <c r="P24" s="45" t="str">
        <f t="shared" si="21"/>
        <v/>
      </c>
      <c r="Q24" s="45"/>
      <c r="R24" s="14" t="s">
        <v>1908</v>
      </c>
      <c r="S24" s="35" t="s">
        <v>2118</v>
      </c>
      <c r="T24" s="35" t="s">
        <v>731</v>
      </c>
      <c r="U24" s="35" t="s">
        <v>28</v>
      </c>
      <c r="V24" s="144">
        <v>84107.0</v>
      </c>
      <c r="W24" s="35" t="s">
        <v>29</v>
      </c>
      <c r="X24" s="42" t="s">
        <v>64</v>
      </c>
      <c r="Y24" s="29">
        <f t="shared" ref="Y24:Y31" si="24">IF(X24="V",B24,IF(X24="C",B24,""))</f>
        <v>44244</v>
      </c>
      <c r="Z24" s="30">
        <v>44263.0</v>
      </c>
      <c r="AA24" s="27" t="s">
        <v>2119</v>
      </c>
      <c r="AB24" s="27" t="str">
        <f t="shared" ref="AB24:AB31" si="25">IF(X24="V",B$3-Y24,IF(X24="C","",""))</f>
        <v/>
      </c>
      <c r="AC24" s="31">
        <f t="shared" ref="AC24:AC31" si="26">IF(X24="","",IF(X24="V","",IF(X24="C",Z24-Y24,"Yikes")))</f>
        <v>19</v>
      </c>
      <c r="AD24" s="14" t="s">
        <v>2120</v>
      </c>
      <c r="AE24" s="14"/>
      <c r="AF24" s="14"/>
      <c r="AG24" s="14"/>
      <c r="AH24" s="14"/>
      <c r="AI24" s="14"/>
      <c r="AJ24" s="14"/>
      <c r="AK24" s="14"/>
      <c r="AL24" s="14"/>
    </row>
    <row r="25" ht="14.25" customHeight="1">
      <c r="A25" s="14">
        <v>4.0</v>
      </c>
      <c r="B25" s="30">
        <v>44204.0</v>
      </c>
      <c r="C25" s="31">
        <f t="shared" si="22"/>
        <v>1708</v>
      </c>
      <c r="D25" s="14" t="s">
        <v>2121</v>
      </c>
      <c r="E25" s="34">
        <v>1235240.0</v>
      </c>
      <c r="F25" s="27" t="s">
        <v>52</v>
      </c>
      <c r="G25" s="14"/>
      <c r="H25" s="14"/>
      <c r="I25" s="14"/>
      <c r="J25" s="27">
        <v>20.0</v>
      </c>
      <c r="K25" s="27"/>
      <c r="L25" s="27"/>
      <c r="M25" s="27"/>
      <c r="N25" s="27"/>
      <c r="O25" s="45" t="str">
        <f t="shared" ref="O25:P25" si="23">IF(M25&gt;0,1,"")</f>
        <v/>
      </c>
      <c r="P25" s="45" t="str">
        <f t="shared" si="23"/>
        <v/>
      </c>
      <c r="Q25" s="45"/>
      <c r="R25" s="14" t="s">
        <v>1414</v>
      </c>
      <c r="S25" s="35" t="s">
        <v>1415</v>
      </c>
      <c r="T25" s="35" t="s">
        <v>731</v>
      </c>
      <c r="U25" s="35" t="s">
        <v>28</v>
      </c>
      <c r="V25" s="144">
        <v>84107.0</v>
      </c>
      <c r="W25" s="35" t="s">
        <v>29</v>
      </c>
      <c r="X25" s="42" t="s">
        <v>1642</v>
      </c>
      <c r="Y25" s="29">
        <f t="shared" si="24"/>
        <v>44204</v>
      </c>
      <c r="Z25" s="30"/>
      <c r="AA25" s="27" t="s">
        <v>2122</v>
      </c>
      <c r="AB25" s="27">
        <f t="shared" si="25"/>
        <v>1708</v>
      </c>
      <c r="AC25" s="31" t="str">
        <f t="shared" si="26"/>
        <v/>
      </c>
      <c r="AD25" s="14" t="s">
        <v>2123</v>
      </c>
      <c r="AE25" s="14"/>
      <c r="AF25" s="14"/>
      <c r="AG25" s="14"/>
      <c r="AH25" s="14"/>
      <c r="AI25" s="14"/>
      <c r="AJ25" s="14"/>
      <c r="AK25" s="14"/>
      <c r="AL25" s="14"/>
    </row>
    <row r="26" ht="14.25" customHeight="1">
      <c r="A26" s="14">
        <v>12.0</v>
      </c>
      <c r="B26" s="30">
        <v>44263.0</v>
      </c>
      <c r="C26" s="31">
        <f t="shared" si="22"/>
        <v>1649</v>
      </c>
      <c r="D26" s="14" t="s">
        <v>2124</v>
      </c>
      <c r="E26" s="34">
        <v>11466.0</v>
      </c>
      <c r="F26" s="27" t="s">
        <v>52</v>
      </c>
      <c r="G26" s="14"/>
      <c r="H26" s="14"/>
      <c r="I26" s="14"/>
      <c r="J26" s="27">
        <v>47.0</v>
      </c>
      <c r="K26" s="27"/>
      <c r="L26" s="27"/>
      <c r="M26" s="27"/>
      <c r="N26" s="27"/>
      <c r="O26" s="45" t="str">
        <f t="shared" ref="O26:P26" si="27">IF(M26&gt;0,1,"")</f>
        <v/>
      </c>
      <c r="P26" s="45" t="str">
        <f t="shared" si="27"/>
        <v/>
      </c>
      <c r="Q26" s="45"/>
      <c r="R26" s="14" t="s">
        <v>1927</v>
      </c>
      <c r="S26" s="35" t="s">
        <v>1928</v>
      </c>
      <c r="T26" s="35" t="s">
        <v>453</v>
      </c>
      <c r="U26" s="35" t="s">
        <v>28</v>
      </c>
      <c r="V26" s="144">
        <v>84084.0</v>
      </c>
      <c r="W26" s="35" t="s">
        <v>29</v>
      </c>
      <c r="X26" s="42" t="s">
        <v>64</v>
      </c>
      <c r="Y26" s="29">
        <f t="shared" si="24"/>
        <v>44263</v>
      </c>
      <c r="Z26" s="30">
        <v>44267.0</v>
      </c>
      <c r="AA26" s="27" t="s">
        <v>2125</v>
      </c>
      <c r="AB26" s="27" t="str">
        <f t="shared" si="25"/>
        <v/>
      </c>
      <c r="AC26" s="31">
        <f t="shared" si="26"/>
        <v>4</v>
      </c>
      <c r="AD26" s="14" t="s">
        <v>2126</v>
      </c>
      <c r="AE26" s="14"/>
      <c r="AF26" s="14"/>
      <c r="AG26" s="14"/>
      <c r="AH26" s="14"/>
      <c r="AI26" s="14"/>
      <c r="AJ26" s="14"/>
      <c r="AK26" s="14"/>
      <c r="AL26" s="14"/>
    </row>
    <row r="27" ht="14.25" customHeight="1">
      <c r="A27" s="14">
        <v>8.0</v>
      </c>
      <c r="B27" s="30">
        <v>44251.0</v>
      </c>
      <c r="C27" s="31">
        <f t="shared" si="22"/>
        <v>1661</v>
      </c>
      <c r="D27" s="14" t="s">
        <v>2127</v>
      </c>
      <c r="E27" s="34">
        <v>32260.0</v>
      </c>
      <c r="F27" s="27" t="s">
        <v>45</v>
      </c>
      <c r="G27" s="14"/>
      <c r="H27" s="14"/>
      <c r="I27" s="14"/>
      <c r="J27" s="27">
        <v>40.0</v>
      </c>
      <c r="K27" s="27"/>
      <c r="L27" s="27"/>
      <c r="M27" s="27"/>
      <c r="N27" s="27"/>
      <c r="O27" s="45" t="str">
        <f t="shared" ref="O27:P27" si="28">IF(M27&gt;0,1,"")</f>
        <v/>
      </c>
      <c r="P27" s="45" t="str">
        <f t="shared" si="28"/>
        <v/>
      </c>
      <c r="Q27" s="45"/>
      <c r="R27" s="14" t="s">
        <v>1481</v>
      </c>
      <c r="S27" s="35" t="s">
        <v>1482</v>
      </c>
      <c r="T27" s="35" t="s">
        <v>186</v>
      </c>
      <c r="U27" s="35" t="s">
        <v>28</v>
      </c>
      <c r="V27" s="144">
        <v>84101.0</v>
      </c>
      <c r="W27" s="35" t="s">
        <v>29</v>
      </c>
      <c r="X27" s="42" t="s">
        <v>64</v>
      </c>
      <c r="Y27" s="29">
        <f t="shared" si="24"/>
        <v>44251</v>
      </c>
      <c r="Z27" s="30">
        <v>44272.0</v>
      </c>
      <c r="AA27" s="27" t="s">
        <v>2128</v>
      </c>
      <c r="AB27" s="27" t="str">
        <f t="shared" si="25"/>
        <v/>
      </c>
      <c r="AC27" s="31">
        <f t="shared" si="26"/>
        <v>21</v>
      </c>
      <c r="AD27" s="14" t="s">
        <v>2129</v>
      </c>
      <c r="AE27" s="14"/>
      <c r="AF27" s="14"/>
      <c r="AG27" s="14"/>
      <c r="AH27" s="14"/>
      <c r="AI27" s="53"/>
      <c r="AJ27" s="53"/>
      <c r="AK27" s="53"/>
      <c r="AL27" s="53"/>
    </row>
    <row r="28" ht="14.25" customHeight="1">
      <c r="A28" s="14">
        <v>12.0</v>
      </c>
      <c r="B28" s="30">
        <v>44266.0</v>
      </c>
      <c r="C28" s="31">
        <f t="shared" si="22"/>
        <v>1646</v>
      </c>
      <c r="D28" s="14" t="s">
        <v>2130</v>
      </c>
      <c r="E28" s="34">
        <v>117483.0</v>
      </c>
      <c r="F28" s="27" t="s">
        <v>52</v>
      </c>
      <c r="G28" s="14"/>
      <c r="H28" s="14"/>
      <c r="I28" s="14"/>
      <c r="J28" s="27">
        <v>44.0</v>
      </c>
      <c r="K28" s="27"/>
      <c r="L28" s="27"/>
      <c r="M28" s="27"/>
      <c r="N28" s="27"/>
      <c r="O28" s="45" t="str">
        <f t="shared" ref="O28:P28" si="29">IF(M28&gt;0,1,"")</f>
        <v/>
      </c>
      <c r="P28" s="45" t="str">
        <f t="shared" si="29"/>
        <v/>
      </c>
      <c r="Q28" s="45"/>
      <c r="R28" s="14" t="s">
        <v>1555</v>
      </c>
      <c r="S28" s="35" t="s">
        <v>1556</v>
      </c>
      <c r="T28" s="35" t="s">
        <v>641</v>
      </c>
      <c r="U28" s="35" t="s">
        <v>28</v>
      </c>
      <c r="V28" s="144">
        <v>84095.0</v>
      </c>
      <c r="W28" s="35" t="s">
        <v>29</v>
      </c>
      <c r="X28" s="42" t="s">
        <v>1642</v>
      </c>
      <c r="Y28" s="29">
        <f t="shared" si="24"/>
        <v>44266</v>
      </c>
      <c r="Z28" s="30"/>
      <c r="AA28" s="27" t="s">
        <v>2131</v>
      </c>
      <c r="AB28" s="27">
        <f t="shared" si="25"/>
        <v>1646</v>
      </c>
      <c r="AC28" s="31" t="str">
        <f t="shared" si="26"/>
        <v/>
      </c>
      <c r="AD28" s="14" t="s">
        <v>2132</v>
      </c>
      <c r="AE28" s="14"/>
      <c r="AF28" s="14"/>
      <c r="AG28" s="14"/>
      <c r="AH28" s="14"/>
      <c r="AI28" s="14"/>
      <c r="AJ28" s="14"/>
      <c r="AK28" s="14"/>
      <c r="AL28" s="14"/>
    </row>
    <row r="29" ht="14.25" customHeight="1">
      <c r="A29" s="14">
        <v>8.0</v>
      </c>
      <c r="B29" s="30">
        <v>44062.0</v>
      </c>
      <c r="C29" s="31">
        <f t="shared" si="22"/>
        <v>1850</v>
      </c>
      <c r="D29" s="14" t="s">
        <v>2133</v>
      </c>
      <c r="E29" s="34">
        <v>217162.0</v>
      </c>
      <c r="F29" s="27" t="s">
        <v>45</v>
      </c>
      <c r="G29" s="14"/>
      <c r="H29" s="14"/>
      <c r="I29" s="14"/>
      <c r="J29" s="27">
        <v>32.0</v>
      </c>
      <c r="K29" s="27"/>
      <c r="L29" s="27"/>
      <c r="M29" s="27"/>
      <c r="N29" s="27"/>
      <c r="O29" s="45" t="str">
        <f t="shared" ref="O29:P29" si="30">IF(M29&gt;0,1,"")</f>
        <v/>
      </c>
      <c r="P29" s="45" t="str">
        <f t="shared" si="30"/>
        <v/>
      </c>
      <c r="Q29" s="45"/>
      <c r="R29" s="14" t="s">
        <v>439</v>
      </c>
      <c r="S29" s="35" t="s">
        <v>2134</v>
      </c>
      <c r="T29" s="35" t="s">
        <v>27</v>
      </c>
      <c r="U29" s="35" t="s">
        <v>28</v>
      </c>
      <c r="V29" s="144">
        <v>84070.0</v>
      </c>
      <c r="W29" s="35" t="s">
        <v>29</v>
      </c>
      <c r="X29" s="42" t="s">
        <v>64</v>
      </c>
      <c r="Y29" s="29">
        <f t="shared" si="24"/>
        <v>44062</v>
      </c>
      <c r="Z29" s="30">
        <v>44074.0</v>
      </c>
      <c r="AA29" s="27" t="s">
        <v>2135</v>
      </c>
      <c r="AB29" s="27" t="str">
        <f t="shared" si="25"/>
        <v/>
      </c>
      <c r="AC29" s="31">
        <f t="shared" si="26"/>
        <v>12</v>
      </c>
      <c r="AD29" s="14" t="s">
        <v>2136</v>
      </c>
      <c r="AE29" s="14"/>
      <c r="AF29" s="14"/>
      <c r="AG29" s="14"/>
      <c r="AH29" s="14"/>
      <c r="AI29" s="14"/>
      <c r="AJ29" s="14"/>
      <c r="AK29" s="14"/>
      <c r="AL29" s="14"/>
    </row>
    <row r="30" ht="14.25" customHeight="1">
      <c r="A30" s="14">
        <v>4.0</v>
      </c>
      <c r="B30" s="30">
        <v>44204.0</v>
      </c>
      <c r="C30" s="31">
        <f t="shared" si="22"/>
        <v>1708</v>
      </c>
      <c r="D30" s="14" t="s">
        <v>2121</v>
      </c>
      <c r="E30" s="34">
        <v>1235240.0</v>
      </c>
      <c r="F30" s="27" t="s">
        <v>52</v>
      </c>
      <c r="G30" s="14"/>
      <c r="H30" s="14"/>
      <c r="I30" s="14"/>
      <c r="J30" s="27">
        <v>20.0</v>
      </c>
      <c r="K30" s="27"/>
      <c r="L30" s="27"/>
      <c r="M30" s="27"/>
      <c r="N30" s="27"/>
      <c r="O30" s="45" t="str">
        <f t="shared" ref="O30:P30" si="31">IF(M30&gt;0,1,"")</f>
        <v/>
      </c>
      <c r="P30" s="45" t="str">
        <f t="shared" si="31"/>
        <v/>
      </c>
      <c r="Q30" s="45"/>
      <c r="R30" s="14" t="s">
        <v>1414</v>
      </c>
      <c r="S30" s="35" t="s">
        <v>1415</v>
      </c>
      <c r="T30" s="35" t="s">
        <v>731</v>
      </c>
      <c r="U30" s="35" t="s">
        <v>28</v>
      </c>
      <c r="V30" s="144">
        <v>84107.0</v>
      </c>
      <c r="W30" s="35" t="s">
        <v>29</v>
      </c>
      <c r="X30" s="42" t="s">
        <v>64</v>
      </c>
      <c r="Y30" s="29">
        <f t="shared" si="24"/>
        <v>44204</v>
      </c>
      <c r="Z30" s="30">
        <v>44279.0</v>
      </c>
      <c r="AA30" s="27" t="s">
        <v>2137</v>
      </c>
      <c r="AB30" s="27" t="str">
        <f t="shared" si="25"/>
        <v/>
      </c>
      <c r="AC30" s="31">
        <f t="shared" si="26"/>
        <v>75</v>
      </c>
      <c r="AD30" s="14" t="s">
        <v>2123</v>
      </c>
      <c r="AE30" s="14"/>
      <c r="AF30" s="14"/>
      <c r="AG30" s="14"/>
      <c r="AH30" s="14"/>
      <c r="AI30" s="14"/>
      <c r="AJ30" s="14"/>
      <c r="AK30" s="14"/>
      <c r="AL30" s="14"/>
    </row>
    <row r="31" ht="14.25" customHeight="1">
      <c r="A31" s="14">
        <v>12.0</v>
      </c>
      <c r="B31" s="30">
        <v>44266.0</v>
      </c>
      <c r="C31" s="31">
        <f t="shared" si="22"/>
        <v>1646</v>
      </c>
      <c r="D31" s="14" t="s">
        <v>2130</v>
      </c>
      <c r="E31" s="34">
        <v>117483.0</v>
      </c>
      <c r="F31" s="27" t="s">
        <v>52</v>
      </c>
      <c r="G31" s="14"/>
      <c r="H31" s="14"/>
      <c r="I31" s="14"/>
      <c r="J31" s="27">
        <v>44.0</v>
      </c>
      <c r="K31" s="27"/>
      <c r="L31" s="27"/>
      <c r="M31" s="27"/>
      <c r="N31" s="27"/>
      <c r="O31" s="45" t="str">
        <f t="shared" ref="O31:P31" si="32">IF(M31&gt;0,1,"")</f>
        <v/>
      </c>
      <c r="P31" s="45" t="str">
        <f t="shared" si="32"/>
        <v/>
      </c>
      <c r="Q31" s="45"/>
      <c r="R31" s="14" t="s">
        <v>1555</v>
      </c>
      <c r="S31" s="35" t="s">
        <v>1556</v>
      </c>
      <c r="T31" s="35" t="s">
        <v>641</v>
      </c>
      <c r="U31" s="35" t="s">
        <v>28</v>
      </c>
      <c r="V31" s="144">
        <v>84095.0</v>
      </c>
      <c r="W31" s="35" t="s">
        <v>29</v>
      </c>
      <c r="X31" s="42" t="s">
        <v>64</v>
      </c>
      <c r="Y31" s="29">
        <f t="shared" si="24"/>
        <v>44266</v>
      </c>
      <c r="Z31" s="30">
        <v>44280.0</v>
      </c>
      <c r="AA31" s="27" t="s">
        <v>2138</v>
      </c>
      <c r="AB31" s="27" t="str">
        <f t="shared" si="25"/>
        <v/>
      </c>
      <c r="AC31" s="31">
        <f t="shared" si="26"/>
        <v>14</v>
      </c>
      <c r="AD31" s="14" t="s">
        <v>2132</v>
      </c>
      <c r="AE31" s="14"/>
      <c r="AF31" s="14"/>
      <c r="AG31" s="14"/>
      <c r="AH31" s="14"/>
      <c r="AI31" s="14"/>
      <c r="AJ31" s="14"/>
      <c r="AK31" s="14"/>
      <c r="AL31" s="14"/>
    </row>
    <row r="32" ht="14.25" customHeight="1">
      <c r="A32" s="14"/>
      <c r="B32" s="14"/>
      <c r="C32" s="27"/>
      <c r="D32" s="14"/>
      <c r="F32" s="27"/>
      <c r="G32" s="14"/>
      <c r="H32" s="14"/>
      <c r="I32" s="14"/>
      <c r="J32" s="27"/>
      <c r="K32" s="27"/>
      <c r="L32" s="27"/>
      <c r="M32" s="27"/>
      <c r="N32" s="27"/>
      <c r="O32" s="27"/>
      <c r="P32" s="27"/>
      <c r="Q32" s="27"/>
      <c r="R32" s="14"/>
      <c r="S32" s="14"/>
      <c r="T32" s="14"/>
      <c r="U32" s="14"/>
      <c r="V32" s="66"/>
      <c r="W32" s="14"/>
      <c r="X32" s="27"/>
      <c r="Y32" s="29"/>
      <c r="Z32" s="14"/>
      <c r="AA32" s="27"/>
      <c r="AB32" s="27"/>
      <c r="AC32" s="27"/>
      <c r="AD32" s="14"/>
      <c r="AE32" s="14"/>
      <c r="AF32" s="14"/>
    </row>
    <row r="33" ht="14.25" customHeight="1">
      <c r="A33" s="14">
        <v>8.0</v>
      </c>
      <c r="B33" s="30">
        <v>44021.0</v>
      </c>
      <c r="C33" s="31">
        <f t="shared" ref="C33:C35" si="34">B$3-B33</f>
        <v>1891</v>
      </c>
      <c r="D33" s="14" t="s">
        <v>2139</v>
      </c>
      <c r="E33" s="34">
        <v>138366.0</v>
      </c>
      <c r="F33" s="27" t="s">
        <v>52</v>
      </c>
      <c r="G33" s="14"/>
      <c r="H33" s="14"/>
      <c r="I33" s="14"/>
      <c r="J33" s="27">
        <v>28.0</v>
      </c>
      <c r="K33" s="27"/>
      <c r="L33" s="27"/>
      <c r="M33" s="27"/>
      <c r="N33" s="27"/>
      <c r="O33" s="45" t="str">
        <f t="shared" ref="O33:P33" si="33">IF(M33&gt;0,1,"")</f>
        <v/>
      </c>
      <c r="P33" s="45" t="str">
        <f t="shared" si="33"/>
        <v/>
      </c>
      <c r="Q33" s="45"/>
      <c r="R33" s="14" t="s">
        <v>2140</v>
      </c>
      <c r="S33" s="35" t="s">
        <v>572</v>
      </c>
      <c r="T33" s="35" t="s">
        <v>200</v>
      </c>
      <c r="U33" s="35" t="s">
        <v>28</v>
      </c>
      <c r="V33" s="144">
        <v>84121.0</v>
      </c>
      <c r="W33" s="35" t="s">
        <v>29</v>
      </c>
      <c r="X33" s="42"/>
      <c r="Y33" s="29" t="str">
        <f t="shared" ref="Y33:Y35" si="36">IF(X33="V",B33,IF(X33="C",B33,""))</f>
        <v/>
      </c>
      <c r="Z33" s="30"/>
      <c r="AA33" s="27"/>
      <c r="AB33" s="27" t="str">
        <f t="shared" ref="AB33:AB35" si="37">IF(X33="V",B$3-Y33,IF(X33="C","",""))</f>
        <v/>
      </c>
      <c r="AC33" s="31" t="str">
        <f t="shared" ref="AC33:AC35" si="38">IF(X33="","",IF(X33="V","",IF(X33="C",Z33-Y33,"Yikes")))</f>
        <v/>
      </c>
      <c r="AD33" s="14" t="s">
        <v>2141</v>
      </c>
      <c r="AE33" s="14"/>
      <c r="AF33" s="14"/>
      <c r="AG33" s="14"/>
      <c r="AH33" s="14"/>
      <c r="AI33" s="57"/>
      <c r="AJ33" s="57"/>
      <c r="AK33" s="57"/>
      <c r="AL33" s="57"/>
    </row>
    <row r="34" ht="14.25" customHeight="1">
      <c r="A34" s="14">
        <v>16.0</v>
      </c>
      <c r="B34" s="30">
        <v>44284.0</v>
      </c>
      <c r="C34" s="31">
        <f t="shared" si="34"/>
        <v>1628</v>
      </c>
      <c r="D34" s="14" t="s">
        <v>2142</v>
      </c>
      <c r="E34" s="34">
        <v>80265.0</v>
      </c>
      <c r="F34" s="27" t="s">
        <v>52</v>
      </c>
      <c r="G34" s="14"/>
      <c r="H34" s="14"/>
      <c r="I34" s="14"/>
      <c r="J34" s="27">
        <v>61.0</v>
      </c>
      <c r="K34" s="27"/>
      <c r="L34" s="27"/>
      <c r="M34" s="27"/>
      <c r="N34" s="27"/>
      <c r="O34" s="45" t="str">
        <f t="shared" ref="O34:P34" si="35">IF(M34&gt;0,1,"")</f>
        <v/>
      </c>
      <c r="P34" s="45" t="str">
        <f t="shared" si="35"/>
        <v/>
      </c>
      <c r="Q34" s="45"/>
      <c r="R34" s="14" t="s">
        <v>2143</v>
      </c>
      <c r="S34" s="35" t="s">
        <v>2144</v>
      </c>
      <c r="T34" s="35" t="s">
        <v>108</v>
      </c>
      <c r="U34" s="35" t="s">
        <v>28</v>
      </c>
      <c r="V34" s="144">
        <v>84020.0</v>
      </c>
      <c r="W34" s="35" t="s">
        <v>29</v>
      </c>
      <c r="X34" s="42" t="s">
        <v>64</v>
      </c>
      <c r="Y34" s="29">
        <f t="shared" si="36"/>
        <v>44284</v>
      </c>
      <c r="Z34" s="30">
        <v>44287.0</v>
      </c>
      <c r="AA34" s="27" t="s">
        <v>2145</v>
      </c>
      <c r="AB34" s="27" t="str">
        <f t="shared" si="37"/>
        <v/>
      </c>
      <c r="AC34" s="31">
        <f t="shared" si="38"/>
        <v>3</v>
      </c>
      <c r="AD34" s="14" t="s">
        <v>2146</v>
      </c>
      <c r="AE34" s="14"/>
      <c r="AF34" s="14"/>
      <c r="AG34" s="14"/>
      <c r="AH34" s="14"/>
      <c r="AI34" s="56"/>
      <c r="AJ34" s="56"/>
      <c r="AK34" s="56"/>
      <c r="AL34" s="56"/>
    </row>
    <row r="35" ht="14.25" customHeight="1">
      <c r="A35" s="14">
        <v>10.0</v>
      </c>
      <c r="B35" s="30">
        <v>44272.0</v>
      </c>
      <c r="C35" s="31">
        <f t="shared" si="34"/>
        <v>1640</v>
      </c>
      <c r="D35" s="14" t="s">
        <v>2147</v>
      </c>
      <c r="E35" s="34">
        <v>124336.0</v>
      </c>
      <c r="F35" s="27" t="s">
        <v>52</v>
      </c>
      <c r="G35" s="14"/>
      <c r="H35" s="14"/>
      <c r="I35" s="14"/>
      <c r="J35" s="27">
        <v>39.0</v>
      </c>
      <c r="K35" s="27"/>
      <c r="L35" s="27"/>
      <c r="M35" s="27"/>
      <c r="N35" s="27"/>
      <c r="O35" s="45" t="str">
        <f t="shared" ref="O35:P35" si="39">IF(M35&gt;0,1,"")</f>
        <v/>
      </c>
      <c r="P35" s="45" t="str">
        <f t="shared" si="39"/>
        <v/>
      </c>
      <c r="Q35" s="45"/>
      <c r="R35" s="14" t="s">
        <v>621</v>
      </c>
      <c r="S35" s="14" t="s">
        <v>622</v>
      </c>
      <c r="T35" s="14" t="s">
        <v>186</v>
      </c>
      <c r="U35" s="14" t="s">
        <v>28</v>
      </c>
      <c r="V35" s="66">
        <v>84109.0</v>
      </c>
      <c r="W35" s="14" t="s">
        <v>29</v>
      </c>
      <c r="X35" s="27" t="s">
        <v>64</v>
      </c>
      <c r="Y35" s="30">
        <f t="shared" si="36"/>
        <v>44272</v>
      </c>
      <c r="Z35" s="30">
        <v>44288.0</v>
      </c>
      <c r="AA35" s="27" t="s">
        <v>2148</v>
      </c>
      <c r="AB35" s="27" t="str">
        <f t="shared" si="37"/>
        <v/>
      </c>
      <c r="AC35" s="31">
        <f t="shared" si="38"/>
        <v>16</v>
      </c>
      <c r="AD35" s="145" t="s">
        <v>2149</v>
      </c>
      <c r="AE35" s="14"/>
      <c r="AF35" s="14"/>
      <c r="AG35" s="53"/>
      <c r="AH35" s="53"/>
      <c r="AI35" s="14"/>
      <c r="AJ35" s="14"/>
      <c r="AK35" s="14"/>
      <c r="AL35" s="14"/>
    </row>
    <row r="36" ht="14.25" customHeight="1">
      <c r="A36" s="14"/>
      <c r="B36" s="14"/>
      <c r="C36" s="27"/>
      <c r="D36" s="14"/>
      <c r="F36" s="27"/>
      <c r="G36" s="14"/>
      <c r="H36" s="14"/>
      <c r="I36" s="14"/>
      <c r="J36" s="27"/>
      <c r="K36" s="27"/>
      <c r="L36" s="27"/>
      <c r="M36" s="27"/>
      <c r="N36" s="27"/>
      <c r="O36" s="27"/>
      <c r="P36" s="27"/>
      <c r="Q36" s="27"/>
      <c r="R36" s="14"/>
      <c r="S36" s="14"/>
      <c r="T36" s="14"/>
      <c r="U36" s="14"/>
      <c r="V36" s="66"/>
      <c r="W36" s="14"/>
      <c r="X36" s="27"/>
      <c r="Y36" s="29"/>
      <c r="Z36" s="14"/>
      <c r="AA36" s="27"/>
      <c r="AB36" s="27"/>
      <c r="AC36" s="27"/>
      <c r="AD36" s="14"/>
      <c r="AE36" s="14"/>
      <c r="AF36" s="14"/>
    </row>
    <row r="37" ht="14.25" customHeight="1">
      <c r="A37" s="14">
        <v>8.0</v>
      </c>
      <c r="B37" s="30">
        <v>44277.0</v>
      </c>
      <c r="C37" s="31">
        <f t="shared" ref="C37:C51" si="41">B$3-B37</f>
        <v>1635</v>
      </c>
      <c r="D37" s="14" t="s">
        <v>2150</v>
      </c>
      <c r="E37" s="34">
        <v>20170.0</v>
      </c>
      <c r="F37" s="27" t="s">
        <v>52</v>
      </c>
      <c r="G37" s="14"/>
      <c r="H37" s="14"/>
      <c r="I37" s="14"/>
      <c r="J37" s="27">
        <v>32.0</v>
      </c>
      <c r="K37" s="27"/>
      <c r="L37" s="27"/>
      <c r="M37" s="27"/>
      <c r="N37" s="27"/>
      <c r="O37" s="45" t="str">
        <f t="shared" ref="O37:P37" si="40">IF(M37&gt;0,1,"")</f>
        <v/>
      </c>
      <c r="P37" s="45" t="str">
        <f t="shared" si="40"/>
        <v/>
      </c>
      <c r="Q37" s="45"/>
      <c r="R37" s="14" t="s">
        <v>1616</v>
      </c>
      <c r="S37" s="35" t="s">
        <v>1617</v>
      </c>
      <c r="T37" s="35" t="s">
        <v>186</v>
      </c>
      <c r="U37" s="35" t="s">
        <v>28</v>
      </c>
      <c r="V37" s="144">
        <v>84105.0</v>
      </c>
      <c r="W37" s="35" t="s">
        <v>29</v>
      </c>
      <c r="X37" s="42" t="s">
        <v>64</v>
      </c>
      <c r="Y37" s="29">
        <f t="shared" ref="Y37:Y51" si="43">IF(X37="V",B37,IF(X37="C",B37,""))</f>
        <v>44277</v>
      </c>
      <c r="Z37" s="30">
        <v>44291.0</v>
      </c>
      <c r="AA37" s="27" t="s">
        <v>2151</v>
      </c>
      <c r="AB37" s="27" t="str">
        <f t="shared" ref="AB37:AB51" si="44">IF(X37="V",B$3-Y37,IF(X37="C","",""))</f>
        <v/>
      </c>
      <c r="AC37" s="31">
        <f t="shared" ref="AC37:AC51" si="45">IF(X37="","",IF(X37="V","",IF(X37="C",Z37-Y37,"Yikes")))</f>
        <v>14</v>
      </c>
      <c r="AD37" s="14" t="s">
        <v>2152</v>
      </c>
      <c r="AE37" s="14"/>
      <c r="AF37" s="14"/>
      <c r="AG37" s="56"/>
      <c r="AH37" s="56"/>
      <c r="AI37" s="14"/>
      <c r="AJ37" s="14"/>
      <c r="AK37" s="14"/>
      <c r="AL37" s="14"/>
    </row>
    <row r="38" ht="14.25" customHeight="1">
      <c r="A38" s="14">
        <v>10.0</v>
      </c>
      <c r="B38" s="30">
        <v>44277.0</v>
      </c>
      <c r="C38" s="31">
        <f t="shared" si="41"/>
        <v>1635</v>
      </c>
      <c r="D38" s="14" t="s">
        <v>2153</v>
      </c>
      <c r="E38" s="34">
        <v>82949.0</v>
      </c>
      <c r="F38" s="27" t="s">
        <v>45</v>
      </c>
      <c r="G38" s="14"/>
      <c r="H38" s="14"/>
      <c r="I38" s="14"/>
      <c r="J38" s="27">
        <v>53.0</v>
      </c>
      <c r="K38" s="27"/>
      <c r="L38" s="27"/>
      <c r="M38" s="27"/>
      <c r="N38" s="27"/>
      <c r="O38" s="45" t="str">
        <f t="shared" ref="O38:P38" si="42">IF(M38&gt;0,1,"")</f>
        <v/>
      </c>
      <c r="P38" s="45" t="str">
        <f t="shared" si="42"/>
        <v/>
      </c>
      <c r="Q38" s="45"/>
      <c r="R38" s="14" t="s">
        <v>1427</v>
      </c>
      <c r="S38" s="14" t="s">
        <v>1428</v>
      </c>
      <c r="T38" s="14" t="s">
        <v>186</v>
      </c>
      <c r="U38" s="14" t="s">
        <v>28</v>
      </c>
      <c r="V38" s="66">
        <v>84104.0</v>
      </c>
      <c r="W38" s="14" t="s">
        <v>29</v>
      </c>
      <c r="X38" s="27" t="s">
        <v>64</v>
      </c>
      <c r="Y38" s="30">
        <f t="shared" si="43"/>
        <v>44277</v>
      </c>
      <c r="Z38" s="30">
        <v>44291.0</v>
      </c>
      <c r="AA38" s="27" t="s">
        <v>2154</v>
      </c>
      <c r="AB38" s="27" t="str">
        <f t="shared" si="44"/>
        <v/>
      </c>
      <c r="AC38" s="31">
        <f t="shared" si="45"/>
        <v>14</v>
      </c>
      <c r="AD38" s="14" t="s">
        <v>2155</v>
      </c>
      <c r="AE38" s="14"/>
      <c r="AF38" s="14"/>
      <c r="AG38" s="14"/>
      <c r="AH38" s="14"/>
      <c r="AI38" s="14"/>
      <c r="AJ38" s="14"/>
      <c r="AK38" s="14"/>
      <c r="AL38" s="14"/>
    </row>
    <row r="39" ht="14.25" customHeight="1">
      <c r="A39" s="14">
        <v>10.0</v>
      </c>
      <c r="B39" s="30">
        <v>44273.0</v>
      </c>
      <c r="C39" s="31">
        <f t="shared" si="41"/>
        <v>1639</v>
      </c>
      <c r="D39" s="14" t="s">
        <v>2156</v>
      </c>
      <c r="E39" s="34">
        <v>33781.0</v>
      </c>
      <c r="F39" s="27" t="s">
        <v>52</v>
      </c>
      <c r="G39" s="14"/>
      <c r="H39" s="14"/>
      <c r="I39" s="14"/>
      <c r="J39" s="27">
        <v>38.0</v>
      </c>
      <c r="K39" s="27"/>
      <c r="L39" s="27"/>
      <c r="M39" s="27"/>
      <c r="N39" s="27"/>
      <c r="O39" s="45" t="str">
        <f t="shared" ref="O39:P39" si="46">IF(M39&gt;0,1,"")</f>
        <v/>
      </c>
      <c r="P39" s="45" t="str">
        <f t="shared" si="46"/>
        <v/>
      </c>
      <c r="Q39" s="45"/>
      <c r="R39" s="14" t="s">
        <v>1633</v>
      </c>
      <c r="S39" s="35" t="s">
        <v>1635</v>
      </c>
      <c r="T39" s="35" t="s">
        <v>186</v>
      </c>
      <c r="U39" s="35" t="s">
        <v>28</v>
      </c>
      <c r="V39" s="144">
        <v>84107.0</v>
      </c>
      <c r="W39" s="35" t="s">
        <v>29</v>
      </c>
      <c r="X39" s="42" t="s">
        <v>64</v>
      </c>
      <c r="Y39" s="29">
        <f t="shared" si="43"/>
        <v>44273</v>
      </c>
      <c r="Z39" s="30">
        <v>44291.0</v>
      </c>
      <c r="AA39" s="27" t="s">
        <v>2157</v>
      </c>
      <c r="AB39" s="27" t="str">
        <f t="shared" si="44"/>
        <v/>
      </c>
      <c r="AC39" s="31">
        <f t="shared" si="45"/>
        <v>18</v>
      </c>
      <c r="AD39" s="14" t="s">
        <v>2158</v>
      </c>
      <c r="AE39" s="14"/>
      <c r="AF39" s="14"/>
      <c r="AG39" s="53"/>
      <c r="AH39" s="53"/>
      <c r="AI39" s="14"/>
      <c r="AJ39" s="14"/>
      <c r="AK39" s="14"/>
      <c r="AL39" s="14"/>
    </row>
    <row r="40" ht="14.25" customHeight="1">
      <c r="A40" s="59">
        <v>14.0</v>
      </c>
      <c r="B40" s="60">
        <v>44287.0</v>
      </c>
      <c r="C40" s="61">
        <f t="shared" si="41"/>
        <v>1625</v>
      </c>
      <c r="D40" s="59" t="s">
        <v>2159</v>
      </c>
      <c r="E40" s="59">
        <v>97465.0</v>
      </c>
      <c r="F40" s="45" t="s">
        <v>52</v>
      </c>
      <c r="G40" s="59"/>
      <c r="H40" s="59"/>
      <c r="I40" s="59"/>
      <c r="J40" s="45">
        <v>62.0</v>
      </c>
      <c r="K40" s="45"/>
      <c r="L40" s="45"/>
      <c r="M40" s="45">
        <v>2.0</v>
      </c>
      <c r="N40" s="45">
        <v>0.0</v>
      </c>
      <c r="O40" s="45">
        <f t="shared" ref="O40:P40" si="47">IF(M40&gt;0,1,"")</f>
        <v>1</v>
      </c>
      <c r="P40" s="45" t="str">
        <f t="shared" si="47"/>
        <v/>
      </c>
      <c r="Q40" s="45"/>
      <c r="R40" s="59" t="s">
        <v>739</v>
      </c>
      <c r="S40" s="62" t="s">
        <v>741</v>
      </c>
      <c r="T40" s="62" t="s">
        <v>108</v>
      </c>
      <c r="U40" s="62" t="s">
        <v>28</v>
      </c>
      <c r="V40" s="114">
        <v>84020.0</v>
      </c>
      <c r="W40" s="62" t="s">
        <v>29</v>
      </c>
      <c r="X40" s="64" t="s">
        <v>64</v>
      </c>
      <c r="Y40" s="76">
        <f t="shared" si="43"/>
        <v>44287</v>
      </c>
      <c r="Z40" s="60">
        <v>44293.0</v>
      </c>
      <c r="AA40" s="45"/>
      <c r="AB40" s="45" t="str">
        <f t="shared" si="44"/>
        <v/>
      </c>
      <c r="AC40" s="61">
        <f t="shared" si="45"/>
        <v>6</v>
      </c>
      <c r="AD40" s="59" t="s">
        <v>2160</v>
      </c>
      <c r="AE40" s="14"/>
      <c r="AF40" s="14"/>
      <c r="AG40" s="14"/>
      <c r="AH40" s="14"/>
      <c r="AI40" s="14"/>
      <c r="AJ40" s="14"/>
      <c r="AK40" s="14"/>
      <c r="AL40" s="14"/>
    </row>
    <row r="41" ht="14.25" customHeight="1">
      <c r="A41" s="14">
        <v>12.0</v>
      </c>
      <c r="B41" s="30">
        <v>44294.0</v>
      </c>
      <c r="C41" s="27">
        <f t="shared" si="41"/>
        <v>1618</v>
      </c>
      <c r="D41" s="14" t="s">
        <v>2161</v>
      </c>
      <c r="E41" s="34">
        <v>1.2232662E7</v>
      </c>
      <c r="F41" s="27" t="s">
        <v>31</v>
      </c>
      <c r="G41" s="14"/>
      <c r="H41" s="14"/>
      <c r="I41" s="14"/>
      <c r="J41" s="65">
        <v>44.0</v>
      </c>
      <c r="K41" s="65"/>
      <c r="L41" s="65"/>
      <c r="M41" s="65"/>
      <c r="N41" s="65"/>
      <c r="O41" s="45"/>
      <c r="P41" s="45"/>
      <c r="Q41" s="45"/>
      <c r="R41" s="14" t="s">
        <v>510</v>
      </c>
      <c r="S41" s="66" t="s">
        <v>511</v>
      </c>
      <c r="T41" s="35" t="s">
        <v>292</v>
      </c>
      <c r="U41" s="35" t="s">
        <v>28</v>
      </c>
      <c r="V41" s="144">
        <v>84128.0</v>
      </c>
      <c r="W41" s="35" t="s">
        <v>29</v>
      </c>
      <c r="X41" s="42"/>
      <c r="Y41" s="29" t="str">
        <f t="shared" si="43"/>
        <v/>
      </c>
      <c r="Z41" s="30"/>
      <c r="AA41" s="27"/>
      <c r="AB41" s="27" t="str">
        <f t="shared" si="44"/>
        <v/>
      </c>
      <c r="AC41" s="31" t="str">
        <f t="shared" si="45"/>
        <v/>
      </c>
      <c r="AD41" s="14" t="s">
        <v>2162</v>
      </c>
      <c r="AE41" s="51"/>
      <c r="AF41" s="32"/>
      <c r="AG41" s="14"/>
      <c r="AH41" s="14"/>
      <c r="AI41" s="14"/>
      <c r="AJ41" s="14"/>
      <c r="AK41" s="14"/>
      <c r="AL41" s="14"/>
    </row>
    <row r="42" ht="14.25" customHeight="1">
      <c r="A42" s="14">
        <v>12.0</v>
      </c>
      <c r="B42" s="30">
        <v>44294.0</v>
      </c>
      <c r="C42" s="27">
        <f t="shared" si="41"/>
        <v>1618</v>
      </c>
      <c r="D42" s="14" t="s">
        <v>2163</v>
      </c>
      <c r="E42" s="34">
        <v>1.2233059E7</v>
      </c>
      <c r="F42" s="27" t="s">
        <v>31</v>
      </c>
      <c r="G42" s="14"/>
      <c r="H42" s="14"/>
      <c r="I42" s="14"/>
      <c r="J42" s="65">
        <v>44.0</v>
      </c>
      <c r="K42" s="65"/>
      <c r="L42" s="65"/>
      <c r="M42" s="65"/>
      <c r="N42" s="65"/>
      <c r="O42" s="45"/>
      <c r="P42" s="45"/>
      <c r="Q42" s="45"/>
      <c r="R42" s="14" t="s">
        <v>650</v>
      </c>
      <c r="S42" s="66" t="s">
        <v>651</v>
      </c>
      <c r="T42" s="35" t="s">
        <v>600</v>
      </c>
      <c r="U42" s="35" t="s">
        <v>28</v>
      </c>
      <c r="V42" s="144">
        <v>84129.0</v>
      </c>
      <c r="W42" s="35" t="s">
        <v>29</v>
      </c>
      <c r="X42" s="42"/>
      <c r="Y42" s="29" t="str">
        <f t="shared" si="43"/>
        <v/>
      </c>
      <c r="Z42" s="30"/>
      <c r="AA42" s="27"/>
      <c r="AB42" s="27" t="str">
        <f t="shared" si="44"/>
        <v/>
      </c>
      <c r="AC42" s="31" t="str">
        <f t="shared" si="45"/>
        <v/>
      </c>
      <c r="AD42" s="14" t="s">
        <v>2164</v>
      </c>
      <c r="AE42" s="51"/>
      <c r="AF42" s="32"/>
      <c r="AG42" s="14"/>
      <c r="AH42" s="14"/>
      <c r="AI42" s="14"/>
      <c r="AJ42" s="14"/>
      <c r="AK42" s="14"/>
      <c r="AL42" s="14"/>
    </row>
    <row r="43" ht="14.25" customHeight="1">
      <c r="A43" s="14">
        <v>8.0</v>
      </c>
      <c r="B43" s="30">
        <v>44295.0</v>
      </c>
      <c r="C43" s="31">
        <f t="shared" si="41"/>
        <v>1617</v>
      </c>
      <c r="D43" s="14" t="s">
        <v>2165</v>
      </c>
      <c r="E43" s="34">
        <v>78258.0</v>
      </c>
      <c r="F43" s="27" t="s">
        <v>52</v>
      </c>
      <c r="G43" s="14"/>
      <c r="H43" s="14"/>
      <c r="I43" s="14"/>
      <c r="J43" s="27">
        <v>34.0</v>
      </c>
      <c r="K43" s="27"/>
      <c r="L43" s="27"/>
      <c r="M43" s="27"/>
      <c r="N43" s="27"/>
      <c r="O43" s="45" t="str">
        <f t="shared" ref="O43:P43" si="48">IF(M43&gt;0,1,"")</f>
        <v/>
      </c>
      <c r="P43" s="45" t="str">
        <f t="shared" si="48"/>
        <v/>
      </c>
      <c r="Q43" s="45"/>
      <c r="R43" s="14" t="s">
        <v>902</v>
      </c>
      <c r="S43" s="35" t="s">
        <v>550</v>
      </c>
      <c r="T43" s="35" t="s">
        <v>186</v>
      </c>
      <c r="U43" s="35" t="s">
        <v>28</v>
      </c>
      <c r="V43" s="144">
        <v>84103.0</v>
      </c>
      <c r="W43" s="35" t="s">
        <v>29</v>
      </c>
      <c r="X43" s="42" t="s">
        <v>1642</v>
      </c>
      <c r="Y43" s="29">
        <f t="shared" si="43"/>
        <v>44295</v>
      </c>
      <c r="Z43" s="30"/>
      <c r="AA43" s="27"/>
      <c r="AB43" s="27">
        <f t="shared" si="44"/>
        <v>1617</v>
      </c>
      <c r="AC43" s="31" t="str">
        <f t="shared" si="45"/>
        <v/>
      </c>
      <c r="AD43" s="14" t="s">
        <v>2166</v>
      </c>
      <c r="AE43" s="14"/>
      <c r="AF43" s="14"/>
      <c r="AG43" s="14"/>
      <c r="AH43" s="14"/>
      <c r="AI43" s="14"/>
      <c r="AJ43" s="14"/>
      <c r="AK43" s="14"/>
      <c r="AL43" s="14"/>
    </row>
    <row r="44" ht="14.25" customHeight="1">
      <c r="A44" s="14">
        <v>10.0</v>
      </c>
      <c r="B44" s="30">
        <v>44259.0</v>
      </c>
      <c r="C44" s="31">
        <f t="shared" si="41"/>
        <v>1653</v>
      </c>
      <c r="D44" s="14" t="s">
        <v>2167</v>
      </c>
      <c r="E44" s="34">
        <v>58858.0</v>
      </c>
      <c r="F44" s="27" t="s">
        <v>52</v>
      </c>
      <c r="G44" s="14"/>
      <c r="H44" s="14"/>
      <c r="I44" s="14"/>
      <c r="J44" s="27">
        <v>39.0</v>
      </c>
      <c r="K44" s="27"/>
      <c r="L44" s="27"/>
      <c r="M44" s="27"/>
      <c r="N44" s="27"/>
      <c r="O44" s="45" t="str">
        <f t="shared" ref="O44:P44" si="49">IF(M44&gt;0,1,"")</f>
        <v/>
      </c>
      <c r="P44" s="45" t="str">
        <f t="shared" si="49"/>
        <v/>
      </c>
      <c r="Q44" s="45"/>
      <c r="R44" s="14" t="s">
        <v>1912</v>
      </c>
      <c r="S44" s="35" t="s">
        <v>1914</v>
      </c>
      <c r="T44" s="35" t="s">
        <v>453</v>
      </c>
      <c r="U44" s="35" t="s">
        <v>28</v>
      </c>
      <c r="V44" s="144">
        <v>84088.0</v>
      </c>
      <c r="W44" s="35" t="s">
        <v>29</v>
      </c>
      <c r="X44" s="42" t="s">
        <v>64</v>
      </c>
      <c r="Y44" s="29">
        <f t="shared" si="43"/>
        <v>44259</v>
      </c>
      <c r="Z44" s="30">
        <v>44294.0</v>
      </c>
      <c r="AA44" s="27" t="s">
        <v>2168</v>
      </c>
      <c r="AB44" s="27" t="str">
        <f t="shared" si="44"/>
        <v/>
      </c>
      <c r="AC44" s="31">
        <f t="shared" si="45"/>
        <v>35</v>
      </c>
      <c r="AD44" s="14" t="s">
        <v>2169</v>
      </c>
      <c r="AE44" s="14"/>
      <c r="AF44" s="14"/>
      <c r="AG44" s="14"/>
      <c r="AH44" s="14"/>
      <c r="AI44" s="14"/>
      <c r="AJ44" s="14"/>
      <c r="AK44" s="14"/>
      <c r="AL44" s="14"/>
    </row>
    <row r="45" ht="14.25" customHeight="1">
      <c r="A45" s="14">
        <v>12.0</v>
      </c>
      <c r="B45" s="30">
        <v>44279.0</v>
      </c>
      <c r="C45" s="31">
        <f t="shared" si="41"/>
        <v>1633</v>
      </c>
      <c r="D45" s="14" t="s">
        <v>2170</v>
      </c>
      <c r="E45" s="34">
        <v>11468.0</v>
      </c>
      <c r="F45" s="27" t="s">
        <v>52</v>
      </c>
      <c r="G45" s="14"/>
      <c r="H45" s="14"/>
      <c r="I45" s="14"/>
      <c r="J45" s="27">
        <v>47.0</v>
      </c>
      <c r="K45" s="27"/>
      <c r="L45" s="27"/>
      <c r="M45" s="27"/>
      <c r="N45" s="27"/>
      <c r="O45" s="45" t="str">
        <f t="shared" ref="O45:P45" si="50">IF(M45&gt;0,1,"")</f>
        <v/>
      </c>
      <c r="P45" s="45" t="str">
        <f t="shared" si="50"/>
        <v/>
      </c>
      <c r="Q45" s="45"/>
      <c r="R45" s="14" t="s">
        <v>2171</v>
      </c>
      <c r="S45" s="35" t="s">
        <v>447</v>
      </c>
      <c r="T45" s="35" t="s">
        <v>341</v>
      </c>
      <c r="U45" s="35" t="s">
        <v>28</v>
      </c>
      <c r="V45" s="144">
        <v>84118.0</v>
      </c>
      <c r="W45" s="35" t="s">
        <v>29</v>
      </c>
      <c r="X45" s="42" t="s">
        <v>1642</v>
      </c>
      <c r="Y45" s="29">
        <f t="shared" si="43"/>
        <v>44279</v>
      </c>
      <c r="Z45" s="30"/>
      <c r="AA45" s="27"/>
      <c r="AB45" s="27">
        <f t="shared" si="44"/>
        <v>1633</v>
      </c>
      <c r="AC45" s="31" t="str">
        <f t="shared" si="45"/>
        <v/>
      </c>
      <c r="AD45" s="14" t="s">
        <v>2172</v>
      </c>
      <c r="AE45" s="35"/>
      <c r="AF45" s="35"/>
      <c r="AG45" s="14"/>
      <c r="AH45" s="14"/>
      <c r="AI45" s="14"/>
      <c r="AJ45" s="14"/>
      <c r="AK45" s="14"/>
      <c r="AL45" s="14"/>
    </row>
    <row r="46" ht="14.25" customHeight="1">
      <c r="A46" s="14">
        <v>10.0</v>
      </c>
      <c r="B46" s="30">
        <v>44280.0</v>
      </c>
      <c r="C46" s="31">
        <f t="shared" si="41"/>
        <v>1632</v>
      </c>
      <c r="D46" s="14" t="s">
        <v>2173</v>
      </c>
      <c r="E46" s="34">
        <v>50120.0</v>
      </c>
      <c r="F46" s="27" t="s">
        <v>52</v>
      </c>
      <c r="G46" s="14"/>
      <c r="H46" s="14"/>
      <c r="I46" s="14"/>
      <c r="J46" s="27">
        <v>56.0</v>
      </c>
      <c r="K46" s="27"/>
      <c r="L46" s="27"/>
      <c r="M46" s="27"/>
      <c r="N46" s="27"/>
      <c r="O46" s="45" t="str">
        <f t="shared" ref="O46:P46" si="51">IF(M46&gt;0,1,"")</f>
        <v/>
      </c>
      <c r="P46" s="45" t="str">
        <f t="shared" si="51"/>
        <v/>
      </c>
      <c r="Q46" s="45"/>
      <c r="R46" s="14" t="s">
        <v>1712</v>
      </c>
      <c r="S46" s="14" t="s">
        <v>1713</v>
      </c>
      <c r="T46" s="14" t="s">
        <v>292</v>
      </c>
      <c r="U46" s="14" t="s">
        <v>28</v>
      </c>
      <c r="V46" s="66">
        <v>84119.0</v>
      </c>
      <c r="W46" s="14" t="s">
        <v>29</v>
      </c>
      <c r="X46" s="27" t="s">
        <v>1642</v>
      </c>
      <c r="Y46" s="30">
        <f t="shared" si="43"/>
        <v>44280</v>
      </c>
      <c r="Z46" s="30"/>
      <c r="AA46" s="27"/>
      <c r="AB46" s="27">
        <f t="shared" si="44"/>
        <v>1632</v>
      </c>
      <c r="AC46" s="31" t="str">
        <f t="shared" si="45"/>
        <v/>
      </c>
      <c r="AD46" s="145" t="s">
        <v>2174</v>
      </c>
      <c r="AE46" s="14"/>
      <c r="AF46" s="14"/>
      <c r="AG46" s="14"/>
      <c r="AH46" s="14"/>
      <c r="AI46" s="14"/>
      <c r="AJ46" s="14"/>
      <c r="AK46" s="14"/>
      <c r="AL46" s="14"/>
    </row>
    <row r="47" ht="14.25" customHeight="1">
      <c r="A47" s="14">
        <v>10.0</v>
      </c>
      <c r="B47" s="30">
        <v>44291.0</v>
      </c>
      <c r="C47" s="31">
        <f t="shared" si="41"/>
        <v>1621</v>
      </c>
      <c r="D47" s="14" t="s">
        <v>2175</v>
      </c>
      <c r="E47" s="34">
        <v>31289.0</v>
      </c>
      <c r="F47" s="27" t="s">
        <v>52</v>
      </c>
      <c r="G47" s="14"/>
      <c r="H47" s="14"/>
      <c r="I47" s="14"/>
      <c r="J47" s="27">
        <v>30.0</v>
      </c>
      <c r="K47" s="27"/>
      <c r="L47" s="27"/>
      <c r="M47" s="27"/>
      <c r="N47" s="27"/>
      <c r="O47" s="45" t="str">
        <f t="shared" ref="O47:P47" si="52">IF(M47&gt;0,1,"")</f>
        <v/>
      </c>
      <c r="P47" s="45" t="str">
        <f t="shared" si="52"/>
        <v/>
      </c>
      <c r="Q47" s="45"/>
      <c r="R47" s="14" t="s">
        <v>1748</v>
      </c>
      <c r="S47" s="35" t="s">
        <v>1749</v>
      </c>
      <c r="T47" s="35" t="s">
        <v>186</v>
      </c>
      <c r="U47" s="35" t="s">
        <v>28</v>
      </c>
      <c r="V47" s="144">
        <v>84116.0</v>
      </c>
      <c r="W47" s="35" t="s">
        <v>29</v>
      </c>
      <c r="X47" s="42" t="s">
        <v>64</v>
      </c>
      <c r="Y47" s="29">
        <f t="shared" si="43"/>
        <v>44291</v>
      </c>
      <c r="Z47" s="30">
        <v>44295.0</v>
      </c>
      <c r="AA47" s="27" t="s">
        <v>2176</v>
      </c>
      <c r="AB47" s="27" t="str">
        <f t="shared" si="44"/>
        <v/>
      </c>
      <c r="AC47" s="31">
        <f t="shared" si="45"/>
        <v>4</v>
      </c>
      <c r="AD47" s="14" t="s">
        <v>2177</v>
      </c>
      <c r="AE47" s="14"/>
      <c r="AF47" s="14"/>
      <c r="AG47" s="56"/>
      <c r="AH47" s="56"/>
      <c r="AI47" s="53"/>
      <c r="AJ47" s="53"/>
      <c r="AK47" s="53"/>
      <c r="AL47" s="53"/>
    </row>
    <row r="48" ht="14.25" customHeight="1">
      <c r="A48" s="14">
        <v>16.0</v>
      </c>
      <c r="B48" s="30">
        <v>44265.0</v>
      </c>
      <c r="C48" s="31">
        <f t="shared" si="41"/>
        <v>1647</v>
      </c>
      <c r="D48" s="14" t="s">
        <v>2178</v>
      </c>
      <c r="E48" s="34">
        <v>65223.0</v>
      </c>
      <c r="F48" s="27" t="s">
        <v>52</v>
      </c>
      <c r="G48" s="14"/>
      <c r="H48" s="14"/>
      <c r="I48" s="14"/>
      <c r="J48" s="27">
        <v>62.0</v>
      </c>
      <c r="K48" s="27"/>
      <c r="L48" s="27"/>
      <c r="M48" s="27"/>
      <c r="N48" s="27"/>
      <c r="O48" s="45" t="str">
        <f t="shared" ref="O48:P48" si="53">IF(M48&gt;0,1,"")</f>
        <v/>
      </c>
      <c r="P48" s="45" t="str">
        <f t="shared" si="53"/>
        <v/>
      </c>
      <c r="Q48" s="45"/>
      <c r="R48" s="14" t="s">
        <v>1743</v>
      </c>
      <c r="S48" s="35" t="s">
        <v>1744</v>
      </c>
      <c r="T48" s="35" t="s">
        <v>186</v>
      </c>
      <c r="U48" s="35" t="s">
        <v>28</v>
      </c>
      <c r="V48" s="144">
        <v>84116.0</v>
      </c>
      <c r="W48" s="35" t="s">
        <v>29</v>
      </c>
      <c r="X48" s="42" t="s">
        <v>64</v>
      </c>
      <c r="Y48" s="29">
        <f t="shared" si="43"/>
        <v>44265</v>
      </c>
      <c r="Z48" s="30">
        <v>44295.0</v>
      </c>
      <c r="AA48" s="27" t="s">
        <v>2179</v>
      </c>
      <c r="AB48" s="27" t="str">
        <f t="shared" si="44"/>
        <v/>
      </c>
      <c r="AC48" s="31">
        <f t="shared" si="45"/>
        <v>30</v>
      </c>
      <c r="AD48" s="14" t="s">
        <v>2180</v>
      </c>
      <c r="AE48" s="14"/>
      <c r="AF48" s="14"/>
      <c r="AG48" s="14"/>
      <c r="AH48" s="14"/>
      <c r="AI48" s="14"/>
      <c r="AJ48" s="14"/>
      <c r="AK48" s="14"/>
      <c r="AL48" s="14"/>
    </row>
    <row r="49" ht="14.25" customHeight="1">
      <c r="A49" s="14">
        <v>8.0</v>
      </c>
      <c r="B49" s="30">
        <v>44256.0</v>
      </c>
      <c r="C49" s="31">
        <f t="shared" si="41"/>
        <v>1656</v>
      </c>
      <c r="D49" s="14" t="s">
        <v>2181</v>
      </c>
      <c r="E49" s="34">
        <v>25285.0</v>
      </c>
      <c r="F49" s="27" t="s">
        <v>52</v>
      </c>
      <c r="G49" s="14"/>
      <c r="H49" s="14"/>
      <c r="I49" s="14"/>
      <c r="J49" s="27">
        <v>36.0</v>
      </c>
      <c r="K49" s="27"/>
      <c r="L49" s="27"/>
      <c r="M49" s="27"/>
      <c r="N49" s="27"/>
      <c r="O49" s="45" t="str">
        <f t="shared" ref="O49:P49" si="54">IF(M49&gt;0,1,"")</f>
        <v/>
      </c>
      <c r="P49" s="45" t="str">
        <f t="shared" si="54"/>
        <v/>
      </c>
      <c r="Q49" s="45"/>
      <c r="R49" s="14" t="s">
        <v>77</v>
      </c>
      <c r="S49" s="35" t="s">
        <v>1404</v>
      </c>
      <c r="T49" s="35" t="s">
        <v>731</v>
      </c>
      <c r="U49" s="35" t="s">
        <v>28</v>
      </c>
      <c r="V49" s="144">
        <v>84123.0</v>
      </c>
      <c r="W49" s="35" t="s">
        <v>29</v>
      </c>
      <c r="X49" s="42" t="s">
        <v>1642</v>
      </c>
      <c r="Y49" s="29">
        <f t="shared" si="43"/>
        <v>44256</v>
      </c>
      <c r="Z49" s="30"/>
      <c r="AA49" s="27"/>
      <c r="AB49" s="27">
        <f t="shared" si="44"/>
        <v>1656</v>
      </c>
      <c r="AC49" s="31" t="str">
        <f t="shared" si="45"/>
        <v/>
      </c>
      <c r="AD49" s="14" t="s">
        <v>2182</v>
      </c>
      <c r="AE49" s="57"/>
      <c r="AF49" s="57"/>
      <c r="AG49" s="14"/>
      <c r="AH49" s="14"/>
      <c r="AI49" s="59"/>
      <c r="AJ49" s="59"/>
      <c r="AK49" s="59"/>
      <c r="AL49" s="59"/>
    </row>
    <row r="50" ht="14.25" customHeight="1">
      <c r="A50" s="14">
        <v>12.0</v>
      </c>
      <c r="B50" s="30">
        <v>44246.0</v>
      </c>
      <c r="C50" s="31">
        <f t="shared" si="41"/>
        <v>1666</v>
      </c>
      <c r="D50" s="14" t="s">
        <v>2183</v>
      </c>
      <c r="E50" s="34">
        <v>60030.0</v>
      </c>
      <c r="F50" s="27" t="s">
        <v>52</v>
      </c>
      <c r="G50" s="14"/>
      <c r="H50" s="14"/>
      <c r="I50" s="14"/>
      <c r="J50" s="27">
        <v>57.0</v>
      </c>
      <c r="K50" s="27"/>
      <c r="L50" s="27"/>
      <c r="M50" s="27"/>
      <c r="N50" s="27"/>
      <c r="O50" s="45" t="str">
        <f t="shared" ref="O50:P50" si="55">IF(M50&gt;0,1,"")</f>
        <v/>
      </c>
      <c r="P50" s="45" t="str">
        <f t="shared" si="55"/>
        <v/>
      </c>
      <c r="Q50" s="45"/>
      <c r="R50" s="14" t="s">
        <v>1476</v>
      </c>
      <c r="S50" s="35" t="s">
        <v>1477</v>
      </c>
      <c r="T50" s="35" t="s">
        <v>292</v>
      </c>
      <c r="U50" s="35" t="s">
        <v>28</v>
      </c>
      <c r="V50" s="144">
        <v>84119.0</v>
      </c>
      <c r="W50" s="35" t="s">
        <v>29</v>
      </c>
      <c r="X50" s="42" t="s">
        <v>64</v>
      </c>
      <c r="Y50" s="29">
        <f t="shared" si="43"/>
        <v>44246</v>
      </c>
      <c r="Z50" s="30">
        <v>44295.0</v>
      </c>
      <c r="AA50" s="27" t="s">
        <v>2184</v>
      </c>
      <c r="AB50" s="27" t="str">
        <f t="shared" si="44"/>
        <v/>
      </c>
      <c r="AC50" s="31">
        <f t="shared" si="45"/>
        <v>49</v>
      </c>
      <c r="AD50" s="14" t="s">
        <v>2185</v>
      </c>
      <c r="AE50" s="14"/>
      <c r="AF50" s="14"/>
      <c r="AG50" s="14"/>
      <c r="AH50" s="14"/>
      <c r="AI50" s="14"/>
      <c r="AJ50" s="14"/>
      <c r="AK50" s="14"/>
      <c r="AL50" s="14"/>
    </row>
    <row r="51" ht="14.25" customHeight="1">
      <c r="A51" s="14">
        <v>4.0</v>
      </c>
      <c r="B51" s="30">
        <v>44251.0</v>
      </c>
      <c r="C51" s="31">
        <f t="shared" si="41"/>
        <v>1661</v>
      </c>
      <c r="D51" s="14" t="s">
        <v>2186</v>
      </c>
      <c r="E51" s="34">
        <v>36533.0</v>
      </c>
      <c r="F51" s="27" t="s">
        <v>45</v>
      </c>
      <c r="G51" s="14"/>
      <c r="H51" s="14"/>
      <c r="I51" s="14"/>
      <c r="J51" s="27">
        <v>24.0</v>
      </c>
      <c r="K51" s="27"/>
      <c r="L51" s="27"/>
      <c r="M51" s="27"/>
      <c r="N51" s="27"/>
      <c r="O51" s="45" t="str">
        <f t="shared" ref="O51:P51" si="56">IF(M51&gt;0,1,"")</f>
        <v/>
      </c>
      <c r="P51" s="45" t="str">
        <f t="shared" si="56"/>
        <v/>
      </c>
      <c r="Q51" s="45"/>
      <c r="R51" s="14" t="s">
        <v>1832</v>
      </c>
      <c r="S51" s="35" t="s">
        <v>1834</v>
      </c>
      <c r="T51" s="35" t="s">
        <v>186</v>
      </c>
      <c r="U51" s="35" t="s">
        <v>28</v>
      </c>
      <c r="V51" s="144">
        <v>84101.0</v>
      </c>
      <c r="W51" s="35" t="s">
        <v>29</v>
      </c>
      <c r="X51" s="42" t="s">
        <v>64</v>
      </c>
      <c r="Y51" s="29">
        <f t="shared" si="43"/>
        <v>44251</v>
      </c>
      <c r="Z51" s="30">
        <v>44295.0</v>
      </c>
      <c r="AA51" s="27" t="s">
        <v>2187</v>
      </c>
      <c r="AB51" s="27" t="str">
        <f t="shared" si="44"/>
        <v/>
      </c>
      <c r="AC51" s="31">
        <f t="shared" si="45"/>
        <v>44</v>
      </c>
      <c r="AD51" s="14" t="s">
        <v>2188</v>
      </c>
      <c r="AE51" s="14"/>
      <c r="AF51" s="14"/>
      <c r="AG51" s="14"/>
      <c r="AH51" s="14"/>
      <c r="AI51" s="14"/>
      <c r="AJ51" s="14"/>
      <c r="AK51" s="14"/>
      <c r="AL51" s="14"/>
    </row>
    <row r="52" ht="14.25" customHeight="1">
      <c r="A52" s="14"/>
      <c r="B52" s="30"/>
      <c r="C52" s="27"/>
      <c r="D52" s="14"/>
      <c r="F52" s="27"/>
      <c r="G52" s="14"/>
      <c r="H52" s="14"/>
      <c r="I52" s="14"/>
      <c r="J52" s="27"/>
      <c r="K52" s="27"/>
      <c r="L52" s="27"/>
      <c r="M52" s="27"/>
      <c r="N52" s="27"/>
      <c r="O52" s="27"/>
      <c r="P52" s="27"/>
      <c r="Q52" s="27"/>
      <c r="R52" s="14"/>
      <c r="S52" s="14"/>
      <c r="T52" s="14"/>
      <c r="U52" s="14"/>
      <c r="V52" s="66"/>
      <c r="W52" s="14"/>
      <c r="X52" s="27"/>
      <c r="Y52" s="29"/>
      <c r="Z52" s="14"/>
      <c r="AA52" s="27"/>
      <c r="AB52" s="27"/>
      <c r="AC52" s="27"/>
      <c r="AD52" s="14"/>
      <c r="AE52" s="14"/>
      <c r="AF52" s="14"/>
    </row>
    <row r="53" ht="14.25" customHeight="1">
      <c r="A53" s="14">
        <v>18.0</v>
      </c>
      <c r="B53" s="30">
        <v>44260.0</v>
      </c>
      <c r="C53" s="31">
        <f t="shared" ref="C53:C64" si="58">B$3-B53</f>
        <v>1652</v>
      </c>
      <c r="D53" s="14" t="s">
        <v>2189</v>
      </c>
      <c r="E53" s="34">
        <v>115619.0</v>
      </c>
      <c r="F53" s="27" t="s">
        <v>52</v>
      </c>
      <c r="G53" s="14"/>
      <c r="H53" s="14"/>
      <c r="I53" s="14"/>
      <c r="J53" s="27">
        <v>68.0</v>
      </c>
      <c r="K53" s="27"/>
      <c r="L53" s="27"/>
      <c r="M53" s="27"/>
      <c r="N53" s="27"/>
      <c r="O53" s="45" t="str">
        <f t="shared" ref="O53:P53" si="57">IF(M53&gt;0,1,"")</f>
        <v/>
      </c>
      <c r="P53" s="45" t="str">
        <f t="shared" si="57"/>
        <v/>
      </c>
      <c r="Q53" s="45"/>
      <c r="R53" s="14" t="s">
        <v>1803</v>
      </c>
      <c r="S53" s="35" t="s">
        <v>2190</v>
      </c>
      <c r="T53" s="35" t="s">
        <v>641</v>
      </c>
      <c r="U53" s="35" t="s">
        <v>28</v>
      </c>
      <c r="V53" s="144">
        <v>84009.0</v>
      </c>
      <c r="W53" s="35" t="s">
        <v>29</v>
      </c>
      <c r="X53" s="42" t="s">
        <v>1642</v>
      </c>
      <c r="Y53" s="29">
        <f t="shared" ref="Y53:Y64" si="59">IF(X53="V",B53,IF(X53="C",B53,""))</f>
        <v>44260</v>
      </c>
      <c r="Z53" s="30"/>
      <c r="AA53" s="27"/>
      <c r="AB53" s="27">
        <f t="shared" ref="AB53:AB64" si="60">IF(X53="V",B$3-Y53,IF(X53="C","",""))</f>
        <v>1652</v>
      </c>
      <c r="AC53" s="31" t="str">
        <f t="shared" ref="AC53:AC64" si="61">IF(X53="","",IF(X53="V","",IF(X53="C",Z53-Y53,"Yikes")))</f>
        <v/>
      </c>
      <c r="AD53" s="14" t="s">
        <v>2191</v>
      </c>
      <c r="AE53" s="14"/>
      <c r="AF53" s="14"/>
      <c r="AG53" s="14"/>
      <c r="AH53" s="14"/>
      <c r="AI53" s="14"/>
      <c r="AJ53" s="14"/>
      <c r="AK53" s="14"/>
      <c r="AL53" s="14"/>
    </row>
    <row r="54" ht="14.25" customHeight="1">
      <c r="A54" s="39">
        <v>20.0</v>
      </c>
      <c r="B54" s="37">
        <v>44285.0</v>
      </c>
      <c r="C54" s="38">
        <f t="shared" si="58"/>
        <v>1627</v>
      </c>
      <c r="D54" s="39" t="s">
        <v>2192</v>
      </c>
      <c r="E54" s="40">
        <v>116742.0</v>
      </c>
      <c r="F54" s="36" t="s">
        <v>52</v>
      </c>
      <c r="G54" s="14"/>
      <c r="H54" s="14"/>
      <c r="I54" s="14"/>
      <c r="J54" s="36">
        <v>93.0</v>
      </c>
      <c r="O54" s="14"/>
      <c r="P54" s="14"/>
      <c r="Q54" s="14"/>
      <c r="R54" s="39" t="s">
        <v>483</v>
      </c>
      <c r="S54" s="39" t="s">
        <v>484</v>
      </c>
      <c r="T54" s="39" t="s">
        <v>256</v>
      </c>
      <c r="U54" s="39" t="s">
        <v>28</v>
      </c>
      <c r="V54" s="81">
        <v>84057.0</v>
      </c>
      <c r="W54" s="39" t="s">
        <v>35</v>
      </c>
      <c r="X54" s="36" t="s">
        <v>64</v>
      </c>
      <c r="Y54" s="37">
        <f t="shared" si="59"/>
        <v>44285</v>
      </c>
      <c r="Z54" s="37">
        <v>44299.0</v>
      </c>
      <c r="AA54" s="36" t="s">
        <v>2193</v>
      </c>
      <c r="AB54" s="36" t="str">
        <f t="shared" si="60"/>
        <v/>
      </c>
      <c r="AC54" s="38">
        <f t="shared" si="61"/>
        <v>14</v>
      </c>
      <c r="AD54" s="146" t="s">
        <v>2194</v>
      </c>
      <c r="AE54" s="14"/>
      <c r="AF54" s="14"/>
      <c r="AG54" s="14"/>
      <c r="AH54" s="14"/>
      <c r="AI54" s="14"/>
      <c r="AJ54" s="14"/>
      <c r="AK54" s="14"/>
      <c r="AL54" s="14"/>
    </row>
    <row r="55" ht="14.25" customHeight="1">
      <c r="A55" s="14">
        <v>6.0</v>
      </c>
      <c r="B55" s="30">
        <v>44252.0</v>
      </c>
      <c r="C55" s="31">
        <f t="shared" si="58"/>
        <v>1660</v>
      </c>
      <c r="D55" s="14" t="s">
        <v>2195</v>
      </c>
      <c r="E55" s="34">
        <v>46710.0</v>
      </c>
      <c r="F55" s="27" t="s">
        <v>52</v>
      </c>
      <c r="G55" s="14"/>
      <c r="H55" s="14"/>
      <c r="I55" s="14"/>
      <c r="J55" s="27">
        <v>34.0</v>
      </c>
      <c r="K55" s="27"/>
      <c r="L55" s="27"/>
      <c r="M55" s="27"/>
      <c r="N55" s="27"/>
      <c r="O55" s="45" t="str">
        <f t="shared" ref="O55:P55" si="62">IF(M55&gt;0,1,"")</f>
        <v/>
      </c>
      <c r="P55" s="45" t="str">
        <f t="shared" si="62"/>
        <v/>
      </c>
      <c r="Q55" s="45"/>
      <c r="R55" s="14" t="s">
        <v>1695</v>
      </c>
      <c r="S55" s="35" t="s">
        <v>1696</v>
      </c>
      <c r="T55" s="35" t="s">
        <v>292</v>
      </c>
      <c r="U55" s="35" t="s">
        <v>28</v>
      </c>
      <c r="V55" s="144">
        <v>84119.0</v>
      </c>
      <c r="W55" s="35" t="s">
        <v>29</v>
      </c>
      <c r="X55" s="42" t="s">
        <v>64</v>
      </c>
      <c r="Y55" s="29">
        <f t="shared" si="59"/>
        <v>44252</v>
      </c>
      <c r="Z55" s="30">
        <v>44300.0</v>
      </c>
      <c r="AA55" s="27" t="s">
        <v>2196</v>
      </c>
      <c r="AB55" s="27" t="str">
        <f t="shared" si="60"/>
        <v/>
      </c>
      <c r="AC55" s="31">
        <f t="shared" si="61"/>
        <v>48</v>
      </c>
      <c r="AD55" s="14" t="s">
        <v>2197</v>
      </c>
      <c r="AE55" s="14"/>
      <c r="AF55" s="14"/>
      <c r="AG55" s="14"/>
      <c r="AH55" s="14"/>
      <c r="AI55" s="14"/>
      <c r="AJ55" s="14"/>
      <c r="AK55" s="14"/>
      <c r="AL55" s="14"/>
    </row>
    <row r="56" ht="14.25" customHeight="1">
      <c r="A56" s="14">
        <v>6.0</v>
      </c>
      <c r="B56" s="30">
        <v>44293.0</v>
      </c>
      <c r="C56" s="31">
        <f t="shared" si="58"/>
        <v>1619</v>
      </c>
      <c r="D56" s="14" t="s">
        <v>2198</v>
      </c>
      <c r="E56" s="34">
        <v>32255.0</v>
      </c>
      <c r="F56" s="27" t="s">
        <v>45</v>
      </c>
      <c r="G56" s="14"/>
      <c r="H56" s="14"/>
      <c r="I56" s="14"/>
      <c r="J56" s="27">
        <v>21.0</v>
      </c>
      <c r="K56" s="27"/>
      <c r="L56" s="27"/>
      <c r="M56" s="27"/>
      <c r="N56" s="27"/>
      <c r="O56" s="45" t="str">
        <f t="shared" ref="O56:P56" si="63">IF(M56&gt;0,1,"")</f>
        <v/>
      </c>
      <c r="P56" s="45" t="str">
        <f t="shared" si="63"/>
        <v/>
      </c>
      <c r="Q56" s="45"/>
      <c r="R56" s="14" t="s">
        <v>2199</v>
      </c>
      <c r="S56" s="35" t="s">
        <v>936</v>
      </c>
      <c r="T56" s="35" t="s">
        <v>292</v>
      </c>
      <c r="U56" s="35" t="s">
        <v>28</v>
      </c>
      <c r="V56" s="144">
        <v>84119.0</v>
      </c>
      <c r="W56" s="35" t="s">
        <v>29</v>
      </c>
      <c r="X56" s="42" t="s">
        <v>64</v>
      </c>
      <c r="Y56" s="29">
        <f t="shared" si="59"/>
        <v>44293</v>
      </c>
      <c r="Z56" s="30">
        <v>44302.0</v>
      </c>
      <c r="AA56" s="27"/>
      <c r="AB56" s="27" t="str">
        <f t="shared" si="60"/>
        <v/>
      </c>
      <c r="AC56" s="31">
        <f t="shared" si="61"/>
        <v>9</v>
      </c>
      <c r="AD56" s="14" t="s">
        <v>2200</v>
      </c>
      <c r="AE56" s="14"/>
      <c r="AF56" s="14"/>
      <c r="AG56" s="14"/>
      <c r="AH56" s="14"/>
      <c r="AI56" s="14"/>
      <c r="AJ56" s="14"/>
      <c r="AK56" s="14"/>
      <c r="AL56" s="14"/>
    </row>
    <row r="57" ht="14.25" customHeight="1">
      <c r="A57" s="14">
        <v>21.0</v>
      </c>
      <c r="B57" s="30">
        <v>44225.0</v>
      </c>
      <c r="C57" s="31">
        <f t="shared" si="58"/>
        <v>1687</v>
      </c>
      <c r="D57" s="14" t="s">
        <v>2201</v>
      </c>
      <c r="E57" s="34">
        <v>1.2232393E7</v>
      </c>
      <c r="F57" s="27" t="s">
        <v>52</v>
      </c>
      <c r="G57" s="14"/>
      <c r="H57" s="14"/>
      <c r="I57" s="14"/>
      <c r="J57" s="27">
        <v>91.0</v>
      </c>
      <c r="K57" s="27"/>
      <c r="L57" s="27"/>
      <c r="M57" s="27"/>
      <c r="N57" s="27"/>
      <c r="O57" s="45"/>
      <c r="P57" s="45"/>
      <c r="Q57" s="45"/>
      <c r="R57" s="14" t="s">
        <v>1332</v>
      </c>
      <c r="S57" s="35" t="s">
        <v>1334</v>
      </c>
      <c r="T57" s="35" t="s">
        <v>186</v>
      </c>
      <c r="U57" s="35" t="s">
        <v>28</v>
      </c>
      <c r="V57" s="144">
        <v>84116.0</v>
      </c>
      <c r="W57" s="35" t="s">
        <v>29</v>
      </c>
      <c r="X57" s="42" t="s">
        <v>64</v>
      </c>
      <c r="Y57" s="29">
        <f t="shared" si="59"/>
        <v>44225</v>
      </c>
      <c r="Z57" s="30">
        <v>44302.0</v>
      </c>
      <c r="AA57" s="27" t="s">
        <v>2202</v>
      </c>
      <c r="AB57" s="27" t="str">
        <f t="shared" si="60"/>
        <v/>
      </c>
      <c r="AC57" s="31">
        <f t="shared" si="61"/>
        <v>77</v>
      </c>
      <c r="AD57" s="14" t="s">
        <v>2203</v>
      </c>
      <c r="AE57" s="14"/>
      <c r="AF57" s="14"/>
      <c r="AG57" s="14"/>
      <c r="AH57" s="14"/>
      <c r="AI57" s="14"/>
      <c r="AJ57" s="14"/>
      <c r="AK57" s="14"/>
      <c r="AL57" s="14"/>
    </row>
    <row r="58" ht="14.25" customHeight="1">
      <c r="A58" s="14">
        <v>10.0</v>
      </c>
      <c r="B58" s="30">
        <v>44228.0</v>
      </c>
      <c r="C58" s="31">
        <f t="shared" si="58"/>
        <v>1684</v>
      </c>
      <c r="D58" s="14" t="s">
        <v>2204</v>
      </c>
      <c r="E58" s="34">
        <v>45492.0</v>
      </c>
      <c r="F58" s="27" t="s">
        <v>52</v>
      </c>
      <c r="G58" s="14"/>
      <c r="H58" s="14"/>
      <c r="I58" s="14"/>
      <c r="J58" s="27">
        <v>57.0</v>
      </c>
      <c r="K58" s="27"/>
      <c r="L58" s="27"/>
      <c r="M58" s="27"/>
      <c r="N58" s="27"/>
      <c r="O58" s="45" t="str">
        <f t="shared" ref="O58:P58" si="64">IF(M58&gt;0,1,"")</f>
        <v/>
      </c>
      <c r="P58" s="45" t="str">
        <f t="shared" si="64"/>
        <v/>
      </c>
      <c r="Q58" s="45"/>
      <c r="R58" s="14" t="s">
        <v>1358</v>
      </c>
      <c r="S58" s="35" t="s">
        <v>1360</v>
      </c>
      <c r="T58" s="35" t="s">
        <v>641</v>
      </c>
      <c r="U58" s="35" t="s">
        <v>28</v>
      </c>
      <c r="V58" s="144">
        <v>84065.0</v>
      </c>
      <c r="W58" s="35" t="s">
        <v>29</v>
      </c>
      <c r="X58" s="42" t="s">
        <v>64</v>
      </c>
      <c r="Y58" s="29">
        <f t="shared" si="59"/>
        <v>44228</v>
      </c>
      <c r="Z58" s="30">
        <v>44301.0</v>
      </c>
      <c r="AA58" s="27" t="s">
        <v>2205</v>
      </c>
      <c r="AB58" s="27" t="str">
        <f t="shared" si="60"/>
        <v/>
      </c>
      <c r="AC58" s="31">
        <f t="shared" si="61"/>
        <v>73</v>
      </c>
      <c r="AD58" s="14" t="s">
        <v>2206</v>
      </c>
      <c r="AE58" s="14"/>
      <c r="AF58" s="14"/>
      <c r="AG58" s="14"/>
      <c r="AH58" s="14"/>
      <c r="AI58" s="14"/>
      <c r="AJ58" s="14"/>
      <c r="AK58" s="14"/>
      <c r="AL58" s="14"/>
    </row>
    <row r="59" ht="14.25" customHeight="1">
      <c r="A59" s="14">
        <v>4.0</v>
      </c>
      <c r="B59" s="30">
        <v>44270.0</v>
      </c>
      <c r="C59" s="31">
        <f t="shared" si="58"/>
        <v>1642</v>
      </c>
      <c r="D59" s="14" t="s">
        <v>2207</v>
      </c>
      <c r="E59" s="34">
        <v>1.2232168E7</v>
      </c>
      <c r="F59" s="27" t="s">
        <v>52</v>
      </c>
      <c r="G59" s="14"/>
      <c r="H59" s="14"/>
      <c r="I59" s="14"/>
      <c r="J59" s="27">
        <v>20.0</v>
      </c>
      <c r="K59" s="27"/>
      <c r="L59" s="27"/>
      <c r="M59" s="27"/>
      <c r="N59" s="27"/>
      <c r="O59" s="45" t="str">
        <f t="shared" ref="O59:P59" si="65">IF(M59&gt;0,1,"")</f>
        <v/>
      </c>
      <c r="P59" s="45" t="str">
        <f t="shared" si="65"/>
        <v/>
      </c>
      <c r="Q59" s="45"/>
      <c r="R59" s="14" t="s">
        <v>2208</v>
      </c>
      <c r="S59" s="35" t="s">
        <v>2209</v>
      </c>
      <c r="T59" s="35" t="s">
        <v>617</v>
      </c>
      <c r="U59" s="35" t="s">
        <v>28</v>
      </c>
      <c r="V59" s="144">
        <v>84044.0</v>
      </c>
      <c r="W59" s="35" t="s">
        <v>29</v>
      </c>
      <c r="X59" s="42" t="s">
        <v>64</v>
      </c>
      <c r="Y59" s="29">
        <f t="shared" si="59"/>
        <v>44270</v>
      </c>
      <c r="Z59" s="30">
        <v>44307.0</v>
      </c>
      <c r="AA59" s="27" t="s">
        <v>2210</v>
      </c>
      <c r="AB59" s="27" t="str">
        <f t="shared" si="60"/>
        <v/>
      </c>
      <c r="AC59" s="31">
        <f t="shared" si="61"/>
        <v>37</v>
      </c>
      <c r="AD59" s="14" t="s">
        <v>2211</v>
      </c>
      <c r="AE59" s="14"/>
      <c r="AF59" s="14"/>
      <c r="AG59" s="14"/>
      <c r="AH59" s="14"/>
      <c r="AI59" s="14"/>
      <c r="AJ59" s="14"/>
      <c r="AK59" s="14"/>
      <c r="AL59" s="14"/>
    </row>
    <row r="60" ht="14.25" customHeight="1">
      <c r="A60" s="14">
        <v>8.0</v>
      </c>
      <c r="B60" s="30">
        <v>44267.0</v>
      </c>
      <c r="C60" s="31">
        <f t="shared" si="58"/>
        <v>1645</v>
      </c>
      <c r="D60" s="14" t="s">
        <v>2212</v>
      </c>
      <c r="E60" s="34">
        <v>20189.0</v>
      </c>
      <c r="F60" s="27" t="s">
        <v>52</v>
      </c>
      <c r="G60" s="14"/>
      <c r="H60" s="14"/>
      <c r="I60" s="14"/>
      <c r="J60" s="27">
        <v>32.0</v>
      </c>
      <c r="K60" s="27"/>
      <c r="L60" s="27"/>
      <c r="M60" s="27"/>
      <c r="N60" s="27"/>
      <c r="O60" s="45" t="str">
        <f t="shared" ref="O60:P60" si="66">IF(M60&gt;0,1,"")</f>
        <v/>
      </c>
      <c r="P60" s="45" t="str">
        <f t="shared" si="66"/>
        <v/>
      </c>
      <c r="Q60" s="45"/>
      <c r="R60" s="14" t="s">
        <v>1698</v>
      </c>
      <c r="S60" s="35" t="s">
        <v>1700</v>
      </c>
      <c r="T60" s="35" t="s">
        <v>292</v>
      </c>
      <c r="U60" s="35" t="s">
        <v>28</v>
      </c>
      <c r="V60" s="144">
        <v>84120.0</v>
      </c>
      <c r="W60" s="35" t="s">
        <v>29</v>
      </c>
      <c r="X60" s="42" t="s">
        <v>64</v>
      </c>
      <c r="Y60" s="29">
        <f t="shared" si="59"/>
        <v>44267</v>
      </c>
      <c r="Z60" s="30">
        <v>44307.0</v>
      </c>
      <c r="AA60" s="27" t="s">
        <v>2213</v>
      </c>
      <c r="AB60" s="27" t="str">
        <f t="shared" si="60"/>
        <v/>
      </c>
      <c r="AC60" s="31">
        <f t="shared" si="61"/>
        <v>40</v>
      </c>
      <c r="AD60" s="14" t="s">
        <v>2214</v>
      </c>
      <c r="AE60" s="14"/>
      <c r="AF60" s="14"/>
      <c r="AG60" s="14"/>
      <c r="AH60" s="14"/>
      <c r="AI60" s="14"/>
      <c r="AJ60" s="14"/>
      <c r="AK60" s="14"/>
      <c r="AL60" s="14"/>
    </row>
    <row r="61" ht="14.25" customHeight="1">
      <c r="A61" s="14">
        <v>12.0</v>
      </c>
      <c r="B61" s="30">
        <v>44279.0</v>
      </c>
      <c r="C61" s="31">
        <f t="shared" si="58"/>
        <v>1633</v>
      </c>
      <c r="D61" s="14" t="s">
        <v>2170</v>
      </c>
      <c r="E61" s="34">
        <v>11468.0</v>
      </c>
      <c r="F61" s="27" t="s">
        <v>52</v>
      </c>
      <c r="G61" s="14"/>
      <c r="H61" s="14"/>
      <c r="I61" s="14"/>
      <c r="J61" s="27">
        <v>47.0</v>
      </c>
      <c r="K61" s="27"/>
      <c r="L61" s="27"/>
      <c r="M61" s="27"/>
      <c r="N61" s="27"/>
      <c r="O61" s="45" t="str">
        <f t="shared" ref="O61:P61" si="67">IF(M61&gt;0,1,"")</f>
        <v/>
      </c>
      <c r="P61" s="45" t="str">
        <f t="shared" si="67"/>
        <v/>
      </c>
      <c r="Q61" s="45"/>
      <c r="R61" s="14" t="s">
        <v>445</v>
      </c>
      <c r="S61" s="35" t="s">
        <v>447</v>
      </c>
      <c r="T61" s="35" t="s">
        <v>341</v>
      </c>
      <c r="U61" s="35" t="s">
        <v>28</v>
      </c>
      <c r="V61" s="144">
        <v>84118.0</v>
      </c>
      <c r="W61" s="35" t="s">
        <v>29</v>
      </c>
      <c r="X61" s="42" t="s">
        <v>64</v>
      </c>
      <c r="Y61" s="29">
        <f t="shared" si="59"/>
        <v>44279</v>
      </c>
      <c r="Z61" s="30">
        <v>44308.0</v>
      </c>
      <c r="AA61" s="27" t="s">
        <v>2215</v>
      </c>
      <c r="AB61" s="27" t="str">
        <f t="shared" si="60"/>
        <v/>
      </c>
      <c r="AC61" s="31">
        <f t="shared" si="61"/>
        <v>29</v>
      </c>
      <c r="AD61" s="14" t="s">
        <v>2172</v>
      </c>
      <c r="AE61" s="35"/>
      <c r="AF61" s="35"/>
      <c r="AG61" s="14"/>
      <c r="AH61" s="14"/>
      <c r="AI61" s="14"/>
      <c r="AJ61" s="14"/>
      <c r="AK61" s="14"/>
      <c r="AL61" s="14"/>
    </row>
    <row r="62" ht="14.25" customHeight="1">
      <c r="A62" s="14">
        <v>8.0</v>
      </c>
      <c r="B62" s="30">
        <v>44256.0</v>
      </c>
      <c r="C62" s="31">
        <f t="shared" si="58"/>
        <v>1656</v>
      </c>
      <c r="D62" s="14" t="s">
        <v>2181</v>
      </c>
      <c r="E62" s="34">
        <v>25285.0</v>
      </c>
      <c r="F62" s="27" t="s">
        <v>52</v>
      </c>
      <c r="G62" s="14"/>
      <c r="H62" s="14"/>
      <c r="I62" s="14"/>
      <c r="J62" s="27">
        <v>36.0</v>
      </c>
      <c r="K62" s="27"/>
      <c r="L62" s="27"/>
      <c r="M62" s="27"/>
      <c r="N62" s="27"/>
      <c r="O62" s="45" t="str">
        <f t="shared" ref="O62:P62" si="68">IF(M62&gt;0,1,"")</f>
        <v/>
      </c>
      <c r="P62" s="45" t="str">
        <f t="shared" si="68"/>
        <v/>
      </c>
      <c r="Q62" s="45"/>
      <c r="R62" s="14" t="s">
        <v>77</v>
      </c>
      <c r="S62" s="35" t="s">
        <v>1404</v>
      </c>
      <c r="T62" s="35" t="s">
        <v>731</v>
      </c>
      <c r="U62" s="35" t="s">
        <v>28</v>
      </c>
      <c r="V62" s="144">
        <v>84123.0</v>
      </c>
      <c r="W62" s="35" t="s">
        <v>29</v>
      </c>
      <c r="X62" s="42" t="s">
        <v>64</v>
      </c>
      <c r="Y62" s="29">
        <f t="shared" si="59"/>
        <v>44256</v>
      </c>
      <c r="Z62" s="30">
        <v>44308.0</v>
      </c>
      <c r="AA62" s="27" t="s">
        <v>2216</v>
      </c>
      <c r="AB62" s="27" t="str">
        <f t="shared" si="60"/>
        <v/>
      </c>
      <c r="AC62" s="31">
        <f t="shared" si="61"/>
        <v>52</v>
      </c>
      <c r="AD62" s="14" t="s">
        <v>2182</v>
      </c>
      <c r="AE62" s="57"/>
      <c r="AF62" s="57"/>
      <c r="AG62" s="14"/>
      <c r="AH62" s="14"/>
      <c r="AI62" s="14"/>
      <c r="AJ62" s="14"/>
      <c r="AK62" s="14"/>
      <c r="AL62" s="14"/>
    </row>
    <row r="63" ht="14.25" customHeight="1">
      <c r="A63" s="14">
        <v>8.0</v>
      </c>
      <c r="B63" s="30">
        <v>44235.0</v>
      </c>
      <c r="C63" s="31">
        <f t="shared" si="58"/>
        <v>1677</v>
      </c>
      <c r="D63" s="14" t="s">
        <v>2217</v>
      </c>
      <c r="E63" s="34">
        <v>28924.0</v>
      </c>
      <c r="F63" s="27" t="s">
        <v>52</v>
      </c>
      <c r="G63" s="14"/>
      <c r="H63" s="14"/>
      <c r="I63" s="14"/>
      <c r="J63" s="27">
        <v>32.0</v>
      </c>
      <c r="K63" s="27"/>
      <c r="L63" s="27"/>
      <c r="M63" s="27"/>
      <c r="N63" s="27"/>
      <c r="O63" s="45" t="str">
        <f t="shared" ref="O63:P63" si="69">IF(M63&gt;0,1,"")</f>
        <v/>
      </c>
      <c r="P63" s="45" t="str">
        <f t="shared" si="69"/>
        <v/>
      </c>
      <c r="Q63" s="45"/>
      <c r="R63" s="14" t="s">
        <v>1608</v>
      </c>
      <c r="S63" s="35" t="s">
        <v>1609</v>
      </c>
      <c r="T63" s="35" t="s">
        <v>186</v>
      </c>
      <c r="U63" s="35" t="s">
        <v>28</v>
      </c>
      <c r="V63" s="144">
        <v>84109.0</v>
      </c>
      <c r="W63" s="35" t="s">
        <v>29</v>
      </c>
      <c r="X63" s="42" t="s">
        <v>64</v>
      </c>
      <c r="Y63" s="29">
        <f t="shared" si="59"/>
        <v>44235</v>
      </c>
      <c r="Z63" s="30">
        <v>44309.0</v>
      </c>
      <c r="AA63" s="27" t="s">
        <v>2218</v>
      </c>
      <c r="AB63" s="27" t="str">
        <f t="shared" si="60"/>
        <v/>
      </c>
      <c r="AC63" s="31">
        <f t="shared" si="61"/>
        <v>74</v>
      </c>
      <c r="AD63" s="14" t="s">
        <v>2219</v>
      </c>
      <c r="AE63" s="14"/>
      <c r="AF63" s="14"/>
      <c r="AG63" s="59"/>
      <c r="AH63" s="59"/>
      <c r="AI63" s="14"/>
      <c r="AJ63" s="14"/>
      <c r="AK63" s="14"/>
      <c r="AL63" s="14"/>
    </row>
    <row r="64" ht="14.25" customHeight="1">
      <c r="A64" s="14">
        <v>8.0</v>
      </c>
      <c r="B64" s="30">
        <v>44279.0</v>
      </c>
      <c r="C64" s="31">
        <f t="shared" si="58"/>
        <v>1633</v>
      </c>
      <c r="D64" s="14" t="s">
        <v>2220</v>
      </c>
      <c r="E64" s="34">
        <v>25138.0</v>
      </c>
      <c r="F64" s="27" t="s">
        <v>45</v>
      </c>
      <c r="G64" s="14"/>
      <c r="H64" s="14"/>
      <c r="I64" s="14"/>
      <c r="J64" s="27">
        <v>32.0</v>
      </c>
      <c r="K64" s="27"/>
      <c r="L64" s="27"/>
      <c r="M64" s="27"/>
      <c r="N64" s="27"/>
      <c r="O64" s="45" t="str">
        <f t="shared" ref="O64:P64" si="70">IF(M64&gt;0,1,"")</f>
        <v/>
      </c>
      <c r="P64" s="45" t="str">
        <f t="shared" si="70"/>
        <v/>
      </c>
      <c r="Q64" s="45"/>
      <c r="R64" s="14" t="s">
        <v>2221</v>
      </c>
      <c r="S64" s="35" t="s">
        <v>1739</v>
      </c>
      <c r="T64" s="35" t="s">
        <v>186</v>
      </c>
      <c r="U64" s="35" t="s">
        <v>28</v>
      </c>
      <c r="V64" s="144">
        <v>84106.0</v>
      </c>
      <c r="W64" s="35" t="s">
        <v>29</v>
      </c>
      <c r="X64" s="42" t="s">
        <v>64</v>
      </c>
      <c r="Y64" s="29">
        <f t="shared" si="59"/>
        <v>44279</v>
      </c>
      <c r="Z64" s="30">
        <v>44309.0</v>
      </c>
      <c r="AA64" s="27" t="s">
        <v>2222</v>
      </c>
      <c r="AB64" s="27" t="str">
        <f t="shared" si="60"/>
        <v/>
      </c>
      <c r="AC64" s="31">
        <f t="shared" si="61"/>
        <v>30</v>
      </c>
      <c r="AD64" s="14" t="s">
        <v>2223</v>
      </c>
      <c r="AE64" s="14"/>
      <c r="AF64" s="14"/>
      <c r="AG64" s="14"/>
      <c r="AH64" s="14"/>
      <c r="AI64" s="14"/>
      <c r="AJ64" s="14"/>
      <c r="AK64" s="14"/>
      <c r="AL64" s="14"/>
    </row>
    <row r="65" ht="14.25" customHeight="1">
      <c r="A65" s="14"/>
      <c r="B65" s="14"/>
      <c r="C65" s="27"/>
      <c r="D65" s="14"/>
      <c r="F65" s="27"/>
      <c r="G65" s="14"/>
      <c r="H65" s="14"/>
      <c r="I65" s="14"/>
      <c r="J65" s="27"/>
      <c r="K65" s="27"/>
      <c r="L65" s="27"/>
      <c r="M65" s="27"/>
      <c r="N65" s="27"/>
      <c r="O65" s="27"/>
      <c r="P65" s="27"/>
      <c r="Q65" s="27"/>
      <c r="R65" s="14"/>
      <c r="S65" s="14"/>
      <c r="T65" s="14"/>
      <c r="U65" s="14"/>
      <c r="V65" s="66"/>
      <c r="W65" s="14"/>
      <c r="X65" s="27"/>
      <c r="Y65" s="29"/>
      <c r="Z65" s="14"/>
      <c r="AA65" s="27"/>
      <c r="AB65" s="27"/>
      <c r="AC65" s="27"/>
      <c r="AD65" s="14"/>
      <c r="AE65" s="14"/>
      <c r="AF65" s="14"/>
    </row>
    <row r="66" ht="14.25" customHeight="1">
      <c r="A66" s="14"/>
      <c r="B66" s="30">
        <v>43993.0</v>
      </c>
      <c r="C66" s="31">
        <f t="shared" ref="C66:C69" si="72">B$3-B66</f>
        <v>1919</v>
      </c>
      <c r="D66" s="14" t="s">
        <v>2224</v>
      </c>
      <c r="E66" s="34">
        <v>15948.0</v>
      </c>
      <c r="F66" s="27" t="s">
        <v>45</v>
      </c>
      <c r="G66" s="14"/>
      <c r="H66" s="14"/>
      <c r="I66" s="14"/>
      <c r="J66" s="27">
        <v>55.0</v>
      </c>
      <c r="K66" s="27"/>
      <c r="L66" s="27"/>
      <c r="M66" s="27"/>
      <c r="N66" s="27"/>
      <c r="O66" s="45" t="str">
        <f t="shared" ref="O66:P66" si="71">IF(M66&gt;0,1,"")</f>
        <v/>
      </c>
      <c r="P66" s="45" t="str">
        <f t="shared" si="71"/>
        <v/>
      </c>
      <c r="Q66" s="45"/>
      <c r="R66" s="14" t="s">
        <v>2011</v>
      </c>
      <c r="S66" s="35" t="s">
        <v>2012</v>
      </c>
      <c r="T66" s="35" t="s">
        <v>186</v>
      </c>
      <c r="U66" s="35" t="s">
        <v>28</v>
      </c>
      <c r="V66" s="144">
        <v>84123.0</v>
      </c>
      <c r="W66" s="35" t="s">
        <v>29</v>
      </c>
      <c r="X66" s="42" t="s">
        <v>64</v>
      </c>
      <c r="Y66" s="29">
        <f t="shared" ref="Y66:Y69" si="74">IF(X66="V",B66,IF(X66="C",B66,""))</f>
        <v>43993</v>
      </c>
      <c r="Z66" s="30">
        <v>44008.0</v>
      </c>
      <c r="AA66" s="27" t="s">
        <v>2225</v>
      </c>
      <c r="AB66" s="27" t="str">
        <f t="shared" ref="AB66:AB69" si="75">IF(X66="V",B$3-Y66,IF(X66="C","",""))</f>
        <v/>
      </c>
      <c r="AC66" s="31">
        <f t="shared" ref="AC66:AC69" si="76">IF(X66="","",IF(X66="V","",IF(X66="C",Z66-Y66,"Yikes")))</f>
        <v>15</v>
      </c>
      <c r="AD66" s="14" t="s">
        <v>2226</v>
      </c>
      <c r="AE66" s="14"/>
      <c r="AF66" s="14"/>
      <c r="AG66" s="14"/>
      <c r="AH66" s="14"/>
      <c r="AI66" s="53"/>
      <c r="AJ66" s="53"/>
      <c r="AK66" s="53"/>
      <c r="AL66" s="53"/>
    </row>
    <row r="67" ht="14.25" customHeight="1">
      <c r="A67" s="14">
        <v>6.0</v>
      </c>
      <c r="B67" s="30">
        <v>44300.0</v>
      </c>
      <c r="C67" s="31">
        <f t="shared" si="72"/>
        <v>1612</v>
      </c>
      <c r="D67" s="14" t="s">
        <v>2227</v>
      </c>
      <c r="E67" s="34">
        <v>4480.0</v>
      </c>
      <c r="F67" s="27" t="s">
        <v>45</v>
      </c>
      <c r="G67" s="14"/>
      <c r="H67" s="14"/>
      <c r="I67" s="14"/>
      <c r="J67" s="27">
        <v>28.0</v>
      </c>
      <c r="K67" s="27"/>
      <c r="L67" s="27"/>
      <c r="M67" s="27"/>
      <c r="N67" s="27"/>
      <c r="O67" s="45" t="str">
        <f t="shared" ref="O67:P67" si="73">IF(M67&gt;0,1,"")</f>
        <v/>
      </c>
      <c r="P67" s="45" t="str">
        <f t="shared" si="73"/>
        <v/>
      </c>
      <c r="Q67" s="45"/>
      <c r="R67" s="14" t="s">
        <v>2228</v>
      </c>
      <c r="S67" s="35" t="s">
        <v>1721</v>
      </c>
      <c r="T67" s="35" t="s">
        <v>292</v>
      </c>
      <c r="U67" s="35" t="s">
        <v>28</v>
      </c>
      <c r="V67" s="144">
        <v>84119.0</v>
      </c>
      <c r="W67" s="35" t="s">
        <v>29</v>
      </c>
      <c r="X67" s="42" t="s">
        <v>1642</v>
      </c>
      <c r="Y67" s="29">
        <f t="shared" si="74"/>
        <v>44300</v>
      </c>
      <c r="Z67" s="30"/>
      <c r="AA67" s="27"/>
      <c r="AB67" s="27">
        <f t="shared" si="75"/>
        <v>1612</v>
      </c>
      <c r="AC67" s="31" t="str">
        <f t="shared" si="76"/>
        <v/>
      </c>
      <c r="AD67" s="14" t="s">
        <v>2229</v>
      </c>
      <c r="AE67" s="14"/>
      <c r="AF67" s="14"/>
      <c r="AG67" s="14"/>
      <c r="AH67" s="14"/>
      <c r="AI67" s="14"/>
      <c r="AJ67" s="14"/>
      <c r="AK67" s="14"/>
      <c r="AL67" s="14"/>
    </row>
    <row r="68" ht="14.25" customHeight="1">
      <c r="A68" s="14">
        <v>12.0</v>
      </c>
      <c r="B68" s="30">
        <v>44301.0</v>
      </c>
      <c r="C68" s="31">
        <f t="shared" si="72"/>
        <v>1611</v>
      </c>
      <c r="D68" s="14" t="s">
        <v>2230</v>
      </c>
      <c r="E68" s="34">
        <v>67530.0</v>
      </c>
      <c r="F68" s="27" t="s">
        <v>45</v>
      </c>
      <c r="G68" s="14"/>
      <c r="H68" s="14"/>
      <c r="I68" s="14"/>
      <c r="J68" s="27">
        <v>44.0</v>
      </c>
      <c r="K68" s="27"/>
      <c r="L68" s="27"/>
      <c r="M68" s="27"/>
      <c r="N68" s="27"/>
      <c r="O68" s="45" t="str">
        <f t="shared" ref="O68:P68" si="77">IF(M68&gt;0,1,"")</f>
        <v/>
      </c>
      <c r="P68" s="45" t="str">
        <f t="shared" si="77"/>
        <v/>
      </c>
      <c r="Q68" s="45"/>
      <c r="R68" s="14" t="s">
        <v>2231</v>
      </c>
      <c r="S68" s="35" t="s">
        <v>421</v>
      </c>
      <c r="T68" s="35" t="s">
        <v>263</v>
      </c>
      <c r="U68" s="35" t="s">
        <v>28</v>
      </c>
      <c r="V68" s="144">
        <v>84065.0</v>
      </c>
      <c r="W68" s="35" t="s">
        <v>29</v>
      </c>
      <c r="X68" s="42" t="s">
        <v>64</v>
      </c>
      <c r="Y68" s="29">
        <f t="shared" si="74"/>
        <v>44301</v>
      </c>
      <c r="Z68" s="30">
        <v>44316.0</v>
      </c>
      <c r="AA68" s="27" t="s">
        <v>2232</v>
      </c>
      <c r="AB68" s="27" t="str">
        <f t="shared" si="75"/>
        <v/>
      </c>
      <c r="AC68" s="31">
        <f t="shared" si="76"/>
        <v>15</v>
      </c>
      <c r="AD68" s="14" t="s">
        <v>2233</v>
      </c>
      <c r="AE68" s="14"/>
      <c r="AF68" s="14"/>
      <c r="AG68" s="14"/>
      <c r="AH68" s="14"/>
      <c r="AI68" s="14"/>
      <c r="AJ68" s="14"/>
      <c r="AK68" s="14"/>
      <c r="AL68" s="14"/>
    </row>
    <row r="69" ht="14.25" customHeight="1">
      <c r="A69" s="14">
        <v>8.0</v>
      </c>
      <c r="B69" s="30">
        <v>44302.0</v>
      </c>
      <c r="C69" s="31">
        <f t="shared" si="72"/>
        <v>1610</v>
      </c>
      <c r="D69" s="14" t="s">
        <v>2234</v>
      </c>
      <c r="E69" s="34">
        <v>96667.0</v>
      </c>
      <c r="F69" s="27" t="s">
        <v>52</v>
      </c>
      <c r="G69" s="14"/>
      <c r="H69" s="14"/>
      <c r="I69" s="14"/>
      <c r="J69" s="27">
        <v>27.0</v>
      </c>
      <c r="K69" s="27"/>
      <c r="L69" s="27"/>
      <c r="M69" s="27"/>
      <c r="N69" s="27"/>
      <c r="O69" s="45" t="str">
        <f t="shared" ref="O69:P69" si="78">IF(M69&gt;0,1,"")</f>
        <v/>
      </c>
      <c r="P69" s="45" t="str">
        <f t="shared" si="78"/>
        <v/>
      </c>
      <c r="Q69" s="45"/>
      <c r="R69" s="14" t="s">
        <v>1808</v>
      </c>
      <c r="S69" s="35" t="s">
        <v>1810</v>
      </c>
      <c r="T69" s="35" t="s">
        <v>641</v>
      </c>
      <c r="U69" s="35" t="s">
        <v>28</v>
      </c>
      <c r="V69" s="144">
        <v>84095.0</v>
      </c>
      <c r="W69" s="35" t="s">
        <v>29</v>
      </c>
      <c r="X69" s="42" t="s">
        <v>64</v>
      </c>
      <c r="Y69" s="29">
        <f t="shared" si="74"/>
        <v>44302</v>
      </c>
      <c r="Z69" s="30">
        <v>44316.0</v>
      </c>
      <c r="AA69" s="27" t="s">
        <v>2235</v>
      </c>
      <c r="AB69" s="27" t="str">
        <f t="shared" si="75"/>
        <v/>
      </c>
      <c r="AC69" s="31">
        <f t="shared" si="76"/>
        <v>14</v>
      </c>
      <c r="AD69" s="14" t="s">
        <v>2236</v>
      </c>
      <c r="AE69" s="14"/>
      <c r="AF69" s="14"/>
      <c r="AG69" s="14"/>
      <c r="AH69" s="14"/>
      <c r="AI69" s="14"/>
      <c r="AJ69" s="14"/>
      <c r="AK69" s="14"/>
      <c r="AL69" s="14"/>
    </row>
    <row r="70" ht="14.25" customHeight="1">
      <c r="A70" s="14"/>
      <c r="B70" s="14"/>
      <c r="C70" s="27"/>
      <c r="D70" s="14"/>
      <c r="F70" s="27"/>
      <c r="G70" s="14"/>
      <c r="H70" s="14"/>
      <c r="I70" s="14"/>
      <c r="J70" s="27"/>
      <c r="K70" s="27"/>
      <c r="L70" s="27"/>
      <c r="M70" s="27"/>
      <c r="N70" s="27"/>
      <c r="O70" s="27"/>
      <c r="P70" s="27"/>
      <c r="Q70" s="27"/>
      <c r="R70" s="14"/>
      <c r="S70" s="14"/>
      <c r="T70" s="14"/>
      <c r="U70" s="14"/>
      <c r="V70" s="66"/>
      <c r="W70" s="14"/>
      <c r="X70" s="27"/>
      <c r="Y70" s="29"/>
      <c r="Z70" s="14"/>
      <c r="AA70" s="27"/>
      <c r="AB70" s="27"/>
      <c r="AC70" s="27"/>
      <c r="AD70" s="14"/>
      <c r="AE70" s="14"/>
      <c r="AF70" s="14"/>
    </row>
    <row r="71" ht="14.25" customHeight="1">
      <c r="A71" s="39">
        <v>8.0</v>
      </c>
      <c r="B71" s="37">
        <v>44264.0</v>
      </c>
      <c r="C71" s="38">
        <f t="shared" ref="C71:C77" si="79">B$3-B71</f>
        <v>1648</v>
      </c>
      <c r="D71" s="39" t="s">
        <v>2237</v>
      </c>
      <c r="E71" s="40">
        <v>14290.0</v>
      </c>
      <c r="F71" s="36" t="s">
        <v>52</v>
      </c>
      <c r="G71" s="14"/>
      <c r="H71" s="14"/>
      <c r="I71" s="14"/>
      <c r="J71" s="36">
        <v>38.0</v>
      </c>
      <c r="O71" s="14"/>
      <c r="P71" s="14"/>
      <c r="Q71" s="14"/>
      <c r="R71" s="39" t="s">
        <v>2238</v>
      </c>
      <c r="S71" s="39" t="s">
        <v>480</v>
      </c>
      <c r="T71" s="39" t="s">
        <v>481</v>
      </c>
      <c r="U71" s="39" t="s">
        <v>28</v>
      </c>
      <c r="V71" s="81">
        <v>84003.0</v>
      </c>
      <c r="W71" s="39" t="s">
        <v>35</v>
      </c>
      <c r="X71" s="36" t="s">
        <v>64</v>
      </c>
      <c r="Y71" s="37">
        <f t="shared" ref="Y71:Y77" si="80">IF(X71="V",B71,IF(X71="C",B71,""))</f>
        <v>44264</v>
      </c>
      <c r="Z71" s="37">
        <v>44319.0</v>
      </c>
      <c r="AA71" s="36" t="s">
        <v>2239</v>
      </c>
      <c r="AB71" s="36" t="str">
        <f t="shared" ref="AB71:AB77" si="81">IF(X71="V",B$3-Y71,IF(X71="C","",""))</f>
        <v/>
      </c>
      <c r="AC71" s="38">
        <f t="shared" ref="AC71:AC77" si="82">IF(X71="","",IF(X71="V","",IF(X71="C",Z71-Y71,"Yikes")))</f>
        <v>55</v>
      </c>
      <c r="AD71" s="146" t="s">
        <v>2240</v>
      </c>
      <c r="AE71" s="14"/>
      <c r="AF71" s="14"/>
      <c r="AG71" s="14"/>
      <c r="AH71" s="14"/>
      <c r="AI71" s="14"/>
      <c r="AJ71" s="14"/>
      <c r="AK71" s="14"/>
      <c r="AL71" s="14"/>
    </row>
    <row r="72" ht="14.25" customHeight="1">
      <c r="A72" s="39">
        <v>12.0</v>
      </c>
      <c r="B72" s="37">
        <v>44257.0</v>
      </c>
      <c r="C72" s="38">
        <f t="shared" si="79"/>
        <v>1655</v>
      </c>
      <c r="D72" s="39" t="s">
        <v>2241</v>
      </c>
      <c r="E72" s="40">
        <v>107418.0</v>
      </c>
      <c r="F72" s="36" t="s">
        <v>52</v>
      </c>
      <c r="G72" s="14"/>
      <c r="H72" s="14"/>
      <c r="I72" s="14"/>
      <c r="J72" s="36">
        <v>44.0</v>
      </c>
      <c r="O72" s="14"/>
      <c r="P72" s="14"/>
      <c r="Q72" s="14"/>
      <c r="R72" s="39" t="s">
        <v>2242</v>
      </c>
      <c r="S72" s="39" t="s">
        <v>336</v>
      </c>
      <c r="T72" s="39" t="s">
        <v>179</v>
      </c>
      <c r="U72" s="39" t="s">
        <v>28</v>
      </c>
      <c r="V72" s="81">
        <v>84043.0</v>
      </c>
      <c r="W72" s="39" t="s">
        <v>35</v>
      </c>
      <c r="X72" s="36" t="s">
        <v>64</v>
      </c>
      <c r="Y72" s="37">
        <f t="shared" si="80"/>
        <v>44257</v>
      </c>
      <c r="Z72" s="37">
        <v>44319.0</v>
      </c>
      <c r="AA72" s="36" t="s">
        <v>2243</v>
      </c>
      <c r="AB72" s="36" t="str">
        <f t="shared" si="81"/>
        <v/>
      </c>
      <c r="AC72" s="38">
        <f t="shared" si="82"/>
        <v>62</v>
      </c>
      <c r="AD72" s="146" t="s">
        <v>2244</v>
      </c>
      <c r="AE72" s="14"/>
      <c r="AF72" s="14"/>
      <c r="AG72" s="14"/>
      <c r="AH72" s="14"/>
      <c r="AI72" s="14"/>
      <c r="AJ72" s="14"/>
      <c r="AK72" s="14"/>
      <c r="AL72" s="14"/>
    </row>
    <row r="73" ht="14.25" customHeight="1">
      <c r="A73" s="39">
        <v>16.0</v>
      </c>
      <c r="B73" s="37">
        <v>44306.0</v>
      </c>
      <c r="C73" s="38">
        <f t="shared" si="79"/>
        <v>1606</v>
      </c>
      <c r="D73" s="39" t="s">
        <v>2245</v>
      </c>
      <c r="E73" s="40">
        <v>99538.0</v>
      </c>
      <c r="F73" s="36" t="s">
        <v>52</v>
      </c>
      <c r="G73" s="14"/>
      <c r="H73" s="14"/>
      <c r="I73" s="14"/>
      <c r="J73" s="36">
        <v>37.0</v>
      </c>
      <c r="O73" s="14"/>
      <c r="P73" s="14"/>
      <c r="Q73" s="14"/>
      <c r="R73" s="39" t="s">
        <v>68</v>
      </c>
      <c r="S73" s="39" t="s">
        <v>1925</v>
      </c>
      <c r="T73" s="39" t="s">
        <v>48</v>
      </c>
      <c r="U73" s="39" t="s">
        <v>28</v>
      </c>
      <c r="V73" s="81">
        <v>84660.0</v>
      </c>
      <c r="W73" s="39" t="s">
        <v>35</v>
      </c>
      <c r="X73" s="36" t="s">
        <v>64</v>
      </c>
      <c r="Y73" s="37">
        <f t="shared" si="80"/>
        <v>44306</v>
      </c>
      <c r="Z73" s="37">
        <v>44322.0</v>
      </c>
      <c r="AA73" s="36" t="s">
        <v>2246</v>
      </c>
      <c r="AB73" s="36" t="str">
        <f t="shared" si="81"/>
        <v/>
      </c>
      <c r="AC73" s="38">
        <f t="shared" si="82"/>
        <v>16</v>
      </c>
      <c r="AD73" s="146" t="s">
        <v>2247</v>
      </c>
      <c r="AE73" s="14"/>
      <c r="AF73" s="14"/>
      <c r="AG73" s="14"/>
      <c r="AH73" s="14"/>
      <c r="AI73" s="14"/>
      <c r="AJ73" s="14"/>
      <c r="AK73" s="14"/>
      <c r="AL73" s="14"/>
    </row>
    <row r="74" ht="14.25" customHeight="1">
      <c r="A74" s="14">
        <v>17.0</v>
      </c>
      <c r="B74" s="30">
        <v>44312.0</v>
      </c>
      <c r="C74" s="31">
        <f t="shared" si="79"/>
        <v>1600</v>
      </c>
      <c r="D74" s="14" t="s">
        <v>2248</v>
      </c>
      <c r="E74" s="34">
        <v>137170.0</v>
      </c>
      <c r="F74" s="27" t="s">
        <v>52</v>
      </c>
      <c r="G74" s="14"/>
      <c r="H74" s="14"/>
      <c r="I74" s="14"/>
      <c r="J74" s="27">
        <v>72.0</v>
      </c>
      <c r="K74" s="27"/>
      <c r="L74" s="27"/>
      <c r="M74" s="27"/>
      <c r="N74" s="27"/>
      <c r="O74" s="45" t="str">
        <f t="shared" ref="O74:P74" si="83">IF(M74&gt;0,1,"")</f>
        <v/>
      </c>
      <c r="P74" s="45" t="str">
        <f t="shared" si="83"/>
        <v/>
      </c>
      <c r="Q74" s="45"/>
      <c r="R74" s="14" t="s">
        <v>1723</v>
      </c>
      <c r="S74" s="35" t="s">
        <v>1724</v>
      </c>
      <c r="T74" s="35" t="s">
        <v>292</v>
      </c>
      <c r="U74" s="35" t="s">
        <v>28</v>
      </c>
      <c r="V74" s="144">
        <v>84120.0</v>
      </c>
      <c r="W74" s="35" t="s">
        <v>29</v>
      </c>
      <c r="X74" s="42" t="s">
        <v>1642</v>
      </c>
      <c r="Y74" s="29">
        <f t="shared" si="80"/>
        <v>44312</v>
      </c>
      <c r="Z74" s="30"/>
      <c r="AA74" s="27"/>
      <c r="AB74" s="27">
        <f t="shared" si="81"/>
        <v>1600</v>
      </c>
      <c r="AC74" s="31" t="str">
        <f t="shared" si="82"/>
        <v/>
      </c>
      <c r="AD74" s="14" t="s">
        <v>2249</v>
      </c>
      <c r="AE74" s="14"/>
      <c r="AF74" s="14"/>
      <c r="AG74" s="14"/>
      <c r="AH74" s="14"/>
      <c r="AI74" s="14"/>
      <c r="AJ74" s="14"/>
      <c r="AK74" s="14"/>
      <c r="AL74" s="14"/>
    </row>
    <row r="75" ht="14.25" customHeight="1">
      <c r="A75" s="14">
        <v>8.0</v>
      </c>
      <c r="B75" s="30">
        <v>44295.0</v>
      </c>
      <c r="C75" s="31">
        <f t="shared" si="79"/>
        <v>1617</v>
      </c>
      <c r="D75" s="14" t="s">
        <v>2250</v>
      </c>
      <c r="E75" s="34">
        <v>68143.0</v>
      </c>
      <c r="F75" s="27" t="s">
        <v>52</v>
      </c>
      <c r="G75" s="14"/>
      <c r="H75" s="14"/>
      <c r="I75" s="14"/>
      <c r="J75" s="27">
        <v>30.0</v>
      </c>
      <c r="K75" s="27"/>
      <c r="L75" s="27"/>
      <c r="M75" s="27"/>
      <c r="N75" s="27"/>
      <c r="O75" s="45" t="str">
        <f t="shared" ref="O75:P75" si="84">IF(M75&gt;0,1,"")</f>
        <v/>
      </c>
      <c r="P75" s="45" t="str">
        <f t="shared" si="84"/>
        <v/>
      </c>
      <c r="Q75" s="45"/>
      <c r="R75" s="14" t="s">
        <v>1754</v>
      </c>
      <c r="S75" s="14" t="s">
        <v>1755</v>
      </c>
      <c r="T75" s="14" t="s">
        <v>186</v>
      </c>
      <c r="U75" s="14" t="s">
        <v>28</v>
      </c>
      <c r="V75" s="66">
        <v>84104.0</v>
      </c>
      <c r="W75" s="14" t="s">
        <v>29</v>
      </c>
      <c r="X75" s="27" t="s">
        <v>1642</v>
      </c>
      <c r="Y75" s="30">
        <f t="shared" si="80"/>
        <v>44295</v>
      </c>
      <c r="Z75" s="30"/>
      <c r="AA75" s="27"/>
      <c r="AB75" s="27">
        <f t="shared" si="81"/>
        <v>1617</v>
      </c>
      <c r="AC75" s="31" t="str">
        <f t="shared" si="82"/>
        <v/>
      </c>
      <c r="AD75" s="14" t="s">
        <v>2251</v>
      </c>
      <c r="AE75" s="14"/>
      <c r="AF75" s="14"/>
      <c r="AG75" s="14"/>
      <c r="AH75" s="14"/>
      <c r="AI75" s="14"/>
      <c r="AJ75" s="14"/>
      <c r="AK75" s="14"/>
      <c r="AL75" s="14"/>
    </row>
    <row r="76" ht="14.25" customHeight="1">
      <c r="A76" s="14">
        <v>8.0</v>
      </c>
      <c r="B76" s="30">
        <v>44291.0</v>
      </c>
      <c r="C76" s="31">
        <f t="shared" si="79"/>
        <v>1621</v>
      </c>
      <c r="D76" s="14" t="s">
        <v>2165</v>
      </c>
      <c r="E76" s="34">
        <v>78258.0</v>
      </c>
      <c r="F76" s="27" t="s">
        <v>45</v>
      </c>
      <c r="G76" s="14"/>
      <c r="H76" s="14"/>
      <c r="I76" s="14"/>
      <c r="J76" s="27">
        <v>34.0</v>
      </c>
      <c r="K76" s="27"/>
      <c r="L76" s="27"/>
      <c r="M76" s="27"/>
      <c r="N76" s="27"/>
      <c r="O76" s="45" t="str">
        <f t="shared" ref="O76:P76" si="85">IF(M76&gt;0,1,"")</f>
        <v/>
      </c>
      <c r="P76" s="45" t="str">
        <f t="shared" si="85"/>
        <v/>
      </c>
      <c r="Q76" s="45"/>
      <c r="R76" s="14" t="s">
        <v>902</v>
      </c>
      <c r="S76" s="35" t="s">
        <v>550</v>
      </c>
      <c r="T76" s="35" t="s">
        <v>186</v>
      </c>
      <c r="U76" s="35" t="s">
        <v>28</v>
      </c>
      <c r="V76" s="144">
        <v>84103.0</v>
      </c>
      <c r="W76" s="35" t="s">
        <v>29</v>
      </c>
      <c r="X76" s="42" t="s">
        <v>64</v>
      </c>
      <c r="Y76" s="29">
        <f t="shared" si="80"/>
        <v>44291</v>
      </c>
      <c r="Z76" s="30">
        <v>44322.0</v>
      </c>
      <c r="AA76" s="27" t="s">
        <v>2252</v>
      </c>
      <c r="AB76" s="27" t="str">
        <f t="shared" si="81"/>
        <v/>
      </c>
      <c r="AC76" s="31">
        <f t="shared" si="82"/>
        <v>31</v>
      </c>
      <c r="AD76" s="14" t="s">
        <v>2166</v>
      </c>
      <c r="AE76" s="14"/>
      <c r="AF76" s="14"/>
      <c r="AG76" s="14"/>
      <c r="AH76" s="14"/>
      <c r="AI76" s="14"/>
      <c r="AJ76" s="14"/>
      <c r="AK76" s="14"/>
      <c r="AL76" s="14"/>
    </row>
    <row r="77" ht="14.25" customHeight="1">
      <c r="A77" s="14">
        <v>8.0</v>
      </c>
      <c r="B77" s="30">
        <v>44309.0</v>
      </c>
      <c r="C77" s="31">
        <f t="shared" si="79"/>
        <v>1603</v>
      </c>
      <c r="D77" s="14" t="s">
        <v>2253</v>
      </c>
      <c r="E77" s="34">
        <v>4844.0</v>
      </c>
      <c r="F77" s="27" t="s">
        <v>52</v>
      </c>
      <c r="G77" s="14"/>
      <c r="H77" s="14"/>
      <c r="I77" s="14"/>
      <c r="J77" s="27">
        <v>32.0</v>
      </c>
      <c r="K77" s="27"/>
      <c r="L77" s="27"/>
      <c r="M77" s="27"/>
      <c r="N77" s="27"/>
      <c r="O77" s="45" t="str">
        <f t="shared" ref="O77:P77" si="86">IF(M77&gt;0,1,"")</f>
        <v/>
      </c>
      <c r="P77" s="45" t="str">
        <f t="shared" si="86"/>
        <v/>
      </c>
      <c r="Q77" s="45"/>
      <c r="R77" s="14" t="s">
        <v>324</v>
      </c>
      <c r="S77" s="35" t="s">
        <v>326</v>
      </c>
      <c r="T77" s="35" t="s">
        <v>186</v>
      </c>
      <c r="U77" s="35" t="s">
        <v>28</v>
      </c>
      <c r="V77" s="144">
        <v>84101.0</v>
      </c>
      <c r="W77" s="35" t="s">
        <v>29</v>
      </c>
      <c r="X77" s="42" t="s">
        <v>64</v>
      </c>
      <c r="Y77" s="29">
        <f t="shared" si="80"/>
        <v>44309</v>
      </c>
      <c r="Z77" s="30">
        <v>44323.0</v>
      </c>
      <c r="AA77" s="27" t="s">
        <v>2254</v>
      </c>
      <c r="AB77" s="27" t="str">
        <f t="shared" si="81"/>
        <v/>
      </c>
      <c r="AC77" s="31">
        <f t="shared" si="82"/>
        <v>14</v>
      </c>
      <c r="AD77" s="14" t="s">
        <v>2255</v>
      </c>
      <c r="AE77" s="14"/>
      <c r="AF77" s="14"/>
      <c r="AG77" s="14"/>
      <c r="AH77" s="14"/>
      <c r="AI77" s="14"/>
      <c r="AJ77" s="14"/>
      <c r="AK77" s="14"/>
      <c r="AL77" s="14"/>
    </row>
    <row r="78" ht="14.25" customHeight="1">
      <c r="A78" s="14"/>
      <c r="B78" s="14"/>
      <c r="C78" s="27"/>
      <c r="D78" s="14"/>
      <c r="F78" s="27"/>
      <c r="G78" s="14"/>
      <c r="H78" s="14"/>
      <c r="I78" s="14"/>
      <c r="J78" s="27"/>
      <c r="K78" s="27"/>
      <c r="L78" s="27"/>
      <c r="M78" s="27"/>
      <c r="N78" s="27"/>
      <c r="O78" s="27"/>
      <c r="P78" s="27"/>
      <c r="Q78" s="27"/>
      <c r="R78" s="14"/>
      <c r="S78" s="14"/>
      <c r="T78" s="14"/>
      <c r="U78" s="14"/>
      <c r="V78" s="66"/>
      <c r="W78" s="14"/>
      <c r="X78" s="27"/>
      <c r="Y78" s="29"/>
      <c r="Z78" s="14"/>
      <c r="AA78" s="27"/>
      <c r="AB78" s="27"/>
      <c r="AC78" s="27"/>
      <c r="AD78" s="14"/>
      <c r="AE78" s="14"/>
      <c r="AF78" s="14"/>
    </row>
    <row r="79" ht="14.25" customHeight="1">
      <c r="A79" s="14">
        <v>18.0</v>
      </c>
      <c r="B79" s="30">
        <v>44260.0</v>
      </c>
      <c r="C79" s="31">
        <f t="shared" ref="C79:C82" si="88">B$3-B79</f>
        <v>1652</v>
      </c>
      <c r="D79" s="14" t="s">
        <v>2189</v>
      </c>
      <c r="E79" s="34">
        <v>115619.0</v>
      </c>
      <c r="F79" s="27" t="s">
        <v>52</v>
      </c>
      <c r="G79" s="14"/>
      <c r="H79" s="14"/>
      <c r="I79" s="14"/>
      <c r="J79" s="27">
        <v>68.0</v>
      </c>
      <c r="K79" s="27"/>
      <c r="L79" s="27"/>
      <c r="M79" s="27"/>
      <c r="N79" s="27"/>
      <c r="O79" s="45" t="str">
        <f t="shared" ref="O79:P79" si="87">IF(M79&gt;0,1,"")</f>
        <v/>
      </c>
      <c r="P79" s="45" t="str">
        <f t="shared" si="87"/>
        <v/>
      </c>
      <c r="Q79" s="45"/>
      <c r="R79" s="14" t="s">
        <v>1803</v>
      </c>
      <c r="S79" s="35" t="s">
        <v>2190</v>
      </c>
      <c r="T79" s="35" t="s">
        <v>641</v>
      </c>
      <c r="U79" s="35" t="s">
        <v>28</v>
      </c>
      <c r="V79" s="144">
        <v>84009.0</v>
      </c>
      <c r="W79" s="35" t="s">
        <v>29</v>
      </c>
      <c r="X79" s="42" t="s">
        <v>64</v>
      </c>
      <c r="Y79" s="29">
        <f t="shared" ref="Y79:Y82" si="90">IF(X79="V",B79,IF(X79="C",B79,""))</f>
        <v>44260</v>
      </c>
      <c r="Z79" s="30">
        <v>44327.0</v>
      </c>
      <c r="AA79" s="27" t="s">
        <v>2256</v>
      </c>
      <c r="AB79" s="27" t="str">
        <f t="shared" ref="AB79:AB82" si="91">IF(X79="V",B$3-Y79,IF(X79="C","",""))</f>
        <v/>
      </c>
      <c r="AC79" s="31">
        <f t="shared" ref="AC79:AC82" si="92">IF(X79="","",IF(X79="V","",IF(X79="C",Z79-Y79,"Yikes")))</f>
        <v>67</v>
      </c>
      <c r="AD79" s="14" t="s">
        <v>2191</v>
      </c>
      <c r="AE79" s="14"/>
      <c r="AF79" s="14"/>
      <c r="AG79" s="14"/>
      <c r="AH79" s="14"/>
      <c r="AI79" s="14"/>
      <c r="AJ79" s="14"/>
      <c r="AK79" s="14"/>
      <c r="AL79" s="14"/>
    </row>
    <row r="80" ht="14.25" customHeight="1">
      <c r="A80" s="14">
        <v>10.0</v>
      </c>
      <c r="B80" s="30">
        <v>44298.0</v>
      </c>
      <c r="C80" s="31">
        <f t="shared" si="88"/>
        <v>1614</v>
      </c>
      <c r="D80" s="14" t="s">
        <v>2257</v>
      </c>
      <c r="E80" s="34">
        <v>48538.0</v>
      </c>
      <c r="F80" s="27" t="s">
        <v>52</v>
      </c>
      <c r="G80" s="14"/>
      <c r="H80" s="14"/>
      <c r="I80" s="14"/>
      <c r="J80" s="27">
        <v>38.0</v>
      </c>
      <c r="K80" s="27"/>
      <c r="L80" s="27"/>
      <c r="M80" s="27"/>
      <c r="N80" s="27"/>
      <c r="O80" s="45" t="str">
        <f t="shared" ref="O80:P80" si="89">IF(M80&gt;0,1,"")</f>
        <v/>
      </c>
      <c r="P80" s="45" t="str">
        <f t="shared" si="89"/>
        <v/>
      </c>
      <c r="Q80" s="45"/>
      <c r="R80" s="14" t="s">
        <v>638</v>
      </c>
      <c r="S80" s="147" t="s">
        <v>2258</v>
      </c>
      <c r="T80" s="35" t="s">
        <v>641</v>
      </c>
      <c r="U80" s="35" t="s">
        <v>28</v>
      </c>
      <c r="V80" s="144">
        <v>84095.0</v>
      </c>
      <c r="W80" s="35" t="s">
        <v>29</v>
      </c>
      <c r="X80" s="42" t="s">
        <v>64</v>
      </c>
      <c r="Y80" s="29">
        <f t="shared" si="90"/>
        <v>44298</v>
      </c>
      <c r="Z80" s="30">
        <v>44327.0</v>
      </c>
      <c r="AA80" s="27" t="s">
        <v>2259</v>
      </c>
      <c r="AB80" s="27" t="str">
        <f t="shared" si="91"/>
        <v/>
      </c>
      <c r="AC80" s="31">
        <f t="shared" si="92"/>
        <v>29</v>
      </c>
      <c r="AD80" s="14" t="s">
        <v>2260</v>
      </c>
      <c r="AE80" s="14"/>
      <c r="AF80" s="14"/>
      <c r="AG80" s="56"/>
      <c r="AH80" s="56"/>
      <c r="AI80" s="14"/>
      <c r="AJ80" s="14"/>
      <c r="AK80" s="14"/>
      <c r="AL80" s="14"/>
    </row>
    <row r="81" ht="14.25" customHeight="1">
      <c r="A81" s="59">
        <v>20.0</v>
      </c>
      <c r="B81" s="60">
        <v>44305.0</v>
      </c>
      <c r="C81" s="31">
        <f t="shared" si="88"/>
        <v>1607</v>
      </c>
      <c r="D81" s="59" t="s">
        <v>2261</v>
      </c>
      <c r="E81" s="59">
        <v>126767.0</v>
      </c>
      <c r="F81" s="45" t="s">
        <v>52</v>
      </c>
      <c r="G81" s="59"/>
      <c r="H81" s="59"/>
      <c r="I81" s="59"/>
      <c r="J81" s="45">
        <v>92.0</v>
      </c>
      <c r="K81" s="45"/>
      <c r="L81" s="45"/>
      <c r="M81" s="45">
        <v>4.0</v>
      </c>
      <c r="N81" s="45">
        <v>0.0</v>
      </c>
      <c r="O81" s="45">
        <f t="shared" ref="O81:P81" si="93">IF(M81&gt;0,1,"")</f>
        <v>1</v>
      </c>
      <c r="P81" s="45" t="str">
        <f t="shared" si="93"/>
        <v/>
      </c>
      <c r="Q81" s="45"/>
      <c r="R81" s="59" t="s">
        <v>1821</v>
      </c>
      <c r="S81" s="62" t="s">
        <v>1823</v>
      </c>
      <c r="T81" s="62" t="s">
        <v>39</v>
      </c>
      <c r="U81" s="62" t="s">
        <v>28</v>
      </c>
      <c r="V81" s="114">
        <v>84065.0</v>
      </c>
      <c r="W81" s="62" t="s">
        <v>29</v>
      </c>
      <c r="X81" s="64" t="s">
        <v>64</v>
      </c>
      <c r="Y81" s="60">
        <f t="shared" si="90"/>
        <v>44305</v>
      </c>
      <c r="Z81" s="60">
        <v>44328.0</v>
      </c>
      <c r="AA81" s="45" t="s">
        <v>2262</v>
      </c>
      <c r="AB81" s="45" t="str">
        <f t="shared" si="91"/>
        <v/>
      </c>
      <c r="AC81" s="61">
        <f t="shared" si="92"/>
        <v>23</v>
      </c>
      <c r="AD81" s="59" t="s">
        <v>2263</v>
      </c>
      <c r="AE81" s="14"/>
      <c r="AF81" s="14"/>
      <c r="AG81" s="14"/>
      <c r="AH81" s="14"/>
      <c r="AI81" s="14"/>
      <c r="AJ81" s="14"/>
      <c r="AK81" s="14"/>
      <c r="AL81" s="14"/>
    </row>
    <row r="82" ht="14.25" customHeight="1">
      <c r="A82" s="14">
        <v>10.0</v>
      </c>
      <c r="B82" s="30">
        <v>44280.0</v>
      </c>
      <c r="C82" s="31">
        <f t="shared" si="88"/>
        <v>1632</v>
      </c>
      <c r="D82" s="14" t="s">
        <v>2173</v>
      </c>
      <c r="E82" s="34">
        <v>50120.0</v>
      </c>
      <c r="F82" s="27" t="s">
        <v>52</v>
      </c>
      <c r="G82" s="14"/>
      <c r="H82" s="14"/>
      <c r="I82" s="14"/>
      <c r="J82" s="27">
        <v>56.0</v>
      </c>
      <c r="K82" s="27"/>
      <c r="L82" s="27"/>
      <c r="M82" s="27"/>
      <c r="N82" s="27"/>
      <c r="O82" s="45" t="str">
        <f t="shared" ref="O82:P82" si="94">IF(M82&gt;0,1,"")</f>
        <v/>
      </c>
      <c r="P82" s="45" t="str">
        <f t="shared" si="94"/>
        <v/>
      </c>
      <c r="Q82" s="45"/>
      <c r="R82" s="14" t="s">
        <v>1712</v>
      </c>
      <c r="S82" s="14" t="s">
        <v>1713</v>
      </c>
      <c r="T82" s="14" t="s">
        <v>292</v>
      </c>
      <c r="U82" s="14" t="s">
        <v>28</v>
      </c>
      <c r="V82" s="66">
        <v>84119.0</v>
      </c>
      <c r="W82" s="14" t="s">
        <v>29</v>
      </c>
      <c r="X82" s="27" t="s">
        <v>64</v>
      </c>
      <c r="Y82" s="30">
        <f t="shared" si="90"/>
        <v>44280</v>
      </c>
      <c r="Z82" s="30">
        <v>44328.0</v>
      </c>
      <c r="AA82" s="27" t="s">
        <v>2264</v>
      </c>
      <c r="AB82" s="27" t="str">
        <f t="shared" si="91"/>
        <v/>
      </c>
      <c r="AC82" s="31">
        <f t="shared" si="92"/>
        <v>48</v>
      </c>
      <c r="AD82" s="145" t="s">
        <v>2174</v>
      </c>
      <c r="AE82" s="14"/>
      <c r="AF82" s="14"/>
      <c r="AG82" s="14"/>
      <c r="AH82" s="14"/>
      <c r="AI82" s="59"/>
      <c r="AJ82" s="59"/>
      <c r="AK82" s="59"/>
      <c r="AL82" s="59"/>
    </row>
    <row r="83" ht="14.25" customHeight="1">
      <c r="A83" s="14"/>
      <c r="B83" s="14"/>
      <c r="C83" s="27"/>
      <c r="D83" s="14"/>
      <c r="F83" s="27"/>
      <c r="G83" s="14"/>
      <c r="H83" s="14"/>
      <c r="I83" s="14"/>
      <c r="J83" s="27"/>
      <c r="K83" s="27"/>
      <c r="L83" s="27"/>
      <c r="M83" s="27"/>
      <c r="N83" s="27"/>
      <c r="O83" s="27"/>
      <c r="P83" s="27"/>
      <c r="Q83" s="27"/>
      <c r="R83" s="14"/>
      <c r="S83" s="14"/>
      <c r="T83" s="14"/>
      <c r="U83" s="14"/>
      <c r="V83" s="66"/>
      <c r="W83" s="14"/>
      <c r="X83" s="27"/>
      <c r="Y83" s="29"/>
      <c r="Z83" s="14"/>
      <c r="AA83" s="27"/>
      <c r="AB83" s="27"/>
      <c r="AC83" s="27"/>
      <c r="AD83" s="14"/>
      <c r="AE83" s="14"/>
      <c r="AF83" s="14"/>
    </row>
    <row r="84" ht="14.25" customHeight="1">
      <c r="A84" s="14">
        <v>12.0</v>
      </c>
      <c r="B84" s="30">
        <v>44314.0</v>
      </c>
      <c r="C84" s="31">
        <f t="shared" ref="C84:C85" si="96">B$3-B84</f>
        <v>1598</v>
      </c>
      <c r="D84" s="14" t="s">
        <v>2265</v>
      </c>
      <c r="E84" s="34">
        <v>214564.0</v>
      </c>
      <c r="F84" s="27" t="s">
        <v>52</v>
      </c>
      <c r="G84" s="14"/>
      <c r="H84" s="14"/>
      <c r="I84" s="14"/>
      <c r="J84" s="65">
        <v>67.0</v>
      </c>
      <c r="K84" s="65"/>
      <c r="L84" s="65"/>
      <c r="M84" s="65"/>
      <c r="N84" s="65"/>
      <c r="O84" s="45" t="str">
        <f t="shared" ref="O84:P84" si="95">IF(M84&gt;0,1,"")</f>
        <v/>
      </c>
      <c r="P84" s="45" t="str">
        <f t="shared" si="95"/>
        <v/>
      </c>
      <c r="Q84" s="45"/>
      <c r="R84" s="14" t="s">
        <v>2266</v>
      </c>
      <c r="S84" s="66" t="s">
        <v>1727</v>
      </c>
      <c r="T84" s="14" t="s">
        <v>292</v>
      </c>
      <c r="U84" s="14" t="s">
        <v>28</v>
      </c>
      <c r="V84" s="66">
        <v>84128.0</v>
      </c>
      <c r="W84" s="35" t="s">
        <v>29</v>
      </c>
      <c r="X84" s="42" t="s">
        <v>64</v>
      </c>
      <c r="Y84" s="29">
        <f t="shared" ref="Y84:Y85" si="98">IF(X84="V",B84,IF(X84="C",B84,""))</f>
        <v>44314</v>
      </c>
      <c r="Z84" s="30">
        <v>44336.0</v>
      </c>
      <c r="AA84" s="27" t="s">
        <v>2267</v>
      </c>
      <c r="AB84" s="27" t="str">
        <f t="shared" ref="AB84:AB85" si="99">IF(X84="V",B$3-Y84,IF(X84="C","",""))</f>
        <v/>
      </c>
      <c r="AC84" s="31">
        <f t="shared" ref="AC84:AC85" si="100">IF(X84="","",IF(X84="V","",IF(X84="C",Z84-Y84,"Yikes")))</f>
        <v>22</v>
      </c>
      <c r="AD84" s="14" t="s">
        <v>2268</v>
      </c>
      <c r="AE84" s="14"/>
      <c r="AF84" s="14"/>
      <c r="AG84" s="14"/>
      <c r="AH84" s="14"/>
      <c r="AI84" s="14"/>
      <c r="AJ84" s="14"/>
      <c r="AK84" s="14"/>
      <c r="AL84" s="14"/>
    </row>
    <row r="85" ht="14.25" customHeight="1">
      <c r="A85" s="14">
        <v>6.0</v>
      </c>
      <c r="B85" s="30">
        <v>44300.0</v>
      </c>
      <c r="C85" s="31">
        <f t="shared" si="96"/>
        <v>1612</v>
      </c>
      <c r="D85" s="14" t="s">
        <v>2227</v>
      </c>
      <c r="E85" s="34">
        <v>4480.0</v>
      </c>
      <c r="F85" s="27" t="s">
        <v>45</v>
      </c>
      <c r="G85" s="14"/>
      <c r="H85" s="14"/>
      <c r="I85" s="14"/>
      <c r="J85" s="27">
        <v>28.0</v>
      </c>
      <c r="K85" s="27"/>
      <c r="L85" s="27"/>
      <c r="M85" s="27"/>
      <c r="N85" s="27"/>
      <c r="O85" s="45" t="str">
        <f t="shared" ref="O85:P85" si="97">IF(M85&gt;0,1,"")</f>
        <v/>
      </c>
      <c r="P85" s="45" t="str">
        <f t="shared" si="97"/>
        <v/>
      </c>
      <c r="Q85" s="45"/>
      <c r="R85" s="14" t="s">
        <v>2228</v>
      </c>
      <c r="S85" s="35" t="s">
        <v>1721</v>
      </c>
      <c r="T85" s="35" t="s">
        <v>292</v>
      </c>
      <c r="U85" s="35" t="s">
        <v>28</v>
      </c>
      <c r="V85" s="144">
        <v>84119.0</v>
      </c>
      <c r="W85" s="35" t="s">
        <v>29</v>
      </c>
      <c r="X85" s="42" t="s">
        <v>64</v>
      </c>
      <c r="Y85" s="29">
        <f t="shared" si="98"/>
        <v>44300</v>
      </c>
      <c r="Z85" s="30">
        <v>44336.0</v>
      </c>
      <c r="AA85" s="27" t="s">
        <v>2269</v>
      </c>
      <c r="AB85" s="27" t="str">
        <f t="shared" si="99"/>
        <v/>
      </c>
      <c r="AC85" s="31">
        <f t="shared" si="100"/>
        <v>36</v>
      </c>
      <c r="AD85" s="14" t="s">
        <v>2229</v>
      </c>
      <c r="AE85" s="14"/>
      <c r="AF85" s="14"/>
      <c r="AG85" s="14"/>
      <c r="AH85" s="14"/>
      <c r="AI85" s="14"/>
      <c r="AJ85" s="14"/>
      <c r="AK85" s="14"/>
      <c r="AL85" s="14"/>
    </row>
    <row r="86" ht="14.25" customHeight="1">
      <c r="A86" s="14"/>
      <c r="B86" s="14"/>
      <c r="C86" s="27"/>
      <c r="D86" s="14"/>
      <c r="F86" s="27"/>
      <c r="G86" s="14"/>
      <c r="H86" s="14"/>
      <c r="I86" s="14"/>
      <c r="J86" s="27"/>
      <c r="K86" s="27"/>
      <c r="L86" s="27"/>
      <c r="M86" s="27"/>
      <c r="N86" s="27"/>
      <c r="O86" s="27"/>
      <c r="P86" s="27"/>
      <c r="Q86" s="27"/>
      <c r="R86" s="14"/>
      <c r="S86" s="14"/>
      <c r="T86" s="14"/>
      <c r="U86" s="14"/>
      <c r="V86" s="66"/>
      <c r="W86" s="14"/>
      <c r="X86" s="27"/>
      <c r="Y86" s="29"/>
      <c r="Z86" s="14"/>
      <c r="AA86" s="27"/>
      <c r="AB86" s="27"/>
      <c r="AC86" s="27"/>
      <c r="AD86" s="14"/>
      <c r="AE86" s="14"/>
      <c r="AF86" s="14"/>
    </row>
    <row r="87" ht="14.25" customHeight="1">
      <c r="A87" s="39">
        <v>16.0</v>
      </c>
      <c r="B87" s="37">
        <v>44306.0</v>
      </c>
      <c r="C87" s="38">
        <f t="shared" ref="C87:C90" si="101">B$3-B87</f>
        <v>1606</v>
      </c>
      <c r="D87" s="39" t="s">
        <v>2270</v>
      </c>
      <c r="E87" s="40">
        <v>104743.0</v>
      </c>
      <c r="F87" s="36" t="s">
        <v>52</v>
      </c>
      <c r="G87" s="14"/>
      <c r="H87" s="14"/>
      <c r="I87" s="14"/>
      <c r="J87" s="36">
        <v>69.0</v>
      </c>
      <c r="O87" s="14"/>
      <c r="P87" s="14"/>
      <c r="Q87" s="14"/>
      <c r="R87" s="39" t="s">
        <v>2271</v>
      </c>
      <c r="S87" s="39" t="s">
        <v>148</v>
      </c>
      <c r="T87" s="39" t="s">
        <v>149</v>
      </c>
      <c r="U87" s="39" t="s">
        <v>28</v>
      </c>
      <c r="V87" s="81">
        <v>84663.0</v>
      </c>
      <c r="W87" s="39" t="s">
        <v>35</v>
      </c>
      <c r="X87" s="36" t="s">
        <v>64</v>
      </c>
      <c r="Y87" s="37">
        <f t="shared" ref="Y87:Y90" si="103">IF(X87="V",B87,IF(X87="C",B87,""))</f>
        <v>44306</v>
      </c>
      <c r="Z87" s="37">
        <v>44341.0</v>
      </c>
      <c r="AA87" s="36" t="s">
        <v>2272</v>
      </c>
      <c r="AB87" s="36" t="str">
        <f t="shared" ref="AB87:AB90" si="104">IF(X87="V",B$3-Y87,IF(X87="C","",""))</f>
        <v/>
      </c>
      <c r="AC87" s="38">
        <f t="shared" ref="AC87:AC90" si="105">IF(X87="","",IF(X87="V","",IF(X87="C",Z87-Y87,"Yikes")))</f>
        <v>35</v>
      </c>
      <c r="AD87" s="146" t="s">
        <v>2273</v>
      </c>
      <c r="AE87" s="14"/>
      <c r="AF87" s="14"/>
      <c r="AG87" s="14"/>
      <c r="AH87" s="14"/>
      <c r="AI87" s="14"/>
      <c r="AJ87" s="14"/>
      <c r="AK87" s="14"/>
      <c r="AL87" s="14"/>
    </row>
    <row r="88" ht="14.25" customHeight="1">
      <c r="A88" s="14">
        <v>8.0</v>
      </c>
      <c r="B88" s="30">
        <v>44295.0</v>
      </c>
      <c r="C88" s="31">
        <f t="shared" si="101"/>
        <v>1617</v>
      </c>
      <c r="D88" s="14" t="s">
        <v>2250</v>
      </c>
      <c r="E88" s="34">
        <v>68143.0</v>
      </c>
      <c r="F88" s="27" t="s">
        <v>52</v>
      </c>
      <c r="G88" s="14"/>
      <c r="H88" s="14"/>
      <c r="I88" s="14"/>
      <c r="J88" s="27">
        <v>30.0</v>
      </c>
      <c r="K88" s="27"/>
      <c r="L88" s="27"/>
      <c r="M88" s="27"/>
      <c r="N88" s="27"/>
      <c r="O88" s="45" t="str">
        <f t="shared" ref="O88:P88" si="102">IF(M88&gt;0,1,"")</f>
        <v/>
      </c>
      <c r="P88" s="45" t="str">
        <f t="shared" si="102"/>
        <v/>
      </c>
      <c r="Q88" s="45"/>
      <c r="R88" s="14" t="s">
        <v>1754</v>
      </c>
      <c r="S88" s="14" t="s">
        <v>1755</v>
      </c>
      <c r="T88" s="14" t="s">
        <v>186</v>
      </c>
      <c r="U88" s="14" t="s">
        <v>28</v>
      </c>
      <c r="V88" s="66">
        <v>84104.0</v>
      </c>
      <c r="W88" s="14" t="s">
        <v>29</v>
      </c>
      <c r="X88" s="27" t="s">
        <v>64</v>
      </c>
      <c r="Y88" s="30">
        <f t="shared" si="103"/>
        <v>44295</v>
      </c>
      <c r="Z88" s="30">
        <v>44342.0</v>
      </c>
      <c r="AA88" s="27" t="s">
        <v>2274</v>
      </c>
      <c r="AB88" s="27" t="str">
        <f t="shared" si="104"/>
        <v/>
      </c>
      <c r="AC88" s="31">
        <f t="shared" si="105"/>
        <v>47</v>
      </c>
      <c r="AD88" s="14" t="s">
        <v>2251</v>
      </c>
      <c r="AE88" s="14"/>
      <c r="AF88" s="14"/>
      <c r="AG88" s="14"/>
      <c r="AH88" s="14"/>
      <c r="AI88" s="14"/>
      <c r="AJ88" s="14"/>
      <c r="AK88" s="14"/>
      <c r="AL88" s="14"/>
    </row>
    <row r="89" ht="14.25" customHeight="1">
      <c r="A89" s="14">
        <v>8.0</v>
      </c>
      <c r="B89" s="30">
        <v>44322.0</v>
      </c>
      <c r="C89" s="31">
        <f t="shared" si="101"/>
        <v>1590</v>
      </c>
      <c r="D89" s="14" t="s">
        <v>2275</v>
      </c>
      <c r="E89" s="34">
        <v>34793.0</v>
      </c>
      <c r="F89" s="27" t="s">
        <v>45</v>
      </c>
      <c r="G89" s="14"/>
      <c r="H89" s="14"/>
      <c r="I89" s="14"/>
      <c r="J89" s="27">
        <v>40.0</v>
      </c>
      <c r="K89" s="27"/>
      <c r="L89" s="27"/>
      <c r="M89" s="27"/>
      <c r="N89" s="27"/>
      <c r="O89" s="45" t="str">
        <f t="shared" ref="O89:P89" si="106">IF(M89&gt;0,1,"")</f>
        <v/>
      </c>
      <c r="P89" s="45" t="str">
        <f t="shared" si="106"/>
        <v/>
      </c>
      <c r="Q89" s="45"/>
      <c r="R89" s="14" t="s">
        <v>413</v>
      </c>
      <c r="S89" s="35" t="s">
        <v>414</v>
      </c>
      <c r="T89" s="35" t="s">
        <v>186</v>
      </c>
      <c r="U89" s="35" t="s">
        <v>28</v>
      </c>
      <c r="V89" s="144">
        <v>84101.0</v>
      </c>
      <c r="W89" s="35" t="s">
        <v>29</v>
      </c>
      <c r="X89" s="42" t="s">
        <v>64</v>
      </c>
      <c r="Y89" s="29">
        <f t="shared" si="103"/>
        <v>44322</v>
      </c>
      <c r="Z89" s="30">
        <v>44342.0</v>
      </c>
      <c r="AA89" s="27" t="s">
        <v>2276</v>
      </c>
      <c r="AB89" s="27" t="str">
        <f t="shared" si="104"/>
        <v/>
      </c>
      <c r="AC89" s="31">
        <f t="shared" si="105"/>
        <v>20</v>
      </c>
      <c r="AD89" s="14" t="s">
        <v>2277</v>
      </c>
      <c r="AE89" s="14"/>
      <c r="AF89" s="14"/>
      <c r="AG89" s="14"/>
      <c r="AH89" s="14"/>
      <c r="AI89" s="14"/>
      <c r="AJ89" s="14"/>
      <c r="AK89" s="14"/>
      <c r="AL89" s="14"/>
    </row>
    <row r="90" ht="14.25" customHeight="1">
      <c r="A90" s="14">
        <v>17.0</v>
      </c>
      <c r="B90" s="30">
        <v>44312.0</v>
      </c>
      <c r="C90" s="31">
        <f t="shared" si="101"/>
        <v>1600</v>
      </c>
      <c r="D90" s="14" t="s">
        <v>2248</v>
      </c>
      <c r="E90" s="34">
        <v>137170.0</v>
      </c>
      <c r="F90" s="27" t="s">
        <v>52</v>
      </c>
      <c r="G90" s="14"/>
      <c r="H90" s="14"/>
      <c r="I90" s="14"/>
      <c r="J90" s="27">
        <v>72.0</v>
      </c>
      <c r="K90" s="27"/>
      <c r="L90" s="27"/>
      <c r="M90" s="27"/>
      <c r="N90" s="27"/>
      <c r="O90" s="45" t="str">
        <f t="shared" ref="O90:P90" si="107">IF(M90&gt;0,1,"")</f>
        <v/>
      </c>
      <c r="P90" s="45" t="str">
        <f t="shared" si="107"/>
        <v/>
      </c>
      <c r="Q90" s="45"/>
      <c r="R90" s="14" t="s">
        <v>1723</v>
      </c>
      <c r="S90" s="35" t="s">
        <v>1724</v>
      </c>
      <c r="T90" s="35" t="s">
        <v>292</v>
      </c>
      <c r="U90" s="35" t="s">
        <v>28</v>
      </c>
      <c r="V90" s="144">
        <v>84120.0</v>
      </c>
      <c r="W90" s="35" t="s">
        <v>29</v>
      </c>
      <c r="X90" s="42" t="s">
        <v>64</v>
      </c>
      <c r="Y90" s="29">
        <f t="shared" si="103"/>
        <v>44312</v>
      </c>
      <c r="Z90" s="30">
        <v>44344.0</v>
      </c>
      <c r="AA90" s="27" t="s">
        <v>2278</v>
      </c>
      <c r="AB90" s="27" t="str">
        <f t="shared" si="104"/>
        <v/>
      </c>
      <c r="AC90" s="31">
        <f t="shared" si="105"/>
        <v>32</v>
      </c>
      <c r="AD90" s="14" t="s">
        <v>2249</v>
      </c>
      <c r="AE90" s="14"/>
      <c r="AF90" s="14"/>
      <c r="AG90" s="14"/>
      <c r="AH90" s="14"/>
      <c r="AI90" s="14"/>
      <c r="AJ90" s="14"/>
      <c r="AK90" s="14"/>
      <c r="AL90" s="14"/>
    </row>
    <row r="91" ht="14.25" customHeight="1">
      <c r="A91" s="14"/>
      <c r="B91" s="14"/>
      <c r="C91" s="27"/>
      <c r="D91" s="14"/>
      <c r="F91" s="27"/>
      <c r="G91" s="14"/>
      <c r="H91" s="14"/>
      <c r="I91" s="14"/>
      <c r="J91" s="27"/>
      <c r="K91" s="27"/>
      <c r="L91" s="27"/>
      <c r="M91" s="27"/>
      <c r="N91" s="27"/>
      <c r="O91" s="27"/>
      <c r="P91" s="27"/>
      <c r="Q91" s="27"/>
      <c r="R91" s="14"/>
      <c r="S91" s="14"/>
      <c r="T91" s="14"/>
      <c r="U91" s="14"/>
      <c r="V91" s="66"/>
      <c r="W91" s="14"/>
      <c r="X91" s="27"/>
      <c r="Y91" s="29"/>
      <c r="Z91" s="14"/>
      <c r="AA91" s="27"/>
      <c r="AB91" s="27"/>
      <c r="AC91" s="27"/>
      <c r="AD91" s="14"/>
      <c r="AE91" s="14"/>
      <c r="AF91" s="14"/>
    </row>
    <row r="92" ht="14.25" customHeight="1">
      <c r="A92" s="14"/>
      <c r="B92" s="46">
        <v>44336.0</v>
      </c>
      <c r="C92" s="31">
        <f t="shared" ref="C92:C95" si="109">B$3-B92</f>
        <v>1576</v>
      </c>
      <c r="D92" s="32" t="s">
        <v>2279</v>
      </c>
      <c r="E92" s="32">
        <v>50121.0</v>
      </c>
      <c r="F92" s="48" t="s">
        <v>52</v>
      </c>
      <c r="G92" s="32"/>
      <c r="H92" s="32"/>
      <c r="I92" s="32"/>
      <c r="J92" s="48">
        <v>87.0</v>
      </c>
      <c r="K92" s="48"/>
      <c r="L92" s="48"/>
      <c r="M92" s="48"/>
      <c r="N92" s="48"/>
      <c r="O92" s="45" t="str">
        <f t="shared" ref="O92:P92" si="108">IF(M92&gt;0,1,"")</f>
        <v/>
      </c>
      <c r="P92" s="45" t="str">
        <f t="shared" si="108"/>
        <v/>
      </c>
      <c r="Q92" s="45"/>
      <c r="R92" s="32" t="s">
        <v>2280</v>
      </c>
      <c r="S92" s="51" t="s">
        <v>2003</v>
      </c>
      <c r="T92" s="51" t="s">
        <v>2004</v>
      </c>
      <c r="U92" s="51" t="s">
        <v>28</v>
      </c>
      <c r="V92" s="115">
        <v>84074.0</v>
      </c>
      <c r="W92" s="51" t="s">
        <v>75</v>
      </c>
      <c r="X92" s="55" t="s">
        <v>64</v>
      </c>
      <c r="Y92" s="46">
        <f t="shared" ref="Y92:Y95" si="111">IF(X92="V",B92,IF(X92="C",B92,""))</f>
        <v>44336</v>
      </c>
      <c r="Z92" s="46">
        <v>44349.0</v>
      </c>
      <c r="AA92" s="48" t="s">
        <v>2281</v>
      </c>
      <c r="AB92" s="48" t="str">
        <f t="shared" ref="AB92:AB95" si="112">IF(X92="V",B$3-Y92,IF(X92="C","",""))</f>
        <v/>
      </c>
      <c r="AC92" s="47">
        <f t="shared" ref="AC92:AC95" si="113">IF(X92="","",IF(X92="V","",IF(X92="C",Z92-Y92,"Yikes")))</f>
        <v>13</v>
      </c>
      <c r="AD92" s="32" t="s">
        <v>2282</v>
      </c>
      <c r="AE92" s="14"/>
      <c r="AF92" s="14"/>
    </row>
    <row r="93" ht="14.25" customHeight="1">
      <c r="A93" s="14"/>
      <c r="B93" s="30">
        <v>44307.0</v>
      </c>
      <c r="C93" s="31">
        <f t="shared" si="109"/>
        <v>1605</v>
      </c>
      <c r="D93" s="14" t="s">
        <v>2283</v>
      </c>
      <c r="E93" s="34">
        <v>31178.0</v>
      </c>
      <c r="F93" s="27" t="s">
        <v>45</v>
      </c>
      <c r="G93" s="14"/>
      <c r="H93" s="14"/>
      <c r="I93" s="14"/>
      <c r="J93" s="27">
        <v>32.0</v>
      </c>
      <c r="K93" s="27"/>
      <c r="L93" s="27"/>
      <c r="M93" s="27"/>
      <c r="N93" s="27"/>
      <c r="O93" s="45" t="str">
        <f t="shared" ref="O93:P93" si="110">IF(M93&gt;0,1,"")</f>
        <v/>
      </c>
      <c r="P93" s="45" t="str">
        <f t="shared" si="110"/>
        <v/>
      </c>
      <c r="Q93" s="45"/>
      <c r="R93" s="14" t="s">
        <v>1064</v>
      </c>
      <c r="S93" s="35" t="s">
        <v>1507</v>
      </c>
      <c r="T93" s="35" t="s">
        <v>200</v>
      </c>
      <c r="U93" s="35" t="s">
        <v>28</v>
      </c>
      <c r="V93" s="144">
        <v>84121.0</v>
      </c>
      <c r="W93" s="35" t="s">
        <v>29</v>
      </c>
      <c r="X93" s="42" t="s">
        <v>64</v>
      </c>
      <c r="Y93" s="29">
        <f t="shared" si="111"/>
        <v>44307</v>
      </c>
      <c r="Z93" s="30">
        <v>44350.0</v>
      </c>
      <c r="AA93" s="27" t="s">
        <v>2284</v>
      </c>
      <c r="AB93" s="27" t="str">
        <f t="shared" si="112"/>
        <v/>
      </c>
      <c r="AC93" s="31">
        <f t="shared" si="113"/>
        <v>43</v>
      </c>
      <c r="AD93" s="14" t="s">
        <v>2285</v>
      </c>
      <c r="AE93" s="14"/>
      <c r="AF93" s="14"/>
    </row>
    <row r="94" ht="14.25" customHeight="1">
      <c r="A94" s="14"/>
      <c r="B94" s="30">
        <v>44321.0</v>
      </c>
      <c r="C94" s="31">
        <f t="shared" si="109"/>
        <v>1591</v>
      </c>
      <c r="D94" s="14" t="s">
        <v>2286</v>
      </c>
      <c r="E94" s="34">
        <v>31181.0</v>
      </c>
      <c r="F94" s="27" t="s">
        <v>52</v>
      </c>
      <c r="G94" s="14"/>
      <c r="H94" s="14"/>
      <c r="I94" s="14"/>
      <c r="J94" s="27">
        <v>18.0</v>
      </c>
      <c r="K94" s="27"/>
      <c r="L94" s="27"/>
      <c r="M94" s="27"/>
      <c r="N94" s="27"/>
      <c r="O94" s="45" t="str">
        <f t="shared" ref="O94:P94" si="114">IF(M94&gt;0,1,"")</f>
        <v/>
      </c>
      <c r="P94" s="45" t="str">
        <f t="shared" si="114"/>
        <v/>
      </c>
      <c r="Q94" s="45"/>
      <c r="R94" s="14" t="s">
        <v>2287</v>
      </c>
      <c r="S94" s="35" t="s">
        <v>833</v>
      </c>
      <c r="T94" s="35" t="s">
        <v>731</v>
      </c>
      <c r="U94" s="35" t="s">
        <v>28</v>
      </c>
      <c r="V94" s="144">
        <v>84107.0</v>
      </c>
      <c r="W94" s="35" t="s">
        <v>29</v>
      </c>
      <c r="X94" s="42" t="s">
        <v>64</v>
      </c>
      <c r="Y94" s="29">
        <f t="shared" si="111"/>
        <v>44321</v>
      </c>
      <c r="Z94" s="30">
        <v>44350.0</v>
      </c>
      <c r="AA94" s="27" t="s">
        <v>2288</v>
      </c>
      <c r="AB94" s="27" t="str">
        <f t="shared" si="112"/>
        <v/>
      </c>
      <c r="AC94" s="31">
        <f t="shared" si="113"/>
        <v>29</v>
      </c>
      <c r="AD94" s="14" t="s">
        <v>2289</v>
      </c>
      <c r="AE94" s="14"/>
      <c r="AF94" s="14"/>
    </row>
    <row r="95" ht="14.25" customHeight="1">
      <c r="A95" s="14"/>
      <c r="B95" s="30">
        <v>44344.0</v>
      </c>
      <c r="C95" s="31">
        <f t="shared" si="109"/>
        <v>1568</v>
      </c>
      <c r="D95" s="14" t="s">
        <v>2290</v>
      </c>
      <c r="E95" s="34">
        <v>1.2233059E7</v>
      </c>
      <c r="F95" s="27" t="s">
        <v>52</v>
      </c>
      <c r="G95" s="14"/>
      <c r="H95" s="14"/>
      <c r="I95" s="14"/>
      <c r="J95" s="65">
        <v>44.0</v>
      </c>
      <c r="K95" s="65"/>
      <c r="L95" s="65"/>
      <c r="M95" s="65"/>
      <c r="N95" s="65"/>
      <c r="O95" s="45"/>
      <c r="P95" s="45"/>
      <c r="Q95" s="45"/>
      <c r="R95" s="14" t="s">
        <v>650</v>
      </c>
      <c r="S95" s="66" t="s">
        <v>651</v>
      </c>
      <c r="T95" s="35" t="s">
        <v>600</v>
      </c>
      <c r="U95" s="35" t="s">
        <v>28</v>
      </c>
      <c r="V95" s="144">
        <v>84129.0</v>
      </c>
      <c r="W95" s="35" t="s">
        <v>29</v>
      </c>
      <c r="X95" s="42" t="s">
        <v>64</v>
      </c>
      <c r="Y95" s="29">
        <f t="shared" si="111"/>
        <v>44344</v>
      </c>
      <c r="Z95" s="30">
        <v>44351.0</v>
      </c>
      <c r="AA95" s="27" t="s">
        <v>2291</v>
      </c>
      <c r="AB95" s="27" t="str">
        <f t="shared" si="112"/>
        <v/>
      </c>
      <c r="AC95" s="31">
        <f t="shared" si="113"/>
        <v>7</v>
      </c>
      <c r="AD95" s="14" t="s">
        <v>2292</v>
      </c>
      <c r="AE95" s="14"/>
      <c r="AF95" s="14"/>
    </row>
    <row r="96" ht="14.25" customHeight="1">
      <c r="A96" s="14"/>
      <c r="B96" s="14"/>
      <c r="C96" s="27"/>
      <c r="D96" s="14"/>
      <c r="F96" s="27"/>
      <c r="G96" s="14"/>
      <c r="H96" s="14"/>
      <c r="I96" s="14"/>
      <c r="J96" s="27"/>
      <c r="K96" s="27"/>
      <c r="L96" s="27"/>
      <c r="M96" s="27"/>
      <c r="N96" s="27"/>
      <c r="O96" s="27"/>
      <c r="P96" s="27"/>
      <c r="Q96" s="27"/>
      <c r="R96" s="14"/>
      <c r="S96" s="14"/>
      <c r="T96" s="14"/>
      <c r="U96" s="14"/>
      <c r="V96" s="66"/>
      <c r="W96" s="14"/>
      <c r="X96" s="27"/>
      <c r="Y96" s="29"/>
      <c r="Z96" s="14"/>
      <c r="AA96" s="27"/>
      <c r="AB96" s="27"/>
      <c r="AC96" s="27"/>
      <c r="AD96" s="14"/>
      <c r="AE96" s="14"/>
      <c r="AF96" s="14"/>
    </row>
    <row r="97" ht="14.25" customHeight="1">
      <c r="A97" s="14"/>
      <c r="B97" s="46">
        <v>44336.0</v>
      </c>
      <c r="C97" s="31">
        <f t="shared" ref="C97:C100" si="116">B$3-B97</f>
        <v>1576</v>
      </c>
      <c r="D97" s="32" t="s">
        <v>2279</v>
      </c>
      <c r="E97" s="32">
        <v>50121.0</v>
      </c>
      <c r="F97" s="48" t="s">
        <v>52</v>
      </c>
      <c r="G97" s="32"/>
      <c r="H97" s="32"/>
      <c r="I97" s="32"/>
      <c r="J97" s="48">
        <v>87.0</v>
      </c>
      <c r="K97" s="48"/>
      <c r="L97" s="48"/>
      <c r="M97" s="48"/>
      <c r="N97" s="48"/>
      <c r="O97" s="45" t="str">
        <f t="shared" ref="O97:P97" si="115">IF(M97&gt;0,1,"")</f>
        <v/>
      </c>
      <c r="P97" s="45" t="str">
        <f t="shared" si="115"/>
        <v/>
      </c>
      <c r="Q97" s="45"/>
      <c r="R97" s="32" t="s">
        <v>2280</v>
      </c>
      <c r="S97" s="51" t="s">
        <v>2003</v>
      </c>
      <c r="T97" s="51" t="s">
        <v>2004</v>
      </c>
      <c r="U97" s="51" t="s">
        <v>28</v>
      </c>
      <c r="V97" s="115">
        <v>84074.0</v>
      </c>
      <c r="W97" s="51" t="s">
        <v>75</v>
      </c>
      <c r="X97" s="55" t="s">
        <v>64</v>
      </c>
      <c r="Y97" s="46">
        <f t="shared" ref="Y97:Y100" si="118">IF(X97="V",B97,IF(X97="C",B97,""))</f>
        <v>44336</v>
      </c>
      <c r="Z97" s="46">
        <v>44349.0</v>
      </c>
      <c r="AA97" s="48" t="s">
        <v>2281</v>
      </c>
      <c r="AB97" s="48" t="str">
        <f t="shared" ref="AB97:AB100" si="119">IF(X97="V",B$3-Y97,IF(X97="C","",""))</f>
        <v/>
      </c>
      <c r="AC97" s="47">
        <f t="shared" ref="AC97:AC100" si="120">IF(X97="","",IF(X97="V","",IF(X97="C",Z97-Y97,"Yikes")))</f>
        <v>13</v>
      </c>
      <c r="AD97" s="32" t="s">
        <v>2282</v>
      </c>
      <c r="AE97" s="14"/>
      <c r="AF97" s="14"/>
    </row>
    <row r="98" ht="14.25" customHeight="1">
      <c r="A98" s="14"/>
      <c r="B98" s="30">
        <v>44307.0</v>
      </c>
      <c r="C98" s="31">
        <f t="shared" si="116"/>
        <v>1605</v>
      </c>
      <c r="D98" s="14" t="s">
        <v>2283</v>
      </c>
      <c r="E98" s="34">
        <v>31178.0</v>
      </c>
      <c r="F98" s="27" t="s">
        <v>45</v>
      </c>
      <c r="G98" s="14"/>
      <c r="H98" s="14"/>
      <c r="I98" s="14"/>
      <c r="J98" s="27">
        <v>32.0</v>
      </c>
      <c r="K98" s="27"/>
      <c r="L98" s="27"/>
      <c r="M98" s="27"/>
      <c r="N98" s="27"/>
      <c r="O98" s="45" t="str">
        <f t="shared" ref="O98:P98" si="117">IF(M98&gt;0,1,"")</f>
        <v/>
      </c>
      <c r="P98" s="45" t="str">
        <f t="shared" si="117"/>
        <v/>
      </c>
      <c r="Q98" s="45"/>
      <c r="R98" s="14" t="s">
        <v>1064</v>
      </c>
      <c r="S98" s="35" t="s">
        <v>1507</v>
      </c>
      <c r="T98" s="35" t="s">
        <v>200</v>
      </c>
      <c r="U98" s="35" t="s">
        <v>28</v>
      </c>
      <c r="V98" s="144">
        <v>84121.0</v>
      </c>
      <c r="W98" s="35" t="s">
        <v>29</v>
      </c>
      <c r="X98" s="42" t="s">
        <v>64</v>
      </c>
      <c r="Y98" s="29">
        <f t="shared" si="118"/>
        <v>44307</v>
      </c>
      <c r="Z98" s="30">
        <v>44350.0</v>
      </c>
      <c r="AA98" s="27" t="s">
        <v>2284</v>
      </c>
      <c r="AB98" s="27" t="str">
        <f t="shared" si="119"/>
        <v/>
      </c>
      <c r="AC98" s="31">
        <f t="shared" si="120"/>
        <v>43</v>
      </c>
      <c r="AD98" s="14" t="s">
        <v>2285</v>
      </c>
      <c r="AE98" s="14"/>
      <c r="AF98" s="14"/>
    </row>
    <row r="99" ht="14.25" customHeight="1">
      <c r="A99" s="14"/>
      <c r="B99" s="30">
        <v>44321.0</v>
      </c>
      <c r="C99" s="31">
        <f t="shared" si="116"/>
        <v>1591</v>
      </c>
      <c r="D99" s="14" t="s">
        <v>2286</v>
      </c>
      <c r="E99" s="34">
        <v>31181.0</v>
      </c>
      <c r="F99" s="27" t="s">
        <v>52</v>
      </c>
      <c r="G99" s="14"/>
      <c r="H99" s="14"/>
      <c r="I99" s="14"/>
      <c r="J99" s="27">
        <v>18.0</v>
      </c>
      <c r="K99" s="27"/>
      <c r="L99" s="27"/>
      <c r="M99" s="27"/>
      <c r="N99" s="27"/>
      <c r="O99" s="45" t="str">
        <f t="shared" ref="O99:P99" si="121">IF(M99&gt;0,1,"")</f>
        <v/>
      </c>
      <c r="P99" s="45" t="str">
        <f t="shared" si="121"/>
        <v/>
      </c>
      <c r="Q99" s="45"/>
      <c r="R99" s="14" t="s">
        <v>2287</v>
      </c>
      <c r="S99" s="35" t="s">
        <v>833</v>
      </c>
      <c r="T99" s="35" t="s">
        <v>731</v>
      </c>
      <c r="U99" s="35" t="s">
        <v>28</v>
      </c>
      <c r="V99" s="144">
        <v>84107.0</v>
      </c>
      <c r="W99" s="35" t="s">
        <v>29</v>
      </c>
      <c r="X99" s="42" t="s">
        <v>64</v>
      </c>
      <c r="Y99" s="29">
        <f t="shared" si="118"/>
        <v>44321</v>
      </c>
      <c r="Z99" s="30">
        <v>44350.0</v>
      </c>
      <c r="AA99" s="27" t="s">
        <v>2288</v>
      </c>
      <c r="AB99" s="27" t="str">
        <f t="shared" si="119"/>
        <v/>
      </c>
      <c r="AC99" s="31">
        <f t="shared" si="120"/>
        <v>29</v>
      </c>
      <c r="AD99" s="14" t="s">
        <v>2289</v>
      </c>
      <c r="AE99" s="14"/>
      <c r="AF99" s="14"/>
    </row>
    <row r="100" ht="14.25" customHeight="1">
      <c r="A100" s="14"/>
      <c r="B100" s="30">
        <v>44344.0</v>
      </c>
      <c r="C100" s="31">
        <f t="shared" si="116"/>
        <v>1568</v>
      </c>
      <c r="D100" s="14" t="s">
        <v>2290</v>
      </c>
      <c r="E100" s="34">
        <v>1.2233059E7</v>
      </c>
      <c r="F100" s="27" t="s">
        <v>52</v>
      </c>
      <c r="G100" s="14"/>
      <c r="H100" s="14"/>
      <c r="I100" s="14"/>
      <c r="J100" s="65">
        <v>44.0</v>
      </c>
      <c r="K100" s="65"/>
      <c r="L100" s="65"/>
      <c r="M100" s="65"/>
      <c r="N100" s="65"/>
      <c r="O100" s="45"/>
      <c r="P100" s="45"/>
      <c r="Q100" s="45"/>
      <c r="R100" s="14" t="s">
        <v>650</v>
      </c>
      <c r="S100" s="66" t="s">
        <v>651</v>
      </c>
      <c r="T100" s="35" t="s">
        <v>600</v>
      </c>
      <c r="U100" s="35" t="s">
        <v>28</v>
      </c>
      <c r="V100" s="144">
        <v>84129.0</v>
      </c>
      <c r="W100" s="35" t="s">
        <v>29</v>
      </c>
      <c r="X100" s="42" t="s">
        <v>64</v>
      </c>
      <c r="Y100" s="29">
        <f t="shared" si="118"/>
        <v>44344</v>
      </c>
      <c r="Z100" s="30">
        <v>44351.0</v>
      </c>
      <c r="AA100" s="27" t="s">
        <v>2291</v>
      </c>
      <c r="AB100" s="27" t="str">
        <f t="shared" si="119"/>
        <v/>
      </c>
      <c r="AC100" s="31">
        <f t="shared" si="120"/>
        <v>7</v>
      </c>
      <c r="AD100" s="14" t="s">
        <v>2292</v>
      </c>
      <c r="AE100" s="14"/>
      <c r="AF100" s="14"/>
    </row>
    <row r="101" ht="14.25" customHeight="1">
      <c r="A101" s="14"/>
      <c r="B101" s="14"/>
      <c r="C101" s="27"/>
      <c r="D101" s="14"/>
      <c r="F101" s="27"/>
      <c r="G101" s="14"/>
      <c r="H101" s="14"/>
      <c r="I101" s="14"/>
      <c r="J101" s="27"/>
      <c r="K101" s="27"/>
      <c r="L101" s="27"/>
      <c r="M101" s="27"/>
      <c r="N101" s="27"/>
      <c r="O101" s="27"/>
      <c r="P101" s="27"/>
      <c r="Q101" s="27"/>
      <c r="R101" s="14"/>
      <c r="S101" s="14"/>
      <c r="T101" s="14"/>
      <c r="U101" s="14"/>
      <c r="V101" s="66"/>
      <c r="W101" s="14"/>
      <c r="X101" s="27"/>
      <c r="Y101" s="29"/>
      <c r="Z101" s="14"/>
      <c r="AA101" s="27"/>
      <c r="AB101" s="27"/>
      <c r="AC101" s="27"/>
      <c r="AD101" s="14"/>
      <c r="AE101" s="14"/>
      <c r="AF101" s="14"/>
    </row>
    <row r="102" ht="14.25" customHeight="1">
      <c r="A102" s="14"/>
      <c r="B102" s="30">
        <v>44323.0</v>
      </c>
      <c r="C102" s="31">
        <f t="shared" ref="C102:C107" si="123">B$3-B102</f>
        <v>1589</v>
      </c>
      <c r="D102" s="14" t="s">
        <v>2293</v>
      </c>
      <c r="E102" s="34">
        <v>15948.0</v>
      </c>
      <c r="F102" s="27" t="s">
        <v>52</v>
      </c>
      <c r="G102" s="14"/>
      <c r="H102" s="14"/>
      <c r="I102" s="14"/>
      <c r="J102" s="27">
        <v>55.0</v>
      </c>
      <c r="K102" s="27"/>
      <c r="L102" s="27"/>
      <c r="M102" s="27"/>
      <c r="N102" s="27"/>
      <c r="O102" s="45" t="str">
        <f t="shared" ref="O102:P102" si="122">IF(M102&gt;0,1,"")</f>
        <v/>
      </c>
      <c r="P102" s="45" t="str">
        <f t="shared" si="122"/>
        <v/>
      </c>
      <c r="Q102" s="45"/>
      <c r="R102" s="14" t="s">
        <v>2011</v>
      </c>
      <c r="S102" s="35" t="s">
        <v>2012</v>
      </c>
      <c r="T102" s="35" t="s">
        <v>186</v>
      </c>
      <c r="U102" s="35" t="s">
        <v>28</v>
      </c>
      <c r="V102" s="144">
        <v>84123.0</v>
      </c>
      <c r="W102" s="35" t="s">
        <v>29</v>
      </c>
      <c r="X102" s="42" t="s">
        <v>1642</v>
      </c>
      <c r="Y102" s="29">
        <f t="shared" ref="Y102:Y107" si="124">IF(X102="V",B102,IF(X102="C",B102,""))</f>
        <v>44323</v>
      </c>
      <c r="Z102" s="30"/>
      <c r="AA102" s="27"/>
      <c r="AB102" s="27">
        <f t="shared" ref="AB102:AB107" si="125">IF(X102="V",B$3-Y102,IF(X102="C","",""))</f>
        <v>1589</v>
      </c>
      <c r="AC102" s="31" t="str">
        <f t="shared" ref="AC102:AC107" si="126">IF(X102="","",IF(X102="V","",IF(X102="C",Z102-Y102,"Yikes")))</f>
        <v/>
      </c>
      <c r="AD102" s="14" t="s">
        <v>2294</v>
      </c>
      <c r="AE102" s="14"/>
      <c r="AF102" s="14"/>
    </row>
    <row r="103" ht="14.25" customHeight="1">
      <c r="A103" s="14"/>
      <c r="B103" s="37">
        <v>44341.0</v>
      </c>
      <c r="C103" s="38">
        <f t="shared" si="123"/>
        <v>1571</v>
      </c>
      <c r="D103" s="39" t="s">
        <v>2295</v>
      </c>
      <c r="E103" s="40">
        <v>40395.0</v>
      </c>
      <c r="F103" s="36" t="s">
        <v>52</v>
      </c>
      <c r="G103" s="14"/>
      <c r="H103" s="14"/>
      <c r="I103" s="14"/>
      <c r="J103" s="36">
        <v>38.0</v>
      </c>
      <c r="O103" s="14"/>
      <c r="P103" s="14"/>
      <c r="Q103" s="14"/>
      <c r="R103" s="39" t="s">
        <v>215</v>
      </c>
      <c r="S103" s="39" t="s">
        <v>216</v>
      </c>
      <c r="T103" s="39" t="s">
        <v>149</v>
      </c>
      <c r="U103" s="39" t="s">
        <v>28</v>
      </c>
      <c r="V103" s="81">
        <v>84663.0</v>
      </c>
      <c r="W103" s="39" t="s">
        <v>35</v>
      </c>
      <c r="X103" s="36" t="s">
        <v>64</v>
      </c>
      <c r="Y103" s="37">
        <f t="shared" si="124"/>
        <v>44341</v>
      </c>
      <c r="Z103" s="37">
        <v>44355.0</v>
      </c>
      <c r="AA103" s="36" t="s">
        <v>2296</v>
      </c>
      <c r="AB103" s="36" t="str">
        <f t="shared" si="125"/>
        <v/>
      </c>
      <c r="AC103" s="38">
        <f t="shared" si="126"/>
        <v>14</v>
      </c>
      <c r="AD103" s="146" t="s">
        <v>2297</v>
      </c>
      <c r="AE103" s="14"/>
      <c r="AF103" s="14"/>
    </row>
    <row r="104" ht="14.25" customHeight="1">
      <c r="A104" s="14"/>
      <c r="B104" s="30">
        <v>44321.0</v>
      </c>
      <c r="C104" s="31">
        <f t="shared" si="123"/>
        <v>1591</v>
      </c>
      <c r="D104" s="14" t="s">
        <v>2298</v>
      </c>
      <c r="E104" s="34">
        <v>20171.0</v>
      </c>
      <c r="F104" s="27" t="s">
        <v>52</v>
      </c>
      <c r="G104" s="14"/>
      <c r="H104" s="14"/>
      <c r="I104" s="14"/>
      <c r="J104" s="27">
        <v>32.0</v>
      </c>
      <c r="K104" s="27"/>
      <c r="L104" s="27"/>
      <c r="M104" s="27"/>
      <c r="N104" s="27"/>
      <c r="O104" s="45" t="str">
        <f t="shared" ref="O104:P104" si="127">IF(M104&gt;0,1,"")</f>
        <v/>
      </c>
      <c r="P104" s="45" t="str">
        <f t="shared" si="127"/>
        <v/>
      </c>
      <c r="Q104" s="45"/>
      <c r="R104" s="14" t="s">
        <v>2299</v>
      </c>
      <c r="S104" s="35" t="s">
        <v>2300</v>
      </c>
      <c r="T104" s="35" t="s">
        <v>186</v>
      </c>
      <c r="U104" s="35" t="s">
        <v>28</v>
      </c>
      <c r="V104" s="144">
        <v>84106.0</v>
      </c>
      <c r="W104" s="35" t="s">
        <v>29</v>
      </c>
      <c r="X104" s="42" t="s">
        <v>64</v>
      </c>
      <c r="Y104" s="29">
        <f t="shared" si="124"/>
        <v>44321</v>
      </c>
      <c r="Z104" s="30">
        <v>44356.0</v>
      </c>
      <c r="AA104" s="27" t="s">
        <v>2301</v>
      </c>
      <c r="AB104" s="27" t="str">
        <f t="shared" si="125"/>
        <v/>
      </c>
      <c r="AC104" s="31">
        <f t="shared" si="126"/>
        <v>35</v>
      </c>
      <c r="AD104" s="14" t="s">
        <v>2302</v>
      </c>
      <c r="AE104" s="14"/>
      <c r="AF104" s="14"/>
    </row>
    <row r="105" ht="14.25" customHeight="1">
      <c r="A105" s="14"/>
      <c r="B105" s="30">
        <v>44330.0</v>
      </c>
      <c r="C105" s="31">
        <f t="shared" si="123"/>
        <v>1582</v>
      </c>
      <c r="D105" s="14" t="s">
        <v>2303</v>
      </c>
      <c r="E105" s="34">
        <v>79034.0</v>
      </c>
      <c r="F105" s="27" t="s">
        <v>45</v>
      </c>
      <c r="G105" s="14"/>
      <c r="H105" s="14"/>
      <c r="I105" s="14"/>
      <c r="J105" s="27">
        <v>28.0</v>
      </c>
      <c r="K105" s="27"/>
      <c r="L105" s="27"/>
      <c r="M105" s="27"/>
      <c r="N105" s="27"/>
      <c r="O105" s="45" t="str">
        <f t="shared" ref="O105:P105" si="128">IF(M105&gt;0,1,"")</f>
        <v/>
      </c>
      <c r="P105" s="45" t="str">
        <f t="shared" si="128"/>
        <v/>
      </c>
      <c r="Q105" s="45"/>
      <c r="R105" s="14" t="s">
        <v>768</v>
      </c>
      <c r="S105" s="35" t="s">
        <v>319</v>
      </c>
      <c r="T105" s="35" t="s">
        <v>292</v>
      </c>
      <c r="U105" s="35" t="s">
        <v>28</v>
      </c>
      <c r="V105" s="144">
        <v>84120.0</v>
      </c>
      <c r="W105" s="35" t="s">
        <v>29</v>
      </c>
      <c r="X105" s="42" t="s">
        <v>64</v>
      </c>
      <c r="Y105" s="29">
        <f t="shared" si="124"/>
        <v>44330</v>
      </c>
      <c r="Z105" s="30">
        <v>44356.0</v>
      </c>
      <c r="AA105" s="27" t="s">
        <v>2304</v>
      </c>
      <c r="AB105" s="27" t="str">
        <f t="shared" si="125"/>
        <v/>
      </c>
      <c r="AC105" s="31">
        <f t="shared" si="126"/>
        <v>26</v>
      </c>
      <c r="AD105" s="14" t="s">
        <v>2305</v>
      </c>
      <c r="AE105" s="14"/>
      <c r="AF105" s="14"/>
    </row>
    <row r="106" ht="14.25" customHeight="1">
      <c r="A106" s="14"/>
      <c r="B106" s="30">
        <v>44302.0</v>
      </c>
      <c r="C106" s="31">
        <f t="shared" si="123"/>
        <v>1610</v>
      </c>
      <c r="D106" s="14" t="s">
        <v>2306</v>
      </c>
      <c r="E106" s="34">
        <v>61778.0</v>
      </c>
      <c r="F106" s="27" t="s">
        <v>52</v>
      </c>
      <c r="G106" s="14"/>
      <c r="H106" s="14"/>
      <c r="I106" s="14"/>
      <c r="J106" s="27">
        <v>30.0</v>
      </c>
      <c r="K106" s="27"/>
      <c r="L106" s="27"/>
      <c r="M106" s="27"/>
      <c r="N106" s="27"/>
      <c r="O106" s="45" t="str">
        <f t="shared" ref="O106:P106" si="129">IF(M106&gt;0,1,"")</f>
        <v/>
      </c>
      <c r="P106" s="45" t="str">
        <f t="shared" si="129"/>
        <v/>
      </c>
      <c r="Q106" s="45"/>
      <c r="R106" s="14" t="s">
        <v>2307</v>
      </c>
      <c r="S106" s="35" t="s">
        <v>1872</v>
      </c>
      <c r="T106" s="35" t="s">
        <v>186</v>
      </c>
      <c r="U106" s="35" t="s">
        <v>28</v>
      </c>
      <c r="V106" s="144">
        <v>84116.0</v>
      </c>
      <c r="W106" s="35" t="s">
        <v>29</v>
      </c>
      <c r="X106" s="42" t="s">
        <v>64</v>
      </c>
      <c r="Y106" s="29">
        <f t="shared" si="124"/>
        <v>44302</v>
      </c>
      <c r="Z106" s="30">
        <v>44357.0</v>
      </c>
      <c r="AA106" s="27" t="s">
        <v>2308</v>
      </c>
      <c r="AB106" s="27" t="str">
        <f t="shared" si="125"/>
        <v/>
      </c>
      <c r="AC106" s="31">
        <f t="shared" si="126"/>
        <v>55</v>
      </c>
      <c r="AD106" s="14" t="s">
        <v>2309</v>
      </c>
      <c r="AE106" s="14"/>
      <c r="AF106" s="14"/>
    </row>
    <row r="107" ht="14.25" customHeight="1">
      <c r="A107" s="14"/>
      <c r="B107" s="30">
        <v>44330.0</v>
      </c>
      <c r="C107" s="31">
        <f t="shared" si="123"/>
        <v>1582</v>
      </c>
      <c r="D107" s="14" t="s">
        <v>2310</v>
      </c>
      <c r="E107" s="34">
        <v>25434.0</v>
      </c>
      <c r="F107" s="27" t="s">
        <v>52</v>
      </c>
      <c r="G107" s="14"/>
      <c r="H107" s="14"/>
      <c r="I107" s="14"/>
      <c r="J107" s="27">
        <v>21.0</v>
      </c>
      <c r="K107" s="27"/>
      <c r="L107" s="27"/>
      <c r="M107" s="27"/>
      <c r="N107" s="27"/>
      <c r="O107" s="45" t="str">
        <f t="shared" ref="O107:P107" si="130">IF(M107&gt;0,1,"")</f>
        <v/>
      </c>
      <c r="P107" s="45" t="str">
        <f t="shared" si="130"/>
        <v/>
      </c>
      <c r="Q107" s="45"/>
      <c r="R107" s="14" t="s">
        <v>321</v>
      </c>
      <c r="S107" s="35" t="s">
        <v>322</v>
      </c>
      <c r="T107" s="35" t="s">
        <v>292</v>
      </c>
      <c r="U107" s="35" t="s">
        <v>28</v>
      </c>
      <c r="V107" s="144">
        <v>84119.0</v>
      </c>
      <c r="W107" s="35" t="s">
        <v>29</v>
      </c>
      <c r="X107" s="42" t="s">
        <v>1642</v>
      </c>
      <c r="Y107" s="30">
        <f t="shared" si="124"/>
        <v>44330</v>
      </c>
      <c r="Z107" s="30"/>
      <c r="AA107" s="27"/>
      <c r="AB107" s="27">
        <f t="shared" si="125"/>
        <v>1582</v>
      </c>
      <c r="AC107" s="31" t="str">
        <f t="shared" si="126"/>
        <v/>
      </c>
      <c r="AD107" s="14" t="s">
        <v>2311</v>
      </c>
      <c r="AE107" s="14"/>
      <c r="AF107" s="14"/>
    </row>
    <row r="108" ht="14.25" customHeight="1">
      <c r="A108" s="14"/>
      <c r="B108" s="14"/>
      <c r="C108" s="27"/>
      <c r="D108" s="14"/>
      <c r="F108" s="27"/>
      <c r="G108" s="14"/>
      <c r="H108" s="14"/>
      <c r="I108" s="14"/>
      <c r="J108" s="27"/>
      <c r="K108" s="27"/>
      <c r="L108" s="27"/>
      <c r="M108" s="27"/>
      <c r="N108" s="27"/>
      <c r="O108" s="27"/>
      <c r="P108" s="27"/>
      <c r="Q108" s="27"/>
      <c r="R108" s="14"/>
      <c r="S108" s="14"/>
      <c r="T108" s="14"/>
      <c r="U108" s="14"/>
      <c r="V108" s="66"/>
      <c r="W108" s="14"/>
      <c r="X108" s="27"/>
      <c r="Y108" s="29"/>
      <c r="Z108" s="14"/>
      <c r="AA108" s="27"/>
      <c r="AB108" s="27"/>
      <c r="AC108" s="27"/>
      <c r="AD108" s="14"/>
      <c r="AE108" s="14"/>
      <c r="AF108" s="14"/>
    </row>
    <row r="109" ht="14.25" customHeight="1">
      <c r="A109" s="14">
        <v>6.0</v>
      </c>
      <c r="B109" s="30">
        <v>44330.0</v>
      </c>
      <c r="C109" s="31">
        <f>B$3-B109</f>
        <v>1582</v>
      </c>
      <c r="D109" s="14" t="s">
        <v>2310</v>
      </c>
      <c r="E109" s="34">
        <v>25434.0</v>
      </c>
      <c r="F109" s="27" t="s">
        <v>52</v>
      </c>
      <c r="G109" s="14"/>
      <c r="H109" s="14"/>
      <c r="I109" s="14"/>
      <c r="J109" s="27">
        <v>21.0</v>
      </c>
      <c r="K109" s="27"/>
      <c r="L109" s="27"/>
      <c r="M109" s="27"/>
      <c r="N109" s="27"/>
      <c r="O109" s="45" t="str">
        <f t="shared" ref="O109:P109" si="131">IF(M109&gt;0,1,"")</f>
        <v/>
      </c>
      <c r="P109" s="45" t="str">
        <f t="shared" si="131"/>
        <v/>
      </c>
      <c r="Q109" s="45"/>
      <c r="R109" s="14" t="s">
        <v>321</v>
      </c>
      <c r="S109" s="35" t="s">
        <v>322</v>
      </c>
      <c r="T109" s="35" t="s">
        <v>292</v>
      </c>
      <c r="U109" s="35" t="s">
        <v>28</v>
      </c>
      <c r="V109" s="144">
        <v>84119.0</v>
      </c>
      <c r="W109" s="35" t="s">
        <v>29</v>
      </c>
      <c r="X109" s="42" t="s">
        <v>64</v>
      </c>
      <c r="Y109" s="30">
        <f>IF(X109="V",B109,IF(X109="C",B109,""))</f>
        <v>44330</v>
      </c>
      <c r="Z109" s="30">
        <v>44365.0</v>
      </c>
      <c r="AA109" s="27" t="s">
        <v>2312</v>
      </c>
      <c r="AB109" s="27" t="str">
        <f>IF(X109="V",B$3-Y109,IF(X109="C","",""))</f>
        <v/>
      </c>
      <c r="AC109" s="31">
        <f>IF(X109="","",IF(X109="V","",IF(X109="C",Z109-Y109,"Yikes")))</f>
        <v>35</v>
      </c>
      <c r="AD109" s="14" t="s">
        <v>2311</v>
      </c>
      <c r="AE109" s="27">
        <f>ROUNDDOWN(A109/2,0)</f>
        <v>3</v>
      </c>
      <c r="AF109" s="27"/>
      <c r="AG109" s="27"/>
      <c r="AH109" s="27"/>
      <c r="AI109" s="14"/>
      <c r="AJ109" s="14"/>
      <c r="AK109" s="14"/>
      <c r="AL109" s="14"/>
    </row>
    <row r="110" ht="14.25" customHeight="1">
      <c r="A110" s="14"/>
      <c r="B110" s="14"/>
      <c r="C110" s="27"/>
      <c r="D110" s="14"/>
      <c r="F110" s="27"/>
      <c r="G110" s="14"/>
      <c r="H110" s="14"/>
      <c r="I110" s="14"/>
      <c r="J110" s="27"/>
      <c r="K110" s="27"/>
      <c r="L110" s="27"/>
      <c r="M110" s="27"/>
      <c r="N110" s="27"/>
      <c r="O110" s="27"/>
      <c r="P110" s="27"/>
      <c r="Q110" s="27"/>
      <c r="R110" s="14"/>
      <c r="S110" s="14"/>
      <c r="T110" s="14"/>
      <c r="U110" s="14"/>
      <c r="V110" s="66"/>
      <c r="W110" s="14"/>
      <c r="X110" s="27"/>
      <c r="Y110" s="29"/>
      <c r="Z110" s="14"/>
      <c r="AA110" s="27"/>
      <c r="AB110" s="27"/>
      <c r="AC110" s="27"/>
      <c r="AD110" s="14"/>
      <c r="AE110" s="14"/>
      <c r="AF110" s="14"/>
    </row>
    <row r="111" ht="14.25" customHeight="1">
      <c r="A111" s="14">
        <v>4.0</v>
      </c>
      <c r="B111" s="30">
        <v>45141.0</v>
      </c>
      <c r="C111" s="31">
        <f t="shared" ref="C111:C113" si="133">B$3-B111</f>
        <v>771</v>
      </c>
      <c r="D111" s="14" t="s">
        <v>2313</v>
      </c>
      <c r="E111" s="34">
        <v>38155.0</v>
      </c>
      <c r="F111" s="27" t="s">
        <v>52</v>
      </c>
      <c r="G111" s="14"/>
      <c r="H111" s="14"/>
      <c r="I111" s="14"/>
      <c r="J111" s="27">
        <v>20.0</v>
      </c>
      <c r="K111" s="27"/>
      <c r="L111" s="27"/>
      <c r="M111" s="27"/>
      <c r="N111" s="27"/>
      <c r="O111" s="45" t="str">
        <f t="shared" ref="O111:P111" si="132">IF(M111&gt;0,1,"")</f>
        <v/>
      </c>
      <c r="P111" s="45" t="str">
        <f t="shared" si="132"/>
        <v/>
      </c>
      <c r="Q111" s="45"/>
      <c r="R111" s="14" t="s">
        <v>1838</v>
      </c>
      <c r="S111" s="35" t="s">
        <v>1839</v>
      </c>
      <c r="T111" s="35" t="s">
        <v>186</v>
      </c>
      <c r="U111" s="35" t="s">
        <v>28</v>
      </c>
      <c r="V111" s="144">
        <v>84101.0</v>
      </c>
      <c r="W111" s="35" t="s">
        <v>29</v>
      </c>
      <c r="X111" s="42"/>
      <c r="Y111" s="29" t="str">
        <f t="shared" ref="Y111:Y113" si="135">IF(X111="V",B111,IF(X111="C",B111,""))</f>
        <v/>
      </c>
      <c r="Z111" s="30"/>
      <c r="AA111" s="27"/>
      <c r="AB111" s="27" t="str">
        <f t="shared" ref="AB111:AB113" si="136">IF(X111="V",B$3-Y111,IF(X111="C","",""))</f>
        <v/>
      </c>
      <c r="AC111" s="31" t="str">
        <f t="shared" ref="AC111:AC113" si="137">IF(X111="","",IF(X111="V","",IF(X111="C",Z111-Y111,"Yikes")))</f>
        <v/>
      </c>
      <c r="AD111" s="14"/>
      <c r="AF111" s="14"/>
      <c r="AG111" s="14"/>
      <c r="AH111" s="14"/>
      <c r="AI111" s="14"/>
      <c r="AJ111" s="14"/>
      <c r="AK111" s="14"/>
      <c r="AL111" s="14"/>
    </row>
    <row r="112" ht="14.25" customHeight="1">
      <c r="A112" s="14">
        <v>4.0</v>
      </c>
      <c r="B112" s="30">
        <v>44357.0</v>
      </c>
      <c r="C112" s="31">
        <f t="shared" si="133"/>
        <v>1555</v>
      </c>
      <c r="D112" s="14" t="s">
        <v>2314</v>
      </c>
      <c r="E112" s="34">
        <v>40393.0</v>
      </c>
      <c r="F112" s="27" t="s">
        <v>45</v>
      </c>
      <c r="G112" s="14"/>
      <c r="H112" s="14"/>
      <c r="I112" s="14"/>
      <c r="J112" s="27">
        <v>20.0</v>
      </c>
      <c r="K112" s="27"/>
      <c r="L112" s="27"/>
      <c r="M112" s="27"/>
      <c r="N112" s="27"/>
      <c r="O112" s="45" t="str">
        <f t="shared" ref="O112:P112" si="134">IF(M112&gt;0,1,"")</f>
        <v/>
      </c>
      <c r="P112" s="45" t="str">
        <f t="shared" si="134"/>
        <v/>
      </c>
      <c r="Q112" s="45"/>
      <c r="R112" s="14" t="s">
        <v>442</v>
      </c>
      <c r="S112" s="35" t="s">
        <v>443</v>
      </c>
      <c r="T112" s="35" t="s">
        <v>186</v>
      </c>
      <c r="U112" s="35" t="s">
        <v>28</v>
      </c>
      <c r="V112" s="144">
        <v>84102.0</v>
      </c>
      <c r="W112" s="35" t="s">
        <v>29</v>
      </c>
      <c r="X112" s="42" t="s">
        <v>64</v>
      </c>
      <c r="Y112" s="29">
        <f t="shared" si="135"/>
        <v>44357</v>
      </c>
      <c r="Z112" s="30">
        <v>44370.0</v>
      </c>
      <c r="AA112" s="27" t="s">
        <v>2315</v>
      </c>
      <c r="AB112" s="27" t="str">
        <f t="shared" si="136"/>
        <v/>
      </c>
      <c r="AC112" s="31">
        <f t="shared" si="137"/>
        <v>13</v>
      </c>
      <c r="AD112" s="14" t="s">
        <v>2200</v>
      </c>
      <c r="AF112" s="14"/>
      <c r="AG112" s="14"/>
      <c r="AH112" s="14"/>
      <c r="AI112" s="14"/>
      <c r="AJ112" s="14"/>
      <c r="AK112" s="14"/>
      <c r="AL112" s="14"/>
    </row>
    <row r="113" ht="14.25" customHeight="1">
      <c r="A113" s="14">
        <v>4.0</v>
      </c>
      <c r="B113" s="30">
        <v>44357.0</v>
      </c>
      <c r="C113" s="31">
        <f t="shared" si="133"/>
        <v>1555</v>
      </c>
      <c r="D113" s="14" t="s">
        <v>2316</v>
      </c>
      <c r="E113" s="34">
        <v>108399.0</v>
      </c>
      <c r="F113" s="27" t="s">
        <v>45</v>
      </c>
      <c r="G113" s="14"/>
      <c r="H113" s="14"/>
      <c r="I113" s="14"/>
      <c r="J113" s="27">
        <v>19.0</v>
      </c>
      <c r="K113" s="27"/>
      <c r="L113" s="27"/>
      <c r="M113" s="27"/>
      <c r="N113" s="27"/>
      <c r="O113" s="45" t="str">
        <f t="shared" ref="O113:P113" si="138">IF(M113&gt;0,1,"")</f>
        <v/>
      </c>
      <c r="P113" s="45" t="str">
        <f t="shared" si="138"/>
        <v/>
      </c>
      <c r="Q113" s="45"/>
      <c r="R113" s="14" t="s">
        <v>439</v>
      </c>
      <c r="S113" s="35" t="s">
        <v>440</v>
      </c>
      <c r="T113" s="35" t="s">
        <v>186</v>
      </c>
      <c r="U113" s="35" t="s">
        <v>28</v>
      </c>
      <c r="V113" s="144">
        <v>84102.0</v>
      </c>
      <c r="W113" s="35" t="s">
        <v>29</v>
      </c>
      <c r="X113" s="42" t="s">
        <v>64</v>
      </c>
      <c r="Y113" s="29">
        <f t="shared" si="135"/>
        <v>44357</v>
      </c>
      <c r="Z113" s="30">
        <v>44370.0</v>
      </c>
      <c r="AA113" s="27" t="s">
        <v>2317</v>
      </c>
      <c r="AB113" s="27" t="str">
        <f t="shared" si="136"/>
        <v/>
      </c>
      <c r="AC113" s="31">
        <f t="shared" si="137"/>
        <v>13</v>
      </c>
      <c r="AD113" s="14" t="s">
        <v>2318</v>
      </c>
      <c r="AF113" s="14"/>
      <c r="AG113" s="14"/>
      <c r="AH113" s="14"/>
      <c r="AI113" s="14"/>
      <c r="AJ113" s="14"/>
      <c r="AK113" s="14"/>
      <c r="AL113" s="14"/>
    </row>
    <row r="114" ht="14.25" customHeight="1">
      <c r="A114" s="14"/>
      <c r="B114" s="14"/>
      <c r="C114" s="27"/>
      <c r="D114" s="14"/>
      <c r="F114" s="27"/>
      <c r="G114" s="14"/>
      <c r="H114" s="14"/>
      <c r="I114" s="14"/>
      <c r="J114" s="27"/>
      <c r="K114" s="27"/>
      <c r="L114" s="27"/>
      <c r="M114" s="27"/>
      <c r="N114" s="27"/>
      <c r="O114" s="27"/>
      <c r="P114" s="27"/>
      <c r="Q114" s="27"/>
      <c r="R114" s="14"/>
      <c r="S114" s="14"/>
      <c r="T114" s="14"/>
      <c r="U114" s="14"/>
      <c r="V114" s="66"/>
      <c r="W114" s="14"/>
      <c r="X114" s="27"/>
      <c r="Y114" s="29"/>
      <c r="Z114" s="14"/>
      <c r="AA114" s="27"/>
      <c r="AB114" s="27"/>
      <c r="AC114" s="27"/>
      <c r="AD114" s="14"/>
      <c r="AE114" s="14"/>
      <c r="AF114" s="14"/>
    </row>
    <row r="115" ht="14.25" customHeight="1">
      <c r="A115" s="14">
        <v>16.0</v>
      </c>
      <c r="B115" s="30">
        <v>44328.0</v>
      </c>
      <c r="C115" s="31">
        <f t="shared" ref="C115:C117" si="140">B$3-B115</f>
        <v>1584</v>
      </c>
      <c r="D115" s="14" t="s">
        <v>2319</v>
      </c>
      <c r="E115" s="34">
        <v>117150.0</v>
      </c>
      <c r="F115" s="27" t="s">
        <v>45</v>
      </c>
      <c r="G115" s="14"/>
      <c r="H115" s="14"/>
      <c r="I115" s="14"/>
      <c r="J115" s="27">
        <v>86.0</v>
      </c>
      <c r="K115" s="27"/>
      <c r="L115" s="27"/>
      <c r="M115" s="27"/>
      <c r="N115" s="27"/>
      <c r="O115" s="45" t="str">
        <f t="shared" ref="O115:P115" si="139">IF(M115&gt;0,1,"")</f>
        <v/>
      </c>
      <c r="P115" s="45" t="str">
        <f t="shared" si="139"/>
        <v/>
      </c>
      <c r="Q115" s="45"/>
      <c r="R115" s="14" t="s">
        <v>702</v>
      </c>
      <c r="S115" s="35" t="s">
        <v>1793</v>
      </c>
      <c r="T115" s="35" t="s">
        <v>437</v>
      </c>
      <c r="U115" s="35" t="s">
        <v>28</v>
      </c>
      <c r="V115" s="144">
        <v>84065.0</v>
      </c>
      <c r="W115" s="35" t="s">
        <v>29</v>
      </c>
      <c r="X115" s="42" t="s">
        <v>64</v>
      </c>
      <c r="Y115" s="29">
        <f t="shared" ref="Y115:Y117" si="142">IF(X115="V",B115,IF(X115="C",B115,""))</f>
        <v>44328</v>
      </c>
      <c r="Z115" s="30">
        <v>44375.0</v>
      </c>
      <c r="AA115" s="27" t="s">
        <v>2320</v>
      </c>
      <c r="AB115" s="27" t="str">
        <f t="shared" ref="AB115:AB117" si="143">IF(X115="V",B$3-Y115,IF(X115="C","",""))</f>
        <v/>
      </c>
      <c r="AC115" s="31">
        <f t="shared" ref="AC115:AC117" si="144">IF(X115="","",IF(X115="V","",IF(X115="C",Z115-Y115,"Yikes")))</f>
        <v>47</v>
      </c>
      <c r="AD115" s="14" t="s">
        <v>2321</v>
      </c>
      <c r="AF115" s="14"/>
      <c r="AG115" s="14"/>
      <c r="AH115" s="14"/>
      <c r="AI115" s="14"/>
      <c r="AJ115" s="14"/>
      <c r="AK115" s="14"/>
      <c r="AL115" s="14"/>
    </row>
    <row r="116" ht="14.25" customHeight="1">
      <c r="A116" s="14">
        <v>8.0</v>
      </c>
      <c r="B116" s="30">
        <v>44364.0</v>
      </c>
      <c r="C116" s="31">
        <f t="shared" si="140"/>
        <v>1548</v>
      </c>
      <c r="D116" s="14" t="s">
        <v>2322</v>
      </c>
      <c r="E116" s="34">
        <v>29747.0</v>
      </c>
      <c r="F116" s="27" t="s">
        <v>52</v>
      </c>
      <c r="G116" s="14"/>
      <c r="H116" s="14"/>
      <c r="I116" s="14"/>
      <c r="J116" s="27">
        <v>35.0</v>
      </c>
      <c r="K116" s="27"/>
      <c r="L116" s="27"/>
      <c r="M116" s="27"/>
      <c r="N116" s="27"/>
      <c r="O116" s="45" t="str">
        <f t="shared" ref="O116:P116" si="141">IF(M116&gt;0,1,"")</f>
        <v/>
      </c>
      <c r="P116" s="45" t="str">
        <f t="shared" si="141"/>
        <v/>
      </c>
      <c r="Q116" s="45"/>
      <c r="R116" s="14" t="s">
        <v>2323</v>
      </c>
      <c r="S116" s="35" t="s">
        <v>708</v>
      </c>
      <c r="T116" s="35" t="s">
        <v>341</v>
      </c>
      <c r="U116" s="35" t="s">
        <v>28</v>
      </c>
      <c r="V116" s="144">
        <v>84118.0</v>
      </c>
      <c r="W116" s="35" t="s">
        <v>29</v>
      </c>
      <c r="X116" s="42" t="s">
        <v>64</v>
      </c>
      <c r="Y116" s="29">
        <f t="shared" si="142"/>
        <v>44364</v>
      </c>
      <c r="Z116" s="30">
        <v>44377.0</v>
      </c>
      <c r="AA116" s="27" t="s">
        <v>2324</v>
      </c>
      <c r="AB116" s="27" t="str">
        <f t="shared" si="143"/>
        <v/>
      </c>
      <c r="AC116" s="31">
        <f t="shared" si="144"/>
        <v>13</v>
      </c>
      <c r="AD116" s="14" t="s">
        <v>2325</v>
      </c>
      <c r="AF116" s="14"/>
      <c r="AG116" s="14"/>
      <c r="AH116" s="14"/>
      <c r="AI116" s="14"/>
      <c r="AJ116" s="14"/>
      <c r="AK116" s="14"/>
      <c r="AL116" s="14"/>
    </row>
    <row r="117" ht="14.25" customHeight="1">
      <c r="A117" s="14">
        <v>20.0</v>
      </c>
      <c r="B117" s="30">
        <v>44249.0</v>
      </c>
      <c r="C117" s="31">
        <f t="shared" si="140"/>
        <v>1663</v>
      </c>
      <c r="D117" s="14" t="s">
        <v>2326</v>
      </c>
      <c r="E117" s="34">
        <v>122517.0</v>
      </c>
      <c r="F117" s="27" t="s">
        <v>45</v>
      </c>
      <c r="G117" s="14"/>
      <c r="H117" s="14"/>
      <c r="I117" s="14"/>
      <c r="J117" s="27">
        <v>107.0</v>
      </c>
      <c r="K117" s="27"/>
      <c r="L117" s="27"/>
      <c r="M117" s="27"/>
      <c r="N117" s="27"/>
      <c r="O117" s="45" t="str">
        <f t="shared" ref="O117:P117" si="145">IF(M117&gt;0,1,"")</f>
        <v/>
      </c>
      <c r="P117" s="45" t="str">
        <f t="shared" si="145"/>
        <v/>
      </c>
      <c r="Q117" s="45"/>
      <c r="R117" s="14" t="s">
        <v>1491</v>
      </c>
      <c r="S117" s="35" t="s">
        <v>1492</v>
      </c>
      <c r="T117" s="35" t="s">
        <v>186</v>
      </c>
      <c r="U117" s="35" t="s">
        <v>28</v>
      </c>
      <c r="V117" s="144">
        <v>84119.0</v>
      </c>
      <c r="W117" s="35" t="s">
        <v>29</v>
      </c>
      <c r="X117" s="42" t="s">
        <v>64</v>
      </c>
      <c r="Y117" s="29">
        <f t="shared" si="142"/>
        <v>44249</v>
      </c>
      <c r="Z117" s="30">
        <v>44253.0</v>
      </c>
      <c r="AA117" s="27" t="s">
        <v>2327</v>
      </c>
      <c r="AB117" s="27" t="str">
        <f t="shared" si="143"/>
        <v/>
      </c>
      <c r="AC117" s="31">
        <f t="shared" si="144"/>
        <v>4</v>
      </c>
      <c r="AD117" s="14" t="s">
        <v>2328</v>
      </c>
      <c r="AF117" s="14"/>
      <c r="AG117" s="14"/>
      <c r="AH117" s="14"/>
      <c r="AI117" s="14"/>
      <c r="AJ117" s="14"/>
      <c r="AK117" s="14"/>
      <c r="AL117" s="14"/>
    </row>
    <row r="118" ht="14.25" customHeight="1">
      <c r="A118" s="14"/>
      <c r="B118" s="14"/>
      <c r="C118" s="27"/>
      <c r="D118" s="14"/>
      <c r="F118" s="27"/>
      <c r="G118" s="14"/>
      <c r="H118" s="14"/>
      <c r="I118" s="14"/>
      <c r="J118" s="27"/>
      <c r="K118" s="27"/>
      <c r="L118" s="27"/>
      <c r="M118" s="27"/>
      <c r="N118" s="27"/>
      <c r="O118" s="27"/>
      <c r="P118" s="27"/>
      <c r="Q118" s="27"/>
      <c r="R118" s="14"/>
      <c r="S118" s="14"/>
      <c r="T118" s="14"/>
      <c r="U118" s="14"/>
      <c r="V118" s="66"/>
      <c r="W118" s="14"/>
      <c r="X118" s="27"/>
      <c r="Y118" s="29"/>
      <c r="Z118" s="14"/>
      <c r="AA118" s="27"/>
      <c r="AB118" s="27"/>
      <c r="AC118" s="27"/>
      <c r="AD118" s="14"/>
      <c r="AE118" s="14"/>
      <c r="AF118" s="14"/>
    </row>
    <row r="119" ht="14.25" customHeight="1">
      <c r="A119" s="14">
        <v>20.0</v>
      </c>
      <c r="B119" s="30">
        <v>44364.0</v>
      </c>
      <c r="C119" s="31">
        <f>B$3-B119</f>
        <v>1548</v>
      </c>
      <c r="D119" s="14" t="s">
        <v>2329</v>
      </c>
      <c r="E119" s="34">
        <v>92638.0</v>
      </c>
      <c r="F119" s="27" t="s">
        <v>52</v>
      </c>
      <c r="G119" s="14"/>
      <c r="H119" s="14"/>
      <c r="I119" s="14"/>
      <c r="J119" s="27">
        <v>93.0</v>
      </c>
      <c r="K119" s="27"/>
      <c r="L119" s="27"/>
      <c r="M119" s="27"/>
      <c r="N119" s="27"/>
      <c r="O119" s="45" t="str">
        <f t="shared" ref="O119:P119" si="146">IF(M119&gt;0,1,"")</f>
        <v/>
      </c>
      <c r="P119" s="45" t="str">
        <f t="shared" si="146"/>
        <v/>
      </c>
      <c r="Q119" s="45"/>
      <c r="R119" s="14" t="s">
        <v>630</v>
      </c>
      <c r="S119" s="35" t="s">
        <v>631</v>
      </c>
      <c r="T119" s="35" t="s">
        <v>292</v>
      </c>
      <c r="U119" s="35" t="s">
        <v>28</v>
      </c>
      <c r="V119" s="144">
        <v>84119.0</v>
      </c>
      <c r="W119" s="35" t="s">
        <v>29</v>
      </c>
      <c r="X119" s="42" t="s">
        <v>64</v>
      </c>
      <c r="Y119" s="29">
        <f>IF(X119="V",B119,IF(X119="C",B119,""))</f>
        <v>44364</v>
      </c>
      <c r="Z119" s="30">
        <v>44384.0</v>
      </c>
      <c r="AA119" s="27" t="s">
        <v>2330</v>
      </c>
      <c r="AB119" s="27" t="str">
        <f>IF(X119="V",B$3-Y119,IF(X119="C","",""))</f>
        <v/>
      </c>
      <c r="AC119" s="31">
        <f>IF(X119="","",IF(X119="V","",IF(X119="C",Z119-Y119,"Yikes")))</f>
        <v>20</v>
      </c>
      <c r="AD119" s="14" t="s">
        <v>2331</v>
      </c>
      <c r="AF119" s="14"/>
      <c r="AG119" s="14"/>
      <c r="AH119" s="14"/>
      <c r="AI119" s="14"/>
      <c r="AJ119" s="14"/>
      <c r="AK119" s="14"/>
      <c r="AL119" s="14"/>
    </row>
    <row r="120" ht="14.25" customHeight="1">
      <c r="A120" s="14"/>
      <c r="B120" s="14"/>
      <c r="C120" s="27"/>
      <c r="D120" s="14"/>
      <c r="F120" s="27"/>
      <c r="G120" s="14"/>
      <c r="H120" s="14"/>
      <c r="I120" s="14"/>
      <c r="J120" s="27"/>
      <c r="K120" s="27"/>
      <c r="L120" s="27"/>
      <c r="M120" s="27"/>
      <c r="N120" s="27"/>
      <c r="O120" s="27"/>
      <c r="P120" s="27"/>
      <c r="Q120" s="27"/>
      <c r="R120" s="14"/>
      <c r="S120" s="14"/>
      <c r="T120" s="14"/>
      <c r="U120" s="14"/>
      <c r="V120" s="66"/>
      <c r="W120" s="14"/>
      <c r="X120" s="27"/>
      <c r="Y120" s="29"/>
      <c r="Z120" s="14"/>
      <c r="AA120" s="27"/>
      <c r="AB120" s="27"/>
      <c r="AC120" s="27"/>
      <c r="AD120" s="14"/>
      <c r="AE120" s="14"/>
      <c r="AF120" s="14"/>
    </row>
    <row r="121" ht="14.25" customHeight="1">
      <c r="A121" s="32">
        <v>8.0</v>
      </c>
      <c r="B121" s="46">
        <v>44337.0</v>
      </c>
      <c r="C121" s="31">
        <f>B$3-B121</f>
        <v>1575</v>
      </c>
      <c r="D121" s="32" t="s">
        <v>2332</v>
      </c>
      <c r="E121" s="32">
        <v>4786.0</v>
      </c>
      <c r="F121" s="48" t="s">
        <v>52</v>
      </c>
      <c r="G121" s="32"/>
      <c r="H121" s="32"/>
      <c r="I121" s="32"/>
      <c r="J121" s="48">
        <v>37.0</v>
      </c>
      <c r="K121" s="48"/>
      <c r="L121" s="48"/>
      <c r="M121" s="48"/>
      <c r="N121" s="48"/>
      <c r="O121" s="45" t="str">
        <f t="shared" ref="O121:P121" si="147">IF(M121&gt;0,1,"")</f>
        <v/>
      </c>
      <c r="P121" s="45" t="str">
        <f t="shared" si="147"/>
        <v/>
      </c>
      <c r="Q121" s="45"/>
      <c r="R121" s="32" t="s">
        <v>77</v>
      </c>
      <c r="S121" s="51" t="s">
        <v>79</v>
      </c>
      <c r="T121" s="51" t="s">
        <v>80</v>
      </c>
      <c r="U121" s="51" t="s">
        <v>28</v>
      </c>
      <c r="V121" s="115">
        <v>84074.0</v>
      </c>
      <c r="W121" s="51" t="s">
        <v>75</v>
      </c>
      <c r="X121" s="55" t="s">
        <v>64</v>
      </c>
      <c r="Y121" s="46">
        <f>IF(X121="V",B121,IF(X121="C",B121,""))</f>
        <v>44337</v>
      </c>
      <c r="Z121" s="46">
        <v>44389.0</v>
      </c>
      <c r="AA121" s="51" t="s">
        <v>2333</v>
      </c>
      <c r="AB121" s="55" t="str">
        <f>IF(X121="V",B$3-Y121,IF(X121="C","",""))</f>
        <v/>
      </c>
      <c r="AC121" s="55">
        <f>IF(X121="","",IF(X121="V","",IF(X121="C",Z121-Y121,"Yikes")))</f>
        <v>52</v>
      </c>
      <c r="AD121" s="51" t="s">
        <v>2334</v>
      </c>
      <c r="AE121" s="14"/>
      <c r="AF121" s="14"/>
      <c r="AG121" s="14"/>
      <c r="AH121" s="14"/>
      <c r="AI121" s="14"/>
      <c r="AJ121" s="14"/>
      <c r="AK121" s="14"/>
      <c r="AL121" s="14"/>
    </row>
    <row r="122" ht="14.25" customHeight="1">
      <c r="A122" s="14"/>
      <c r="B122" s="14"/>
      <c r="C122" s="27"/>
      <c r="D122" s="14"/>
      <c r="F122" s="27"/>
      <c r="G122" s="14"/>
      <c r="H122" s="14"/>
      <c r="I122" s="14"/>
      <c r="J122" s="27"/>
      <c r="K122" s="27"/>
      <c r="L122" s="27"/>
      <c r="M122" s="27"/>
      <c r="N122" s="27"/>
      <c r="O122" s="27"/>
      <c r="P122" s="27"/>
      <c r="Q122" s="27"/>
      <c r="R122" s="14"/>
      <c r="S122" s="14"/>
      <c r="T122" s="14"/>
      <c r="U122" s="14"/>
      <c r="V122" s="66"/>
      <c r="W122" s="14"/>
      <c r="X122" s="27"/>
      <c r="Y122" s="29"/>
      <c r="Z122" s="14"/>
      <c r="AA122" s="27"/>
      <c r="AB122" s="27"/>
      <c r="AC122" s="27"/>
      <c r="AD122" s="14"/>
      <c r="AE122" s="14"/>
      <c r="AF122" s="14"/>
    </row>
    <row r="123" ht="14.25" customHeight="1">
      <c r="A123" s="39">
        <v>16.0</v>
      </c>
      <c r="B123" s="37">
        <v>44348.0</v>
      </c>
      <c r="C123" s="38">
        <f t="shared" ref="C123:C127" si="148">B$3-B123</f>
        <v>1564</v>
      </c>
      <c r="D123" s="39" t="s">
        <v>2335</v>
      </c>
      <c r="E123" s="40">
        <v>100183.0</v>
      </c>
      <c r="F123" s="36" t="s">
        <v>45</v>
      </c>
      <c r="G123" s="14"/>
      <c r="H123" s="14"/>
      <c r="I123" s="14"/>
      <c r="J123" s="36">
        <v>60.0</v>
      </c>
      <c r="O123" s="14"/>
      <c r="P123" s="14"/>
      <c r="Q123" s="14"/>
      <c r="R123" s="39" t="s">
        <v>2336</v>
      </c>
      <c r="S123" s="39" t="s">
        <v>2337</v>
      </c>
      <c r="T123" s="39" t="s">
        <v>312</v>
      </c>
      <c r="U123" s="39" t="s">
        <v>28</v>
      </c>
      <c r="V123" s="81">
        <v>84062.0</v>
      </c>
      <c r="W123" s="39" t="s">
        <v>35</v>
      </c>
      <c r="X123" s="36" t="s">
        <v>64</v>
      </c>
      <c r="Y123" s="37">
        <f t="shared" ref="Y123:Y127" si="149">IF(X123="V",B123,IF(X123="C",B123,""))</f>
        <v>44348</v>
      </c>
      <c r="Z123" s="37">
        <v>44398.0</v>
      </c>
      <c r="AA123" s="36" t="s">
        <v>2338</v>
      </c>
      <c r="AB123" s="36" t="str">
        <f t="shared" ref="AB123:AB127" si="150">IF(X123="V",B$3-Y123,IF(X123="C","",""))</f>
        <v/>
      </c>
      <c r="AC123" s="38">
        <f t="shared" ref="AC123:AC127" si="151">IF(X123="","",IF(X123="V","",IF(X123="C",Z123-Y123,"Yikes")))</f>
        <v>50</v>
      </c>
      <c r="AD123" s="146" t="s">
        <v>2339</v>
      </c>
      <c r="AF123" s="14"/>
      <c r="AG123" s="14"/>
      <c r="AH123" s="14"/>
      <c r="AI123" s="14"/>
      <c r="AJ123" s="14"/>
      <c r="AK123" s="14"/>
      <c r="AL123" s="14"/>
    </row>
    <row r="124" ht="14.25" customHeight="1">
      <c r="A124" s="39">
        <v>16.0</v>
      </c>
      <c r="B124" s="37">
        <v>44383.0</v>
      </c>
      <c r="C124" s="38">
        <f t="shared" si="148"/>
        <v>1529</v>
      </c>
      <c r="D124" s="39" t="s">
        <v>2340</v>
      </c>
      <c r="E124" s="40">
        <v>1.2234833E7</v>
      </c>
      <c r="F124" s="36" t="s">
        <v>52</v>
      </c>
      <c r="G124" s="14"/>
      <c r="H124" s="14"/>
      <c r="I124" s="14"/>
      <c r="J124" s="36">
        <v>68.0</v>
      </c>
      <c r="O124" s="14"/>
      <c r="P124" s="14"/>
      <c r="Q124" s="14"/>
      <c r="R124" s="39" t="s">
        <v>949</v>
      </c>
      <c r="S124" s="39" t="s">
        <v>951</v>
      </c>
      <c r="T124" s="39" t="s">
        <v>179</v>
      </c>
      <c r="U124" s="39" t="s">
        <v>28</v>
      </c>
      <c r="V124" s="81">
        <v>84043.0</v>
      </c>
      <c r="W124" s="39" t="s">
        <v>35</v>
      </c>
      <c r="X124" s="36" t="s">
        <v>64</v>
      </c>
      <c r="Y124" s="37">
        <f t="shared" si="149"/>
        <v>44383</v>
      </c>
      <c r="Z124" s="37">
        <v>44398.0</v>
      </c>
      <c r="AA124" s="36" t="s">
        <v>2341</v>
      </c>
      <c r="AB124" s="36" t="str">
        <f t="shared" si="150"/>
        <v/>
      </c>
      <c r="AC124" s="38">
        <f t="shared" si="151"/>
        <v>15</v>
      </c>
      <c r="AD124" s="146" t="s">
        <v>2342</v>
      </c>
      <c r="AE124" s="14"/>
      <c r="AF124" s="14"/>
      <c r="AG124" s="14"/>
      <c r="AH124" s="14"/>
      <c r="AI124" s="14"/>
      <c r="AJ124" s="14"/>
      <c r="AK124" s="14"/>
      <c r="AL124" s="14"/>
    </row>
    <row r="125" ht="14.25" customHeight="1">
      <c r="A125" s="14">
        <v>8.0</v>
      </c>
      <c r="B125" s="30">
        <v>44322.0</v>
      </c>
      <c r="C125" s="31">
        <f t="shared" si="148"/>
        <v>1590</v>
      </c>
      <c r="D125" s="14" t="s">
        <v>2343</v>
      </c>
      <c r="E125" s="34">
        <v>87332.0</v>
      </c>
      <c r="F125" s="27" t="s">
        <v>45</v>
      </c>
      <c r="G125" s="14"/>
      <c r="H125" s="14"/>
      <c r="I125" s="14"/>
      <c r="J125" s="27">
        <v>32.0</v>
      </c>
      <c r="K125" s="27"/>
      <c r="L125" s="27"/>
      <c r="M125" s="27"/>
      <c r="N125" s="27"/>
      <c r="O125" s="45" t="str">
        <f t="shared" ref="O125:P125" si="152">IF(M125&gt;0,1,"")</f>
        <v/>
      </c>
      <c r="P125" s="45" t="str">
        <f t="shared" si="152"/>
        <v/>
      </c>
      <c r="Q125" s="45"/>
      <c r="R125" s="14" t="s">
        <v>77</v>
      </c>
      <c r="S125" s="35" t="s">
        <v>653</v>
      </c>
      <c r="T125" s="35" t="s">
        <v>186</v>
      </c>
      <c r="U125" s="35" t="s">
        <v>28</v>
      </c>
      <c r="V125" s="144">
        <v>84104.0</v>
      </c>
      <c r="W125" s="35" t="s">
        <v>29</v>
      </c>
      <c r="X125" s="42" t="s">
        <v>64</v>
      </c>
      <c r="Y125" s="29">
        <f t="shared" si="149"/>
        <v>44322</v>
      </c>
      <c r="Z125" s="30">
        <v>44399.0</v>
      </c>
      <c r="AA125" s="27" t="s">
        <v>2344</v>
      </c>
      <c r="AB125" s="27" t="str">
        <f t="shared" si="150"/>
        <v/>
      </c>
      <c r="AC125" s="31">
        <f t="shared" si="151"/>
        <v>77</v>
      </c>
      <c r="AD125" s="14" t="s">
        <v>2345</v>
      </c>
      <c r="AF125" s="14"/>
      <c r="AG125" s="14"/>
      <c r="AH125" s="14"/>
      <c r="AI125" s="14"/>
      <c r="AJ125" s="14"/>
      <c r="AK125" s="14"/>
      <c r="AL125" s="14"/>
    </row>
    <row r="126" ht="14.25" customHeight="1">
      <c r="A126" s="14">
        <v>8.0</v>
      </c>
      <c r="B126" s="30">
        <v>44270.0</v>
      </c>
      <c r="C126" s="31">
        <f t="shared" si="148"/>
        <v>1642</v>
      </c>
      <c r="D126" s="14" t="s">
        <v>2346</v>
      </c>
      <c r="E126" s="34">
        <v>42692.0</v>
      </c>
      <c r="F126" s="27" t="s">
        <v>52</v>
      </c>
      <c r="G126" s="14"/>
      <c r="H126" s="14"/>
      <c r="I126" s="14"/>
      <c r="J126" s="27">
        <v>32.0</v>
      </c>
      <c r="K126" s="27"/>
      <c r="L126" s="27"/>
      <c r="M126" s="27"/>
      <c r="N126" s="27"/>
      <c r="O126" s="45" t="str">
        <f t="shared" ref="O126:P126" si="153">IF(M126&gt;0,1,"")</f>
        <v/>
      </c>
      <c r="P126" s="45" t="str">
        <f t="shared" si="153"/>
        <v/>
      </c>
      <c r="Q126" s="45"/>
      <c r="R126" s="14" t="s">
        <v>2347</v>
      </c>
      <c r="S126" s="35" t="s">
        <v>1546</v>
      </c>
      <c r="T126" s="35" t="s">
        <v>617</v>
      </c>
      <c r="U126" s="35" t="s">
        <v>28</v>
      </c>
      <c r="V126" s="144">
        <v>84044.0</v>
      </c>
      <c r="W126" s="35" t="s">
        <v>29</v>
      </c>
      <c r="X126" s="42" t="s">
        <v>64</v>
      </c>
      <c r="Y126" s="29">
        <f t="shared" si="149"/>
        <v>44270</v>
      </c>
      <c r="Z126" s="30">
        <v>44399.0</v>
      </c>
      <c r="AA126" s="27" t="s">
        <v>2348</v>
      </c>
      <c r="AB126" s="27" t="str">
        <f t="shared" si="150"/>
        <v/>
      </c>
      <c r="AC126" s="31">
        <f t="shared" si="151"/>
        <v>129</v>
      </c>
      <c r="AD126" s="14" t="s">
        <v>2349</v>
      </c>
      <c r="AF126" s="14"/>
      <c r="AG126" s="14"/>
      <c r="AH126" s="14"/>
      <c r="AI126" s="14"/>
      <c r="AJ126" s="14"/>
      <c r="AK126" s="14"/>
      <c r="AL126" s="14"/>
    </row>
    <row r="127" ht="14.25" customHeight="1">
      <c r="A127" s="14">
        <v>21.0</v>
      </c>
      <c r="B127" s="30">
        <v>44340.0</v>
      </c>
      <c r="C127" s="31">
        <f t="shared" si="148"/>
        <v>1572</v>
      </c>
      <c r="D127" s="14" t="s">
        <v>2350</v>
      </c>
      <c r="E127" s="34">
        <v>1.2234073E7</v>
      </c>
      <c r="F127" s="27" t="s">
        <v>52</v>
      </c>
      <c r="G127" s="14"/>
      <c r="H127" s="14"/>
      <c r="I127" s="14"/>
      <c r="J127" s="65">
        <v>93.0</v>
      </c>
      <c r="K127" s="65"/>
      <c r="L127" s="65"/>
      <c r="M127" s="65"/>
      <c r="N127" s="65"/>
      <c r="O127" s="45"/>
      <c r="P127" s="45"/>
      <c r="Q127" s="45"/>
      <c r="R127" s="14" t="s">
        <v>1708</v>
      </c>
      <c r="S127" s="66" t="s">
        <v>1710</v>
      </c>
      <c r="T127" s="35" t="s">
        <v>453</v>
      </c>
      <c r="U127" s="35" t="s">
        <v>28</v>
      </c>
      <c r="V127" s="144">
        <v>84081.0</v>
      </c>
      <c r="W127" s="35" t="s">
        <v>29</v>
      </c>
      <c r="X127" s="42" t="s">
        <v>64</v>
      </c>
      <c r="Y127" s="29">
        <f t="shared" si="149"/>
        <v>44340</v>
      </c>
      <c r="Z127" s="30">
        <v>44399.0</v>
      </c>
      <c r="AA127" s="27" t="s">
        <v>2351</v>
      </c>
      <c r="AB127" s="27" t="str">
        <f t="shared" si="150"/>
        <v/>
      </c>
      <c r="AC127" s="31">
        <f t="shared" si="151"/>
        <v>59</v>
      </c>
      <c r="AD127" s="14" t="s">
        <v>2352</v>
      </c>
      <c r="AF127" s="51"/>
      <c r="AG127" s="32"/>
      <c r="AH127" s="14"/>
      <c r="AI127" s="14"/>
      <c r="AJ127" s="14"/>
      <c r="AK127" s="14"/>
      <c r="AL127" s="14"/>
    </row>
    <row r="128" ht="14.25" customHeight="1">
      <c r="A128" s="14"/>
      <c r="B128" s="14"/>
      <c r="C128" s="27"/>
      <c r="D128" s="14"/>
      <c r="F128" s="27"/>
      <c r="G128" s="14"/>
      <c r="H128" s="14"/>
      <c r="I128" s="14"/>
      <c r="J128" s="27"/>
      <c r="K128" s="27"/>
      <c r="L128" s="27"/>
      <c r="M128" s="27"/>
      <c r="N128" s="27"/>
      <c r="O128" s="27"/>
      <c r="P128" s="27"/>
      <c r="Q128" s="27"/>
      <c r="R128" s="14"/>
      <c r="S128" s="14"/>
      <c r="T128" s="14"/>
      <c r="U128" s="14"/>
      <c r="V128" s="66"/>
      <c r="W128" s="14"/>
      <c r="X128" s="27"/>
      <c r="Y128" s="29"/>
      <c r="Z128" s="14"/>
      <c r="AA128" s="27"/>
      <c r="AB128" s="27"/>
      <c r="AC128" s="27"/>
      <c r="AD128" s="14"/>
      <c r="AE128" s="14"/>
      <c r="AF128" s="14"/>
    </row>
    <row r="129" ht="14.25" customHeight="1">
      <c r="A129" s="14">
        <v>18.0</v>
      </c>
      <c r="B129" s="30">
        <v>44375.0</v>
      </c>
      <c r="C129" s="31">
        <f t="shared" ref="C129:C134" si="155">B$3-B129</f>
        <v>1537</v>
      </c>
      <c r="D129" s="14" t="s">
        <v>2353</v>
      </c>
      <c r="E129" s="34">
        <v>137415.0</v>
      </c>
      <c r="F129" s="27" t="s">
        <v>52</v>
      </c>
      <c r="G129" s="14"/>
      <c r="H129" s="14"/>
      <c r="I129" s="14"/>
      <c r="J129" s="27">
        <v>98.0</v>
      </c>
      <c r="K129" s="27"/>
      <c r="L129" s="27"/>
      <c r="M129" s="27"/>
      <c r="N129" s="27"/>
      <c r="O129" s="45" t="str">
        <f t="shared" ref="O129:P129" si="154">IF(M129&gt;0,1,"")</f>
        <v/>
      </c>
      <c r="P129" s="45" t="str">
        <f t="shared" si="154"/>
        <v/>
      </c>
      <c r="Q129" s="45"/>
      <c r="R129" s="14" t="s">
        <v>680</v>
      </c>
      <c r="S129" s="35" t="s">
        <v>681</v>
      </c>
      <c r="T129" s="35" t="s">
        <v>437</v>
      </c>
      <c r="U129" s="35" t="s">
        <v>28</v>
      </c>
      <c r="V129" s="144">
        <v>84056.0</v>
      </c>
      <c r="W129" s="35" t="s">
        <v>29</v>
      </c>
      <c r="X129" s="42" t="s">
        <v>64</v>
      </c>
      <c r="Y129" s="29">
        <f t="shared" ref="Y129:Y134" si="157">IF(X129="V",B129,IF(X129="C",B129,""))</f>
        <v>44375</v>
      </c>
      <c r="Z129" s="30">
        <v>44403.0</v>
      </c>
      <c r="AA129" s="27" t="s">
        <v>2354</v>
      </c>
      <c r="AB129" s="27" t="str">
        <f t="shared" ref="AB129:AB134" si="158">IF(X129="V",B$3-Y129,IF(X129="C","",""))</f>
        <v/>
      </c>
      <c r="AC129" s="31">
        <f t="shared" ref="AC129:AC134" si="159">IF(X129="","",IF(X129="V","",IF(X129="C",Z129-Y129,"Yikes")))</f>
        <v>28</v>
      </c>
      <c r="AD129" s="14" t="s">
        <v>2200</v>
      </c>
      <c r="AE129" s="56"/>
      <c r="AF129" s="14"/>
      <c r="AG129" s="14"/>
      <c r="AH129" s="14"/>
      <c r="AI129" s="14"/>
      <c r="AJ129" s="14"/>
      <c r="AK129" s="14"/>
      <c r="AL129" s="14"/>
    </row>
    <row r="130" ht="14.25" customHeight="1">
      <c r="A130" s="14">
        <v>16.0</v>
      </c>
      <c r="B130" s="30">
        <v>44386.0</v>
      </c>
      <c r="C130" s="31">
        <f t="shared" si="155"/>
        <v>1526</v>
      </c>
      <c r="D130" s="14" t="s">
        <v>2355</v>
      </c>
      <c r="E130" s="34">
        <v>107467.0</v>
      </c>
      <c r="F130" s="27" t="s">
        <v>52</v>
      </c>
      <c r="G130" s="14"/>
      <c r="H130" s="14"/>
      <c r="I130" s="14"/>
      <c r="J130" s="27">
        <v>53.0</v>
      </c>
      <c r="K130" s="27"/>
      <c r="L130" s="27"/>
      <c r="M130" s="27"/>
      <c r="N130" s="27"/>
      <c r="O130" s="45" t="str">
        <f t="shared" ref="O130:P130" si="156">IF(M130&gt;0,1,"")</f>
        <v/>
      </c>
      <c r="P130" s="45" t="str">
        <f t="shared" si="156"/>
        <v/>
      </c>
      <c r="Q130" s="45"/>
      <c r="R130" s="14" t="s">
        <v>68</v>
      </c>
      <c r="S130" s="35" t="s">
        <v>1119</v>
      </c>
      <c r="T130" s="35" t="s">
        <v>641</v>
      </c>
      <c r="U130" s="35" t="s">
        <v>28</v>
      </c>
      <c r="V130" s="144">
        <v>84095.0</v>
      </c>
      <c r="W130" s="35" t="s">
        <v>29</v>
      </c>
      <c r="X130" s="42" t="s">
        <v>64</v>
      </c>
      <c r="Y130" s="29">
        <f t="shared" si="157"/>
        <v>44386</v>
      </c>
      <c r="Z130" s="30">
        <v>44403.0</v>
      </c>
      <c r="AA130" s="27" t="s">
        <v>2356</v>
      </c>
      <c r="AB130" s="27" t="str">
        <f t="shared" si="158"/>
        <v/>
      </c>
      <c r="AC130" s="31">
        <f t="shared" si="159"/>
        <v>17</v>
      </c>
      <c r="AD130" s="14" t="s">
        <v>2357</v>
      </c>
      <c r="AE130" s="53"/>
      <c r="AF130" s="14"/>
      <c r="AG130" s="14"/>
      <c r="AH130" s="14"/>
      <c r="AI130" s="14"/>
      <c r="AJ130" s="14"/>
      <c r="AK130" s="14"/>
      <c r="AL130" s="14"/>
    </row>
    <row r="131" ht="14.25" customHeight="1">
      <c r="A131" s="14">
        <v>10.0</v>
      </c>
      <c r="B131" s="30">
        <v>44323.0</v>
      </c>
      <c r="C131" s="31">
        <f t="shared" si="155"/>
        <v>1589</v>
      </c>
      <c r="D131" s="14" t="s">
        <v>2293</v>
      </c>
      <c r="E131" s="34">
        <v>15948.0</v>
      </c>
      <c r="F131" s="27" t="s">
        <v>52</v>
      </c>
      <c r="G131" s="14"/>
      <c r="H131" s="14"/>
      <c r="I131" s="14"/>
      <c r="J131" s="27">
        <v>55.0</v>
      </c>
      <c r="K131" s="27"/>
      <c r="L131" s="27"/>
      <c r="M131" s="27"/>
      <c r="N131" s="27"/>
      <c r="O131" s="45" t="str">
        <f t="shared" ref="O131:P131" si="160">IF(M131&gt;0,1,"")</f>
        <v/>
      </c>
      <c r="P131" s="45" t="str">
        <f t="shared" si="160"/>
        <v/>
      </c>
      <c r="Q131" s="45"/>
      <c r="R131" s="14" t="s">
        <v>2011</v>
      </c>
      <c r="S131" s="35" t="s">
        <v>2012</v>
      </c>
      <c r="T131" s="35" t="s">
        <v>186</v>
      </c>
      <c r="U131" s="35" t="s">
        <v>28</v>
      </c>
      <c r="V131" s="144">
        <v>84123.0</v>
      </c>
      <c r="W131" s="35" t="s">
        <v>29</v>
      </c>
      <c r="X131" s="42" t="s">
        <v>64</v>
      </c>
      <c r="Y131" s="29">
        <f t="shared" si="157"/>
        <v>44323</v>
      </c>
      <c r="Z131" s="30">
        <v>44404.0</v>
      </c>
      <c r="AA131" s="27" t="s">
        <v>2358</v>
      </c>
      <c r="AB131" s="27" t="str">
        <f t="shared" si="158"/>
        <v/>
      </c>
      <c r="AC131" s="31">
        <f t="shared" si="159"/>
        <v>81</v>
      </c>
      <c r="AD131" s="14" t="s">
        <v>2294</v>
      </c>
      <c r="AF131" s="14"/>
      <c r="AG131" s="14"/>
      <c r="AH131" s="14"/>
      <c r="AI131" s="14"/>
      <c r="AJ131" s="14"/>
      <c r="AK131" s="14"/>
      <c r="AL131" s="14"/>
    </row>
    <row r="132" ht="14.25" customHeight="1">
      <c r="A132" s="39">
        <v>10.0</v>
      </c>
      <c r="B132" s="37">
        <v>44355.0</v>
      </c>
      <c r="C132" s="38">
        <f t="shared" si="155"/>
        <v>1557</v>
      </c>
      <c r="D132" s="39" t="s">
        <v>2359</v>
      </c>
      <c r="E132" s="40">
        <v>212666.0</v>
      </c>
      <c r="F132" s="36" t="s">
        <v>52</v>
      </c>
      <c r="G132" s="14"/>
      <c r="H132" s="14"/>
      <c r="I132" s="14"/>
      <c r="J132" s="36">
        <v>39.0</v>
      </c>
      <c r="O132" s="14"/>
      <c r="P132" s="14"/>
      <c r="Q132" s="14"/>
      <c r="R132" s="39" t="s">
        <v>159</v>
      </c>
      <c r="S132" s="39" t="s">
        <v>160</v>
      </c>
      <c r="T132" s="39" t="s">
        <v>149</v>
      </c>
      <c r="U132" s="39" t="s">
        <v>28</v>
      </c>
      <c r="V132" s="81">
        <v>84663.0</v>
      </c>
      <c r="W132" s="39" t="s">
        <v>35</v>
      </c>
      <c r="X132" s="36" t="s">
        <v>64</v>
      </c>
      <c r="Y132" s="37">
        <f t="shared" si="157"/>
        <v>44355</v>
      </c>
      <c r="Z132" s="37">
        <v>44405.0</v>
      </c>
      <c r="AA132" s="36" t="s">
        <v>2360</v>
      </c>
      <c r="AB132" s="36" t="str">
        <f t="shared" si="158"/>
        <v/>
      </c>
      <c r="AC132" s="38">
        <f t="shared" si="159"/>
        <v>50</v>
      </c>
      <c r="AD132" s="146" t="s">
        <v>2361</v>
      </c>
      <c r="AF132" s="14"/>
      <c r="AG132" s="14"/>
      <c r="AH132" s="14"/>
      <c r="AI132" s="14"/>
      <c r="AJ132" s="14"/>
      <c r="AK132" s="14"/>
      <c r="AL132" s="14"/>
    </row>
    <row r="133" ht="14.25" customHeight="1">
      <c r="A133" s="39">
        <v>6.0</v>
      </c>
      <c r="B133" s="37">
        <v>44292.0</v>
      </c>
      <c r="C133" s="38">
        <f t="shared" si="155"/>
        <v>1620</v>
      </c>
      <c r="D133" s="39" t="s">
        <v>2362</v>
      </c>
      <c r="E133" s="40">
        <v>123937.0</v>
      </c>
      <c r="F133" s="36" t="s">
        <v>52</v>
      </c>
      <c r="G133" s="14"/>
      <c r="H133" s="14"/>
      <c r="I133" s="14"/>
      <c r="J133" s="36">
        <v>26.0</v>
      </c>
      <c r="O133" s="14"/>
      <c r="P133" s="14"/>
      <c r="Q133" s="14"/>
      <c r="R133" s="39" t="s">
        <v>165</v>
      </c>
      <c r="S133" s="39" t="s">
        <v>166</v>
      </c>
      <c r="T133" s="39" t="s">
        <v>149</v>
      </c>
      <c r="U133" s="39" t="s">
        <v>28</v>
      </c>
      <c r="V133" s="81">
        <v>84663.0</v>
      </c>
      <c r="W133" s="39" t="s">
        <v>35</v>
      </c>
      <c r="X133" s="36" t="s">
        <v>64</v>
      </c>
      <c r="Y133" s="37">
        <f t="shared" si="157"/>
        <v>44292</v>
      </c>
      <c r="Z133" s="37">
        <v>44405.0</v>
      </c>
      <c r="AA133" s="36" t="s">
        <v>2363</v>
      </c>
      <c r="AB133" s="36" t="str">
        <f t="shared" si="158"/>
        <v/>
      </c>
      <c r="AC133" s="38">
        <f t="shared" si="159"/>
        <v>113</v>
      </c>
      <c r="AD133" s="146" t="s">
        <v>2364</v>
      </c>
      <c r="AF133" s="14"/>
      <c r="AG133" s="14"/>
      <c r="AH133" s="14"/>
      <c r="AI133" s="14"/>
      <c r="AJ133" s="14"/>
      <c r="AK133" s="14"/>
      <c r="AL133" s="14"/>
    </row>
    <row r="134" ht="14.25" customHeight="1">
      <c r="A134" s="39">
        <v>6.0</v>
      </c>
      <c r="B134" s="37">
        <v>44292.0</v>
      </c>
      <c r="C134" s="38">
        <f t="shared" si="155"/>
        <v>1620</v>
      </c>
      <c r="D134" s="39" t="s">
        <v>2365</v>
      </c>
      <c r="E134" s="40">
        <v>139641.0</v>
      </c>
      <c r="F134" s="36" t="s">
        <v>45</v>
      </c>
      <c r="G134" s="14"/>
      <c r="H134" s="14"/>
      <c r="I134" s="14"/>
      <c r="J134" s="36">
        <v>30.0</v>
      </c>
      <c r="O134" s="14"/>
      <c r="P134" s="14"/>
      <c r="Q134" s="14"/>
      <c r="R134" s="39" t="s">
        <v>174</v>
      </c>
      <c r="S134" s="39" t="s">
        <v>175</v>
      </c>
      <c r="T134" s="39" t="s">
        <v>149</v>
      </c>
      <c r="U134" s="39" t="s">
        <v>28</v>
      </c>
      <c r="V134" s="81">
        <v>84663.0</v>
      </c>
      <c r="W134" s="39" t="s">
        <v>35</v>
      </c>
      <c r="X134" s="36" t="s">
        <v>1642</v>
      </c>
      <c r="Y134" s="37">
        <f t="shared" si="157"/>
        <v>44292</v>
      </c>
      <c r="Z134" s="148" t="s">
        <v>2366</v>
      </c>
      <c r="AB134" s="36">
        <f t="shared" si="158"/>
        <v>1620</v>
      </c>
      <c r="AC134" s="38" t="str">
        <f t="shared" si="159"/>
        <v/>
      </c>
      <c r="AD134" s="146" t="s">
        <v>2367</v>
      </c>
      <c r="AF134" s="14"/>
      <c r="AG134" s="14"/>
      <c r="AH134" s="14"/>
      <c r="AI134" s="14"/>
      <c r="AJ134" s="14"/>
      <c r="AK134" s="14"/>
      <c r="AL134" s="14"/>
    </row>
    <row r="135" ht="14.25" customHeight="1">
      <c r="A135" s="14"/>
      <c r="B135" s="14"/>
      <c r="C135" s="27"/>
      <c r="D135" s="14"/>
      <c r="F135" s="27"/>
      <c r="G135" s="14"/>
      <c r="H135" s="14"/>
      <c r="I135" s="14"/>
      <c r="J135" s="27"/>
      <c r="K135" s="27"/>
      <c r="L135" s="27"/>
      <c r="M135" s="27"/>
      <c r="N135" s="27"/>
      <c r="O135" s="27"/>
      <c r="P135" s="27"/>
      <c r="Q135" s="27"/>
      <c r="R135" s="14"/>
      <c r="S135" s="14"/>
      <c r="T135" s="14"/>
      <c r="U135" s="14"/>
      <c r="V135" s="66"/>
      <c r="W135" s="14"/>
      <c r="X135" s="27"/>
      <c r="Y135" s="29"/>
      <c r="Z135" s="14"/>
      <c r="AA135" s="27"/>
      <c r="AB135" s="27"/>
      <c r="AC135" s="27"/>
      <c r="AD135" s="14"/>
      <c r="AE135" s="14"/>
      <c r="AF135" s="14"/>
    </row>
    <row r="136" ht="14.25" customHeight="1">
      <c r="A136" s="39">
        <v>16.0</v>
      </c>
      <c r="B136" s="37">
        <v>44313.0</v>
      </c>
      <c r="C136" s="38">
        <f t="shared" ref="C136:C144" si="161">B$3-B136</f>
        <v>1599</v>
      </c>
      <c r="D136" s="39" t="s">
        <v>2368</v>
      </c>
      <c r="E136" s="40">
        <v>138059.0</v>
      </c>
      <c r="F136" s="36" t="s">
        <v>52</v>
      </c>
      <c r="G136" s="14"/>
      <c r="H136" s="14"/>
      <c r="I136" s="14"/>
      <c r="J136" s="36">
        <v>57.0</v>
      </c>
      <c r="O136" s="14"/>
      <c r="P136" s="14"/>
      <c r="Q136" s="14"/>
      <c r="R136" s="39" t="s">
        <v>287</v>
      </c>
      <c r="S136" s="39" t="s">
        <v>288</v>
      </c>
      <c r="T136" s="39" t="s">
        <v>256</v>
      </c>
      <c r="U136" s="39" t="s">
        <v>28</v>
      </c>
      <c r="V136" s="81">
        <v>84057.0</v>
      </c>
      <c r="W136" s="39" t="s">
        <v>35</v>
      </c>
      <c r="X136" s="36" t="s">
        <v>64</v>
      </c>
      <c r="Y136" s="37">
        <f t="shared" ref="Y136:Y144" si="162">IF(X136="V",B136,IF(X136="C",B136,""))</f>
        <v>44313</v>
      </c>
      <c r="Z136" s="37">
        <v>44411.0</v>
      </c>
      <c r="AA136" s="36" t="s">
        <v>2369</v>
      </c>
      <c r="AB136" s="36" t="str">
        <f t="shared" ref="AB136:AB144" si="163">IF(X136="V",B$3-Y136,IF(X136="C","",""))</f>
        <v/>
      </c>
      <c r="AC136" s="38">
        <f t="shared" ref="AC136:AC144" si="164">IF(X136="","",IF(X136="V","",IF(X136="C",Z136-Y136,"Yikes")))</f>
        <v>98</v>
      </c>
      <c r="AD136" s="146" t="s">
        <v>2370</v>
      </c>
      <c r="AF136" s="14"/>
      <c r="AG136" s="14"/>
      <c r="AH136" s="14"/>
      <c r="AI136" s="14"/>
      <c r="AJ136" s="14"/>
      <c r="AK136" s="14"/>
      <c r="AL136" s="14"/>
    </row>
    <row r="137" ht="14.25" customHeight="1">
      <c r="A137" s="39">
        <v>12.0</v>
      </c>
      <c r="B137" s="37">
        <v>44368.0</v>
      </c>
      <c r="C137" s="38">
        <f t="shared" si="161"/>
        <v>1544</v>
      </c>
      <c r="D137" s="39" t="s">
        <v>2371</v>
      </c>
      <c r="E137" s="40">
        <v>65899.0</v>
      </c>
      <c r="F137" s="36" t="s">
        <v>45</v>
      </c>
      <c r="G137" s="14"/>
      <c r="H137" s="14"/>
      <c r="I137" s="14"/>
      <c r="J137" s="36">
        <v>58.0</v>
      </c>
      <c r="O137" s="14"/>
      <c r="P137" s="14"/>
      <c r="Q137" s="14"/>
      <c r="R137" s="39" t="s">
        <v>2372</v>
      </c>
      <c r="S137" s="39" t="s">
        <v>1688</v>
      </c>
      <c r="T137" s="39" t="s">
        <v>256</v>
      </c>
      <c r="U137" s="39" t="s">
        <v>28</v>
      </c>
      <c r="V137" s="81">
        <v>84057.0</v>
      </c>
      <c r="W137" s="39" t="s">
        <v>35</v>
      </c>
      <c r="X137" s="36" t="s">
        <v>64</v>
      </c>
      <c r="Y137" s="37">
        <f t="shared" si="162"/>
        <v>44368</v>
      </c>
      <c r="Z137" s="37">
        <v>44411.0</v>
      </c>
      <c r="AA137" s="36" t="s">
        <v>2373</v>
      </c>
      <c r="AB137" s="36" t="str">
        <f t="shared" si="163"/>
        <v/>
      </c>
      <c r="AC137" s="38">
        <f t="shared" si="164"/>
        <v>43</v>
      </c>
      <c r="AD137" s="146" t="s">
        <v>2374</v>
      </c>
      <c r="AE137" s="14"/>
      <c r="AF137" s="14"/>
      <c r="AG137" s="14"/>
      <c r="AH137" s="14"/>
      <c r="AI137" s="14"/>
      <c r="AJ137" s="14"/>
      <c r="AK137" s="14"/>
      <c r="AL137" s="14"/>
    </row>
    <row r="138" ht="14.25" customHeight="1">
      <c r="A138" s="39">
        <v>6.0</v>
      </c>
      <c r="B138" s="37">
        <v>44299.0</v>
      </c>
      <c r="C138" s="38">
        <f t="shared" si="161"/>
        <v>1613</v>
      </c>
      <c r="D138" s="39" t="s">
        <v>2375</v>
      </c>
      <c r="E138" s="40">
        <v>124023.0</v>
      </c>
      <c r="F138" s="36" t="s">
        <v>52</v>
      </c>
      <c r="G138" s="14"/>
      <c r="H138" s="14"/>
      <c r="I138" s="14"/>
      <c r="J138" s="36">
        <v>25.0</v>
      </c>
      <c r="O138" s="14"/>
      <c r="P138" s="14"/>
      <c r="Q138" s="14"/>
      <c r="R138" s="39" t="s">
        <v>389</v>
      </c>
      <c r="S138" s="39" t="s">
        <v>2376</v>
      </c>
      <c r="T138" s="39" t="s">
        <v>256</v>
      </c>
      <c r="U138" s="39" t="s">
        <v>28</v>
      </c>
      <c r="V138" s="81">
        <v>84057.0</v>
      </c>
      <c r="W138" s="39" t="s">
        <v>35</v>
      </c>
      <c r="X138" s="36" t="s">
        <v>64</v>
      </c>
      <c r="Y138" s="37">
        <f t="shared" si="162"/>
        <v>44299</v>
      </c>
      <c r="Z138" s="37">
        <v>44411.0</v>
      </c>
      <c r="AA138" s="36" t="s">
        <v>2377</v>
      </c>
      <c r="AB138" s="36" t="str">
        <f t="shared" si="163"/>
        <v/>
      </c>
      <c r="AC138" s="38">
        <f t="shared" si="164"/>
        <v>112</v>
      </c>
      <c r="AD138" s="146" t="s">
        <v>2378</v>
      </c>
      <c r="AF138" s="14"/>
      <c r="AG138" s="14"/>
      <c r="AH138" s="14"/>
      <c r="AI138" s="14"/>
      <c r="AJ138" s="14"/>
      <c r="AK138" s="14"/>
      <c r="AL138" s="14"/>
    </row>
    <row r="139" ht="14.25" customHeight="1">
      <c r="A139" s="32">
        <v>8.0</v>
      </c>
      <c r="B139" s="46">
        <v>44378.0</v>
      </c>
      <c r="C139" s="31">
        <f t="shared" si="161"/>
        <v>1534</v>
      </c>
      <c r="D139" s="32" t="s">
        <v>2379</v>
      </c>
      <c r="E139" s="32">
        <v>1.2234526E7</v>
      </c>
      <c r="F139" s="48" t="s">
        <v>52</v>
      </c>
      <c r="G139" s="32"/>
      <c r="H139" s="32"/>
      <c r="I139" s="32"/>
      <c r="J139" s="48">
        <v>30.0</v>
      </c>
      <c r="K139" s="48"/>
      <c r="L139" s="48"/>
      <c r="M139" s="48"/>
      <c r="N139" s="48"/>
      <c r="O139" s="45" t="str">
        <f t="shared" ref="O139:P139" si="165">IF(M139&gt;0,1,"")</f>
        <v/>
      </c>
      <c r="P139" s="45" t="str">
        <f t="shared" si="165"/>
        <v/>
      </c>
      <c r="Q139" s="45"/>
      <c r="R139" s="32" t="s">
        <v>84</v>
      </c>
      <c r="S139" s="51" t="s">
        <v>86</v>
      </c>
      <c r="T139" s="51" t="s">
        <v>80</v>
      </c>
      <c r="U139" s="51" t="s">
        <v>28</v>
      </c>
      <c r="V139" s="115">
        <v>84074.0</v>
      </c>
      <c r="W139" s="51" t="s">
        <v>75</v>
      </c>
      <c r="X139" s="55" t="s">
        <v>64</v>
      </c>
      <c r="Y139" s="46">
        <f t="shared" si="162"/>
        <v>44378</v>
      </c>
      <c r="Z139" s="46">
        <v>44412.0</v>
      </c>
      <c r="AA139" s="48" t="s">
        <v>2380</v>
      </c>
      <c r="AB139" s="48" t="str">
        <f t="shared" si="163"/>
        <v/>
      </c>
      <c r="AC139" s="47">
        <f t="shared" si="164"/>
        <v>34</v>
      </c>
      <c r="AD139" s="32" t="s">
        <v>2381</v>
      </c>
      <c r="AF139" s="14"/>
      <c r="AG139" s="14"/>
      <c r="AH139" s="14"/>
      <c r="AI139" s="14"/>
      <c r="AJ139" s="14"/>
      <c r="AK139" s="14"/>
      <c r="AL139" s="14"/>
    </row>
    <row r="140" ht="14.25" customHeight="1">
      <c r="A140" s="14">
        <v>12.0</v>
      </c>
      <c r="B140" s="30">
        <v>44403.0</v>
      </c>
      <c r="C140" s="31">
        <f t="shared" si="161"/>
        <v>1509</v>
      </c>
      <c r="D140" s="14" t="s">
        <v>2382</v>
      </c>
      <c r="E140" s="34">
        <v>15954.0</v>
      </c>
      <c r="F140" s="27" t="s">
        <v>52</v>
      </c>
      <c r="G140" s="14"/>
      <c r="H140" s="14"/>
      <c r="I140" s="14"/>
      <c r="J140" s="27">
        <v>52.0</v>
      </c>
      <c r="K140" s="27"/>
      <c r="L140" s="27"/>
      <c r="M140" s="27"/>
      <c r="N140" s="27"/>
      <c r="O140" s="45" t="str">
        <f t="shared" ref="O140:P140" si="166">IF(M140&gt;0,1,"")</f>
        <v/>
      </c>
      <c r="P140" s="45" t="str">
        <f t="shared" si="166"/>
        <v/>
      </c>
      <c r="Q140" s="45"/>
      <c r="R140" s="14" t="s">
        <v>645</v>
      </c>
      <c r="S140" s="35" t="s">
        <v>646</v>
      </c>
      <c r="T140" s="35" t="s">
        <v>437</v>
      </c>
      <c r="U140" s="35" t="s">
        <v>28</v>
      </c>
      <c r="V140" s="144">
        <v>84065.0</v>
      </c>
      <c r="W140" s="35" t="s">
        <v>29</v>
      </c>
      <c r="X140" s="42" t="s">
        <v>64</v>
      </c>
      <c r="Y140" s="29">
        <f t="shared" si="162"/>
        <v>44403</v>
      </c>
      <c r="Z140" s="30">
        <v>44413.0</v>
      </c>
      <c r="AA140" s="27" t="s">
        <v>2383</v>
      </c>
      <c r="AB140" s="27" t="str">
        <f t="shared" si="163"/>
        <v/>
      </c>
      <c r="AC140" s="31">
        <f t="shared" si="164"/>
        <v>10</v>
      </c>
      <c r="AD140" s="14" t="s">
        <v>2384</v>
      </c>
      <c r="AF140" s="14"/>
      <c r="AG140" s="14"/>
      <c r="AH140" s="14"/>
      <c r="AI140" s="14"/>
      <c r="AJ140" s="14"/>
      <c r="AK140" s="14"/>
      <c r="AL140" s="14"/>
    </row>
    <row r="141" ht="14.25" customHeight="1">
      <c r="A141" s="59">
        <v>16.0</v>
      </c>
      <c r="B141" s="60">
        <v>44406.0</v>
      </c>
      <c r="C141" s="31">
        <f t="shared" si="161"/>
        <v>1506</v>
      </c>
      <c r="D141" s="59" t="s">
        <v>2385</v>
      </c>
      <c r="E141" s="59">
        <v>97697.0</v>
      </c>
      <c r="F141" s="45" t="s">
        <v>52</v>
      </c>
      <c r="G141" s="59"/>
      <c r="H141" s="59"/>
      <c r="I141" s="59"/>
      <c r="J141" s="45">
        <v>71.0</v>
      </c>
      <c r="K141" s="45"/>
      <c r="L141" s="45"/>
      <c r="M141" s="45">
        <v>2.0</v>
      </c>
      <c r="N141" s="45">
        <v>0.0</v>
      </c>
      <c r="O141" s="45">
        <f t="shared" ref="O141:P141" si="167">IF(M141&gt;0,1,"")</f>
        <v>1</v>
      </c>
      <c r="P141" s="45" t="str">
        <f t="shared" si="167"/>
        <v/>
      </c>
      <c r="Q141" s="45"/>
      <c r="R141" s="59" t="s">
        <v>739</v>
      </c>
      <c r="S141" s="62" t="s">
        <v>1014</v>
      </c>
      <c r="T141" s="62" t="s">
        <v>437</v>
      </c>
      <c r="U141" s="62" t="s">
        <v>28</v>
      </c>
      <c r="V141" s="114">
        <v>84065.0</v>
      </c>
      <c r="W141" s="62" t="s">
        <v>29</v>
      </c>
      <c r="X141" s="64" t="s">
        <v>64</v>
      </c>
      <c r="Y141" s="76">
        <f t="shared" si="162"/>
        <v>44406</v>
      </c>
      <c r="Z141" s="60">
        <v>44413.0</v>
      </c>
      <c r="AA141" s="45" t="s">
        <v>2386</v>
      </c>
      <c r="AB141" s="45" t="str">
        <f t="shared" si="163"/>
        <v/>
      </c>
      <c r="AC141" s="31">
        <f t="shared" si="164"/>
        <v>7</v>
      </c>
      <c r="AD141" s="59" t="s">
        <v>2387</v>
      </c>
      <c r="AF141" s="14"/>
      <c r="AG141" s="14"/>
      <c r="AH141" s="14"/>
      <c r="AI141" s="14"/>
      <c r="AJ141" s="14"/>
      <c r="AK141" s="14"/>
      <c r="AL141" s="14"/>
    </row>
    <row r="142" ht="14.25" customHeight="1">
      <c r="A142" s="14">
        <v>12.0</v>
      </c>
      <c r="B142" s="30">
        <v>44393.0</v>
      </c>
      <c r="C142" s="31">
        <f t="shared" si="161"/>
        <v>1519</v>
      </c>
      <c r="D142" s="14" t="s">
        <v>2388</v>
      </c>
      <c r="E142" s="34">
        <v>4471.0</v>
      </c>
      <c r="F142" s="27" t="s">
        <v>52</v>
      </c>
      <c r="G142" s="14"/>
      <c r="H142" s="14"/>
      <c r="I142" s="14"/>
      <c r="J142" s="27">
        <v>44.0</v>
      </c>
      <c r="K142" s="27"/>
      <c r="L142" s="27"/>
      <c r="M142" s="27"/>
      <c r="N142" s="27"/>
      <c r="O142" s="45" t="str">
        <f t="shared" ref="O142:P142" si="168">IF(M142&gt;0,1,"")</f>
        <v/>
      </c>
      <c r="P142" s="45" t="str">
        <f t="shared" si="168"/>
        <v/>
      </c>
      <c r="Q142" s="45"/>
      <c r="R142" s="14" t="s">
        <v>659</v>
      </c>
      <c r="S142" s="35" t="s">
        <v>661</v>
      </c>
      <c r="T142" s="35" t="s">
        <v>27</v>
      </c>
      <c r="U142" s="35" t="s">
        <v>28</v>
      </c>
      <c r="V142" s="144">
        <v>84070.0</v>
      </c>
      <c r="W142" s="14" t="s">
        <v>29</v>
      </c>
      <c r="X142" s="27" t="s">
        <v>64</v>
      </c>
      <c r="Y142" s="29">
        <f t="shared" si="162"/>
        <v>44393</v>
      </c>
      <c r="Z142" s="30">
        <v>44413.0</v>
      </c>
      <c r="AA142" s="27" t="s">
        <v>2389</v>
      </c>
      <c r="AB142" s="27" t="str">
        <f t="shared" si="163"/>
        <v/>
      </c>
      <c r="AC142" s="31">
        <f t="shared" si="164"/>
        <v>20</v>
      </c>
      <c r="AD142" s="14" t="s">
        <v>2390</v>
      </c>
      <c r="AF142" s="14"/>
      <c r="AG142" s="14"/>
      <c r="AH142" s="14"/>
      <c r="AI142" s="14"/>
      <c r="AJ142" s="14"/>
      <c r="AK142" s="14"/>
      <c r="AL142" s="14"/>
    </row>
    <row r="143" ht="14.25" customHeight="1">
      <c r="A143" s="14">
        <v>8.0</v>
      </c>
      <c r="B143" s="30">
        <v>44410.0</v>
      </c>
      <c r="C143" s="31">
        <f t="shared" si="161"/>
        <v>1502</v>
      </c>
      <c r="D143" s="14" t="s">
        <v>2391</v>
      </c>
      <c r="E143" s="34">
        <v>93127.0</v>
      </c>
      <c r="F143" s="27" t="s">
        <v>52</v>
      </c>
      <c r="G143" s="14"/>
      <c r="H143" s="14"/>
      <c r="I143" s="14"/>
      <c r="J143" s="27">
        <v>36.0</v>
      </c>
      <c r="K143" s="27"/>
      <c r="L143" s="27"/>
      <c r="M143" s="27"/>
      <c r="N143" s="27"/>
      <c r="O143" s="45" t="str">
        <f t="shared" ref="O143:P143" si="169">IF(M143&gt;0,1,"")</f>
        <v/>
      </c>
      <c r="P143" s="45" t="str">
        <f t="shared" si="169"/>
        <v/>
      </c>
      <c r="Q143" s="45"/>
      <c r="R143" s="14" t="s">
        <v>879</v>
      </c>
      <c r="S143" s="35" t="s">
        <v>881</v>
      </c>
      <c r="T143" s="35" t="s">
        <v>27</v>
      </c>
      <c r="U143" s="35" t="s">
        <v>28</v>
      </c>
      <c r="V143" s="144">
        <v>84094.0</v>
      </c>
      <c r="W143" s="35" t="s">
        <v>29</v>
      </c>
      <c r="X143" s="42" t="s">
        <v>64</v>
      </c>
      <c r="Y143" s="29">
        <f t="shared" si="162"/>
        <v>44410</v>
      </c>
      <c r="Z143" s="30">
        <v>44413.0</v>
      </c>
      <c r="AA143" s="27" t="s">
        <v>2392</v>
      </c>
      <c r="AB143" s="27" t="str">
        <f t="shared" si="163"/>
        <v/>
      </c>
      <c r="AC143" s="31">
        <f t="shared" si="164"/>
        <v>3</v>
      </c>
      <c r="AD143" s="14" t="s">
        <v>2393</v>
      </c>
      <c r="AF143" s="14"/>
      <c r="AG143" s="14"/>
      <c r="AH143" s="14"/>
      <c r="AI143" s="14"/>
      <c r="AJ143" s="56"/>
      <c r="AK143" s="56"/>
      <c r="AL143" s="56"/>
    </row>
    <row r="144" ht="14.25" customHeight="1">
      <c r="A144" s="14">
        <v>10.0</v>
      </c>
      <c r="B144" s="30">
        <v>44397.0</v>
      </c>
      <c r="C144" s="31">
        <f t="shared" si="161"/>
        <v>1515</v>
      </c>
      <c r="D144" s="14" t="s">
        <v>2394</v>
      </c>
      <c r="E144" s="34">
        <v>15960.0</v>
      </c>
      <c r="F144" s="27" t="s">
        <v>52</v>
      </c>
      <c r="G144" s="14"/>
      <c r="H144" s="14"/>
      <c r="I144" s="14"/>
      <c r="J144" s="27">
        <v>49.0</v>
      </c>
      <c r="K144" s="27"/>
      <c r="L144" s="27"/>
      <c r="M144" s="27"/>
      <c r="N144" s="27"/>
      <c r="O144" s="45" t="str">
        <f t="shared" ref="O144:P144" si="170">IF(M144&gt;0,1,"")</f>
        <v/>
      </c>
      <c r="P144" s="45" t="str">
        <f t="shared" si="170"/>
        <v/>
      </c>
      <c r="Q144" s="45"/>
      <c r="R144" s="14" t="s">
        <v>499</v>
      </c>
      <c r="S144" s="35" t="s">
        <v>501</v>
      </c>
      <c r="T144" s="35" t="s">
        <v>453</v>
      </c>
      <c r="U144" s="35" t="s">
        <v>28</v>
      </c>
      <c r="V144" s="144">
        <v>84088.0</v>
      </c>
      <c r="W144" s="35" t="s">
        <v>29</v>
      </c>
      <c r="X144" s="42" t="s">
        <v>1642</v>
      </c>
      <c r="Y144" s="29">
        <f t="shared" si="162"/>
        <v>44397</v>
      </c>
      <c r="Z144" s="30"/>
      <c r="AA144" s="27"/>
      <c r="AB144" s="27">
        <f t="shared" si="163"/>
        <v>1515</v>
      </c>
      <c r="AC144" s="31" t="str">
        <f t="shared" si="164"/>
        <v/>
      </c>
      <c r="AD144" s="14" t="s">
        <v>2395</v>
      </c>
      <c r="AF144" s="71"/>
      <c r="AG144" s="71"/>
      <c r="AH144" s="14"/>
      <c r="AI144" s="14"/>
      <c r="AJ144" s="14"/>
      <c r="AK144" s="14"/>
      <c r="AL144" s="14"/>
    </row>
    <row r="145" ht="14.25" customHeight="1">
      <c r="A145" s="14"/>
      <c r="B145" s="14"/>
      <c r="C145" s="27"/>
      <c r="D145" s="14"/>
      <c r="F145" s="27"/>
      <c r="G145" s="14"/>
      <c r="H145" s="14"/>
      <c r="I145" s="14"/>
      <c r="J145" s="27"/>
      <c r="K145" s="27"/>
      <c r="L145" s="27"/>
      <c r="M145" s="27"/>
      <c r="N145" s="27"/>
      <c r="O145" s="27"/>
      <c r="P145" s="27"/>
      <c r="Q145" s="27"/>
      <c r="R145" s="14"/>
      <c r="S145" s="14"/>
      <c r="T145" s="14"/>
      <c r="U145" s="14"/>
      <c r="V145" s="66"/>
      <c r="W145" s="14"/>
      <c r="X145" s="27"/>
      <c r="Y145" s="29"/>
      <c r="Z145" s="14"/>
      <c r="AA145" s="27"/>
      <c r="AB145" s="27"/>
      <c r="AC145" s="27"/>
      <c r="AD145" s="14"/>
      <c r="AE145" s="14"/>
      <c r="AF145" s="14"/>
    </row>
    <row r="146" ht="14.25" customHeight="1">
      <c r="A146" s="14">
        <v>8.0</v>
      </c>
      <c r="B146" s="30">
        <v>44364.0</v>
      </c>
      <c r="C146" s="31">
        <f t="shared" ref="C146:C147" si="172">B$3-B146</f>
        <v>1548</v>
      </c>
      <c r="D146" s="14" t="s">
        <v>2322</v>
      </c>
      <c r="E146" s="34">
        <v>29747.0</v>
      </c>
      <c r="F146" s="27" t="s">
        <v>52</v>
      </c>
      <c r="G146" s="14"/>
      <c r="H146" s="14"/>
      <c r="I146" s="14"/>
      <c r="J146" s="27">
        <v>35.0</v>
      </c>
      <c r="K146" s="27"/>
      <c r="L146" s="27"/>
      <c r="M146" s="27"/>
      <c r="N146" s="27"/>
      <c r="O146" s="45" t="str">
        <f t="shared" ref="O146:P146" si="171">IF(M146&gt;0,1,"")</f>
        <v/>
      </c>
      <c r="P146" s="45" t="str">
        <f t="shared" si="171"/>
        <v/>
      </c>
      <c r="Q146" s="45"/>
      <c r="R146" s="14" t="s">
        <v>2323</v>
      </c>
      <c r="S146" s="35" t="s">
        <v>708</v>
      </c>
      <c r="T146" s="35" t="s">
        <v>341</v>
      </c>
      <c r="U146" s="35" t="s">
        <v>28</v>
      </c>
      <c r="V146" s="144">
        <v>84118.0</v>
      </c>
      <c r="W146" s="35" t="s">
        <v>29</v>
      </c>
      <c r="X146" s="42" t="s">
        <v>64</v>
      </c>
      <c r="Y146" s="29">
        <f t="shared" ref="Y146:Y147" si="174">IF(X146="V",B146,IF(X146="C",B146,""))</f>
        <v>44364</v>
      </c>
      <c r="Z146" s="30">
        <v>44377.0</v>
      </c>
      <c r="AA146" s="27" t="s">
        <v>2324</v>
      </c>
      <c r="AB146" s="27" t="str">
        <f t="shared" ref="AB146:AB147" si="175">IF(X146="V",B$3-Y146,IF(X146="C","",""))</f>
        <v/>
      </c>
      <c r="AC146" s="31">
        <f t="shared" ref="AC146:AC147" si="176">IF(X146="","",IF(X146="V","",IF(X146="C",Z146-Y146,"Yikes")))</f>
        <v>13</v>
      </c>
      <c r="AD146" s="14" t="s">
        <v>2325</v>
      </c>
      <c r="AF146" s="14"/>
      <c r="AG146" s="14"/>
      <c r="AH146" s="14"/>
      <c r="AI146" s="14"/>
      <c r="AJ146" s="14"/>
      <c r="AK146" s="14"/>
      <c r="AL146" s="14"/>
    </row>
    <row r="147" ht="14.25" customHeight="1">
      <c r="A147" s="59">
        <v>24.0</v>
      </c>
      <c r="B147" s="60">
        <v>44404.0</v>
      </c>
      <c r="C147" s="31">
        <f t="shared" si="172"/>
        <v>1508</v>
      </c>
      <c r="D147" s="59" t="s">
        <v>2396</v>
      </c>
      <c r="E147" s="59">
        <v>4474.0</v>
      </c>
      <c r="F147" s="45" t="s">
        <v>52</v>
      </c>
      <c r="G147" s="59"/>
      <c r="H147" s="59"/>
      <c r="I147" s="59"/>
      <c r="J147" s="45">
        <v>50.0</v>
      </c>
      <c r="K147" s="45"/>
      <c r="L147" s="45"/>
      <c r="M147" s="45">
        <v>10.0</v>
      </c>
      <c r="N147" s="45">
        <v>0.0</v>
      </c>
      <c r="O147" s="45">
        <f t="shared" ref="O147:P147" si="173">IF(M147&gt;0,1,"")</f>
        <v>1</v>
      </c>
      <c r="P147" s="45" t="str">
        <f t="shared" si="173"/>
        <v/>
      </c>
      <c r="Q147" s="45"/>
      <c r="R147" s="59" t="s">
        <v>720</v>
      </c>
      <c r="S147" s="62" t="s">
        <v>721</v>
      </c>
      <c r="T147" s="62" t="s">
        <v>186</v>
      </c>
      <c r="U147" s="62" t="s">
        <v>28</v>
      </c>
      <c r="V147" s="114">
        <v>84115.0</v>
      </c>
      <c r="W147" s="62" t="s">
        <v>29</v>
      </c>
      <c r="X147" s="64" t="s">
        <v>64</v>
      </c>
      <c r="Y147" s="76">
        <f t="shared" si="174"/>
        <v>44404</v>
      </c>
      <c r="Z147" s="60">
        <v>44420.0</v>
      </c>
      <c r="AA147" s="45" t="s">
        <v>2397</v>
      </c>
      <c r="AB147" s="45" t="str">
        <f t="shared" si="175"/>
        <v/>
      </c>
      <c r="AC147" s="61">
        <f t="shared" si="176"/>
        <v>16</v>
      </c>
      <c r="AD147" s="59" t="s">
        <v>2398</v>
      </c>
      <c r="AF147" s="14"/>
      <c r="AG147" s="14"/>
      <c r="AH147" s="14"/>
      <c r="AI147" s="14"/>
      <c r="AJ147" s="14"/>
      <c r="AK147" s="14"/>
      <c r="AL147" s="14"/>
    </row>
    <row r="148" ht="14.25" customHeight="1">
      <c r="A148" s="14"/>
      <c r="B148" s="14"/>
      <c r="C148" s="27"/>
      <c r="D148" s="14"/>
      <c r="F148" s="27"/>
      <c r="G148" s="14"/>
      <c r="H148" s="14"/>
      <c r="I148" s="14"/>
      <c r="J148" s="27"/>
      <c r="K148" s="27"/>
      <c r="L148" s="27"/>
      <c r="M148" s="27"/>
      <c r="N148" s="27"/>
      <c r="O148" s="27"/>
      <c r="P148" s="27"/>
      <c r="Q148" s="27"/>
      <c r="R148" s="14"/>
      <c r="S148" s="14"/>
      <c r="T148" s="14"/>
      <c r="U148" s="14"/>
      <c r="V148" s="66"/>
      <c r="W148" s="14"/>
      <c r="X148" s="27"/>
      <c r="Y148" s="29"/>
      <c r="Z148" s="14"/>
      <c r="AA148" s="27"/>
      <c r="AB148" s="27"/>
      <c r="AC148" s="27"/>
      <c r="AD148" s="14"/>
      <c r="AE148" s="14"/>
      <c r="AF148" s="14"/>
    </row>
    <row r="149" ht="14.25" customHeight="1">
      <c r="A149" s="14">
        <v>10.0</v>
      </c>
      <c r="B149" s="30">
        <v>44397.0</v>
      </c>
      <c r="C149" s="31">
        <f t="shared" ref="C149:C151" si="178">B$3-B149</f>
        <v>1515</v>
      </c>
      <c r="D149" s="14" t="s">
        <v>2394</v>
      </c>
      <c r="E149" s="34">
        <v>15960.0</v>
      </c>
      <c r="F149" s="27" t="s">
        <v>52</v>
      </c>
      <c r="G149" s="14"/>
      <c r="H149" s="14"/>
      <c r="I149" s="14"/>
      <c r="J149" s="27">
        <v>49.0</v>
      </c>
      <c r="K149" s="27"/>
      <c r="L149" s="27"/>
      <c r="M149" s="27"/>
      <c r="N149" s="27"/>
      <c r="O149" s="45" t="str">
        <f t="shared" ref="O149:P149" si="177">IF(M149&gt;0,1,"")</f>
        <v/>
      </c>
      <c r="P149" s="45" t="str">
        <f t="shared" si="177"/>
        <v/>
      </c>
      <c r="Q149" s="45"/>
      <c r="R149" s="14" t="s">
        <v>499</v>
      </c>
      <c r="S149" s="35" t="s">
        <v>501</v>
      </c>
      <c r="T149" s="35" t="s">
        <v>453</v>
      </c>
      <c r="U149" s="35" t="s">
        <v>28</v>
      </c>
      <c r="V149" s="144">
        <v>84088.0</v>
      </c>
      <c r="W149" s="35" t="s">
        <v>29</v>
      </c>
      <c r="X149" s="42" t="s">
        <v>64</v>
      </c>
      <c r="Y149" s="29">
        <f t="shared" ref="Y149:Y151" si="179">IF(X149="V",B149,IF(X149="C",B149,""))</f>
        <v>44397</v>
      </c>
      <c r="Z149" s="30">
        <v>44424.0</v>
      </c>
      <c r="AA149" s="27" t="s">
        <v>2399</v>
      </c>
      <c r="AB149" s="27" t="str">
        <f t="shared" ref="AB149:AB151" si="180">IF(X149="V",B$3-Y149,IF(X149="C","",""))</f>
        <v/>
      </c>
      <c r="AC149" s="31">
        <f t="shared" ref="AC149:AC151" si="181">IF(X149="","",IF(X149="V","",IF(X149="C",Z149-Y149,"Yikes")))</f>
        <v>27</v>
      </c>
      <c r="AD149" s="14" t="s">
        <v>2400</v>
      </c>
      <c r="AF149" s="71"/>
      <c r="AG149" s="71"/>
      <c r="AH149" s="14"/>
      <c r="AI149" s="14"/>
      <c r="AJ149" s="14"/>
      <c r="AK149" s="14"/>
      <c r="AL149" s="14"/>
    </row>
    <row r="150" ht="14.25" customHeight="1">
      <c r="A150" s="39">
        <v>10.0</v>
      </c>
      <c r="B150" s="37">
        <v>44411.0</v>
      </c>
      <c r="C150" s="38">
        <f t="shared" si="178"/>
        <v>1501</v>
      </c>
      <c r="D150" s="39" t="s">
        <v>2401</v>
      </c>
      <c r="E150" s="40">
        <v>91266.0</v>
      </c>
      <c r="F150" s="36" t="s">
        <v>52</v>
      </c>
      <c r="G150" s="14"/>
      <c r="H150" s="14"/>
      <c r="I150" s="14"/>
      <c r="J150" s="36">
        <v>40.0</v>
      </c>
      <c r="O150" s="14"/>
      <c r="P150" s="14"/>
      <c r="Q150" s="14"/>
      <c r="R150" s="39" t="s">
        <v>238</v>
      </c>
      <c r="S150" s="39" t="s">
        <v>239</v>
      </c>
      <c r="T150" s="39" t="s">
        <v>48</v>
      </c>
      <c r="U150" s="39" t="s">
        <v>28</v>
      </c>
      <c r="V150" s="81">
        <v>84601.0</v>
      </c>
      <c r="W150" s="39" t="s">
        <v>35</v>
      </c>
      <c r="X150" s="36" t="s">
        <v>64</v>
      </c>
      <c r="Y150" s="37">
        <f t="shared" si="179"/>
        <v>44411</v>
      </c>
      <c r="Z150" s="37">
        <v>44425.0</v>
      </c>
      <c r="AA150" s="36" t="s">
        <v>2402</v>
      </c>
      <c r="AB150" s="36" t="str">
        <f t="shared" si="180"/>
        <v/>
      </c>
      <c r="AC150" s="38">
        <f t="shared" si="181"/>
        <v>14</v>
      </c>
      <c r="AD150" s="146" t="s">
        <v>2403</v>
      </c>
      <c r="AE150" s="14"/>
      <c r="AF150" s="14"/>
      <c r="AG150" s="14"/>
      <c r="AH150" s="14"/>
      <c r="AI150" s="14"/>
      <c r="AJ150" s="14"/>
      <c r="AK150" s="14"/>
      <c r="AL150" s="14"/>
    </row>
    <row r="151" ht="14.25" customHeight="1">
      <c r="A151" s="39">
        <v>6.0</v>
      </c>
      <c r="B151" s="37">
        <v>44292.0</v>
      </c>
      <c r="C151" s="38">
        <f t="shared" si="178"/>
        <v>1620</v>
      </c>
      <c r="D151" s="39" t="s">
        <v>2365</v>
      </c>
      <c r="E151" s="40">
        <v>139641.0</v>
      </c>
      <c r="F151" s="36" t="s">
        <v>45</v>
      </c>
      <c r="G151" s="14"/>
      <c r="H151" s="14"/>
      <c r="I151" s="14"/>
      <c r="J151" s="36">
        <v>30.0</v>
      </c>
      <c r="O151" s="14"/>
      <c r="P151" s="14"/>
      <c r="Q151" s="14"/>
      <c r="R151" s="39" t="s">
        <v>174</v>
      </c>
      <c r="S151" s="39" t="s">
        <v>175</v>
      </c>
      <c r="T151" s="39" t="s">
        <v>149</v>
      </c>
      <c r="U151" s="39" t="s">
        <v>28</v>
      </c>
      <c r="V151" s="81">
        <v>84663.0</v>
      </c>
      <c r="W151" s="39" t="s">
        <v>35</v>
      </c>
      <c r="X151" s="36" t="s">
        <v>64</v>
      </c>
      <c r="Y151" s="37">
        <f t="shared" si="179"/>
        <v>44292</v>
      </c>
      <c r="Z151" s="37">
        <v>44425.0</v>
      </c>
      <c r="AA151" s="36" t="s">
        <v>2404</v>
      </c>
      <c r="AB151" s="36" t="str">
        <f t="shared" si="180"/>
        <v/>
      </c>
      <c r="AC151" s="38">
        <f t="shared" si="181"/>
        <v>133</v>
      </c>
      <c r="AD151" s="146" t="s">
        <v>2367</v>
      </c>
      <c r="AF151" s="14"/>
      <c r="AG151" s="14"/>
      <c r="AH151" s="14"/>
      <c r="AI151" s="14"/>
      <c r="AJ151" s="14"/>
      <c r="AK151" s="14"/>
      <c r="AL151" s="14"/>
    </row>
    <row r="152" ht="14.25" customHeight="1">
      <c r="A152" s="14"/>
      <c r="B152" s="14"/>
      <c r="C152" s="27"/>
      <c r="D152" s="14"/>
      <c r="F152" s="27"/>
      <c r="G152" s="14"/>
      <c r="H152" s="14"/>
      <c r="I152" s="14"/>
      <c r="J152" s="27"/>
      <c r="K152" s="27"/>
      <c r="L152" s="27"/>
      <c r="M152" s="27"/>
      <c r="N152" s="27"/>
      <c r="O152" s="27"/>
      <c r="P152" s="27"/>
      <c r="Q152" s="27"/>
      <c r="R152" s="14"/>
      <c r="S152" s="14"/>
      <c r="T152" s="14"/>
      <c r="U152" s="14"/>
      <c r="V152" s="66"/>
      <c r="W152" s="14"/>
      <c r="X152" s="27"/>
      <c r="Y152" s="29"/>
      <c r="Z152" s="14"/>
      <c r="AA152" s="27"/>
      <c r="AB152" s="27"/>
      <c r="AC152" s="27"/>
      <c r="AD152" s="14"/>
      <c r="AE152" s="14"/>
      <c r="AF152" s="14"/>
    </row>
    <row r="153" ht="14.25" customHeight="1">
      <c r="A153" s="14">
        <v>6.0</v>
      </c>
      <c r="B153" s="30">
        <v>44426.0</v>
      </c>
      <c r="C153" s="31">
        <f t="shared" ref="C153:C159" si="183">B$3-B153</f>
        <v>1486</v>
      </c>
      <c r="D153" s="14" t="s">
        <v>2405</v>
      </c>
      <c r="E153" s="34">
        <v>92634.0</v>
      </c>
      <c r="F153" s="27" t="s">
        <v>52</v>
      </c>
      <c r="G153" s="14"/>
      <c r="H153" s="14"/>
      <c r="I153" s="14"/>
      <c r="J153" s="27">
        <v>29.0</v>
      </c>
      <c r="K153" s="27"/>
      <c r="L153" s="27"/>
      <c r="M153" s="27"/>
      <c r="N153" s="27"/>
      <c r="O153" s="45" t="str">
        <f t="shared" ref="O153:P153" si="182">IF(M153&gt;0,1,"")</f>
        <v/>
      </c>
      <c r="P153" s="45" t="str">
        <f t="shared" si="182"/>
        <v/>
      </c>
      <c r="Q153" s="45"/>
      <c r="R153" s="14" t="s">
        <v>1067</v>
      </c>
      <c r="S153" s="35" t="s">
        <v>1068</v>
      </c>
      <c r="T153" s="35" t="s">
        <v>186</v>
      </c>
      <c r="U153" s="35" t="s">
        <v>28</v>
      </c>
      <c r="V153" s="144">
        <v>84105.0</v>
      </c>
      <c r="W153" s="35" t="s">
        <v>29</v>
      </c>
      <c r="X153" s="42" t="s">
        <v>64</v>
      </c>
      <c r="Y153" s="29">
        <f t="shared" ref="Y153:Y159" si="184">IF(X153="V",B153,IF(X153="C",B153,""))</f>
        <v>44426</v>
      </c>
      <c r="Z153" s="30">
        <v>44431.0</v>
      </c>
      <c r="AA153" s="27" t="s">
        <v>2406</v>
      </c>
      <c r="AB153" s="27" t="str">
        <f t="shared" ref="AB153:AB159" si="185">IF(X153="V",B$3-Y153,IF(X153="C","",""))</f>
        <v/>
      </c>
      <c r="AC153" s="31">
        <f t="shared" ref="AC153:AC159" si="186">IF(X153="","",IF(X153="V","",IF(X153="C",Z153-Y153,"Yikes")))</f>
        <v>5</v>
      </c>
      <c r="AD153" s="14" t="s">
        <v>2407</v>
      </c>
      <c r="AF153" s="14"/>
      <c r="AG153" s="14"/>
      <c r="AH153" s="14"/>
      <c r="AI153" s="14"/>
      <c r="AJ153" s="14"/>
      <c r="AK153" s="14"/>
      <c r="AL153" s="14"/>
    </row>
    <row r="154" ht="14.25" customHeight="1">
      <c r="A154" s="39">
        <v>8.0</v>
      </c>
      <c r="B154" s="37">
        <v>44420.0</v>
      </c>
      <c r="C154" s="38">
        <f t="shared" si="183"/>
        <v>1492</v>
      </c>
      <c r="D154" s="39" t="s">
        <v>2408</v>
      </c>
      <c r="E154" s="40">
        <v>4466.0</v>
      </c>
      <c r="F154" s="36" t="s">
        <v>52</v>
      </c>
      <c r="G154" s="14"/>
      <c r="H154" s="14"/>
      <c r="I154" s="14"/>
      <c r="J154" s="36">
        <v>32.0</v>
      </c>
      <c r="O154" s="14"/>
      <c r="P154" s="14"/>
      <c r="Q154" s="14"/>
      <c r="R154" s="39" t="s">
        <v>835</v>
      </c>
      <c r="S154" s="39" t="s">
        <v>836</v>
      </c>
      <c r="T154" s="39" t="s">
        <v>179</v>
      </c>
      <c r="U154" s="39" t="s">
        <v>28</v>
      </c>
      <c r="V154" s="81">
        <v>84043.0</v>
      </c>
      <c r="W154" s="39" t="s">
        <v>35</v>
      </c>
      <c r="X154" s="36" t="s">
        <v>64</v>
      </c>
      <c r="Y154" s="37">
        <f t="shared" si="184"/>
        <v>44420</v>
      </c>
      <c r="Z154" s="37">
        <v>44432.0</v>
      </c>
      <c r="AA154" s="36" t="s">
        <v>2409</v>
      </c>
      <c r="AB154" s="36" t="str">
        <f t="shared" si="185"/>
        <v/>
      </c>
      <c r="AC154" s="38">
        <f t="shared" si="186"/>
        <v>12</v>
      </c>
      <c r="AD154" s="146" t="s">
        <v>2410</v>
      </c>
      <c r="AE154" s="14"/>
      <c r="AF154" s="14"/>
      <c r="AG154" s="14"/>
      <c r="AH154" s="14"/>
      <c r="AI154" s="14"/>
      <c r="AJ154" s="14"/>
      <c r="AK154" s="14"/>
      <c r="AL154" s="14"/>
    </row>
    <row r="155" ht="14.25" customHeight="1">
      <c r="A155" s="32">
        <v>6.0</v>
      </c>
      <c r="B155" s="46">
        <v>44371.0</v>
      </c>
      <c r="C155" s="31">
        <f t="shared" si="183"/>
        <v>1541</v>
      </c>
      <c r="D155" s="32" t="s">
        <v>2411</v>
      </c>
      <c r="E155" s="32">
        <v>95858.0</v>
      </c>
      <c r="F155" s="48" t="s">
        <v>52</v>
      </c>
      <c r="G155" s="32"/>
      <c r="H155" s="32"/>
      <c r="I155" s="32"/>
      <c r="J155" s="48">
        <v>23.0</v>
      </c>
      <c r="K155" s="48"/>
      <c r="L155" s="48"/>
      <c r="M155" s="48"/>
      <c r="N155" s="48"/>
      <c r="O155" s="45" t="str">
        <f t="shared" ref="O155:P155" si="187">IF(M155&gt;0,1,"")</f>
        <v/>
      </c>
      <c r="P155" s="45" t="str">
        <f t="shared" si="187"/>
        <v/>
      </c>
      <c r="Q155" s="45"/>
      <c r="R155" s="32" t="s">
        <v>357</v>
      </c>
      <c r="S155" s="51" t="s">
        <v>358</v>
      </c>
      <c r="T155" s="51" t="s">
        <v>351</v>
      </c>
      <c r="U155" s="51" t="s">
        <v>28</v>
      </c>
      <c r="V155" s="84">
        <v>84083.0</v>
      </c>
      <c r="W155" s="51" t="s">
        <v>75</v>
      </c>
      <c r="X155" s="55" t="s">
        <v>64</v>
      </c>
      <c r="Y155" s="46">
        <f t="shared" si="184"/>
        <v>44371</v>
      </c>
      <c r="Z155" s="46">
        <v>44390.0</v>
      </c>
      <c r="AA155" s="48" t="s">
        <v>2412</v>
      </c>
      <c r="AB155" s="48" t="str">
        <f t="shared" si="185"/>
        <v/>
      </c>
      <c r="AC155" s="47">
        <f t="shared" si="186"/>
        <v>19</v>
      </c>
      <c r="AD155" s="32" t="s">
        <v>2200</v>
      </c>
      <c r="AE155" s="56"/>
      <c r="AF155" s="14"/>
      <c r="AG155" s="14"/>
      <c r="AH155" s="14"/>
      <c r="AI155" s="14"/>
      <c r="AJ155" s="14"/>
      <c r="AK155" s="14"/>
      <c r="AL155" s="14"/>
    </row>
    <row r="156" ht="14.25" customHeight="1">
      <c r="A156" s="39">
        <v>8.0</v>
      </c>
      <c r="B156" s="37">
        <v>44411.0</v>
      </c>
      <c r="C156" s="38">
        <f t="shared" si="183"/>
        <v>1501</v>
      </c>
      <c r="D156" s="39" t="s">
        <v>2413</v>
      </c>
      <c r="E156" s="40">
        <v>9197.0</v>
      </c>
      <c r="F156" s="36" t="s">
        <v>52</v>
      </c>
      <c r="G156" s="14"/>
      <c r="H156" s="14"/>
      <c r="I156" s="14"/>
      <c r="J156" s="36">
        <v>36.0</v>
      </c>
      <c r="O156" s="14"/>
      <c r="P156" s="14"/>
      <c r="Q156" s="14"/>
      <c r="R156" s="39" t="s">
        <v>1005</v>
      </c>
      <c r="S156" s="39" t="s">
        <v>1006</v>
      </c>
      <c r="T156" s="39" t="s">
        <v>256</v>
      </c>
      <c r="U156" s="39" t="s">
        <v>28</v>
      </c>
      <c r="V156" s="81">
        <v>84057.0</v>
      </c>
      <c r="W156" s="39" t="s">
        <v>35</v>
      </c>
      <c r="X156" s="36" t="s">
        <v>64</v>
      </c>
      <c r="Y156" s="37">
        <f t="shared" si="184"/>
        <v>44411</v>
      </c>
      <c r="Z156" s="37">
        <v>44432.0</v>
      </c>
      <c r="AA156" s="36" t="s">
        <v>2414</v>
      </c>
      <c r="AB156" s="36" t="str">
        <f t="shared" si="185"/>
        <v/>
      </c>
      <c r="AC156" s="38">
        <f t="shared" si="186"/>
        <v>21</v>
      </c>
      <c r="AD156" s="146" t="s">
        <v>2415</v>
      </c>
      <c r="AE156" s="14"/>
      <c r="AF156" s="14"/>
      <c r="AG156" s="14"/>
      <c r="AH156" s="14"/>
      <c r="AI156" s="14"/>
      <c r="AJ156" s="14"/>
      <c r="AK156" s="14"/>
      <c r="AL156" s="14"/>
    </row>
    <row r="157" ht="14.25" customHeight="1">
      <c r="A157" s="14">
        <v>8.0</v>
      </c>
      <c r="B157" s="30">
        <v>44351.0</v>
      </c>
      <c r="C157" s="31">
        <f t="shared" si="183"/>
        <v>1561</v>
      </c>
      <c r="D157" s="14" t="s">
        <v>2416</v>
      </c>
      <c r="E157" s="34">
        <v>84142.0</v>
      </c>
      <c r="F157" s="27" t="s">
        <v>52</v>
      </c>
      <c r="G157" s="14"/>
      <c r="H157" s="14"/>
      <c r="I157" s="14"/>
      <c r="J157" s="27">
        <v>32.0</v>
      </c>
      <c r="K157" s="27"/>
      <c r="L157" s="27"/>
      <c r="M157" s="27"/>
      <c r="N157" s="27"/>
      <c r="O157" s="45" t="str">
        <f t="shared" ref="O157:P157" si="188">IF(M157&gt;0,1,"")</f>
        <v/>
      </c>
      <c r="P157" s="45" t="str">
        <f t="shared" si="188"/>
        <v/>
      </c>
      <c r="Q157" s="45"/>
      <c r="R157" s="14" t="s">
        <v>346</v>
      </c>
      <c r="S157" s="35" t="s">
        <v>1790</v>
      </c>
      <c r="T157" s="35" t="s">
        <v>108</v>
      </c>
      <c r="U157" s="35" t="s">
        <v>28</v>
      </c>
      <c r="V157" s="144">
        <v>84020.0</v>
      </c>
      <c r="W157" s="35" t="s">
        <v>29</v>
      </c>
      <c r="X157" s="42" t="s">
        <v>64</v>
      </c>
      <c r="Y157" s="29">
        <f t="shared" si="184"/>
        <v>44351</v>
      </c>
      <c r="Z157" s="30">
        <v>44433.0</v>
      </c>
      <c r="AA157" s="27" t="s">
        <v>2417</v>
      </c>
      <c r="AB157" s="27" t="str">
        <f t="shared" si="185"/>
        <v/>
      </c>
      <c r="AC157" s="31">
        <f t="shared" si="186"/>
        <v>82</v>
      </c>
      <c r="AD157" s="14" t="s">
        <v>2418</v>
      </c>
      <c r="AF157" s="14"/>
      <c r="AG157" s="14"/>
      <c r="AH157" s="14"/>
      <c r="AI157" s="14"/>
      <c r="AJ157" s="14"/>
      <c r="AK157" s="14"/>
      <c r="AL157" s="14"/>
    </row>
    <row r="158" ht="14.25" customHeight="1">
      <c r="A158" s="14">
        <v>12.0</v>
      </c>
      <c r="B158" s="30">
        <v>44396.0</v>
      </c>
      <c r="C158" s="31">
        <f t="shared" si="183"/>
        <v>1516</v>
      </c>
      <c r="D158" s="14" t="s">
        <v>2419</v>
      </c>
      <c r="E158" s="34">
        <v>80273.0</v>
      </c>
      <c r="F158" s="27" t="s">
        <v>52</v>
      </c>
      <c r="G158" s="14"/>
      <c r="H158" s="14"/>
      <c r="I158" s="14"/>
      <c r="J158" s="27">
        <v>45.0</v>
      </c>
      <c r="K158" s="27"/>
      <c r="L158" s="27"/>
      <c r="M158" s="27"/>
      <c r="N158" s="27"/>
      <c r="O158" s="45" t="str">
        <f t="shared" ref="O158:P158" si="189">IF(M158&gt;0,1,"")</f>
        <v/>
      </c>
      <c r="P158" s="45" t="str">
        <f t="shared" si="189"/>
        <v/>
      </c>
      <c r="Q158" s="45"/>
      <c r="R158" s="14" t="s">
        <v>663</v>
      </c>
      <c r="S158" s="35" t="s">
        <v>664</v>
      </c>
      <c r="T158" s="35" t="s">
        <v>27</v>
      </c>
      <c r="U158" s="35" t="s">
        <v>28</v>
      </c>
      <c r="V158" s="144">
        <v>84070.0</v>
      </c>
      <c r="W158" s="35" t="s">
        <v>29</v>
      </c>
      <c r="X158" s="42" t="s">
        <v>64</v>
      </c>
      <c r="Y158" s="29">
        <f t="shared" si="184"/>
        <v>44396</v>
      </c>
      <c r="Z158" s="30">
        <v>44433.0</v>
      </c>
      <c r="AA158" s="27" t="s">
        <v>2420</v>
      </c>
      <c r="AB158" s="27" t="str">
        <f t="shared" si="185"/>
        <v/>
      </c>
      <c r="AC158" s="31">
        <f t="shared" si="186"/>
        <v>37</v>
      </c>
      <c r="AD158" s="14" t="s">
        <v>2421</v>
      </c>
      <c r="AF158" s="14"/>
      <c r="AG158" s="14"/>
      <c r="AH158" s="14"/>
      <c r="AI158" s="14"/>
      <c r="AJ158" s="14"/>
      <c r="AK158" s="14"/>
      <c r="AL158" s="14"/>
    </row>
    <row r="159" ht="14.25" customHeight="1">
      <c r="A159" s="14">
        <v>6.0</v>
      </c>
      <c r="B159" s="30">
        <v>44410.0</v>
      </c>
      <c r="C159" s="31">
        <f t="shared" si="183"/>
        <v>1502</v>
      </c>
      <c r="D159" s="14" t="s">
        <v>2422</v>
      </c>
      <c r="E159" s="34">
        <v>113447.0</v>
      </c>
      <c r="F159" s="27" t="s">
        <v>52</v>
      </c>
      <c r="G159" s="14"/>
      <c r="H159" s="14"/>
      <c r="I159" s="14"/>
      <c r="J159" s="27">
        <v>24.0</v>
      </c>
      <c r="K159" s="27"/>
      <c r="L159" s="27"/>
      <c r="M159" s="27"/>
      <c r="N159" s="27"/>
      <c r="O159" s="45" t="str">
        <f t="shared" ref="O159:P159" si="190">IF(M159&gt;0,1,"")</f>
        <v/>
      </c>
      <c r="P159" s="45" t="str">
        <f t="shared" si="190"/>
        <v/>
      </c>
      <c r="Q159" s="45"/>
      <c r="R159" s="14" t="s">
        <v>841</v>
      </c>
      <c r="S159" s="35" t="s">
        <v>843</v>
      </c>
      <c r="T159" s="35" t="s">
        <v>27</v>
      </c>
      <c r="U159" s="35" t="s">
        <v>28</v>
      </c>
      <c r="V159" s="144">
        <v>84070.0</v>
      </c>
      <c r="W159" s="35" t="s">
        <v>29</v>
      </c>
      <c r="X159" s="42" t="s">
        <v>64</v>
      </c>
      <c r="Y159" s="29">
        <f t="shared" si="184"/>
        <v>44410</v>
      </c>
      <c r="Z159" s="30">
        <v>44433.0</v>
      </c>
      <c r="AA159" s="27" t="s">
        <v>2423</v>
      </c>
      <c r="AB159" s="27" t="str">
        <f t="shared" si="185"/>
        <v/>
      </c>
      <c r="AC159" s="31">
        <f t="shared" si="186"/>
        <v>23</v>
      </c>
      <c r="AD159" s="14" t="s">
        <v>2424</v>
      </c>
      <c r="AF159" s="14"/>
      <c r="AG159" s="14"/>
      <c r="AH159" s="14"/>
      <c r="AI159" s="14"/>
      <c r="AJ159" s="14"/>
      <c r="AK159" s="14"/>
      <c r="AL159" s="14"/>
    </row>
    <row r="160" ht="14.25" customHeight="1">
      <c r="A160" s="14"/>
      <c r="B160" s="14"/>
      <c r="C160" s="27"/>
      <c r="D160" s="14"/>
      <c r="F160" s="27"/>
      <c r="G160" s="14"/>
      <c r="H160" s="14"/>
      <c r="I160" s="14"/>
      <c r="J160" s="27"/>
      <c r="K160" s="27"/>
      <c r="L160" s="27"/>
      <c r="M160" s="27"/>
      <c r="N160" s="27"/>
      <c r="O160" s="27"/>
      <c r="P160" s="27"/>
      <c r="Q160" s="27"/>
      <c r="R160" s="14"/>
      <c r="S160" s="14"/>
      <c r="T160" s="14"/>
      <c r="U160" s="14"/>
      <c r="V160" s="66"/>
      <c r="W160" s="14"/>
      <c r="X160" s="27"/>
      <c r="Y160" s="29"/>
      <c r="Z160" s="14"/>
      <c r="AA160" s="27"/>
      <c r="AB160" s="27"/>
      <c r="AC160" s="27"/>
      <c r="AD160" s="14"/>
      <c r="AE160" s="14"/>
      <c r="AF160" s="14"/>
    </row>
    <row r="161" ht="14.25" customHeight="1">
      <c r="A161" s="14">
        <v>12.0</v>
      </c>
      <c r="B161" s="30">
        <v>44406.0</v>
      </c>
      <c r="C161" s="31">
        <f t="shared" ref="C161:C164" si="191">B$3-B161</f>
        <v>1506</v>
      </c>
      <c r="D161" s="14" t="s">
        <v>2425</v>
      </c>
      <c r="E161" s="27">
        <v>1.2235111E7</v>
      </c>
      <c r="F161" s="27" t="s">
        <v>52</v>
      </c>
      <c r="G161" s="14"/>
      <c r="H161" s="14"/>
      <c r="I161" s="14"/>
      <c r="J161" s="27">
        <v>62.0</v>
      </c>
      <c r="K161" s="65"/>
      <c r="L161" s="65"/>
      <c r="M161" s="65"/>
      <c r="N161" s="65"/>
      <c r="O161" s="45"/>
      <c r="P161" s="45"/>
      <c r="Q161" s="45"/>
      <c r="R161" s="14" t="s">
        <v>677</v>
      </c>
      <c r="S161" s="66" t="s">
        <v>678</v>
      </c>
      <c r="T161" s="14" t="s">
        <v>437</v>
      </c>
      <c r="U161" s="14" t="s">
        <v>28</v>
      </c>
      <c r="V161" s="66">
        <v>84096.0</v>
      </c>
      <c r="W161" s="14" t="s">
        <v>29</v>
      </c>
      <c r="X161" s="27" t="s">
        <v>64</v>
      </c>
      <c r="Y161" s="30">
        <f t="shared" ref="Y161:Y164" si="193">IF(X161="V",B161,IF(X161="C",B161,""))</f>
        <v>44406</v>
      </c>
      <c r="Z161" s="30">
        <v>44442.0</v>
      </c>
      <c r="AA161" s="27" t="s">
        <v>2426</v>
      </c>
      <c r="AB161" s="27" t="str">
        <f t="shared" ref="AB161:AB164" si="194">IF(X161="V",B$3-Y161,IF(X161="C","",""))</f>
        <v/>
      </c>
      <c r="AC161" s="31">
        <f t="shared" ref="AC161:AC164" si="195">IF(X161="","",IF(X161="V","",IF(X161="C",Z161-Y161,"Yikes")))</f>
        <v>36</v>
      </c>
      <c r="AD161" s="145" t="s">
        <v>2427</v>
      </c>
      <c r="AF161" s="51"/>
      <c r="AG161" s="32"/>
      <c r="AH161" s="14"/>
      <c r="AI161" s="14"/>
      <c r="AJ161" s="14"/>
      <c r="AK161" s="14"/>
      <c r="AL161" s="14"/>
    </row>
    <row r="162" ht="14.25" customHeight="1">
      <c r="A162" s="14">
        <v>10.0</v>
      </c>
      <c r="B162" s="30">
        <v>44427.0</v>
      </c>
      <c r="C162" s="31">
        <f t="shared" si="191"/>
        <v>1485</v>
      </c>
      <c r="D162" s="14" t="s">
        <v>2428</v>
      </c>
      <c r="E162" s="34">
        <v>115262.0</v>
      </c>
      <c r="F162" s="27" t="s">
        <v>52</v>
      </c>
      <c r="G162" s="14"/>
      <c r="H162" s="14"/>
      <c r="I162" s="14"/>
      <c r="J162" s="27">
        <v>38.0</v>
      </c>
      <c r="K162" s="27"/>
      <c r="L162" s="27"/>
      <c r="M162" s="27"/>
      <c r="N162" s="27"/>
      <c r="O162" s="45" t="str">
        <f t="shared" ref="O162:P162" si="192">IF(M162&gt;0,1,"")</f>
        <v/>
      </c>
      <c r="P162" s="45" t="str">
        <f t="shared" si="192"/>
        <v/>
      </c>
      <c r="Q162" s="45"/>
      <c r="R162" s="14" t="s">
        <v>2429</v>
      </c>
      <c r="S162" s="35" t="s">
        <v>1798</v>
      </c>
      <c r="T162" s="35" t="s">
        <v>108</v>
      </c>
      <c r="U162" s="35" t="s">
        <v>28</v>
      </c>
      <c r="V162" s="144">
        <v>84020.0</v>
      </c>
      <c r="W162" s="35" t="s">
        <v>29</v>
      </c>
      <c r="X162" s="42" t="s">
        <v>64</v>
      </c>
      <c r="Y162" s="29">
        <f t="shared" si="193"/>
        <v>44427</v>
      </c>
      <c r="Z162" s="30">
        <v>44442.0</v>
      </c>
      <c r="AA162" s="27" t="s">
        <v>2430</v>
      </c>
      <c r="AB162" s="27" t="str">
        <f t="shared" si="194"/>
        <v/>
      </c>
      <c r="AC162" s="31">
        <f t="shared" si="195"/>
        <v>15</v>
      </c>
      <c r="AD162" s="14" t="s">
        <v>2431</v>
      </c>
      <c r="AF162" s="52"/>
      <c r="AG162" s="53"/>
      <c r="AH162" s="14"/>
      <c r="AI162" s="14"/>
      <c r="AJ162" s="14"/>
      <c r="AK162" s="14"/>
      <c r="AL162" s="14"/>
    </row>
    <row r="163" ht="14.25" customHeight="1">
      <c r="A163" s="14">
        <v>16.0</v>
      </c>
      <c r="B163" s="30">
        <v>44427.0</v>
      </c>
      <c r="C163" s="31">
        <f t="shared" si="191"/>
        <v>1485</v>
      </c>
      <c r="D163" s="14" t="s">
        <v>2432</v>
      </c>
      <c r="E163" s="34">
        <v>79036.0</v>
      </c>
      <c r="F163" s="27" t="s">
        <v>52</v>
      </c>
      <c r="G163" s="14"/>
      <c r="H163" s="14"/>
      <c r="I163" s="14"/>
      <c r="J163" s="27">
        <v>52.0</v>
      </c>
      <c r="K163" s="27"/>
      <c r="L163" s="27"/>
      <c r="M163" s="27"/>
      <c r="N163" s="27"/>
      <c r="O163" s="45" t="str">
        <f t="shared" ref="O163:P163" si="196">IF(M163&gt;0,1,"")</f>
        <v/>
      </c>
      <c r="P163" s="45" t="str">
        <f t="shared" si="196"/>
        <v/>
      </c>
      <c r="Q163" s="45"/>
      <c r="R163" s="14" t="s">
        <v>2433</v>
      </c>
      <c r="S163" s="35" t="s">
        <v>1025</v>
      </c>
      <c r="T163" s="35" t="s">
        <v>108</v>
      </c>
      <c r="U163" s="35" t="s">
        <v>28</v>
      </c>
      <c r="V163" s="144">
        <v>84020.0</v>
      </c>
      <c r="W163" s="35" t="s">
        <v>29</v>
      </c>
      <c r="X163" s="42" t="s">
        <v>64</v>
      </c>
      <c r="Y163" s="29">
        <f t="shared" si="193"/>
        <v>44427</v>
      </c>
      <c r="Z163" s="30">
        <v>44442.0</v>
      </c>
      <c r="AA163" s="27" t="s">
        <v>2434</v>
      </c>
      <c r="AB163" s="27" t="str">
        <f t="shared" si="194"/>
        <v/>
      </c>
      <c r="AC163" s="31">
        <f t="shared" si="195"/>
        <v>15</v>
      </c>
      <c r="AD163" s="14" t="s">
        <v>2435</v>
      </c>
      <c r="AF163" s="14"/>
      <c r="AG163" s="14"/>
      <c r="AH163" s="14"/>
      <c r="AI163" s="14"/>
      <c r="AJ163" s="14"/>
      <c r="AK163" s="14"/>
      <c r="AL163" s="14"/>
    </row>
    <row r="164" ht="14.25" customHeight="1">
      <c r="A164" s="14">
        <v>12.0</v>
      </c>
      <c r="B164" s="30">
        <v>44414.0</v>
      </c>
      <c r="C164" s="31">
        <f t="shared" si="191"/>
        <v>1498</v>
      </c>
      <c r="D164" s="14" t="s">
        <v>2436</v>
      </c>
      <c r="E164" s="34">
        <v>53025.0</v>
      </c>
      <c r="F164" s="27" t="s">
        <v>52</v>
      </c>
      <c r="G164" s="14"/>
      <c r="H164" s="14"/>
      <c r="I164" s="14"/>
      <c r="J164" s="27">
        <v>66.0</v>
      </c>
      <c r="K164" s="27"/>
      <c r="L164" s="27"/>
      <c r="M164" s="27"/>
      <c r="N164" s="27"/>
      <c r="O164" s="45" t="str">
        <f t="shared" ref="O164:P164" si="197">IF(M164&gt;0,1,"")</f>
        <v/>
      </c>
      <c r="P164" s="45" t="str">
        <f t="shared" si="197"/>
        <v/>
      </c>
      <c r="Q164" s="45"/>
      <c r="R164" s="14" t="s">
        <v>563</v>
      </c>
      <c r="S164" s="35" t="s">
        <v>564</v>
      </c>
      <c r="T164" s="35" t="s">
        <v>27</v>
      </c>
      <c r="U164" s="35" t="s">
        <v>28</v>
      </c>
      <c r="V164" s="144">
        <v>84070.0</v>
      </c>
      <c r="W164" s="35" t="s">
        <v>29</v>
      </c>
      <c r="X164" s="42" t="s">
        <v>64</v>
      </c>
      <c r="Y164" s="29">
        <f t="shared" si="193"/>
        <v>44414</v>
      </c>
      <c r="Z164" s="30">
        <v>44442.0</v>
      </c>
      <c r="AA164" s="27" t="s">
        <v>2437</v>
      </c>
      <c r="AB164" s="27" t="str">
        <f t="shared" si="194"/>
        <v/>
      </c>
      <c r="AC164" s="31">
        <f t="shared" si="195"/>
        <v>28</v>
      </c>
      <c r="AD164" s="14" t="s">
        <v>2438</v>
      </c>
      <c r="AF164" s="14"/>
      <c r="AG164" s="14"/>
      <c r="AH164" s="14"/>
      <c r="AI164" s="14"/>
      <c r="AJ164" s="14"/>
      <c r="AK164" s="14"/>
      <c r="AL164" s="14"/>
    </row>
    <row r="165" ht="14.25" customHeight="1">
      <c r="A165" s="14"/>
      <c r="B165" s="14"/>
      <c r="C165" s="27"/>
      <c r="D165" s="14"/>
      <c r="F165" s="27"/>
      <c r="G165" s="14"/>
      <c r="H165" s="14"/>
      <c r="I165" s="14"/>
      <c r="J165" s="27"/>
      <c r="K165" s="27"/>
      <c r="L165" s="27"/>
      <c r="M165" s="27"/>
      <c r="N165" s="27"/>
      <c r="O165" s="27"/>
      <c r="P165" s="27"/>
      <c r="Q165" s="27"/>
      <c r="R165" s="14"/>
      <c r="S165" s="14"/>
      <c r="T165" s="14"/>
      <c r="U165" s="14"/>
      <c r="V165" s="66"/>
      <c r="W165" s="14"/>
      <c r="X165" s="27"/>
      <c r="Y165" s="29"/>
      <c r="Z165" s="14"/>
      <c r="AA165" s="27"/>
      <c r="AB165" s="27"/>
      <c r="AC165" s="27"/>
      <c r="AD165" s="14"/>
      <c r="AE165" s="14"/>
      <c r="AF165" s="14"/>
    </row>
    <row r="166" ht="14.25" customHeight="1">
      <c r="A166" s="14">
        <v>4.0</v>
      </c>
      <c r="B166" s="30">
        <v>44428.0</v>
      </c>
      <c r="C166" s="31">
        <f t="shared" ref="C166:C170" si="199">B$3-B166</f>
        <v>1484</v>
      </c>
      <c r="D166" s="14" t="s">
        <v>2439</v>
      </c>
      <c r="E166" s="34">
        <v>93.0</v>
      </c>
      <c r="F166" s="27" t="s">
        <v>52</v>
      </c>
      <c r="G166" s="14"/>
      <c r="H166" s="14"/>
      <c r="I166" s="14"/>
      <c r="J166" s="27">
        <v>20.0</v>
      </c>
      <c r="K166" s="27"/>
      <c r="L166" s="27"/>
      <c r="M166" s="27"/>
      <c r="N166" s="27"/>
      <c r="O166" s="45" t="str">
        <f t="shared" ref="O166:P166" si="198">IF(M166&gt;0,1,"")</f>
        <v/>
      </c>
      <c r="P166" s="45" t="str">
        <f t="shared" si="198"/>
        <v/>
      </c>
      <c r="Q166" s="45"/>
      <c r="R166" s="14" t="s">
        <v>2440</v>
      </c>
      <c r="S166" s="35" t="s">
        <v>2441</v>
      </c>
      <c r="T166" s="35" t="s">
        <v>186</v>
      </c>
      <c r="U166" s="35" t="s">
        <v>28</v>
      </c>
      <c r="V166" s="144">
        <v>84101.0</v>
      </c>
      <c r="W166" s="14" t="s">
        <v>29</v>
      </c>
      <c r="X166" s="27" t="s">
        <v>64</v>
      </c>
      <c r="Y166" s="29">
        <f t="shared" ref="Y166:Y170" si="201">IF(X166="V",B166,IF(X166="C",B166,""))</f>
        <v>44428</v>
      </c>
      <c r="Z166" s="30">
        <v>44447.0</v>
      </c>
      <c r="AA166" s="27" t="s">
        <v>2442</v>
      </c>
      <c r="AB166" s="27" t="str">
        <f t="shared" ref="AB166:AB170" si="202">IF(X166="V",B$3-Y166,IF(X166="C","",""))</f>
        <v/>
      </c>
      <c r="AC166" s="31">
        <f t="shared" ref="AC166:AC170" si="203">IF(X166="","",IF(X166="V","",IF(X166="C",Z166-Y166,"Yikes")))</f>
        <v>19</v>
      </c>
      <c r="AD166" s="14" t="s">
        <v>2443</v>
      </c>
      <c r="AF166" s="14"/>
      <c r="AG166" s="14"/>
      <c r="AH166" s="14"/>
      <c r="AI166" s="14"/>
      <c r="AJ166" s="14"/>
      <c r="AK166" s="14"/>
      <c r="AL166" s="14"/>
    </row>
    <row r="167" ht="14.25" customHeight="1">
      <c r="A167" s="14">
        <v>12.0</v>
      </c>
      <c r="B167" s="30">
        <v>44431.0</v>
      </c>
      <c r="C167" s="31">
        <f t="shared" si="199"/>
        <v>1481</v>
      </c>
      <c r="D167" s="14" t="s">
        <v>2444</v>
      </c>
      <c r="E167" s="34">
        <v>31231.0</v>
      </c>
      <c r="F167" s="27" t="s">
        <v>52</v>
      </c>
      <c r="G167" s="14"/>
      <c r="H167" s="14"/>
      <c r="I167" s="14"/>
      <c r="J167" s="27">
        <v>44.0</v>
      </c>
      <c r="K167" s="27"/>
      <c r="L167" s="27"/>
      <c r="M167" s="27"/>
      <c r="N167" s="27"/>
      <c r="O167" s="45" t="str">
        <f t="shared" ref="O167:P167" si="200">IF(M167&gt;0,1,"")</f>
        <v/>
      </c>
      <c r="P167" s="45" t="str">
        <f t="shared" si="200"/>
        <v/>
      </c>
      <c r="Q167" s="45"/>
      <c r="R167" s="14" t="s">
        <v>768</v>
      </c>
      <c r="S167" s="35" t="s">
        <v>769</v>
      </c>
      <c r="T167" s="35" t="s">
        <v>186</v>
      </c>
      <c r="U167" s="35" t="s">
        <v>28</v>
      </c>
      <c r="V167" s="144">
        <v>84106.0</v>
      </c>
      <c r="W167" s="35" t="s">
        <v>29</v>
      </c>
      <c r="X167" s="42" t="s">
        <v>64</v>
      </c>
      <c r="Y167" s="29">
        <f t="shared" si="201"/>
        <v>44431</v>
      </c>
      <c r="Z167" s="30">
        <v>44447.0</v>
      </c>
      <c r="AA167" s="27" t="s">
        <v>2445</v>
      </c>
      <c r="AB167" s="27" t="str">
        <f t="shared" si="202"/>
        <v/>
      </c>
      <c r="AC167" s="31">
        <f t="shared" si="203"/>
        <v>16</v>
      </c>
      <c r="AD167" s="14" t="s">
        <v>2446</v>
      </c>
      <c r="AF167" s="14"/>
      <c r="AG167" s="14"/>
      <c r="AH167" s="14"/>
      <c r="AI167" s="14"/>
      <c r="AJ167" s="14"/>
      <c r="AK167" s="14"/>
      <c r="AL167" s="14"/>
    </row>
    <row r="168" ht="14.25" customHeight="1">
      <c r="A168" s="14">
        <v>8.0</v>
      </c>
      <c r="B168" s="30">
        <v>44421.0</v>
      </c>
      <c r="C168" s="31">
        <f t="shared" si="199"/>
        <v>1491</v>
      </c>
      <c r="D168" s="14" t="s">
        <v>2447</v>
      </c>
      <c r="E168" s="34">
        <v>20162.0</v>
      </c>
      <c r="F168" s="27" t="s">
        <v>52</v>
      </c>
      <c r="G168" s="14"/>
      <c r="H168" s="14"/>
      <c r="I168" s="14"/>
      <c r="J168" s="27">
        <v>32.0</v>
      </c>
      <c r="K168" s="27"/>
      <c r="L168" s="27"/>
      <c r="M168" s="27"/>
      <c r="N168" s="27"/>
      <c r="O168" s="45" t="str">
        <f t="shared" ref="O168:P168" si="204">IF(M168&gt;0,1,"")</f>
        <v/>
      </c>
      <c r="P168" s="45" t="str">
        <f t="shared" si="204"/>
        <v/>
      </c>
      <c r="Q168" s="45"/>
      <c r="R168" s="14" t="s">
        <v>2448</v>
      </c>
      <c r="S168" s="14" t="s">
        <v>2449</v>
      </c>
      <c r="T168" s="14" t="s">
        <v>200</v>
      </c>
      <c r="U168" s="14" t="s">
        <v>28</v>
      </c>
      <c r="V168" s="66">
        <v>84124.0</v>
      </c>
      <c r="W168" s="14" t="s">
        <v>29</v>
      </c>
      <c r="X168" s="27" t="s">
        <v>1642</v>
      </c>
      <c r="Y168" s="30">
        <f t="shared" si="201"/>
        <v>44421</v>
      </c>
      <c r="Z168" s="30"/>
      <c r="AA168" s="27"/>
      <c r="AB168" s="27">
        <f t="shared" si="202"/>
        <v>1491</v>
      </c>
      <c r="AC168" s="31" t="str">
        <f t="shared" si="203"/>
        <v/>
      </c>
      <c r="AD168" s="14" t="s">
        <v>2450</v>
      </c>
      <c r="AF168" s="14"/>
      <c r="AG168" s="14"/>
      <c r="AH168" s="14"/>
      <c r="AI168" s="14"/>
      <c r="AJ168" s="14"/>
      <c r="AK168" s="14"/>
      <c r="AL168" s="14"/>
    </row>
    <row r="169" ht="14.25" customHeight="1">
      <c r="A169" s="14">
        <v>8.0</v>
      </c>
      <c r="B169" s="30">
        <v>44431.0</v>
      </c>
      <c r="C169" s="31">
        <f t="shared" si="199"/>
        <v>1481</v>
      </c>
      <c r="D169" s="14" t="s">
        <v>2451</v>
      </c>
      <c r="E169" s="34">
        <v>63594.0</v>
      </c>
      <c r="F169" s="27" t="s">
        <v>52</v>
      </c>
      <c r="G169" s="14"/>
      <c r="H169" s="14"/>
      <c r="I169" s="14"/>
      <c r="J169" s="27">
        <v>32.0</v>
      </c>
      <c r="K169" s="27"/>
      <c r="L169" s="27"/>
      <c r="M169" s="27"/>
      <c r="N169" s="27"/>
      <c r="O169" s="45" t="str">
        <f t="shared" ref="O169:P169" si="205">IF(M169&gt;0,1,"")</f>
        <v/>
      </c>
      <c r="P169" s="45" t="str">
        <f t="shared" si="205"/>
        <v/>
      </c>
      <c r="Q169" s="45"/>
      <c r="R169" s="14" t="s">
        <v>1058</v>
      </c>
      <c r="S169" s="35" t="s">
        <v>1060</v>
      </c>
      <c r="T169" s="35" t="s">
        <v>186</v>
      </c>
      <c r="U169" s="35" t="s">
        <v>28</v>
      </c>
      <c r="V169" s="144">
        <v>84106.0</v>
      </c>
      <c r="W169" s="35" t="s">
        <v>29</v>
      </c>
      <c r="X169" s="42" t="s">
        <v>64</v>
      </c>
      <c r="Y169" s="29">
        <f t="shared" si="201"/>
        <v>44431</v>
      </c>
      <c r="Z169" s="30">
        <v>44449.0</v>
      </c>
      <c r="AA169" s="27" t="s">
        <v>2452</v>
      </c>
      <c r="AB169" s="27" t="str">
        <f t="shared" si="202"/>
        <v/>
      </c>
      <c r="AC169" s="31">
        <f t="shared" si="203"/>
        <v>18</v>
      </c>
      <c r="AD169" s="14" t="s">
        <v>2453</v>
      </c>
      <c r="AF169" s="14"/>
      <c r="AG169" s="14"/>
      <c r="AH169" s="14"/>
      <c r="AI169" s="14"/>
      <c r="AJ169" s="14"/>
      <c r="AK169" s="14"/>
      <c r="AL169" s="14"/>
    </row>
    <row r="170" ht="14.25" customHeight="1">
      <c r="A170" s="14">
        <v>8.0</v>
      </c>
      <c r="B170" s="30">
        <v>44440.0</v>
      </c>
      <c r="C170" s="31">
        <f t="shared" si="199"/>
        <v>1472</v>
      </c>
      <c r="D170" s="14" t="s">
        <v>2454</v>
      </c>
      <c r="E170" s="34">
        <v>78929.0</v>
      </c>
      <c r="F170" s="27" t="s">
        <v>45</v>
      </c>
      <c r="G170" s="14"/>
      <c r="H170" s="14"/>
      <c r="I170" s="14"/>
      <c r="J170" s="27">
        <v>32.0</v>
      </c>
      <c r="K170" s="27"/>
      <c r="L170" s="27"/>
      <c r="M170" s="27"/>
      <c r="N170" s="27"/>
      <c r="O170" s="45" t="str">
        <f t="shared" ref="O170:P170" si="206">IF(M170&gt;0,1,"")</f>
        <v/>
      </c>
      <c r="P170" s="45" t="str">
        <f t="shared" si="206"/>
        <v/>
      </c>
      <c r="Q170" s="45"/>
      <c r="R170" s="14" t="s">
        <v>410</v>
      </c>
      <c r="S170" s="35" t="s">
        <v>411</v>
      </c>
      <c r="T170" s="35" t="s">
        <v>186</v>
      </c>
      <c r="U170" s="35" t="s">
        <v>28</v>
      </c>
      <c r="V170" s="144">
        <v>84115.0</v>
      </c>
      <c r="W170" s="35" t="s">
        <v>29</v>
      </c>
      <c r="X170" s="42" t="s">
        <v>1642</v>
      </c>
      <c r="Y170" s="29">
        <f t="shared" si="201"/>
        <v>44440</v>
      </c>
      <c r="Z170" s="30"/>
      <c r="AA170" s="27"/>
      <c r="AB170" s="27">
        <f t="shared" si="202"/>
        <v>1472</v>
      </c>
      <c r="AC170" s="31" t="str">
        <f t="shared" si="203"/>
        <v/>
      </c>
      <c r="AD170" s="14" t="s">
        <v>2455</v>
      </c>
      <c r="AF170" s="14"/>
      <c r="AG170" s="14"/>
      <c r="AH170" s="14"/>
      <c r="AI170" s="14"/>
      <c r="AJ170" s="14"/>
      <c r="AK170" s="14"/>
      <c r="AL170" s="14"/>
    </row>
    <row r="171" ht="14.25" customHeight="1">
      <c r="A171" s="14"/>
      <c r="B171" s="14"/>
      <c r="C171" s="27"/>
      <c r="D171" s="14"/>
      <c r="F171" s="27"/>
      <c r="G171" s="14"/>
      <c r="H171" s="14"/>
      <c r="I171" s="14"/>
      <c r="J171" s="27"/>
      <c r="K171" s="27"/>
      <c r="L171" s="27"/>
      <c r="M171" s="27"/>
      <c r="N171" s="27"/>
      <c r="O171" s="27"/>
      <c r="P171" s="27"/>
      <c r="Q171" s="27"/>
      <c r="R171" s="14"/>
      <c r="S171" s="14"/>
      <c r="T171" s="14"/>
      <c r="U171" s="14"/>
      <c r="V171" s="66"/>
      <c r="W171" s="14"/>
      <c r="X171" s="27"/>
      <c r="Y171" s="29"/>
      <c r="Z171" s="14"/>
      <c r="AA171" s="27"/>
      <c r="AB171" s="27"/>
      <c r="AC171" s="27"/>
      <c r="AD171" s="14"/>
      <c r="AE171" s="14"/>
      <c r="AF171" s="14"/>
    </row>
    <row r="172" ht="14.25" customHeight="1">
      <c r="A172" s="14">
        <v>8.0</v>
      </c>
      <c r="B172" s="30">
        <v>44421.0</v>
      </c>
      <c r="C172" s="31">
        <f t="shared" ref="C172:C175" si="208">B$3-B172</f>
        <v>1491</v>
      </c>
      <c r="D172" s="14" t="s">
        <v>2447</v>
      </c>
      <c r="E172" s="34">
        <v>20162.0</v>
      </c>
      <c r="F172" s="27" t="s">
        <v>52</v>
      </c>
      <c r="G172" s="14"/>
      <c r="H172" s="14"/>
      <c r="I172" s="14"/>
      <c r="J172" s="27">
        <v>32.0</v>
      </c>
      <c r="K172" s="27"/>
      <c r="L172" s="27"/>
      <c r="M172" s="27"/>
      <c r="N172" s="27"/>
      <c r="O172" s="45" t="str">
        <f t="shared" ref="O172:P172" si="207">IF(M172&gt;0,1,"")</f>
        <v/>
      </c>
      <c r="P172" s="45" t="str">
        <f t="shared" si="207"/>
        <v/>
      </c>
      <c r="Q172" s="45"/>
      <c r="R172" s="14" t="s">
        <v>2448</v>
      </c>
      <c r="S172" s="14" t="s">
        <v>2449</v>
      </c>
      <c r="T172" s="14" t="s">
        <v>200</v>
      </c>
      <c r="U172" s="14" t="s">
        <v>28</v>
      </c>
      <c r="V172" s="66">
        <v>84124.0</v>
      </c>
      <c r="W172" s="14" t="s">
        <v>29</v>
      </c>
      <c r="X172" s="27" t="s">
        <v>64</v>
      </c>
      <c r="Y172" s="30">
        <f t="shared" ref="Y172:Y175" si="210">IF(X172="V",B172,IF(X172="C",B172,""))</f>
        <v>44421</v>
      </c>
      <c r="Z172" s="30">
        <v>44452.0</v>
      </c>
      <c r="AA172" s="27" t="s">
        <v>2456</v>
      </c>
      <c r="AB172" s="27" t="str">
        <f t="shared" ref="AB172:AB175" si="211">IF(X172="V",B$3-Y172,IF(X172="C","",""))</f>
        <v/>
      </c>
      <c r="AC172" s="31">
        <f t="shared" ref="AC172:AC175" si="212">IF(X172="","",IF(X172="V","",IF(X172="C",Z172-Y172,"Yikes")))</f>
        <v>31</v>
      </c>
      <c r="AD172" s="14" t="s">
        <v>2450</v>
      </c>
      <c r="AF172" s="14"/>
      <c r="AG172" s="14"/>
      <c r="AH172" s="14"/>
      <c r="AI172" s="14"/>
      <c r="AJ172" s="14"/>
      <c r="AK172" s="14"/>
      <c r="AL172" s="14"/>
    </row>
    <row r="173" ht="14.25" customHeight="1">
      <c r="A173" s="14">
        <v>12.0</v>
      </c>
      <c r="B173" s="30">
        <v>44449.0</v>
      </c>
      <c r="C173" s="31">
        <f t="shared" si="208"/>
        <v>1463</v>
      </c>
      <c r="D173" s="14" t="s">
        <v>2457</v>
      </c>
      <c r="E173" s="34">
        <v>11448.0</v>
      </c>
      <c r="F173" s="27" t="s">
        <v>52</v>
      </c>
      <c r="G173" s="14"/>
      <c r="H173" s="14"/>
      <c r="I173" s="14"/>
      <c r="J173" s="27">
        <v>45.0</v>
      </c>
      <c r="K173" s="27"/>
      <c r="L173" s="27"/>
      <c r="M173" s="27"/>
      <c r="N173" s="27"/>
      <c r="O173" s="45" t="str">
        <f t="shared" ref="O173:P173" si="209">IF(M173&gt;0,1,"")</f>
        <v/>
      </c>
      <c r="P173" s="45" t="str">
        <f t="shared" si="209"/>
        <v/>
      </c>
      <c r="Q173" s="45"/>
      <c r="R173" s="14" t="s">
        <v>2458</v>
      </c>
      <c r="S173" s="35" t="s">
        <v>979</v>
      </c>
      <c r="T173" s="35" t="s">
        <v>195</v>
      </c>
      <c r="U173" s="35" t="s">
        <v>28</v>
      </c>
      <c r="V173" s="144">
        <v>84047.0</v>
      </c>
      <c r="W173" s="35" t="s">
        <v>29</v>
      </c>
      <c r="X173" s="42" t="s">
        <v>64</v>
      </c>
      <c r="Y173" s="29">
        <f t="shared" si="210"/>
        <v>44449</v>
      </c>
      <c r="Z173" s="30">
        <v>44452.0</v>
      </c>
      <c r="AA173" s="27" t="s">
        <v>2459</v>
      </c>
      <c r="AB173" s="27" t="str">
        <f t="shared" si="211"/>
        <v/>
      </c>
      <c r="AC173" s="31">
        <f t="shared" si="212"/>
        <v>3</v>
      </c>
      <c r="AD173" s="14" t="s">
        <v>2460</v>
      </c>
      <c r="AF173" s="14"/>
      <c r="AG173" s="14"/>
      <c r="AH173" s="14"/>
      <c r="AI173" s="14"/>
      <c r="AJ173" s="14"/>
      <c r="AK173" s="14"/>
      <c r="AL173" s="14"/>
    </row>
    <row r="174" ht="14.25" customHeight="1">
      <c r="A174" s="39">
        <v>6.0</v>
      </c>
      <c r="B174" s="37">
        <v>44441.0</v>
      </c>
      <c r="C174" s="38">
        <f t="shared" si="208"/>
        <v>1471</v>
      </c>
      <c r="D174" s="39" t="s">
        <v>2461</v>
      </c>
      <c r="E174" s="40">
        <v>107860.0</v>
      </c>
      <c r="F174" s="36" t="s">
        <v>52</v>
      </c>
      <c r="G174" s="14"/>
      <c r="H174" s="14"/>
      <c r="I174" s="14"/>
      <c r="J174" s="36">
        <v>21.0</v>
      </c>
      <c r="O174" s="14"/>
      <c r="P174" s="14"/>
      <c r="Q174" s="14"/>
      <c r="R174" s="39" t="s">
        <v>1227</v>
      </c>
      <c r="S174" s="39" t="s">
        <v>1228</v>
      </c>
      <c r="T174" s="39" t="s">
        <v>256</v>
      </c>
      <c r="U174" s="39" t="s">
        <v>28</v>
      </c>
      <c r="V174" s="81">
        <v>84097.0</v>
      </c>
      <c r="W174" s="39" t="s">
        <v>35</v>
      </c>
      <c r="X174" s="36" t="s">
        <v>64</v>
      </c>
      <c r="Y174" s="37">
        <f t="shared" si="210"/>
        <v>44441</v>
      </c>
      <c r="Z174" s="37">
        <v>44454.0</v>
      </c>
      <c r="AA174" s="36" t="s">
        <v>2462</v>
      </c>
      <c r="AB174" s="36" t="str">
        <f t="shared" si="211"/>
        <v/>
      </c>
      <c r="AC174" s="38">
        <f t="shared" si="212"/>
        <v>13</v>
      </c>
      <c r="AD174" s="146" t="s">
        <v>2463</v>
      </c>
      <c r="AE174" s="14"/>
      <c r="AF174" s="14"/>
      <c r="AG174" s="14"/>
      <c r="AH174" s="14"/>
      <c r="AI174" s="14"/>
      <c r="AJ174" s="14"/>
      <c r="AK174" s="14"/>
      <c r="AL174" s="14"/>
    </row>
    <row r="175" ht="14.25" customHeight="1">
      <c r="A175" s="39">
        <v>6.0</v>
      </c>
      <c r="B175" s="37">
        <v>44432.0</v>
      </c>
      <c r="C175" s="38">
        <f t="shared" si="208"/>
        <v>1480</v>
      </c>
      <c r="D175" s="39" t="s">
        <v>2464</v>
      </c>
      <c r="E175" s="40">
        <v>32363.0</v>
      </c>
      <c r="F175" s="36" t="s">
        <v>45</v>
      </c>
      <c r="G175" s="14"/>
      <c r="H175" s="14"/>
      <c r="I175" s="14"/>
      <c r="J175" s="36">
        <v>34.0</v>
      </c>
      <c r="O175" s="14"/>
      <c r="P175" s="14"/>
      <c r="Q175" s="14"/>
      <c r="R175" s="39" t="s">
        <v>1401</v>
      </c>
      <c r="S175" s="39" t="s">
        <v>1402</v>
      </c>
      <c r="T175" s="39" t="s">
        <v>256</v>
      </c>
      <c r="U175" s="39" t="s">
        <v>28</v>
      </c>
      <c r="V175" s="81">
        <v>84058.0</v>
      </c>
      <c r="W175" s="39" t="s">
        <v>35</v>
      </c>
      <c r="X175" s="36" t="s">
        <v>64</v>
      </c>
      <c r="Y175" s="37">
        <f t="shared" si="210"/>
        <v>44432</v>
      </c>
      <c r="Z175" s="37">
        <v>44454.0</v>
      </c>
      <c r="AA175" s="36" t="s">
        <v>2465</v>
      </c>
      <c r="AB175" s="36" t="str">
        <f t="shared" si="211"/>
        <v/>
      </c>
      <c r="AC175" s="38">
        <f t="shared" si="212"/>
        <v>22</v>
      </c>
      <c r="AD175" s="39" t="s">
        <v>2466</v>
      </c>
      <c r="AE175" s="14"/>
      <c r="AF175" s="14"/>
      <c r="AG175" s="14"/>
      <c r="AH175" s="14"/>
      <c r="AI175" s="14"/>
      <c r="AJ175" s="14"/>
      <c r="AK175" s="14"/>
      <c r="AL175" s="14"/>
    </row>
    <row r="176" ht="14.25" customHeight="1">
      <c r="A176" s="14"/>
      <c r="B176" s="14"/>
      <c r="C176" s="27"/>
      <c r="D176" s="14"/>
      <c r="F176" s="27"/>
      <c r="G176" s="14"/>
      <c r="H176" s="14"/>
      <c r="I176" s="14"/>
      <c r="J176" s="27"/>
      <c r="K176" s="27"/>
      <c r="L176" s="27"/>
      <c r="M176" s="27"/>
      <c r="N176" s="27"/>
      <c r="O176" s="27"/>
      <c r="P176" s="27"/>
      <c r="Q176" s="27"/>
      <c r="R176" s="14"/>
      <c r="S176" s="14"/>
      <c r="T176" s="14"/>
      <c r="U176" s="14"/>
      <c r="V176" s="66"/>
      <c r="W176" s="14"/>
      <c r="X176" s="27"/>
      <c r="Y176" s="29"/>
      <c r="Z176" s="14"/>
      <c r="AA176" s="27"/>
      <c r="AB176" s="27"/>
      <c r="AC176" s="27"/>
      <c r="AD176" s="14"/>
      <c r="AE176" s="14"/>
      <c r="AF176" s="14"/>
    </row>
    <row r="177" ht="14.25" customHeight="1">
      <c r="A177" s="14">
        <v>20.0</v>
      </c>
      <c r="B177" s="30">
        <v>45189.0</v>
      </c>
      <c r="C177" s="31">
        <f t="shared" ref="C177:C182" si="214">B$3-B177</f>
        <v>723</v>
      </c>
      <c r="D177" s="14" t="s">
        <v>2467</v>
      </c>
      <c r="E177" s="34">
        <v>122800.0</v>
      </c>
      <c r="F177" s="27" t="s">
        <v>52</v>
      </c>
      <c r="G177" s="14"/>
      <c r="H177" s="14"/>
      <c r="I177" s="14"/>
      <c r="J177" s="27">
        <v>69.0</v>
      </c>
      <c r="K177" s="27"/>
      <c r="L177" s="27"/>
      <c r="M177" s="27"/>
      <c r="N177" s="27"/>
      <c r="O177" s="45" t="str">
        <f t="shared" ref="O177:P177" si="213">IF(M177&gt;0,1,"")</f>
        <v/>
      </c>
      <c r="P177" s="45" t="str">
        <f t="shared" si="213"/>
        <v/>
      </c>
      <c r="Q177" s="45"/>
      <c r="R177" s="14" t="s">
        <v>916</v>
      </c>
      <c r="S177" s="35" t="s">
        <v>918</v>
      </c>
      <c r="T177" s="35" t="s">
        <v>186</v>
      </c>
      <c r="U177" s="35" t="s">
        <v>28</v>
      </c>
      <c r="V177" s="144">
        <v>84115.0</v>
      </c>
      <c r="W177" s="35" t="s">
        <v>29</v>
      </c>
      <c r="X177" s="42" t="s">
        <v>64</v>
      </c>
      <c r="Y177" s="29">
        <f t="shared" ref="Y177:Y182" si="216">IF(X177="V",B177,IF(X177="C",B177,""))</f>
        <v>45189</v>
      </c>
      <c r="Z177" s="30">
        <v>45199.0</v>
      </c>
      <c r="AA177" s="27" t="s">
        <v>2468</v>
      </c>
      <c r="AB177" s="27" t="str">
        <f t="shared" ref="AB177:AB182" si="217">IF(X177="V",B$3-Y177,IF(X177="C","",""))</f>
        <v/>
      </c>
      <c r="AC177" s="31">
        <f t="shared" ref="AC177:AC182" si="218">IF(X177="","",IF(X177="V","",IF(X177="C",Z177-Y177,"Yikes")))</f>
        <v>10</v>
      </c>
      <c r="AD177" s="14" t="s">
        <v>2469</v>
      </c>
      <c r="AF177" s="14"/>
      <c r="AG177" s="14"/>
      <c r="AH177" s="14"/>
      <c r="AI177" s="14"/>
      <c r="AJ177" s="14"/>
      <c r="AK177" s="14"/>
      <c r="AL177" s="14"/>
    </row>
    <row r="178" ht="14.25" customHeight="1">
      <c r="A178" s="14">
        <v>12.0</v>
      </c>
      <c r="B178" s="30">
        <v>44455.0</v>
      </c>
      <c r="C178" s="31">
        <f t="shared" si="214"/>
        <v>1457</v>
      </c>
      <c r="D178" s="14" t="s">
        <v>2470</v>
      </c>
      <c r="E178" s="34">
        <v>4473.0</v>
      </c>
      <c r="F178" s="27" t="s">
        <v>52</v>
      </c>
      <c r="G178" s="14"/>
      <c r="H178" s="14"/>
      <c r="I178" s="14"/>
      <c r="J178" s="27">
        <v>45.0</v>
      </c>
      <c r="K178" s="27"/>
      <c r="L178" s="27"/>
      <c r="M178" s="27"/>
      <c r="N178" s="27"/>
      <c r="O178" s="45" t="str">
        <f t="shared" ref="O178:P178" si="215">IF(M178&gt;0,1,"")</f>
        <v/>
      </c>
      <c r="P178" s="45" t="str">
        <f t="shared" si="215"/>
        <v/>
      </c>
      <c r="Q178" s="45"/>
      <c r="R178" s="14" t="s">
        <v>964</v>
      </c>
      <c r="S178" s="35" t="s">
        <v>966</v>
      </c>
      <c r="T178" s="35" t="s">
        <v>186</v>
      </c>
      <c r="U178" s="35" t="s">
        <v>28</v>
      </c>
      <c r="V178" s="144">
        <v>84116.0</v>
      </c>
      <c r="W178" s="14" t="s">
        <v>29</v>
      </c>
      <c r="X178" s="27" t="s">
        <v>64</v>
      </c>
      <c r="Y178" s="29">
        <f t="shared" si="216"/>
        <v>44455</v>
      </c>
      <c r="Z178" s="30">
        <v>44460.0</v>
      </c>
      <c r="AA178" s="27" t="s">
        <v>2471</v>
      </c>
      <c r="AB178" s="27" t="str">
        <f t="shared" si="217"/>
        <v/>
      </c>
      <c r="AC178" s="31">
        <f t="shared" si="218"/>
        <v>5</v>
      </c>
      <c r="AD178" s="14" t="s">
        <v>2472</v>
      </c>
      <c r="AF178" s="14"/>
      <c r="AG178" s="14"/>
      <c r="AH178" s="14"/>
      <c r="AI178" s="14"/>
      <c r="AJ178" s="14"/>
      <c r="AK178" s="14"/>
      <c r="AL178" s="14"/>
    </row>
    <row r="179" ht="14.25" customHeight="1">
      <c r="A179" s="56">
        <v>12.0</v>
      </c>
      <c r="B179" s="149">
        <v>44350.0</v>
      </c>
      <c r="C179" s="150">
        <f t="shared" si="214"/>
        <v>1562</v>
      </c>
      <c r="D179" s="56" t="s">
        <v>2473</v>
      </c>
      <c r="E179" s="56">
        <v>56176.0</v>
      </c>
      <c r="F179" s="151" t="s">
        <v>52</v>
      </c>
      <c r="G179" s="56"/>
      <c r="H179" s="56"/>
      <c r="I179" s="56"/>
      <c r="J179" s="151">
        <v>45.0</v>
      </c>
      <c r="K179" s="151"/>
      <c r="L179" s="151"/>
      <c r="M179" s="151"/>
      <c r="N179" s="151"/>
      <c r="O179" s="151"/>
      <c r="P179" s="151"/>
      <c r="Q179" s="151"/>
      <c r="R179" s="56" t="s">
        <v>2474</v>
      </c>
      <c r="S179" s="67" t="s">
        <v>2475</v>
      </c>
      <c r="T179" s="67" t="s">
        <v>2093</v>
      </c>
      <c r="U179" s="67" t="s">
        <v>28</v>
      </c>
      <c r="V179" s="116">
        <v>84060.0</v>
      </c>
      <c r="W179" s="67" t="s">
        <v>2094</v>
      </c>
      <c r="X179" s="152" t="s">
        <v>64</v>
      </c>
      <c r="Y179" s="153">
        <f t="shared" si="216"/>
        <v>44350</v>
      </c>
      <c r="Z179" s="149">
        <v>44462.0</v>
      </c>
      <c r="AA179" s="151" t="s">
        <v>2476</v>
      </c>
      <c r="AB179" s="151" t="str">
        <f t="shared" si="217"/>
        <v/>
      </c>
      <c r="AC179" s="150">
        <f t="shared" si="218"/>
        <v>112</v>
      </c>
      <c r="AD179" s="56" t="s">
        <v>2477</v>
      </c>
      <c r="AF179" s="14"/>
      <c r="AG179" s="14"/>
      <c r="AH179" s="14"/>
      <c r="AI179" s="14"/>
      <c r="AJ179" s="14"/>
      <c r="AK179" s="14"/>
      <c r="AL179" s="14"/>
    </row>
    <row r="180" ht="14.25" customHeight="1">
      <c r="A180" s="56">
        <v>8.0</v>
      </c>
      <c r="B180" s="149">
        <v>44350.0</v>
      </c>
      <c r="C180" s="150">
        <f t="shared" si="214"/>
        <v>1562</v>
      </c>
      <c r="D180" s="56" t="s">
        <v>2478</v>
      </c>
      <c r="E180" s="56">
        <v>56177.0</v>
      </c>
      <c r="F180" s="151" t="s">
        <v>52</v>
      </c>
      <c r="G180" s="56"/>
      <c r="H180" s="56"/>
      <c r="I180" s="56"/>
      <c r="J180" s="154">
        <v>33.0</v>
      </c>
      <c r="K180" s="154"/>
      <c r="L180" s="154"/>
      <c r="M180" s="154"/>
      <c r="N180" s="154"/>
      <c r="O180" s="45"/>
      <c r="P180" s="45"/>
      <c r="Q180" s="45"/>
      <c r="R180" s="56" t="s">
        <v>2479</v>
      </c>
      <c r="S180" s="67" t="s">
        <v>2480</v>
      </c>
      <c r="T180" s="67" t="s">
        <v>2093</v>
      </c>
      <c r="U180" s="67" t="s">
        <v>28</v>
      </c>
      <c r="V180" s="116">
        <v>84060.0</v>
      </c>
      <c r="W180" s="67" t="s">
        <v>2094</v>
      </c>
      <c r="X180" s="152" t="s">
        <v>64</v>
      </c>
      <c r="Y180" s="153">
        <f t="shared" si="216"/>
        <v>44350</v>
      </c>
      <c r="Z180" s="149">
        <v>44462.0</v>
      </c>
      <c r="AA180" s="151" t="s">
        <v>2481</v>
      </c>
      <c r="AB180" s="151" t="str">
        <f t="shared" si="217"/>
        <v/>
      </c>
      <c r="AC180" s="150">
        <f t="shared" si="218"/>
        <v>112</v>
      </c>
      <c r="AD180" s="67" t="s">
        <v>2482</v>
      </c>
      <c r="AF180" s="14"/>
      <c r="AG180" s="14"/>
      <c r="AH180" s="14"/>
      <c r="AI180" s="14"/>
      <c r="AJ180" s="14"/>
      <c r="AK180" s="14"/>
      <c r="AL180" s="14"/>
    </row>
    <row r="181" ht="14.25" customHeight="1">
      <c r="A181" s="14">
        <v>14.0</v>
      </c>
      <c r="B181" s="30">
        <v>44459.0</v>
      </c>
      <c r="C181" s="31">
        <f t="shared" si="214"/>
        <v>1453</v>
      </c>
      <c r="D181" s="14" t="s">
        <v>2483</v>
      </c>
      <c r="E181" s="34">
        <v>125996.0</v>
      </c>
      <c r="F181" s="27" t="s">
        <v>45</v>
      </c>
      <c r="G181" s="14"/>
      <c r="H181" s="14"/>
      <c r="I181" s="14"/>
      <c r="J181" s="27">
        <v>77.0</v>
      </c>
      <c r="K181" s="27"/>
      <c r="L181" s="27"/>
      <c r="M181" s="27"/>
      <c r="N181" s="27"/>
      <c r="O181" s="45" t="str">
        <f t="shared" ref="O181:P181" si="219">IF(M181&gt;0,1,"")</f>
        <v/>
      </c>
      <c r="P181" s="45" t="str">
        <f t="shared" si="219"/>
        <v/>
      </c>
      <c r="Q181" s="45"/>
      <c r="R181" s="14" t="s">
        <v>2484</v>
      </c>
      <c r="S181" s="35" t="s">
        <v>1021</v>
      </c>
      <c r="T181" s="35" t="s">
        <v>263</v>
      </c>
      <c r="U181" s="35" t="s">
        <v>28</v>
      </c>
      <c r="V181" s="144">
        <v>84096.0</v>
      </c>
      <c r="W181" s="35" t="s">
        <v>29</v>
      </c>
      <c r="X181" s="42" t="s">
        <v>64</v>
      </c>
      <c r="Y181" s="29">
        <f t="shared" si="216"/>
        <v>44459</v>
      </c>
      <c r="Z181" s="30">
        <v>44463.0</v>
      </c>
      <c r="AA181" s="27" t="s">
        <v>2485</v>
      </c>
      <c r="AB181" s="27" t="str">
        <f t="shared" si="217"/>
        <v/>
      </c>
      <c r="AC181" s="31">
        <f t="shared" si="218"/>
        <v>4</v>
      </c>
      <c r="AD181" s="14" t="s">
        <v>2200</v>
      </c>
      <c r="AF181" s="14"/>
      <c r="AG181" s="14"/>
      <c r="AH181" s="53"/>
      <c r="AI181" s="53"/>
      <c r="AJ181" s="14"/>
      <c r="AK181" s="14"/>
      <c r="AL181" s="14"/>
    </row>
    <row r="182" ht="14.25" customHeight="1">
      <c r="A182" s="14">
        <v>12.0</v>
      </c>
      <c r="B182" s="30">
        <v>44419.0</v>
      </c>
      <c r="C182" s="31">
        <f t="shared" si="214"/>
        <v>1493</v>
      </c>
      <c r="D182" s="14" t="s">
        <v>2486</v>
      </c>
      <c r="E182" s="34">
        <v>117148.0</v>
      </c>
      <c r="F182" s="27" t="s">
        <v>45</v>
      </c>
      <c r="G182" s="14"/>
      <c r="H182" s="14"/>
      <c r="I182" s="14"/>
      <c r="J182" s="27">
        <v>66.0</v>
      </c>
      <c r="K182" s="27"/>
      <c r="L182" s="27"/>
      <c r="M182" s="27"/>
      <c r="N182" s="27"/>
      <c r="O182" s="45" t="str">
        <f t="shared" ref="O182:P182" si="220">IF(M182&gt;0,1,"")</f>
        <v/>
      </c>
      <c r="P182" s="45" t="str">
        <f t="shared" si="220"/>
        <v/>
      </c>
      <c r="Q182" s="45"/>
      <c r="R182" s="14" t="s">
        <v>702</v>
      </c>
      <c r="S182" s="35" t="s">
        <v>703</v>
      </c>
      <c r="T182" s="35" t="s">
        <v>341</v>
      </c>
      <c r="U182" s="35" t="s">
        <v>28</v>
      </c>
      <c r="V182" s="144">
        <v>84118.0</v>
      </c>
      <c r="W182" s="35" t="s">
        <v>29</v>
      </c>
      <c r="X182" s="42" t="s">
        <v>1642</v>
      </c>
      <c r="Y182" s="29">
        <f t="shared" si="216"/>
        <v>44419</v>
      </c>
      <c r="Z182" s="30"/>
      <c r="AA182" s="27"/>
      <c r="AB182" s="27">
        <f t="shared" si="217"/>
        <v>1493</v>
      </c>
      <c r="AC182" s="31" t="str">
        <f t="shared" si="218"/>
        <v/>
      </c>
      <c r="AD182" s="14" t="s">
        <v>2487</v>
      </c>
      <c r="AF182" s="14"/>
      <c r="AG182" s="14"/>
      <c r="AH182" s="32"/>
      <c r="AI182" s="32"/>
      <c r="AJ182" s="14"/>
      <c r="AK182" s="14"/>
      <c r="AL182" s="14"/>
    </row>
    <row r="183" ht="14.25" customHeight="1">
      <c r="A183" s="14"/>
      <c r="B183" s="14"/>
      <c r="C183" s="27"/>
      <c r="D183" s="14"/>
      <c r="F183" s="27"/>
      <c r="G183" s="14"/>
      <c r="H183" s="14"/>
      <c r="I183" s="14"/>
      <c r="J183" s="27"/>
      <c r="K183" s="27"/>
      <c r="L183" s="27"/>
      <c r="M183" s="27"/>
      <c r="N183" s="27"/>
      <c r="O183" s="27"/>
      <c r="P183" s="27"/>
      <c r="Q183" s="27"/>
      <c r="R183" s="14"/>
      <c r="S183" s="14"/>
      <c r="T183" s="14"/>
      <c r="U183" s="14"/>
      <c r="V183" s="66"/>
      <c r="W183" s="14"/>
      <c r="X183" s="27"/>
      <c r="Y183" s="29"/>
      <c r="Z183" s="14"/>
      <c r="AA183" s="27"/>
      <c r="AB183" s="27"/>
      <c r="AC183" s="27"/>
      <c r="AD183" s="14"/>
      <c r="AE183" s="14"/>
      <c r="AF183" s="14"/>
    </row>
    <row r="184" ht="14.25" customHeight="1">
      <c r="A184" s="14">
        <v>8.0</v>
      </c>
      <c r="B184" s="30">
        <v>44440.0</v>
      </c>
      <c r="C184" s="31">
        <f t="shared" ref="C184:C186" si="222">B$3-B184</f>
        <v>1472</v>
      </c>
      <c r="D184" s="14" t="s">
        <v>2454</v>
      </c>
      <c r="E184" s="34">
        <v>78929.0</v>
      </c>
      <c r="F184" s="27" t="s">
        <v>52</v>
      </c>
      <c r="G184" s="14"/>
      <c r="H184" s="14"/>
      <c r="I184" s="14"/>
      <c r="J184" s="27">
        <v>32.0</v>
      </c>
      <c r="K184" s="27"/>
      <c r="L184" s="27"/>
      <c r="M184" s="27"/>
      <c r="N184" s="27"/>
      <c r="O184" s="45" t="str">
        <f t="shared" ref="O184:P184" si="221">IF(M184&gt;0,1,"")</f>
        <v/>
      </c>
      <c r="P184" s="45" t="str">
        <f t="shared" si="221"/>
        <v/>
      </c>
      <c r="Q184" s="45"/>
      <c r="R184" s="14" t="s">
        <v>410</v>
      </c>
      <c r="S184" s="35" t="s">
        <v>411</v>
      </c>
      <c r="T184" s="35" t="s">
        <v>186</v>
      </c>
      <c r="U184" s="35" t="s">
        <v>28</v>
      </c>
      <c r="V184" s="144">
        <v>84115.0</v>
      </c>
      <c r="W184" s="35" t="s">
        <v>29</v>
      </c>
      <c r="X184" s="42" t="s">
        <v>64</v>
      </c>
      <c r="Y184" s="29">
        <f t="shared" ref="Y184:Y186" si="224">IF(X184="V",B184,IF(X184="C",B184,""))</f>
        <v>44440</v>
      </c>
      <c r="Z184" s="30">
        <v>44467.0</v>
      </c>
      <c r="AA184" s="27" t="s">
        <v>2488</v>
      </c>
      <c r="AB184" s="27" t="str">
        <f t="shared" ref="AB184:AB186" si="225">IF(X184="V",B$3-Y184,IF(X184="C","",""))</f>
        <v/>
      </c>
      <c r="AC184" s="31">
        <f t="shared" ref="AC184:AC186" si="226">IF(X184="","",IF(X184="V","",IF(X184="C",Z184-Y184,"Yikes")))</f>
        <v>27</v>
      </c>
      <c r="AD184" s="14" t="s">
        <v>2455</v>
      </c>
      <c r="AF184" s="14"/>
      <c r="AG184" s="14"/>
      <c r="AH184" s="14"/>
      <c r="AI184" s="14"/>
      <c r="AJ184" s="14"/>
      <c r="AK184" s="14"/>
      <c r="AL184" s="14"/>
    </row>
    <row r="185" ht="14.25" customHeight="1">
      <c r="A185" s="14">
        <v>12.0</v>
      </c>
      <c r="B185" s="30">
        <v>44463.0</v>
      </c>
      <c r="C185" s="31">
        <f t="shared" si="222"/>
        <v>1449</v>
      </c>
      <c r="D185" s="14" t="s">
        <v>2489</v>
      </c>
      <c r="E185" s="34">
        <v>118542.0</v>
      </c>
      <c r="F185" s="27" t="s">
        <v>52</v>
      </c>
      <c r="G185" s="14"/>
      <c r="H185" s="14"/>
      <c r="I185" s="14"/>
      <c r="J185" s="27">
        <v>44.0</v>
      </c>
      <c r="K185" s="27"/>
      <c r="L185" s="27"/>
      <c r="M185" s="27"/>
      <c r="N185" s="27"/>
      <c r="O185" s="45" t="str">
        <f t="shared" ref="O185:P185" si="223">IF(M185&gt;0,1,"")</f>
        <v/>
      </c>
      <c r="P185" s="45" t="str">
        <f t="shared" si="223"/>
        <v/>
      </c>
      <c r="Q185" s="45"/>
      <c r="R185" s="14" t="s">
        <v>889</v>
      </c>
      <c r="S185" s="35" t="s">
        <v>890</v>
      </c>
      <c r="T185" s="35" t="s">
        <v>418</v>
      </c>
      <c r="U185" s="35" t="s">
        <v>28</v>
      </c>
      <c r="V185" s="144">
        <v>84121.0</v>
      </c>
      <c r="W185" s="35" t="s">
        <v>29</v>
      </c>
      <c r="X185" s="42" t="s">
        <v>64</v>
      </c>
      <c r="Y185" s="29">
        <f t="shared" si="224"/>
        <v>44463</v>
      </c>
      <c r="Z185" s="30">
        <v>44467.0</v>
      </c>
      <c r="AA185" s="27" t="s">
        <v>2490</v>
      </c>
      <c r="AB185" s="27" t="str">
        <f t="shared" si="225"/>
        <v/>
      </c>
      <c r="AC185" s="31">
        <f t="shared" si="226"/>
        <v>4</v>
      </c>
      <c r="AD185" s="14" t="s">
        <v>2491</v>
      </c>
      <c r="AE185" s="57"/>
      <c r="AF185" s="14"/>
      <c r="AG185" s="14"/>
      <c r="AH185" s="14"/>
      <c r="AI185" s="14"/>
      <c r="AJ185" s="14"/>
      <c r="AK185" s="14"/>
      <c r="AL185" s="14"/>
    </row>
    <row r="186" ht="14.25" customHeight="1">
      <c r="A186" s="14">
        <v>12.0</v>
      </c>
      <c r="B186" s="30">
        <v>44419.0</v>
      </c>
      <c r="C186" s="31">
        <f t="shared" si="222"/>
        <v>1493</v>
      </c>
      <c r="D186" s="14" t="s">
        <v>2486</v>
      </c>
      <c r="E186" s="34">
        <v>117148.0</v>
      </c>
      <c r="F186" s="27" t="s">
        <v>52</v>
      </c>
      <c r="G186" s="14"/>
      <c r="H186" s="14"/>
      <c r="I186" s="14"/>
      <c r="J186" s="27">
        <v>66.0</v>
      </c>
      <c r="K186" s="27"/>
      <c r="L186" s="27"/>
      <c r="M186" s="27"/>
      <c r="N186" s="27"/>
      <c r="O186" s="45" t="str">
        <f t="shared" ref="O186:P186" si="227">IF(M186&gt;0,1,"")</f>
        <v/>
      </c>
      <c r="P186" s="45" t="str">
        <f t="shared" si="227"/>
        <v/>
      </c>
      <c r="Q186" s="45"/>
      <c r="R186" s="14" t="s">
        <v>702</v>
      </c>
      <c r="S186" s="35" t="s">
        <v>703</v>
      </c>
      <c r="T186" s="35" t="s">
        <v>341</v>
      </c>
      <c r="U186" s="35" t="s">
        <v>28</v>
      </c>
      <c r="V186" s="144">
        <v>84118.0</v>
      </c>
      <c r="W186" s="35" t="s">
        <v>29</v>
      </c>
      <c r="X186" s="42" t="s">
        <v>64</v>
      </c>
      <c r="Y186" s="29">
        <f t="shared" si="224"/>
        <v>44419</v>
      </c>
      <c r="Z186" s="30">
        <v>44470.0</v>
      </c>
      <c r="AA186" s="27" t="s">
        <v>2492</v>
      </c>
      <c r="AB186" s="27" t="str">
        <f t="shared" si="225"/>
        <v/>
      </c>
      <c r="AC186" s="31">
        <f t="shared" si="226"/>
        <v>51</v>
      </c>
      <c r="AD186" s="14" t="s">
        <v>2487</v>
      </c>
      <c r="AF186" s="14"/>
      <c r="AG186" s="14"/>
      <c r="AH186" s="32"/>
      <c r="AI186" s="32"/>
      <c r="AJ186" s="14"/>
      <c r="AK186" s="14"/>
      <c r="AL186" s="14"/>
    </row>
    <row r="187" ht="14.25" customHeight="1">
      <c r="A187" s="14"/>
      <c r="B187" s="14"/>
      <c r="C187" s="27"/>
      <c r="D187" s="14"/>
      <c r="F187" s="27"/>
      <c r="G187" s="14"/>
      <c r="H187" s="14"/>
      <c r="I187" s="14"/>
      <c r="J187" s="27"/>
      <c r="K187" s="27"/>
      <c r="L187" s="27"/>
      <c r="M187" s="27"/>
      <c r="N187" s="27"/>
      <c r="O187" s="27"/>
      <c r="P187" s="27"/>
      <c r="Q187" s="27"/>
      <c r="R187" s="14"/>
      <c r="S187" s="14"/>
      <c r="T187" s="14"/>
      <c r="U187" s="14"/>
      <c r="V187" s="66"/>
      <c r="W187" s="14"/>
      <c r="X187" s="27"/>
      <c r="Y187" s="29"/>
      <c r="Z187" s="14"/>
      <c r="AA187" s="27"/>
      <c r="AB187" s="27"/>
      <c r="AC187" s="27"/>
      <c r="AD187" s="14"/>
      <c r="AE187" s="14"/>
      <c r="AF187" s="14"/>
    </row>
    <row r="188" ht="14.25" customHeight="1">
      <c r="A188" s="56">
        <v>8.0</v>
      </c>
      <c r="B188" s="149">
        <v>44462.0</v>
      </c>
      <c r="C188" s="150">
        <f t="shared" ref="C188:C190" si="228">B$3-B188</f>
        <v>1450</v>
      </c>
      <c r="D188" s="56" t="s">
        <v>2493</v>
      </c>
      <c r="E188" s="56">
        <v>25280.0</v>
      </c>
      <c r="F188" s="151" t="s">
        <v>52</v>
      </c>
      <c r="G188" s="56"/>
      <c r="H188" s="56"/>
      <c r="I188" s="56"/>
      <c r="J188" s="151">
        <v>37.0</v>
      </c>
      <c r="K188" s="151"/>
      <c r="L188" s="151"/>
      <c r="M188" s="151"/>
      <c r="N188" s="151"/>
      <c r="O188" s="151"/>
      <c r="P188" s="151"/>
      <c r="Q188" s="151"/>
      <c r="R188" s="56" t="s">
        <v>2494</v>
      </c>
      <c r="S188" s="67" t="s">
        <v>2495</v>
      </c>
      <c r="T188" s="67" t="s">
        <v>2093</v>
      </c>
      <c r="U188" s="67" t="s">
        <v>28</v>
      </c>
      <c r="V188" s="116">
        <v>84060.0</v>
      </c>
      <c r="W188" s="67" t="s">
        <v>2094</v>
      </c>
      <c r="X188" s="152" t="s">
        <v>64</v>
      </c>
      <c r="Y188" s="153">
        <f t="shared" ref="Y188:Y190" si="229">IF(X188="V",B188,IF(X188="C",B188,""))</f>
        <v>44462</v>
      </c>
      <c r="Z188" s="149">
        <v>44473.0</v>
      </c>
      <c r="AA188" s="151" t="s">
        <v>2496</v>
      </c>
      <c r="AB188" s="151" t="str">
        <f t="shared" ref="AB188:AB190" si="230">IF(X188="V",B$3-Y188,IF(X188="C","",""))</f>
        <v/>
      </c>
      <c r="AC188" s="150">
        <f t="shared" ref="AC188:AC190" si="231">IF(X188="","",IF(X188="V","",IF(X188="C",Z188-Y188,"Yikes")))</f>
        <v>11</v>
      </c>
      <c r="AD188" s="56" t="s">
        <v>2200</v>
      </c>
      <c r="AF188" s="14"/>
      <c r="AG188" s="14"/>
      <c r="AH188" s="14"/>
      <c r="AI188" s="14"/>
      <c r="AJ188" s="14"/>
      <c r="AK188" s="14"/>
      <c r="AL188" s="14"/>
    </row>
    <row r="189" ht="14.25" customHeight="1">
      <c r="A189" s="39">
        <v>8.0</v>
      </c>
      <c r="B189" s="37">
        <v>44425.0</v>
      </c>
      <c r="C189" s="38">
        <f t="shared" si="228"/>
        <v>1487</v>
      </c>
      <c r="D189" s="39" t="s">
        <v>2497</v>
      </c>
      <c r="E189" s="40">
        <v>40369.0</v>
      </c>
      <c r="F189" s="36" t="s">
        <v>52</v>
      </c>
      <c r="G189" s="14"/>
      <c r="H189" s="14"/>
      <c r="I189" s="14"/>
      <c r="J189" s="36">
        <v>46.0</v>
      </c>
      <c r="O189" s="14"/>
      <c r="P189" s="14"/>
      <c r="Q189" s="14"/>
      <c r="R189" s="39" t="s">
        <v>1318</v>
      </c>
      <c r="S189" s="39" t="s">
        <v>1319</v>
      </c>
      <c r="T189" s="39" t="s">
        <v>48</v>
      </c>
      <c r="U189" s="39" t="s">
        <v>28</v>
      </c>
      <c r="V189" s="81">
        <v>84606.0</v>
      </c>
      <c r="W189" s="39" t="s">
        <v>35</v>
      </c>
      <c r="X189" s="36" t="s">
        <v>64</v>
      </c>
      <c r="Y189" s="37">
        <f t="shared" si="229"/>
        <v>44425</v>
      </c>
      <c r="Z189" s="37">
        <v>44475.0</v>
      </c>
      <c r="AA189" s="36" t="s">
        <v>2498</v>
      </c>
      <c r="AB189" s="36" t="str">
        <f t="shared" si="230"/>
        <v/>
      </c>
      <c r="AC189" s="38">
        <f t="shared" si="231"/>
        <v>50</v>
      </c>
      <c r="AD189" s="146" t="s">
        <v>2499</v>
      </c>
      <c r="AE189" s="14"/>
      <c r="AF189" s="14"/>
      <c r="AG189" s="14"/>
      <c r="AH189" s="14"/>
      <c r="AI189" s="14"/>
      <c r="AJ189" s="14"/>
      <c r="AK189" s="14"/>
      <c r="AL189" s="14"/>
    </row>
    <row r="190" ht="14.25" customHeight="1">
      <c r="A190" s="39">
        <v>6.0</v>
      </c>
      <c r="B190" s="37">
        <v>44329.0</v>
      </c>
      <c r="C190" s="38">
        <f t="shared" si="228"/>
        <v>1583</v>
      </c>
      <c r="D190" s="39" t="s">
        <v>2500</v>
      </c>
      <c r="E190" s="40">
        <v>10691.0</v>
      </c>
      <c r="F190" s="36" t="s">
        <v>52</v>
      </c>
      <c r="G190" s="14"/>
      <c r="H190" s="14"/>
      <c r="I190" s="14"/>
      <c r="J190" s="36">
        <v>27.0</v>
      </c>
      <c r="O190" s="14"/>
      <c r="P190" s="14"/>
      <c r="Q190" s="14"/>
      <c r="R190" s="39" t="s">
        <v>2336</v>
      </c>
      <c r="S190" s="39" t="s">
        <v>839</v>
      </c>
      <c r="T190" s="39" t="s">
        <v>179</v>
      </c>
      <c r="U190" s="39" t="s">
        <v>28</v>
      </c>
      <c r="V190" s="81">
        <v>84043.0</v>
      </c>
      <c r="W190" s="39" t="s">
        <v>35</v>
      </c>
      <c r="X190" s="36" t="s">
        <v>64</v>
      </c>
      <c r="Y190" s="37">
        <f t="shared" si="229"/>
        <v>44329</v>
      </c>
      <c r="Z190" s="37">
        <v>44475.0</v>
      </c>
      <c r="AA190" s="36" t="s">
        <v>2501</v>
      </c>
      <c r="AB190" s="36" t="str">
        <f t="shared" si="230"/>
        <v/>
      </c>
      <c r="AC190" s="38">
        <f t="shared" si="231"/>
        <v>146</v>
      </c>
      <c r="AD190" s="146" t="s">
        <v>2502</v>
      </c>
      <c r="AF190" s="14"/>
      <c r="AG190" s="14"/>
      <c r="AH190" s="14"/>
      <c r="AI190" s="14"/>
      <c r="AJ190" s="14"/>
      <c r="AK190" s="14"/>
      <c r="AL190" s="14"/>
    </row>
    <row r="191" ht="14.25" customHeight="1">
      <c r="A191" s="14"/>
      <c r="B191" s="14"/>
      <c r="C191" s="27"/>
      <c r="D191" s="14"/>
      <c r="F191" s="27"/>
      <c r="G191" s="14"/>
      <c r="H191" s="14"/>
      <c r="I191" s="14"/>
      <c r="J191" s="27"/>
      <c r="K191" s="27"/>
      <c r="L191" s="27"/>
      <c r="M191" s="27"/>
      <c r="N191" s="27"/>
      <c r="O191" s="27"/>
      <c r="P191" s="27"/>
      <c r="Q191" s="27"/>
      <c r="R191" s="14"/>
      <c r="S191" s="14"/>
      <c r="T191" s="14"/>
      <c r="U191" s="14"/>
      <c r="V191" s="66"/>
      <c r="W191" s="14"/>
      <c r="X191" s="27"/>
      <c r="Y191" s="29"/>
      <c r="Z191" s="14"/>
      <c r="AA191" s="27"/>
      <c r="AB191" s="27"/>
      <c r="AC191" s="27"/>
      <c r="AD191" s="14"/>
      <c r="AE191" s="14"/>
      <c r="AF191" s="14"/>
    </row>
    <row r="192" ht="14.25" customHeight="1">
      <c r="A192" s="14">
        <v>8.0</v>
      </c>
      <c r="B192" s="30">
        <v>44475.0</v>
      </c>
      <c r="C192" s="31">
        <f>B$3-B192</f>
        <v>1437</v>
      </c>
      <c r="D192" s="14" t="s">
        <v>2503</v>
      </c>
      <c r="E192" s="34">
        <v>11453.0</v>
      </c>
      <c r="F192" s="27" t="s">
        <v>52</v>
      </c>
      <c r="G192" s="14"/>
      <c r="H192" s="14"/>
      <c r="I192" s="14"/>
      <c r="J192" s="27">
        <v>30.0</v>
      </c>
      <c r="K192" s="27"/>
      <c r="L192" s="27"/>
      <c r="M192" s="27"/>
      <c r="N192" s="27"/>
      <c r="O192" s="45" t="str">
        <f t="shared" ref="O192:P192" si="232">IF(M192&gt;0,1,"")</f>
        <v/>
      </c>
      <c r="P192" s="45" t="str">
        <f t="shared" si="232"/>
        <v/>
      </c>
      <c r="Q192" s="45"/>
      <c r="R192" s="14" t="s">
        <v>2504</v>
      </c>
      <c r="S192" s="35" t="s">
        <v>569</v>
      </c>
      <c r="T192" s="35" t="s">
        <v>27</v>
      </c>
      <c r="U192" s="35" t="s">
        <v>28</v>
      </c>
      <c r="V192" s="144">
        <v>84070.0</v>
      </c>
      <c r="W192" s="35" t="s">
        <v>29</v>
      </c>
      <c r="X192" s="42" t="s">
        <v>64</v>
      </c>
      <c r="Y192" s="29">
        <f>IF(X192="V",B192,IF(X192="C",B192,""))</f>
        <v>44475</v>
      </c>
      <c r="Z192" s="30">
        <v>44483.0</v>
      </c>
      <c r="AA192" s="27" t="s">
        <v>2505</v>
      </c>
      <c r="AB192" s="27" t="str">
        <f>IF(X192="V",B$3-Y192,IF(X192="C","",""))</f>
        <v/>
      </c>
      <c r="AC192" s="31">
        <f>IF(X192="","",IF(X192="V","",IF(X192="C",Z192-Y192,"Yikes")))</f>
        <v>8</v>
      </c>
      <c r="AD192" s="14" t="s">
        <v>2506</v>
      </c>
      <c r="AF192" s="14"/>
      <c r="AG192" s="14"/>
      <c r="AH192" s="14"/>
      <c r="AI192" s="14"/>
      <c r="AJ192" s="14"/>
      <c r="AK192" s="14"/>
      <c r="AL192" s="14"/>
    </row>
    <row r="193" ht="14.25" customHeight="1">
      <c r="A193" s="14"/>
      <c r="B193" s="14"/>
      <c r="C193" s="27"/>
      <c r="D193" s="14"/>
      <c r="F193" s="27"/>
      <c r="G193" s="14"/>
      <c r="H193" s="14"/>
      <c r="I193" s="14"/>
      <c r="J193" s="27"/>
      <c r="K193" s="27"/>
      <c r="L193" s="27"/>
      <c r="M193" s="27"/>
      <c r="N193" s="27"/>
      <c r="O193" s="27"/>
      <c r="P193" s="27"/>
      <c r="Q193" s="27"/>
      <c r="R193" s="14"/>
      <c r="S193" s="14"/>
      <c r="T193" s="14"/>
      <c r="U193" s="14"/>
      <c r="V193" s="66"/>
      <c r="W193" s="14"/>
      <c r="X193" s="27"/>
      <c r="Y193" s="29"/>
      <c r="Z193" s="14"/>
      <c r="AA193" s="27"/>
      <c r="AB193" s="27"/>
      <c r="AC193" s="27"/>
      <c r="AD193" s="14"/>
      <c r="AE193" s="14"/>
      <c r="AF193" s="14"/>
    </row>
    <row r="194" ht="14.25" customHeight="1">
      <c r="A194" s="14">
        <v>12.0</v>
      </c>
      <c r="B194" s="30">
        <v>44460.0</v>
      </c>
      <c r="C194" s="31">
        <f t="shared" ref="C194:C197" si="234">B$3-B194</f>
        <v>1452</v>
      </c>
      <c r="D194" s="14" t="s">
        <v>2507</v>
      </c>
      <c r="E194" s="34">
        <v>54932.0</v>
      </c>
      <c r="F194" s="27" t="s">
        <v>52</v>
      </c>
      <c r="G194" s="14"/>
      <c r="H194" s="14"/>
      <c r="I194" s="14"/>
      <c r="J194" s="27">
        <v>44.0</v>
      </c>
      <c r="K194" s="27"/>
      <c r="L194" s="27"/>
      <c r="M194" s="27"/>
      <c r="N194" s="27"/>
      <c r="O194" s="45" t="str">
        <f t="shared" ref="O194:P194" si="233">IF(M194&gt;0,1,"")</f>
        <v/>
      </c>
      <c r="P194" s="45" t="str">
        <f t="shared" si="233"/>
        <v/>
      </c>
      <c r="Q194" s="45"/>
      <c r="R194" s="14" t="s">
        <v>615</v>
      </c>
      <c r="S194" s="35" t="s">
        <v>616</v>
      </c>
      <c r="T194" s="35" t="s">
        <v>617</v>
      </c>
      <c r="U194" s="35" t="s">
        <v>28</v>
      </c>
      <c r="V194" s="144">
        <v>84044.0</v>
      </c>
      <c r="W194" s="35" t="s">
        <v>29</v>
      </c>
      <c r="X194" s="42" t="s">
        <v>64</v>
      </c>
      <c r="Y194" s="29">
        <f t="shared" ref="Y194:Y197" si="235">IF(X194="V",B194,IF(X194="C",B194,""))</f>
        <v>44460</v>
      </c>
      <c r="Z194" s="30">
        <v>44487.0</v>
      </c>
      <c r="AA194" s="27" t="s">
        <v>2508</v>
      </c>
      <c r="AB194" s="27" t="str">
        <f t="shared" ref="AB194:AB197" si="236">IF(X194="V",B$3-Y194,IF(X194="C","",""))</f>
        <v/>
      </c>
      <c r="AC194" s="31">
        <f t="shared" ref="AC194:AC197" si="237">IF(X194="","",IF(X194="V","",IF(X194="C",Z194-Y194,"Yikes")))</f>
        <v>27</v>
      </c>
      <c r="AD194" s="14" t="s">
        <v>2509</v>
      </c>
      <c r="AF194" s="14"/>
      <c r="AG194" s="14"/>
      <c r="AH194" s="14"/>
      <c r="AI194" s="14"/>
      <c r="AJ194" s="14"/>
      <c r="AK194" s="14"/>
      <c r="AL194" s="14"/>
    </row>
    <row r="195" ht="14.25" customHeight="1">
      <c r="A195" s="39">
        <v>12.0</v>
      </c>
      <c r="B195" s="37">
        <v>44335.0</v>
      </c>
      <c r="C195" s="38">
        <f t="shared" si="234"/>
        <v>1577</v>
      </c>
      <c r="D195" s="39" t="s">
        <v>2510</v>
      </c>
      <c r="E195" s="40">
        <v>15947.0</v>
      </c>
      <c r="F195" s="36" t="s">
        <v>52</v>
      </c>
      <c r="G195" s="14"/>
      <c r="H195" s="14"/>
      <c r="I195" s="14"/>
      <c r="J195" s="36">
        <v>57.0</v>
      </c>
      <c r="O195" s="14"/>
      <c r="P195" s="14"/>
      <c r="Q195" s="14"/>
      <c r="R195" s="39" t="s">
        <v>2511</v>
      </c>
      <c r="S195" s="39" t="s">
        <v>2512</v>
      </c>
      <c r="T195" s="39" t="s">
        <v>179</v>
      </c>
      <c r="U195" s="39" t="s">
        <v>28</v>
      </c>
      <c r="V195" s="81">
        <v>84043.0</v>
      </c>
      <c r="W195" s="39" t="s">
        <v>35</v>
      </c>
      <c r="X195" s="36" t="s">
        <v>64</v>
      </c>
      <c r="Y195" s="37">
        <f t="shared" si="235"/>
        <v>44335</v>
      </c>
      <c r="Z195" s="37">
        <v>44489.0</v>
      </c>
      <c r="AA195" s="36" t="s">
        <v>2513</v>
      </c>
      <c r="AB195" s="36" t="str">
        <f t="shared" si="236"/>
        <v/>
      </c>
      <c r="AC195" s="38">
        <f t="shared" si="237"/>
        <v>154</v>
      </c>
      <c r="AD195" s="146" t="s">
        <v>2514</v>
      </c>
      <c r="AF195" s="14"/>
      <c r="AG195" s="14"/>
      <c r="AH195" s="14"/>
      <c r="AI195" s="14"/>
      <c r="AJ195" s="14"/>
      <c r="AK195" s="14"/>
      <c r="AL195" s="14"/>
    </row>
    <row r="196" ht="14.25" customHeight="1">
      <c r="A196" s="39">
        <v>14.0</v>
      </c>
      <c r="B196" s="37">
        <v>44329.0</v>
      </c>
      <c r="C196" s="38">
        <f t="shared" si="234"/>
        <v>1583</v>
      </c>
      <c r="D196" s="39" t="s">
        <v>2515</v>
      </c>
      <c r="E196" s="40">
        <v>89857.0</v>
      </c>
      <c r="F196" s="36" t="s">
        <v>52</v>
      </c>
      <c r="G196" s="14"/>
      <c r="H196" s="14"/>
      <c r="I196" s="14"/>
      <c r="J196" s="36">
        <v>54.0</v>
      </c>
      <c r="O196" s="14"/>
      <c r="P196" s="14"/>
      <c r="Q196" s="14"/>
      <c r="R196" s="39" t="s">
        <v>778</v>
      </c>
      <c r="S196" s="39" t="s">
        <v>779</v>
      </c>
      <c r="T196" s="39" t="s">
        <v>179</v>
      </c>
      <c r="U196" s="39" t="s">
        <v>28</v>
      </c>
      <c r="V196" s="81">
        <v>84043.0</v>
      </c>
      <c r="W196" s="39" t="s">
        <v>35</v>
      </c>
      <c r="X196" s="36" t="s">
        <v>64</v>
      </c>
      <c r="Y196" s="37">
        <f t="shared" si="235"/>
        <v>44329</v>
      </c>
      <c r="Z196" s="37">
        <v>44489.0</v>
      </c>
      <c r="AA196" s="36" t="s">
        <v>2516</v>
      </c>
      <c r="AB196" s="36" t="str">
        <f t="shared" si="236"/>
        <v/>
      </c>
      <c r="AC196" s="38">
        <f t="shared" si="237"/>
        <v>160</v>
      </c>
      <c r="AD196" s="146" t="s">
        <v>2517</v>
      </c>
      <c r="AF196" s="14"/>
      <c r="AG196" s="14"/>
      <c r="AH196" s="14"/>
      <c r="AI196" s="14"/>
      <c r="AJ196" s="14"/>
      <c r="AK196" s="14"/>
      <c r="AL196" s="14"/>
    </row>
    <row r="197" ht="14.25" customHeight="1">
      <c r="A197" s="14">
        <v>12.0</v>
      </c>
      <c r="B197" s="30">
        <v>44484.0</v>
      </c>
      <c r="C197" s="31">
        <f t="shared" si="234"/>
        <v>1428</v>
      </c>
      <c r="D197" s="14" t="s">
        <v>2518</v>
      </c>
      <c r="E197" s="34">
        <v>1.2234813E7</v>
      </c>
      <c r="F197" s="27" t="s">
        <v>52</v>
      </c>
      <c r="G197" s="14"/>
      <c r="H197" s="14"/>
      <c r="I197" s="14"/>
      <c r="J197" s="65">
        <v>44.0</v>
      </c>
      <c r="K197" s="65"/>
      <c r="L197" s="65"/>
      <c r="M197" s="65"/>
      <c r="N197" s="65"/>
      <c r="O197" s="45"/>
      <c r="P197" s="45"/>
      <c r="Q197" s="45"/>
      <c r="R197" s="14" t="s">
        <v>885</v>
      </c>
      <c r="S197" s="66" t="s">
        <v>887</v>
      </c>
      <c r="T197" s="14" t="s">
        <v>731</v>
      </c>
      <c r="U197" s="14" t="s">
        <v>28</v>
      </c>
      <c r="V197" s="66">
        <v>84117.0</v>
      </c>
      <c r="W197" s="14" t="s">
        <v>29</v>
      </c>
      <c r="X197" s="27" t="s">
        <v>64</v>
      </c>
      <c r="Y197" s="30">
        <f t="shared" si="235"/>
        <v>44484</v>
      </c>
      <c r="Z197" s="30">
        <v>44490.0</v>
      </c>
      <c r="AA197" s="27" t="s">
        <v>2519</v>
      </c>
      <c r="AB197" s="27" t="str">
        <f t="shared" si="236"/>
        <v/>
      </c>
      <c r="AC197" s="31">
        <f t="shared" si="237"/>
        <v>6</v>
      </c>
      <c r="AD197" s="145" t="s">
        <v>2520</v>
      </c>
      <c r="AF197" s="32"/>
      <c r="AG197" s="32"/>
      <c r="AH197" s="14"/>
      <c r="AI197" s="14"/>
      <c r="AJ197" s="14"/>
      <c r="AK197" s="14"/>
      <c r="AL197" s="14"/>
    </row>
    <row r="198" ht="14.25" customHeight="1">
      <c r="A198" s="14"/>
      <c r="B198" s="14"/>
      <c r="C198" s="27"/>
      <c r="D198" s="14"/>
      <c r="F198" s="27"/>
      <c r="G198" s="14"/>
      <c r="H198" s="14"/>
      <c r="I198" s="14"/>
      <c r="J198" s="27"/>
      <c r="K198" s="27"/>
      <c r="L198" s="27"/>
      <c r="M198" s="27"/>
      <c r="N198" s="27"/>
      <c r="O198" s="27"/>
      <c r="P198" s="27"/>
      <c r="Q198" s="27"/>
      <c r="R198" s="14"/>
      <c r="S198" s="14"/>
      <c r="T198" s="14"/>
      <c r="U198" s="14"/>
      <c r="V198" s="66"/>
      <c r="W198" s="14"/>
      <c r="X198" s="27"/>
      <c r="Y198" s="29"/>
      <c r="Z198" s="14"/>
      <c r="AA198" s="27"/>
      <c r="AB198" s="27"/>
      <c r="AC198" s="27"/>
      <c r="AD198" s="14"/>
      <c r="AE198" s="14"/>
      <c r="AF198" s="14"/>
    </row>
    <row r="199" ht="14.25" customHeight="1">
      <c r="A199" s="14">
        <v>16.0</v>
      </c>
      <c r="B199" s="30">
        <v>44433.0</v>
      </c>
      <c r="C199" s="31">
        <f t="shared" ref="C199:C204" si="239">B$3-B199</f>
        <v>1479</v>
      </c>
      <c r="D199" s="14" t="s">
        <v>2521</v>
      </c>
      <c r="E199" s="34">
        <v>112929.0</v>
      </c>
      <c r="F199" s="27" t="s">
        <v>52</v>
      </c>
      <c r="G199" s="14"/>
      <c r="H199" s="14"/>
      <c r="I199" s="14"/>
      <c r="J199" s="27">
        <v>86.0</v>
      </c>
      <c r="K199" s="27"/>
      <c r="L199" s="27"/>
      <c r="M199" s="27"/>
      <c r="N199" s="27"/>
      <c r="O199" s="45" t="str">
        <f t="shared" ref="O199:P199" si="238">IF(M199&gt;0,1,"")</f>
        <v/>
      </c>
      <c r="P199" s="45" t="str">
        <f t="shared" si="238"/>
        <v/>
      </c>
      <c r="Q199" s="45"/>
      <c r="R199" s="14" t="s">
        <v>2024</v>
      </c>
      <c r="S199" s="35" t="s">
        <v>2025</v>
      </c>
      <c r="T199" s="35" t="s">
        <v>27</v>
      </c>
      <c r="U199" s="35" t="s">
        <v>28</v>
      </c>
      <c r="V199" s="144">
        <v>84121.0</v>
      </c>
      <c r="W199" s="35" t="s">
        <v>29</v>
      </c>
      <c r="X199" s="42" t="s">
        <v>64</v>
      </c>
      <c r="Y199" s="29">
        <f t="shared" ref="Y199:Y204" si="241">IF(X199="V",B199,IF(X199="C",B199,""))</f>
        <v>44433</v>
      </c>
      <c r="Z199" s="30">
        <v>44494.0</v>
      </c>
      <c r="AA199" s="27" t="s">
        <v>2522</v>
      </c>
      <c r="AB199" s="27" t="str">
        <f t="shared" ref="AB199:AB204" si="242">IF(X199="V",B$3-Y199,IF(X199="C","",""))</f>
        <v/>
      </c>
      <c r="AC199" s="31">
        <f t="shared" ref="AC199:AC204" si="243">IF(X199="","",IF(X199="V","",IF(X199="C",Z199-Y199,"Yikes")))</f>
        <v>61</v>
      </c>
      <c r="AD199" s="14" t="s">
        <v>2523</v>
      </c>
      <c r="AF199" s="14"/>
      <c r="AG199" s="14"/>
      <c r="AH199" s="14"/>
      <c r="AI199" s="14"/>
      <c r="AJ199" s="14"/>
      <c r="AK199" s="14"/>
      <c r="AL199" s="14"/>
    </row>
    <row r="200" ht="14.25" customHeight="1">
      <c r="A200" s="14">
        <v>10.0</v>
      </c>
      <c r="B200" s="30">
        <v>44453.0</v>
      </c>
      <c r="C200" s="31">
        <f t="shared" si="239"/>
        <v>1459</v>
      </c>
      <c r="D200" s="14" t="s">
        <v>2524</v>
      </c>
      <c r="E200" s="34">
        <v>113782.0</v>
      </c>
      <c r="F200" s="27" t="s">
        <v>52</v>
      </c>
      <c r="G200" s="14"/>
      <c r="H200" s="14"/>
      <c r="I200" s="14"/>
      <c r="J200" s="27">
        <v>36.0</v>
      </c>
      <c r="K200" s="27"/>
      <c r="L200" s="27"/>
      <c r="M200" s="27"/>
      <c r="N200" s="27"/>
      <c r="O200" s="45" t="str">
        <f t="shared" ref="O200:P200" si="240">IF(M200&gt;0,1,"")</f>
        <v/>
      </c>
      <c r="P200" s="45" t="str">
        <f t="shared" si="240"/>
        <v/>
      </c>
      <c r="Q200" s="45"/>
      <c r="R200" s="14" t="s">
        <v>2525</v>
      </c>
      <c r="S200" s="35" t="s">
        <v>996</v>
      </c>
      <c r="T200" s="35" t="s">
        <v>195</v>
      </c>
      <c r="U200" s="35" t="s">
        <v>28</v>
      </c>
      <c r="V200" s="144">
        <v>84047.0</v>
      </c>
      <c r="W200" s="35" t="s">
        <v>29</v>
      </c>
      <c r="X200" s="42" t="s">
        <v>64</v>
      </c>
      <c r="Y200" s="29">
        <f t="shared" si="241"/>
        <v>44453</v>
      </c>
      <c r="Z200" s="30">
        <v>44494.0</v>
      </c>
      <c r="AA200" s="27" t="s">
        <v>2526</v>
      </c>
      <c r="AB200" s="27" t="str">
        <f t="shared" si="242"/>
        <v/>
      </c>
      <c r="AC200" s="31">
        <f t="shared" si="243"/>
        <v>41</v>
      </c>
      <c r="AD200" s="14" t="s">
        <v>2527</v>
      </c>
      <c r="AF200" s="14"/>
      <c r="AG200" s="14"/>
      <c r="AH200" s="14"/>
      <c r="AI200" s="14"/>
      <c r="AJ200" s="14"/>
      <c r="AK200" s="14"/>
      <c r="AL200" s="14"/>
    </row>
    <row r="201" ht="14.25" customHeight="1">
      <c r="A201" s="14">
        <v>12.0</v>
      </c>
      <c r="B201" s="30">
        <v>44453.0</v>
      </c>
      <c r="C201" s="31">
        <f t="shared" si="239"/>
        <v>1459</v>
      </c>
      <c r="D201" s="14" t="s">
        <v>2528</v>
      </c>
      <c r="E201" s="34">
        <v>28410.0</v>
      </c>
      <c r="F201" s="27" t="s">
        <v>52</v>
      </c>
      <c r="G201" s="14"/>
      <c r="H201" s="14"/>
      <c r="I201" s="14"/>
      <c r="J201" s="27">
        <v>43.0</v>
      </c>
      <c r="K201" s="27"/>
      <c r="L201" s="27"/>
      <c r="M201" s="27"/>
      <c r="N201" s="27"/>
      <c r="O201" s="45" t="str">
        <f t="shared" ref="O201:P201" si="244">IF(M201&gt;0,1,"")</f>
        <v/>
      </c>
      <c r="P201" s="45" t="str">
        <f t="shared" si="244"/>
        <v/>
      </c>
      <c r="Q201" s="45"/>
      <c r="R201" s="14" t="s">
        <v>2529</v>
      </c>
      <c r="S201" s="35" t="s">
        <v>993</v>
      </c>
      <c r="T201" s="35" t="s">
        <v>195</v>
      </c>
      <c r="U201" s="35" t="s">
        <v>28</v>
      </c>
      <c r="V201" s="144">
        <v>84047.0</v>
      </c>
      <c r="W201" s="35" t="s">
        <v>29</v>
      </c>
      <c r="X201" s="42" t="s">
        <v>64</v>
      </c>
      <c r="Y201" s="29">
        <f t="shared" si="241"/>
        <v>44453</v>
      </c>
      <c r="Z201" s="30">
        <v>44494.0</v>
      </c>
      <c r="AA201" s="27" t="s">
        <v>2530</v>
      </c>
      <c r="AB201" s="27" t="str">
        <f t="shared" si="242"/>
        <v/>
      </c>
      <c r="AC201" s="31">
        <f t="shared" si="243"/>
        <v>41</v>
      </c>
      <c r="AD201" s="14" t="s">
        <v>2531</v>
      </c>
      <c r="AF201" s="14"/>
      <c r="AG201" s="14"/>
      <c r="AH201" s="14"/>
      <c r="AI201" s="14"/>
      <c r="AJ201" s="14"/>
      <c r="AK201" s="14"/>
      <c r="AL201" s="14"/>
    </row>
    <row r="202" ht="14.25" customHeight="1">
      <c r="A202" s="14">
        <v>16.0</v>
      </c>
      <c r="B202" s="30">
        <v>44446.0</v>
      </c>
      <c r="C202" s="31">
        <f t="shared" si="239"/>
        <v>1466</v>
      </c>
      <c r="D202" s="14" t="s">
        <v>2532</v>
      </c>
      <c r="E202" s="34">
        <v>117932.0</v>
      </c>
      <c r="F202" s="27" t="s">
        <v>52</v>
      </c>
      <c r="G202" s="14"/>
      <c r="H202" s="14"/>
      <c r="I202" s="14"/>
      <c r="J202" s="27">
        <v>86.0</v>
      </c>
      <c r="K202" s="27"/>
      <c r="L202" s="27"/>
      <c r="M202" s="27"/>
      <c r="N202" s="27"/>
      <c r="O202" s="45" t="str">
        <f t="shared" ref="O202:O204" si="245">IF(M202&gt;0,1,"")</f>
        <v/>
      </c>
      <c r="P202" s="45" t="str">
        <f>IF(N171&gt;0,1,"")</f>
        <v/>
      </c>
      <c r="Q202" s="45"/>
      <c r="R202" s="14" t="s">
        <v>702</v>
      </c>
      <c r="S202" s="14" t="s">
        <v>2533</v>
      </c>
      <c r="T202" s="14" t="s">
        <v>453</v>
      </c>
      <c r="U202" s="14" t="s">
        <v>28</v>
      </c>
      <c r="V202" s="66">
        <v>84084.0</v>
      </c>
      <c r="W202" s="14" t="s">
        <v>29</v>
      </c>
      <c r="X202" s="27" t="s">
        <v>64</v>
      </c>
      <c r="Y202" s="30">
        <f t="shared" si="241"/>
        <v>44446</v>
      </c>
      <c r="Z202" s="30">
        <v>44496.0</v>
      </c>
      <c r="AA202" s="27" t="s">
        <v>2534</v>
      </c>
      <c r="AB202" s="27" t="str">
        <f t="shared" si="242"/>
        <v/>
      </c>
      <c r="AC202" s="31">
        <f t="shared" si="243"/>
        <v>50</v>
      </c>
      <c r="AD202" s="145" t="s">
        <v>2535</v>
      </c>
      <c r="AF202" s="14"/>
      <c r="AG202" s="14"/>
      <c r="AH202" s="59"/>
      <c r="AI202" s="59"/>
      <c r="AJ202" s="14"/>
      <c r="AK202" s="14"/>
      <c r="AL202" s="14"/>
    </row>
    <row r="203" ht="14.25" customHeight="1">
      <c r="A203" s="14">
        <v>10.0</v>
      </c>
      <c r="B203" s="30">
        <v>44483.0</v>
      </c>
      <c r="C203" s="31">
        <f t="shared" si="239"/>
        <v>1429</v>
      </c>
      <c r="D203" s="14" t="s">
        <v>2536</v>
      </c>
      <c r="E203" s="34">
        <v>117607.0</v>
      </c>
      <c r="F203" s="27" t="s">
        <v>52</v>
      </c>
      <c r="G203" s="14"/>
      <c r="H203" s="14"/>
      <c r="I203" s="14"/>
      <c r="J203" s="27">
        <v>57.0</v>
      </c>
      <c r="K203" s="27"/>
      <c r="L203" s="27"/>
      <c r="M203" s="27"/>
      <c r="N203" s="27"/>
      <c r="O203" s="45" t="str">
        <f t="shared" si="245"/>
        <v/>
      </c>
      <c r="P203" s="45" t="str">
        <f t="shared" ref="P203:P204" si="246">IF(N203&gt;0,1,"")</f>
        <v/>
      </c>
      <c r="Q203" s="45"/>
      <c r="R203" s="14" t="s">
        <v>728</v>
      </c>
      <c r="S203" s="35" t="s">
        <v>730</v>
      </c>
      <c r="T203" s="35" t="s">
        <v>731</v>
      </c>
      <c r="U203" s="35" t="s">
        <v>28</v>
      </c>
      <c r="V203" s="144">
        <v>84107.0</v>
      </c>
      <c r="W203" s="35" t="s">
        <v>29</v>
      </c>
      <c r="X203" s="42" t="s">
        <v>64</v>
      </c>
      <c r="Y203" s="29">
        <f t="shared" si="241"/>
        <v>44483</v>
      </c>
      <c r="Z203" s="30">
        <v>44498.0</v>
      </c>
      <c r="AA203" s="27" t="s">
        <v>2537</v>
      </c>
      <c r="AB203" s="27" t="str">
        <f t="shared" si="242"/>
        <v/>
      </c>
      <c r="AC203" s="31">
        <f t="shared" si="243"/>
        <v>15</v>
      </c>
      <c r="AD203" s="14" t="s">
        <v>2538</v>
      </c>
      <c r="AF203" s="14"/>
      <c r="AG203" s="14"/>
      <c r="AH203" s="14"/>
      <c r="AI203" s="14"/>
      <c r="AJ203" s="14"/>
      <c r="AK203" s="14"/>
      <c r="AL203" s="14"/>
    </row>
    <row r="204" ht="14.25" customHeight="1">
      <c r="A204" s="14">
        <v>12.0</v>
      </c>
      <c r="B204" s="30">
        <v>44476.0</v>
      </c>
      <c r="C204" s="31">
        <f t="shared" si="239"/>
        <v>1436</v>
      </c>
      <c r="D204" s="14" t="s">
        <v>2539</v>
      </c>
      <c r="E204" s="34">
        <v>29542.0</v>
      </c>
      <c r="F204" s="27" t="s">
        <v>52</v>
      </c>
      <c r="G204" s="14"/>
      <c r="H204" s="14"/>
      <c r="I204" s="14"/>
      <c r="J204" s="27">
        <v>39.0</v>
      </c>
      <c r="K204" s="27"/>
      <c r="L204" s="27"/>
      <c r="M204" s="27"/>
      <c r="N204" s="27"/>
      <c r="O204" s="45" t="str">
        <f t="shared" si="245"/>
        <v/>
      </c>
      <c r="P204" s="45" t="str">
        <f t="shared" si="246"/>
        <v/>
      </c>
      <c r="Q204" s="45"/>
      <c r="R204" s="14" t="s">
        <v>946</v>
      </c>
      <c r="S204" s="35" t="s">
        <v>947</v>
      </c>
      <c r="T204" s="35" t="s">
        <v>418</v>
      </c>
      <c r="U204" s="35" t="s">
        <v>28</v>
      </c>
      <c r="V204" s="144">
        <v>84117.0</v>
      </c>
      <c r="W204" s="35" t="s">
        <v>29</v>
      </c>
      <c r="X204" s="42" t="s">
        <v>64</v>
      </c>
      <c r="Y204" s="29">
        <f t="shared" si="241"/>
        <v>44476</v>
      </c>
      <c r="Z204" s="30">
        <v>44498.0</v>
      </c>
      <c r="AA204" s="27" t="s">
        <v>2540</v>
      </c>
      <c r="AB204" s="27" t="str">
        <f t="shared" si="242"/>
        <v/>
      </c>
      <c r="AC204" s="31">
        <f t="shared" si="243"/>
        <v>22</v>
      </c>
      <c r="AD204" s="14" t="s">
        <v>2541</v>
      </c>
      <c r="AF204" s="14"/>
      <c r="AG204" s="14"/>
      <c r="AH204" s="14"/>
      <c r="AI204" s="14"/>
      <c r="AJ204" s="14"/>
      <c r="AK204" s="14"/>
      <c r="AL204" s="14"/>
    </row>
    <row r="205" ht="14.25" customHeight="1">
      <c r="A205" s="14"/>
      <c r="B205" s="14"/>
      <c r="C205" s="27"/>
      <c r="D205" s="14"/>
      <c r="F205" s="27"/>
      <c r="G205" s="14"/>
      <c r="H205" s="14"/>
      <c r="I205" s="14"/>
      <c r="J205" s="27"/>
      <c r="K205" s="27"/>
      <c r="L205" s="27"/>
      <c r="M205" s="27"/>
      <c r="N205" s="27"/>
      <c r="O205" s="27"/>
      <c r="P205" s="27"/>
      <c r="Q205" s="27"/>
      <c r="R205" s="14"/>
      <c r="S205" s="14"/>
      <c r="T205" s="14"/>
      <c r="U205" s="14"/>
      <c r="V205" s="66"/>
      <c r="W205" s="14"/>
      <c r="X205" s="27"/>
      <c r="Y205" s="29"/>
      <c r="Z205" s="14"/>
      <c r="AA205" s="27"/>
      <c r="AB205" s="27"/>
      <c r="AC205" s="27"/>
      <c r="AD205" s="14"/>
      <c r="AE205" s="14"/>
      <c r="AF205" s="14"/>
    </row>
    <row r="206" ht="14.25" customHeight="1">
      <c r="A206" s="32">
        <v>12.0</v>
      </c>
      <c r="B206" s="46">
        <v>44389.0</v>
      </c>
      <c r="C206" s="31">
        <f t="shared" ref="C206:C211" si="248">B$3-B206</f>
        <v>1523</v>
      </c>
      <c r="D206" s="32" t="s">
        <v>2542</v>
      </c>
      <c r="E206" s="32">
        <v>82747.0</v>
      </c>
      <c r="F206" s="48" t="s">
        <v>52</v>
      </c>
      <c r="G206" s="32"/>
      <c r="H206" s="32"/>
      <c r="I206" s="32"/>
      <c r="J206" s="48">
        <v>52.0</v>
      </c>
      <c r="K206" s="48"/>
      <c r="L206" s="48"/>
      <c r="M206" s="48"/>
      <c r="N206" s="48"/>
      <c r="O206" s="45" t="str">
        <f t="shared" ref="O206:P206" si="247">IF(M206&gt;0,1,"")</f>
        <v/>
      </c>
      <c r="P206" s="45" t="str">
        <f t="shared" si="247"/>
        <v/>
      </c>
      <c r="Q206" s="45"/>
      <c r="R206" s="32" t="s">
        <v>77</v>
      </c>
      <c r="S206" s="51" t="s">
        <v>361</v>
      </c>
      <c r="T206" s="51" t="s">
        <v>362</v>
      </c>
      <c r="U206" s="51" t="s">
        <v>28</v>
      </c>
      <c r="V206" s="115">
        <v>84074.0</v>
      </c>
      <c r="W206" s="51" t="s">
        <v>75</v>
      </c>
      <c r="X206" s="55" t="s">
        <v>64</v>
      </c>
      <c r="Y206" s="46">
        <f t="shared" ref="Y206:Y211" si="250">IF(X206="V",B206,IF(X206="C",B206,""))</f>
        <v>44389</v>
      </c>
      <c r="Z206" s="46">
        <v>44501.0</v>
      </c>
      <c r="AA206" s="48" t="s">
        <v>2543</v>
      </c>
      <c r="AB206" s="48" t="str">
        <f t="shared" ref="AB206:AB211" si="251">IF(X206="V",B$3-Y206,IF(X206="C","",""))</f>
        <v/>
      </c>
      <c r="AC206" s="47">
        <f t="shared" ref="AC206:AC211" si="252">IF(X206="","",IF(X206="V","",IF(X206="C",Z206-Y206,"Yikes")))</f>
        <v>112</v>
      </c>
      <c r="AD206" s="32" t="s">
        <v>2544</v>
      </c>
      <c r="AE206" s="14"/>
      <c r="AF206" s="14"/>
      <c r="AG206" s="14"/>
      <c r="AH206" s="14"/>
      <c r="AI206" s="14"/>
      <c r="AJ206" s="14"/>
      <c r="AK206" s="14"/>
      <c r="AL206" s="14"/>
    </row>
    <row r="207" ht="14.25" customHeight="1">
      <c r="A207" s="32">
        <v>24.0</v>
      </c>
      <c r="B207" s="46">
        <v>44412.0</v>
      </c>
      <c r="C207" s="31">
        <f t="shared" si="248"/>
        <v>1500</v>
      </c>
      <c r="D207" s="32" t="s">
        <v>2545</v>
      </c>
      <c r="E207" s="32">
        <v>61989.0</v>
      </c>
      <c r="F207" s="48" t="s">
        <v>52</v>
      </c>
      <c r="G207" s="32"/>
      <c r="H207" s="32"/>
      <c r="I207" s="32"/>
      <c r="J207" s="48">
        <v>75.0</v>
      </c>
      <c r="K207" s="48"/>
      <c r="L207" s="48"/>
      <c r="M207" s="48">
        <v>8.0</v>
      </c>
      <c r="N207" s="48">
        <v>0.0</v>
      </c>
      <c r="O207" s="45">
        <f t="shared" ref="O207:P207" si="249">IF(M207&gt;0,1,"")</f>
        <v>1</v>
      </c>
      <c r="P207" s="45" t="str">
        <f t="shared" si="249"/>
        <v/>
      </c>
      <c r="Q207" s="45"/>
      <c r="R207" s="32" t="s">
        <v>94</v>
      </c>
      <c r="S207" s="32" t="s">
        <v>95</v>
      </c>
      <c r="T207" s="32" t="s">
        <v>80</v>
      </c>
      <c r="U207" s="32" t="s">
        <v>28</v>
      </c>
      <c r="V207" s="84">
        <v>84074.0</v>
      </c>
      <c r="W207" s="32" t="s">
        <v>75</v>
      </c>
      <c r="X207" s="48" t="s">
        <v>64</v>
      </c>
      <c r="Y207" s="46">
        <f t="shared" si="250"/>
        <v>44412</v>
      </c>
      <c r="Z207" s="46">
        <v>44501.0</v>
      </c>
      <c r="AA207" s="48" t="s">
        <v>2546</v>
      </c>
      <c r="AB207" s="48" t="str">
        <f t="shared" si="251"/>
        <v/>
      </c>
      <c r="AC207" s="47">
        <f t="shared" si="252"/>
        <v>89</v>
      </c>
      <c r="AD207" s="155" t="s">
        <v>2547</v>
      </c>
      <c r="AF207" s="14"/>
      <c r="AG207" s="14"/>
      <c r="AH207" s="57"/>
      <c r="AI207" s="57"/>
      <c r="AJ207" s="14"/>
      <c r="AK207" s="14"/>
      <c r="AL207" s="14"/>
    </row>
    <row r="208" ht="14.25" customHeight="1">
      <c r="A208" s="39">
        <v>12.0</v>
      </c>
      <c r="B208" s="37">
        <v>44448.0</v>
      </c>
      <c r="C208" s="38">
        <f t="shared" si="248"/>
        <v>1464</v>
      </c>
      <c r="D208" s="39" t="s">
        <v>2548</v>
      </c>
      <c r="E208" s="40">
        <v>112290.0</v>
      </c>
      <c r="F208" s="36" t="s">
        <v>52</v>
      </c>
      <c r="G208" s="14"/>
      <c r="H208" s="14"/>
      <c r="I208" s="14"/>
      <c r="J208" s="36">
        <v>66.0</v>
      </c>
      <c r="O208" s="14"/>
      <c r="P208" s="14"/>
      <c r="Q208" s="14"/>
      <c r="R208" s="39" t="s">
        <v>1041</v>
      </c>
      <c r="S208" s="39" t="s">
        <v>1043</v>
      </c>
      <c r="T208" s="39" t="s">
        <v>277</v>
      </c>
      <c r="U208" s="39" t="s">
        <v>28</v>
      </c>
      <c r="V208" s="81">
        <v>84403.0</v>
      </c>
      <c r="W208" s="39" t="s">
        <v>35</v>
      </c>
      <c r="X208" s="36" t="s">
        <v>64</v>
      </c>
      <c r="Y208" s="37">
        <f t="shared" si="250"/>
        <v>44448</v>
      </c>
      <c r="Z208" s="37">
        <v>44502.0</v>
      </c>
      <c r="AA208" s="36" t="s">
        <v>2549</v>
      </c>
      <c r="AB208" s="27" t="str">
        <f t="shared" si="251"/>
        <v/>
      </c>
      <c r="AC208" s="38">
        <f t="shared" si="252"/>
        <v>54</v>
      </c>
      <c r="AD208" s="146" t="s">
        <v>2550</v>
      </c>
      <c r="AE208" s="14"/>
      <c r="AF208" s="14"/>
      <c r="AG208" s="14"/>
      <c r="AH208" s="14"/>
      <c r="AI208" s="14"/>
      <c r="AJ208" s="14"/>
      <c r="AK208" s="14"/>
      <c r="AL208" s="14"/>
    </row>
    <row r="209" ht="14.25" customHeight="1">
      <c r="A209" s="39">
        <v>16.0</v>
      </c>
      <c r="B209" s="37">
        <v>44448.0</v>
      </c>
      <c r="C209" s="38">
        <f t="shared" si="248"/>
        <v>1464</v>
      </c>
      <c r="D209" s="39" t="s">
        <v>2551</v>
      </c>
      <c r="E209" s="40">
        <v>118207.0</v>
      </c>
      <c r="F209" s="36" t="s">
        <v>52</v>
      </c>
      <c r="G209" s="14"/>
      <c r="H209" s="14"/>
      <c r="I209" s="14"/>
      <c r="J209" s="36">
        <v>60.0</v>
      </c>
      <c r="O209" s="14"/>
      <c r="P209" s="14"/>
      <c r="Q209" s="14"/>
      <c r="R209" s="39" t="s">
        <v>2552</v>
      </c>
      <c r="S209" s="39" t="s">
        <v>911</v>
      </c>
      <c r="T209" s="39" t="s">
        <v>277</v>
      </c>
      <c r="U209" s="39" t="s">
        <v>28</v>
      </c>
      <c r="V209" s="81">
        <v>84003.0</v>
      </c>
      <c r="W209" s="39" t="s">
        <v>35</v>
      </c>
      <c r="X209" s="36" t="s">
        <v>64</v>
      </c>
      <c r="Y209" s="37">
        <f t="shared" si="250"/>
        <v>44448</v>
      </c>
      <c r="Z209" s="37">
        <v>44502.0</v>
      </c>
      <c r="AA209" s="36" t="s">
        <v>2553</v>
      </c>
      <c r="AB209" s="27" t="str">
        <f t="shared" si="251"/>
        <v/>
      </c>
      <c r="AC209" s="38">
        <f t="shared" si="252"/>
        <v>54</v>
      </c>
      <c r="AD209" s="146" t="s">
        <v>2554</v>
      </c>
      <c r="AE209" s="14"/>
      <c r="AF209" s="14"/>
      <c r="AG209" s="14"/>
      <c r="AH209" s="14"/>
      <c r="AI209" s="14"/>
      <c r="AJ209" s="14"/>
      <c r="AK209" s="14"/>
      <c r="AL209" s="14"/>
    </row>
    <row r="210" ht="14.25" customHeight="1">
      <c r="A210" s="14">
        <v>8.0</v>
      </c>
      <c r="B210" s="30">
        <v>44477.0</v>
      </c>
      <c r="C210" s="31">
        <f t="shared" si="248"/>
        <v>1435</v>
      </c>
      <c r="D210" s="14" t="s">
        <v>2555</v>
      </c>
      <c r="E210" s="34">
        <v>4834.0</v>
      </c>
      <c r="F210" s="27" t="s">
        <v>52</v>
      </c>
      <c r="G210" s="14"/>
      <c r="H210" s="14"/>
      <c r="I210" s="14"/>
      <c r="J210" s="27">
        <v>36.0</v>
      </c>
      <c r="K210" s="27"/>
      <c r="L210" s="27"/>
      <c r="M210" s="27"/>
      <c r="N210" s="27"/>
      <c r="O210" s="45" t="str">
        <f t="shared" ref="O210:P210" si="253">IF(M210&gt;0,1,"")</f>
        <v/>
      </c>
      <c r="P210" s="45" t="str">
        <f t="shared" si="253"/>
        <v/>
      </c>
      <c r="Q210" s="45"/>
      <c r="R210" s="14" t="s">
        <v>364</v>
      </c>
      <c r="S210" s="35" t="s">
        <v>2556</v>
      </c>
      <c r="T210" s="35" t="s">
        <v>186</v>
      </c>
      <c r="U210" s="35" t="s">
        <v>28</v>
      </c>
      <c r="V210" s="144">
        <v>84101.0</v>
      </c>
      <c r="W210" s="35" t="s">
        <v>29</v>
      </c>
      <c r="X210" s="42" t="s">
        <v>64</v>
      </c>
      <c r="Y210" s="29">
        <f t="shared" si="250"/>
        <v>44477</v>
      </c>
      <c r="Z210" s="30">
        <v>44503.0</v>
      </c>
      <c r="AA210" s="27" t="s">
        <v>2557</v>
      </c>
      <c r="AB210" s="27" t="str">
        <f t="shared" si="251"/>
        <v/>
      </c>
      <c r="AC210" s="31">
        <f t="shared" si="252"/>
        <v>26</v>
      </c>
      <c r="AD210" s="14" t="s">
        <v>2558</v>
      </c>
      <c r="AF210" s="14"/>
      <c r="AG210" s="14"/>
      <c r="AH210" s="14"/>
      <c r="AI210" s="14"/>
      <c r="AJ210" s="14"/>
      <c r="AK210" s="14"/>
      <c r="AL210" s="14"/>
    </row>
    <row r="211" ht="14.25" customHeight="1">
      <c r="A211" s="14">
        <v>16.0</v>
      </c>
      <c r="B211" s="30">
        <v>44498.0</v>
      </c>
      <c r="C211" s="31">
        <f t="shared" si="248"/>
        <v>1414</v>
      </c>
      <c r="D211" s="14" t="s">
        <v>2559</v>
      </c>
      <c r="E211" s="34">
        <v>43405.0</v>
      </c>
      <c r="F211" s="27" t="s">
        <v>52</v>
      </c>
      <c r="G211" s="14"/>
      <c r="H211" s="14"/>
      <c r="I211" s="14"/>
      <c r="J211" s="27">
        <v>52.0</v>
      </c>
      <c r="K211" s="27"/>
      <c r="L211" s="27"/>
      <c r="M211" s="27"/>
      <c r="N211" s="27"/>
      <c r="O211" s="45" t="str">
        <f t="shared" ref="O211:P211" si="254">IF(M211&gt;0,1,"")</f>
        <v/>
      </c>
      <c r="P211" s="45" t="str">
        <f t="shared" si="254"/>
        <v/>
      </c>
      <c r="Q211" s="45"/>
      <c r="R211" s="14" t="s">
        <v>2433</v>
      </c>
      <c r="S211" s="35" t="s">
        <v>1205</v>
      </c>
      <c r="T211" s="35" t="s">
        <v>186</v>
      </c>
      <c r="U211" s="35" t="s">
        <v>28</v>
      </c>
      <c r="V211" s="144">
        <v>84106.0</v>
      </c>
      <c r="W211" s="35" t="s">
        <v>29</v>
      </c>
      <c r="X211" s="42" t="s">
        <v>64</v>
      </c>
      <c r="Y211" s="29">
        <f t="shared" si="250"/>
        <v>44498</v>
      </c>
      <c r="Z211" s="30">
        <v>44503.0</v>
      </c>
      <c r="AA211" s="27" t="s">
        <v>2560</v>
      </c>
      <c r="AB211" s="27" t="str">
        <f t="shared" si="251"/>
        <v/>
      </c>
      <c r="AC211" s="31">
        <f t="shared" si="252"/>
        <v>5</v>
      </c>
      <c r="AD211" s="14" t="s">
        <v>2561</v>
      </c>
      <c r="AF211" s="14"/>
      <c r="AG211" s="14"/>
      <c r="AH211" s="14"/>
      <c r="AI211" s="14"/>
      <c r="AJ211" s="14"/>
      <c r="AK211" s="14"/>
      <c r="AL211" s="14"/>
    </row>
    <row r="212" ht="14.25" customHeight="1">
      <c r="A212" s="14"/>
      <c r="B212" s="14"/>
      <c r="C212" s="27"/>
      <c r="D212" s="14"/>
      <c r="F212" s="27"/>
      <c r="G212" s="14"/>
      <c r="H212" s="14"/>
      <c r="I212" s="14"/>
      <c r="J212" s="27"/>
      <c r="K212" s="27"/>
      <c r="L212" s="27"/>
      <c r="M212" s="27"/>
      <c r="N212" s="27"/>
      <c r="O212" s="27"/>
      <c r="P212" s="27"/>
      <c r="Q212" s="27"/>
      <c r="R212" s="14"/>
      <c r="S212" s="14"/>
      <c r="T212" s="14"/>
      <c r="U212" s="14"/>
      <c r="V212" s="66"/>
      <c r="W212" s="14"/>
      <c r="X212" s="27"/>
      <c r="Y212" s="29"/>
      <c r="Z212" s="14"/>
      <c r="AA212" s="27"/>
      <c r="AB212" s="27"/>
      <c r="AC212" s="27"/>
      <c r="AD212" s="14"/>
      <c r="AE212" s="14"/>
      <c r="AF212" s="14"/>
    </row>
    <row r="213" ht="14.25" customHeight="1">
      <c r="A213" s="32">
        <v>18.0</v>
      </c>
      <c r="B213" s="46">
        <v>44337.0</v>
      </c>
      <c r="C213" s="31">
        <f t="shared" ref="C213:C220" si="256">B$3-B213</f>
        <v>1575</v>
      </c>
      <c r="D213" s="32" t="s">
        <v>2562</v>
      </c>
      <c r="E213" s="32">
        <v>22496.0</v>
      </c>
      <c r="F213" s="48" t="s">
        <v>52</v>
      </c>
      <c r="G213" s="32"/>
      <c r="H213" s="32"/>
      <c r="I213" s="32"/>
      <c r="J213" s="48">
        <v>56.0</v>
      </c>
      <c r="K213" s="48"/>
      <c r="L213" s="48"/>
      <c r="M213" s="48">
        <v>4.0</v>
      </c>
      <c r="N213" s="48">
        <v>0.0</v>
      </c>
      <c r="O213" s="45">
        <f t="shared" ref="O213:P213" si="255">IF(M213&gt;0,1,"")</f>
        <v>1</v>
      </c>
      <c r="P213" s="45" t="str">
        <f t="shared" si="255"/>
        <v/>
      </c>
      <c r="Q213" s="45"/>
      <c r="R213" s="32" t="s">
        <v>97</v>
      </c>
      <c r="S213" s="51" t="s">
        <v>98</v>
      </c>
      <c r="T213" s="51" t="s">
        <v>99</v>
      </c>
      <c r="U213" s="51" t="s">
        <v>28</v>
      </c>
      <c r="V213" s="115">
        <v>84029.0</v>
      </c>
      <c r="W213" s="51" t="s">
        <v>75</v>
      </c>
      <c r="X213" s="55" t="s">
        <v>64</v>
      </c>
      <c r="Y213" s="46">
        <f t="shared" ref="Y213:Y216" si="258">IF(X213="V",B213,IF(X213="C",B213,""))</f>
        <v>44337</v>
      </c>
      <c r="Z213" s="46">
        <v>44509.0</v>
      </c>
      <c r="AA213" s="48" t="s">
        <v>2563</v>
      </c>
      <c r="AB213" s="48" t="str">
        <f t="shared" ref="AB213:AB216" si="259">IF(X213="V",B$3-Y213,IF(X213="C","",""))</f>
        <v/>
      </c>
      <c r="AC213" s="47">
        <f t="shared" ref="AC213:AC220" si="260">IF(X213="","",IF(X213="V","",IF(X213="C",Z213-Y213,"Yikes")))</f>
        <v>172</v>
      </c>
      <c r="AD213" s="32" t="s">
        <v>2564</v>
      </c>
      <c r="AF213" s="14"/>
      <c r="AG213" s="14"/>
      <c r="AH213" s="14"/>
      <c r="AI213" s="14"/>
      <c r="AJ213" s="14"/>
      <c r="AK213" s="14"/>
      <c r="AL213" s="14"/>
    </row>
    <row r="214" ht="14.25" customHeight="1">
      <c r="A214" s="32">
        <v>4.0</v>
      </c>
      <c r="B214" s="46">
        <v>44434.0</v>
      </c>
      <c r="C214" s="31">
        <f t="shared" si="256"/>
        <v>1478</v>
      </c>
      <c r="D214" s="32" t="s">
        <v>2565</v>
      </c>
      <c r="E214" s="32">
        <v>10304.0</v>
      </c>
      <c r="F214" s="48" t="s">
        <v>52</v>
      </c>
      <c r="G214" s="32"/>
      <c r="H214" s="32"/>
      <c r="I214" s="32"/>
      <c r="J214" s="48">
        <v>16.0</v>
      </c>
      <c r="K214" s="48"/>
      <c r="L214" s="48"/>
      <c r="M214" s="48"/>
      <c r="N214" s="48"/>
      <c r="O214" s="45" t="str">
        <f t="shared" ref="O214:P214" si="257">IF(M214&gt;0,1,"")</f>
        <v/>
      </c>
      <c r="P214" s="45" t="str">
        <f t="shared" si="257"/>
        <v/>
      </c>
      <c r="Q214" s="45"/>
      <c r="R214" s="32" t="s">
        <v>380</v>
      </c>
      <c r="S214" s="51" t="s">
        <v>381</v>
      </c>
      <c r="T214" s="51" t="s">
        <v>99</v>
      </c>
      <c r="U214" s="51" t="s">
        <v>28</v>
      </c>
      <c r="V214" s="84">
        <v>84029.0</v>
      </c>
      <c r="W214" s="51" t="s">
        <v>75</v>
      </c>
      <c r="X214" s="55" t="s">
        <v>64</v>
      </c>
      <c r="Y214" s="69">
        <f t="shared" si="258"/>
        <v>44434</v>
      </c>
      <c r="Z214" s="46">
        <v>44509.0</v>
      </c>
      <c r="AA214" s="48" t="s">
        <v>2566</v>
      </c>
      <c r="AB214" s="48" t="str">
        <f t="shared" si="259"/>
        <v/>
      </c>
      <c r="AC214" s="47">
        <f t="shared" si="260"/>
        <v>75</v>
      </c>
      <c r="AD214" s="32" t="s">
        <v>2567</v>
      </c>
      <c r="AF214" s="14"/>
      <c r="AG214" s="14"/>
      <c r="AH214" s="14"/>
      <c r="AI214" s="14"/>
      <c r="AJ214" s="14"/>
      <c r="AK214" s="14"/>
      <c r="AL214" s="14"/>
    </row>
    <row r="215" ht="14.25" customHeight="1">
      <c r="A215" s="32">
        <v>16.0</v>
      </c>
      <c r="B215" s="46">
        <v>44481.0</v>
      </c>
      <c r="C215" s="31">
        <f t="shared" si="256"/>
        <v>1431</v>
      </c>
      <c r="D215" s="32" t="s">
        <v>2568</v>
      </c>
      <c r="E215" s="32">
        <v>80091.0</v>
      </c>
      <c r="F215" s="48" t="s">
        <v>45</v>
      </c>
      <c r="G215" s="32"/>
      <c r="H215" s="32"/>
      <c r="I215" s="32"/>
      <c r="J215" s="48">
        <v>80.0</v>
      </c>
      <c r="K215" s="48"/>
      <c r="L215" s="48"/>
      <c r="M215" s="48"/>
      <c r="N215" s="48"/>
      <c r="O215" s="45" t="str">
        <f t="shared" ref="O215:P215" si="261">IF(M215&gt;0,1,"")</f>
        <v/>
      </c>
      <c r="P215" s="45" t="str">
        <f t="shared" si="261"/>
        <v/>
      </c>
      <c r="Q215" s="45"/>
      <c r="R215" s="32" t="s">
        <v>1985</v>
      </c>
      <c r="S215" s="32" t="s">
        <v>1986</v>
      </c>
      <c r="T215" s="32" t="s">
        <v>362</v>
      </c>
      <c r="U215" s="32" t="s">
        <v>28</v>
      </c>
      <c r="V215" s="84">
        <v>84074.0</v>
      </c>
      <c r="W215" s="32" t="s">
        <v>75</v>
      </c>
      <c r="X215" s="48" t="s">
        <v>1642</v>
      </c>
      <c r="Y215" s="46">
        <f t="shared" si="258"/>
        <v>44481</v>
      </c>
      <c r="Z215" s="46"/>
      <c r="AA215" s="48"/>
      <c r="AB215" s="48">
        <f t="shared" si="259"/>
        <v>1431</v>
      </c>
      <c r="AC215" s="47" t="str">
        <f t="shared" si="260"/>
        <v/>
      </c>
      <c r="AD215" s="155" t="s">
        <v>2569</v>
      </c>
      <c r="AF215" s="14"/>
      <c r="AG215" s="14"/>
      <c r="AH215" s="14"/>
      <c r="AI215" s="14"/>
      <c r="AJ215" s="14"/>
      <c r="AK215" s="14"/>
      <c r="AL215" s="14"/>
    </row>
    <row r="216" ht="14.25" customHeight="1">
      <c r="A216" s="32">
        <v>16.0</v>
      </c>
      <c r="B216" s="46">
        <v>44501.0</v>
      </c>
      <c r="C216" s="31">
        <f t="shared" si="256"/>
        <v>1411</v>
      </c>
      <c r="D216" s="32" t="s">
        <v>2570</v>
      </c>
      <c r="E216" s="32">
        <v>84976.0</v>
      </c>
      <c r="F216" s="48" t="s">
        <v>52</v>
      </c>
      <c r="G216" s="32"/>
      <c r="H216" s="32"/>
      <c r="I216" s="32"/>
      <c r="J216" s="48">
        <v>66.0</v>
      </c>
      <c r="K216" s="48"/>
      <c r="L216" s="48"/>
      <c r="M216" s="48"/>
      <c r="N216" s="48"/>
      <c r="O216" s="45" t="str">
        <f t="shared" ref="O216:P216" si="262">IF(M216&gt;0,1,"")</f>
        <v/>
      </c>
      <c r="P216" s="45" t="str">
        <f t="shared" si="262"/>
        <v/>
      </c>
      <c r="Q216" s="45"/>
      <c r="R216" s="32" t="s">
        <v>373</v>
      </c>
      <c r="S216" s="51" t="s">
        <v>374</v>
      </c>
      <c r="T216" s="51" t="s">
        <v>362</v>
      </c>
      <c r="U216" s="51" t="s">
        <v>28</v>
      </c>
      <c r="V216" s="84">
        <v>84074.0</v>
      </c>
      <c r="W216" s="51" t="s">
        <v>75</v>
      </c>
      <c r="X216" s="55" t="s">
        <v>64</v>
      </c>
      <c r="Y216" s="46">
        <f t="shared" si="258"/>
        <v>44501</v>
      </c>
      <c r="Z216" s="46">
        <v>44509.0</v>
      </c>
      <c r="AA216" s="48" t="s">
        <v>2571</v>
      </c>
      <c r="AB216" s="48" t="str">
        <f t="shared" si="259"/>
        <v/>
      </c>
      <c r="AC216" s="31">
        <f t="shared" si="260"/>
        <v>8</v>
      </c>
      <c r="AD216" s="32" t="s">
        <v>2572</v>
      </c>
      <c r="AF216" s="14"/>
      <c r="AG216" s="14"/>
      <c r="AH216" s="14"/>
      <c r="AI216" s="14"/>
      <c r="AJ216" s="14"/>
      <c r="AK216" s="14"/>
      <c r="AL216" s="14"/>
    </row>
    <row r="217" ht="14.25" customHeight="1">
      <c r="A217" s="14"/>
      <c r="B217" s="60">
        <v>44474.0</v>
      </c>
      <c r="C217" s="31">
        <f t="shared" si="256"/>
        <v>1438</v>
      </c>
      <c r="D217" s="59" t="s">
        <v>2573</v>
      </c>
      <c r="E217" s="59">
        <v>115255.0</v>
      </c>
      <c r="F217" s="45" t="s">
        <v>52</v>
      </c>
      <c r="G217" s="59"/>
      <c r="H217" s="59"/>
      <c r="I217" s="59"/>
      <c r="J217" s="45">
        <v>60.0</v>
      </c>
      <c r="K217" s="45"/>
      <c r="L217" s="45"/>
      <c r="M217" s="45">
        <v>9.0</v>
      </c>
      <c r="N217" s="45">
        <v>0.0</v>
      </c>
      <c r="O217" s="45">
        <f t="shared" ref="O217:P217" si="263">IF(M217&gt;0,1,"")</f>
        <v>1</v>
      </c>
      <c r="P217" s="45" t="str">
        <f t="shared" si="263"/>
        <v/>
      </c>
      <c r="Q217" s="45"/>
      <c r="R217" s="59" t="s">
        <v>1518</v>
      </c>
      <c r="S217" s="59" t="s">
        <v>1520</v>
      </c>
      <c r="T217" s="59" t="s">
        <v>1521</v>
      </c>
      <c r="U217" s="59" t="s">
        <v>28</v>
      </c>
      <c r="V217" s="73">
        <v>84020.0</v>
      </c>
      <c r="W217" s="59" t="s">
        <v>29</v>
      </c>
      <c r="X217" s="45" t="s">
        <v>64</v>
      </c>
      <c r="Y217" s="60">
        <f>IF(X217="V",E217,IF(X217="C",B217,""))</f>
        <v>44474</v>
      </c>
      <c r="Z217" s="60">
        <v>44510.0</v>
      </c>
      <c r="AA217" s="45" t="s">
        <v>2574</v>
      </c>
      <c r="AB217" s="45" t="str">
        <f>IF(X217="V",C$3-Y217,IF(X217="C","",""))</f>
        <v/>
      </c>
      <c r="AC217" s="27">
        <f t="shared" si="260"/>
        <v>36</v>
      </c>
      <c r="AD217" s="156" t="s">
        <v>2575</v>
      </c>
      <c r="AE217" s="14"/>
      <c r="AF217" s="14"/>
    </row>
    <row r="218" ht="14.25" customHeight="1">
      <c r="A218" s="14">
        <v>24.0</v>
      </c>
      <c r="B218" s="30">
        <v>44490.0</v>
      </c>
      <c r="C218" s="31">
        <f t="shared" si="256"/>
        <v>1422</v>
      </c>
      <c r="D218" s="14" t="s">
        <v>2576</v>
      </c>
      <c r="E218" s="34">
        <v>116516.0</v>
      </c>
      <c r="F218" s="27" t="s">
        <v>52</v>
      </c>
      <c r="G218" s="14"/>
      <c r="H218" s="14"/>
      <c r="I218" s="14"/>
      <c r="J218" s="27">
        <v>127.0</v>
      </c>
      <c r="K218" s="27"/>
      <c r="L218" s="27"/>
      <c r="M218" s="27"/>
      <c r="N218" s="27"/>
      <c r="O218" s="45" t="str">
        <f t="shared" ref="O218:P218" si="264">IF(M218&gt;0,1,"")</f>
        <v/>
      </c>
      <c r="P218" s="45" t="str">
        <f t="shared" si="264"/>
        <v/>
      </c>
      <c r="Q218" s="45"/>
      <c r="R218" s="14" t="s">
        <v>1123</v>
      </c>
      <c r="S218" s="35" t="s">
        <v>1125</v>
      </c>
      <c r="T218" s="35" t="s">
        <v>27</v>
      </c>
      <c r="U218" s="35" t="s">
        <v>28</v>
      </c>
      <c r="V218" s="144">
        <v>84070.0</v>
      </c>
      <c r="W218" s="35" t="s">
        <v>29</v>
      </c>
      <c r="X218" s="42" t="s">
        <v>64</v>
      </c>
      <c r="Y218" s="29">
        <f t="shared" ref="Y218:Y220" si="266">IF(X218="V",B218,IF(X218="C",B218,""))</f>
        <v>44490</v>
      </c>
      <c r="Z218" s="30">
        <v>44510.0</v>
      </c>
      <c r="AA218" s="27" t="s">
        <v>2577</v>
      </c>
      <c r="AB218" s="27" t="str">
        <f t="shared" ref="AB218:AB220" si="267">IF(X218="V",B$3-Y218,IF(X218="C","",""))</f>
        <v/>
      </c>
      <c r="AC218" s="31">
        <f t="shared" si="260"/>
        <v>20</v>
      </c>
      <c r="AD218" s="14" t="s">
        <v>2578</v>
      </c>
      <c r="AF218" s="14"/>
      <c r="AG218" s="14"/>
      <c r="AH218" s="14"/>
      <c r="AI218" s="14"/>
      <c r="AJ218" s="14"/>
      <c r="AK218" s="14"/>
      <c r="AL218" s="14"/>
    </row>
    <row r="219" ht="14.25" customHeight="1">
      <c r="A219" s="14">
        <v>10.0</v>
      </c>
      <c r="B219" s="30">
        <v>44488.0</v>
      </c>
      <c r="C219" s="31">
        <f t="shared" si="256"/>
        <v>1424</v>
      </c>
      <c r="D219" s="14" t="s">
        <v>2579</v>
      </c>
      <c r="E219" s="34">
        <v>92891.0</v>
      </c>
      <c r="F219" s="27" t="s">
        <v>52</v>
      </c>
      <c r="G219" s="14"/>
      <c r="H219" s="14"/>
      <c r="I219" s="14"/>
      <c r="J219" s="27">
        <v>49.0</v>
      </c>
      <c r="K219" s="27"/>
      <c r="L219" s="27"/>
      <c r="M219" s="27"/>
      <c r="N219" s="27"/>
      <c r="O219" s="45" t="str">
        <f t="shared" ref="O219:P219" si="265">IF(M219&gt;0,1,"")</f>
        <v/>
      </c>
      <c r="P219" s="45" t="str">
        <f t="shared" si="265"/>
        <v/>
      </c>
      <c r="Q219" s="45"/>
      <c r="R219" s="14" t="s">
        <v>1101</v>
      </c>
      <c r="S219" s="35" t="s">
        <v>1102</v>
      </c>
      <c r="T219" s="35" t="s">
        <v>641</v>
      </c>
      <c r="U219" s="35" t="s">
        <v>28</v>
      </c>
      <c r="V219" s="144">
        <v>84095.0</v>
      </c>
      <c r="W219" s="35" t="s">
        <v>29</v>
      </c>
      <c r="X219" s="42" t="s">
        <v>64</v>
      </c>
      <c r="Y219" s="29">
        <f t="shared" si="266"/>
        <v>44488</v>
      </c>
      <c r="Z219" s="30">
        <v>44512.0</v>
      </c>
      <c r="AA219" s="27" t="s">
        <v>2580</v>
      </c>
      <c r="AB219" s="27" t="str">
        <f t="shared" si="267"/>
        <v/>
      </c>
      <c r="AC219" s="31">
        <f t="shared" si="260"/>
        <v>24</v>
      </c>
      <c r="AD219" s="14" t="s">
        <v>2581</v>
      </c>
      <c r="AF219" s="14"/>
      <c r="AG219" s="14"/>
      <c r="AH219" s="14"/>
      <c r="AI219" s="14"/>
      <c r="AJ219" s="14"/>
      <c r="AK219" s="14"/>
      <c r="AL219" s="14"/>
    </row>
    <row r="220" ht="14.25" customHeight="1">
      <c r="A220" s="14">
        <v>8.0</v>
      </c>
      <c r="B220" s="30">
        <v>44488.0</v>
      </c>
      <c r="C220" s="31">
        <f t="shared" si="256"/>
        <v>1424</v>
      </c>
      <c r="D220" s="14" t="s">
        <v>2582</v>
      </c>
      <c r="E220" s="34">
        <v>79416.0</v>
      </c>
      <c r="F220" s="27" t="s">
        <v>52</v>
      </c>
      <c r="G220" s="14"/>
      <c r="H220" s="14"/>
      <c r="I220" s="14"/>
      <c r="J220" s="27">
        <v>32.0</v>
      </c>
      <c r="K220" s="27"/>
      <c r="L220" s="27"/>
      <c r="M220" s="27"/>
      <c r="N220" s="27"/>
      <c r="O220" s="45" t="str">
        <f t="shared" ref="O220:P220" si="268">IF(M220&gt;0,1,"")</f>
        <v/>
      </c>
      <c r="P220" s="45" t="str">
        <f t="shared" si="268"/>
        <v/>
      </c>
      <c r="Q220" s="45"/>
      <c r="R220" s="14" t="s">
        <v>346</v>
      </c>
      <c r="S220" s="35" t="s">
        <v>1105</v>
      </c>
      <c r="T220" s="35" t="s">
        <v>641</v>
      </c>
      <c r="U220" s="35" t="s">
        <v>28</v>
      </c>
      <c r="V220" s="144">
        <v>84095.0</v>
      </c>
      <c r="W220" s="35" t="s">
        <v>29</v>
      </c>
      <c r="X220" s="42" t="s">
        <v>64</v>
      </c>
      <c r="Y220" s="29">
        <f t="shared" si="266"/>
        <v>44488</v>
      </c>
      <c r="Z220" s="30">
        <v>44512.0</v>
      </c>
      <c r="AA220" s="27" t="s">
        <v>2583</v>
      </c>
      <c r="AB220" s="27" t="str">
        <f t="shared" si="267"/>
        <v/>
      </c>
      <c r="AC220" s="31">
        <f t="shared" si="260"/>
        <v>24</v>
      </c>
      <c r="AD220" s="14" t="s">
        <v>2584</v>
      </c>
      <c r="AF220" s="14"/>
      <c r="AG220" s="14"/>
      <c r="AH220" s="14"/>
      <c r="AI220" s="14"/>
      <c r="AJ220" s="14"/>
      <c r="AK220" s="14"/>
      <c r="AL220" s="14"/>
    </row>
    <row r="221" ht="14.25" customHeight="1">
      <c r="A221" s="14"/>
      <c r="B221" s="14"/>
      <c r="C221" s="27"/>
      <c r="D221" s="14"/>
      <c r="F221" s="27"/>
      <c r="G221" s="14"/>
      <c r="H221" s="14"/>
      <c r="I221" s="14"/>
      <c r="J221" s="27"/>
      <c r="K221" s="27"/>
      <c r="L221" s="27"/>
      <c r="M221" s="27"/>
      <c r="N221" s="27"/>
      <c r="O221" s="27"/>
      <c r="P221" s="27"/>
      <c r="Q221" s="27"/>
      <c r="R221" s="14"/>
      <c r="S221" s="14"/>
      <c r="T221" s="14"/>
      <c r="U221" s="14"/>
      <c r="V221" s="66"/>
      <c r="W221" s="14"/>
      <c r="X221" s="27"/>
      <c r="Y221" s="29"/>
      <c r="Z221" s="14"/>
      <c r="AA221" s="27"/>
      <c r="AB221" s="27"/>
      <c r="AC221" s="27"/>
      <c r="AD221" s="14"/>
      <c r="AE221" s="14"/>
      <c r="AF221" s="14"/>
    </row>
    <row r="222" ht="14.25" customHeight="1">
      <c r="A222" s="14">
        <v>12.0</v>
      </c>
      <c r="B222" s="30">
        <v>44497.0</v>
      </c>
      <c r="C222" s="31">
        <f t="shared" ref="C222:C224" si="270">B$3-B222</f>
        <v>1415</v>
      </c>
      <c r="D222" s="14" t="s">
        <v>2585</v>
      </c>
      <c r="E222" s="34">
        <v>55895.0</v>
      </c>
      <c r="F222" s="27" t="s">
        <v>52</v>
      </c>
      <c r="G222" s="14"/>
      <c r="H222" s="14"/>
      <c r="I222" s="14"/>
      <c r="J222" s="27">
        <v>61.0</v>
      </c>
      <c r="K222" s="27"/>
      <c r="L222" s="27"/>
      <c r="M222" s="27"/>
      <c r="N222" s="27"/>
      <c r="O222" s="45" t="str">
        <f t="shared" ref="O222:P222" si="269">IF(M222&gt;0,1,"")</f>
        <v/>
      </c>
      <c r="P222" s="45" t="str">
        <f t="shared" si="269"/>
        <v/>
      </c>
      <c r="Q222" s="45"/>
      <c r="R222" s="14" t="s">
        <v>589</v>
      </c>
      <c r="S222" s="35" t="s">
        <v>590</v>
      </c>
      <c r="T222" s="35" t="s">
        <v>186</v>
      </c>
      <c r="U222" s="35" t="s">
        <v>28</v>
      </c>
      <c r="V222" s="144">
        <v>84116.0</v>
      </c>
      <c r="W222" s="35" t="s">
        <v>29</v>
      </c>
      <c r="X222" s="42" t="s">
        <v>64</v>
      </c>
      <c r="Y222" s="29">
        <f t="shared" ref="Y222:Y224" si="272">IF(X222="V",B222,IF(X222="C",B222,""))</f>
        <v>44497</v>
      </c>
      <c r="Z222" s="30">
        <v>44517.0</v>
      </c>
      <c r="AA222" s="27" t="s">
        <v>2586</v>
      </c>
      <c r="AB222" s="27" t="str">
        <f t="shared" ref="AB222:AB223" si="273">IF(X222="V",B$3-Y222,IF(X222="C","",""))</f>
        <v/>
      </c>
      <c r="AC222" s="31">
        <f t="shared" ref="AC222:AC224" si="274">IF(X222="","",IF(X222="V","",IF(X222="C",Z222-Y222,"Yikes")))</f>
        <v>20</v>
      </c>
      <c r="AD222" s="14" t="s">
        <v>2587</v>
      </c>
      <c r="AF222" s="14"/>
      <c r="AG222" s="14"/>
      <c r="AH222" s="14"/>
      <c r="AI222" s="14"/>
      <c r="AJ222" s="14"/>
      <c r="AK222" s="14"/>
      <c r="AL222" s="14"/>
    </row>
    <row r="223" ht="14.25" customHeight="1">
      <c r="A223" s="14">
        <v>4.0</v>
      </c>
      <c r="B223" s="30">
        <v>44426.0</v>
      </c>
      <c r="C223" s="31">
        <f t="shared" si="270"/>
        <v>1486</v>
      </c>
      <c r="D223" s="14" t="s">
        <v>2588</v>
      </c>
      <c r="E223" s="34">
        <v>32252.0</v>
      </c>
      <c r="F223" s="27" t="s">
        <v>52</v>
      </c>
      <c r="G223" s="14"/>
      <c r="H223" s="14"/>
      <c r="I223" s="14"/>
      <c r="J223" s="27">
        <v>16.0</v>
      </c>
      <c r="K223" s="27"/>
      <c r="L223" s="27"/>
      <c r="M223" s="27"/>
      <c r="N223" s="27"/>
      <c r="O223" s="45" t="str">
        <f t="shared" ref="O223:P223" si="271">IF(M223&gt;0,1,"")</f>
        <v/>
      </c>
      <c r="P223" s="45" t="str">
        <f t="shared" si="271"/>
        <v/>
      </c>
      <c r="Q223" s="45"/>
      <c r="R223" s="14" t="s">
        <v>534</v>
      </c>
      <c r="S223" s="35" t="s">
        <v>535</v>
      </c>
      <c r="T223" s="35" t="s">
        <v>186</v>
      </c>
      <c r="U223" s="35" t="s">
        <v>28</v>
      </c>
      <c r="V223" s="144">
        <v>84104.0</v>
      </c>
      <c r="W223" s="35" t="s">
        <v>29</v>
      </c>
      <c r="X223" s="42" t="s">
        <v>64</v>
      </c>
      <c r="Y223" s="29">
        <f t="shared" si="272"/>
        <v>44426</v>
      </c>
      <c r="Z223" s="30">
        <v>44517.0</v>
      </c>
      <c r="AA223" s="27" t="s">
        <v>2589</v>
      </c>
      <c r="AB223" s="27" t="str">
        <f t="shared" si="273"/>
        <v/>
      </c>
      <c r="AC223" s="31">
        <f t="shared" si="274"/>
        <v>91</v>
      </c>
      <c r="AD223" s="14" t="s">
        <v>2590</v>
      </c>
      <c r="AF223" s="67"/>
      <c r="AG223" s="56"/>
      <c r="AH223" s="14"/>
      <c r="AI223" s="14"/>
      <c r="AJ223" s="14"/>
      <c r="AK223" s="14"/>
      <c r="AL223" s="14"/>
    </row>
    <row r="224" ht="14.25" customHeight="1">
      <c r="A224" s="14">
        <v>20.0</v>
      </c>
      <c r="B224" s="30">
        <v>44505.0</v>
      </c>
      <c r="C224" s="27">
        <f t="shared" si="270"/>
        <v>1407</v>
      </c>
      <c r="D224" s="14" t="s">
        <v>2591</v>
      </c>
      <c r="E224" s="34">
        <v>889277.0</v>
      </c>
      <c r="F224" s="27" t="s">
        <v>52</v>
      </c>
      <c r="G224" s="14"/>
      <c r="H224" s="14"/>
      <c r="I224" s="14"/>
      <c r="J224" s="27">
        <v>87.0</v>
      </c>
      <c r="K224" s="27"/>
      <c r="L224" s="27"/>
      <c r="M224" s="27"/>
      <c r="N224" s="27"/>
      <c r="O224" s="27"/>
      <c r="P224" s="27"/>
      <c r="Q224" s="27"/>
      <c r="R224" s="14" t="s">
        <v>1050</v>
      </c>
      <c r="S224" s="14" t="s">
        <v>1051</v>
      </c>
      <c r="T224" s="14" t="s">
        <v>617</v>
      </c>
      <c r="U224" s="14" t="s">
        <v>28</v>
      </c>
      <c r="V224" s="66">
        <v>84044.0</v>
      </c>
      <c r="W224" s="14" t="s">
        <v>29</v>
      </c>
      <c r="X224" s="27" t="s">
        <v>64</v>
      </c>
      <c r="Y224" s="29">
        <f t="shared" si="272"/>
        <v>44505</v>
      </c>
      <c r="Z224" s="30">
        <v>44518.0</v>
      </c>
      <c r="AA224" s="27" t="s">
        <v>2592</v>
      </c>
      <c r="AB224" s="27"/>
      <c r="AC224" s="31">
        <f t="shared" si="274"/>
        <v>13</v>
      </c>
      <c r="AD224" s="14" t="s">
        <v>2593</v>
      </c>
      <c r="AF224" s="14"/>
      <c r="AG224" s="14"/>
      <c r="AH224" s="14"/>
      <c r="AI224" s="14"/>
      <c r="AJ224" s="14"/>
      <c r="AK224" s="14"/>
      <c r="AL224" s="14"/>
    </row>
    <row r="225" ht="14.25" customHeight="1">
      <c r="A225" s="14"/>
      <c r="B225" s="14"/>
      <c r="C225" s="27"/>
      <c r="D225" s="14"/>
      <c r="F225" s="27"/>
      <c r="G225" s="14"/>
      <c r="H225" s="14"/>
      <c r="I225" s="14"/>
      <c r="J225" s="27"/>
      <c r="K225" s="27"/>
      <c r="L225" s="27"/>
      <c r="M225" s="27"/>
      <c r="N225" s="27"/>
      <c r="O225" s="27"/>
      <c r="P225" s="27"/>
      <c r="Q225" s="27"/>
      <c r="R225" s="14"/>
      <c r="S225" s="14"/>
      <c r="T225" s="14"/>
      <c r="U225" s="14"/>
      <c r="V225" s="66"/>
      <c r="W225" s="14"/>
      <c r="X225" s="27"/>
      <c r="Y225" s="29"/>
      <c r="Z225" s="14"/>
      <c r="AA225" s="27"/>
      <c r="AB225" s="27"/>
      <c r="AC225" s="27"/>
      <c r="AD225" s="14"/>
      <c r="AE225" s="14"/>
      <c r="AF225" s="14"/>
    </row>
    <row r="226" ht="14.25" customHeight="1">
      <c r="A226" s="56">
        <v>17.0</v>
      </c>
      <c r="B226" s="149">
        <v>44473.0</v>
      </c>
      <c r="C226" s="150">
        <f t="shared" ref="C226:C232" si="275">B$3-B226</f>
        <v>1439</v>
      </c>
      <c r="D226" s="157" t="s">
        <v>2594</v>
      </c>
      <c r="E226" s="56">
        <v>40311.0</v>
      </c>
      <c r="F226" s="151" t="s">
        <v>52</v>
      </c>
      <c r="G226" s="56"/>
      <c r="H226" s="56"/>
      <c r="I226" s="56"/>
      <c r="J226" s="154">
        <v>65.0</v>
      </c>
      <c r="K226" s="154"/>
      <c r="L226" s="154"/>
      <c r="M226" s="154"/>
      <c r="N226" s="154"/>
      <c r="O226" s="151"/>
      <c r="P226" s="151"/>
      <c r="Q226" s="151"/>
      <c r="R226" s="158" t="s">
        <v>2595</v>
      </c>
      <c r="S226" s="159" t="s">
        <v>2596</v>
      </c>
      <c r="T226" s="56" t="s">
        <v>2597</v>
      </c>
      <c r="U226" s="56" t="s">
        <v>28</v>
      </c>
      <c r="V226" s="86">
        <v>84036.0</v>
      </c>
      <c r="W226" s="67" t="s">
        <v>2094</v>
      </c>
      <c r="X226" s="152" t="s">
        <v>64</v>
      </c>
      <c r="Y226" s="153">
        <f t="shared" ref="Y226:Y230" si="276">IF(X226="V",B226,IF(X226="C",B226,""))</f>
        <v>44473</v>
      </c>
      <c r="Z226" s="149">
        <v>44536.0</v>
      </c>
      <c r="AA226" s="151" t="s">
        <v>2598</v>
      </c>
      <c r="AB226" s="151" t="str">
        <f t="shared" ref="AB226:AB232" si="277">IF(X226="V",B$3-Y226,IF(X226="C","",""))</f>
        <v/>
      </c>
      <c r="AC226" s="150">
        <f t="shared" ref="AC226:AC232" si="278">IF(X226="","",IF(X226="V","",IF(X226="C",Z226-Y226,"Yikes")))</f>
        <v>63</v>
      </c>
      <c r="AD226" s="56" t="s">
        <v>2599</v>
      </c>
      <c r="AF226" s="14"/>
      <c r="AG226" s="14"/>
      <c r="AH226" s="14"/>
      <c r="AI226" s="14"/>
      <c r="AJ226" s="14"/>
      <c r="AK226" s="14"/>
      <c r="AL226" s="14"/>
    </row>
    <row r="227" ht="14.25" customHeight="1">
      <c r="A227" s="56">
        <v>5.0</v>
      </c>
      <c r="B227" s="149">
        <v>44482.0</v>
      </c>
      <c r="C227" s="150">
        <f t="shared" si="275"/>
        <v>1430</v>
      </c>
      <c r="D227" s="157" t="s">
        <v>2600</v>
      </c>
      <c r="E227" s="56">
        <v>22506.0</v>
      </c>
      <c r="F227" s="151" t="s">
        <v>52</v>
      </c>
      <c r="G227" s="56"/>
      <c r="H227" s="56"/>
      <c r="I227" s="56"/>
      <c r="J227" s="154">
        <v>11.0</v>
      </c>
      <c r="K227" s="154"/>
      <c r="L227" s="154"/>
      <c r="M227" s="154"/>
      <c r="N227" s="154">
        <v>1.0</v>
      </c>
      <c r="O227" s="151"/>
      <c r="P227" s="151"/>
      <c r="Q227" s="151"/>
      <c r="R227" s="158" t="s">
        <v>2601</v>
      </c>
      <c r="S227" s="159" t="s">
        <v>2602</v>
      </c>
      <c r="T227" s="56" t="s">
        <v>2603</v>
      </c>
      <c r="U227" s="56" t="s">
        <v>28</v>
      </c>
      <c r="V227" s="86">
        <v>84055.0</v>
      </c>
      <c r="W227" s="67" t="s">
        <v>2094</v>
      </c>
      <c r="X227" s="152" t="s">
        <v>64</v>
      </c>
      <c r="Y227" s="149">
        <f t="shared" si="276"/>
        <v>44482</v>
      </c>
      <c r="Z227" s="149">
        <v>44536.0</v>
      </c>
      <c r="AA227" s="151" t="s">
        <v>2604</v>
      </c>
      <c r="AB227" s="151" t="str">
        <f t="shared" si="277"/>
        <v/>
      </c>
      <c r="AC227" s="150">
        <f t="shared" si="278"/>
        <v>54</v>
      </c>
      <c r="AD227" s="56" t="s">
        <v>2605</v>
      </c>
      <c r="AF227" s="14"/>
      <c r="AG227" s="14"/>
      <c r="AH227" s="14"/>
      <c r="AI227" s="14"/>
      <c r="AJ227" s="14"/>
      <c r="AK227" s="14"/>
      <c r="AL227" s="14"/>
    </row>
    <row r="228" ht="14.25" customHeight="1">
      <c r="A228" s="56">
        <v>6.0</v>
      </c>
      <c r="B228" s="149">
        <v>44482.0</v>
      </c>
      <c r="C228" s="150">
        <f t="shared" si="275"/>
        <v>1430</v>
      </c>
      <c r="D228" s="157" t="s">
        <v>2606</v>
      </c>
      <c r="E228" s="56">
        <v>22493.0</v>
      </c>
      <c r="F228" s="151" t="s">
        <v>52</v>
      </c>
      <c r="G228" s="56"/>
      <c r="H228" s="56"/>
      <c r="I228" s="56"/>
      <c r="J228" s="154">
        <v>26.0</v>
      </c>
      <c r="K228" s="154"/>
      <c r="L228" s="154"/>
      <c r="M228" s="154"/>
      <c r="N228" s="154"/>
      <c r="O228" s="151"/>
      <c r="P228" s="151"/>
      <c r="Q228" s="151"/>
      <c r="R228" s="158" t="s">
        <v>353</v>
      </c>
      <c r="S228" s="159" t="s">
        <v>2607</v>
      </c>
      <c r="T228" s="56" t="s">
        <v>2608</v>
      </c>
      <c r="U228" s="56" t="s">
        <v>28</v>
      </c>
      <c r="V228" s="86">
        <v>84017.0</v>
      </c>
      <c r="W228" s="67" t="s">
        <v>2094</v>
      </c>
      <c r="X228" s="152" t="s">
        <v>64</v>
      </c>
      <c r="Y228" s="153">
        <f t="shared" si="276"/>
        <v>44482</v>
      </c>
      <c r="Z228" s="149">
        <v>44536.0</v>
      </c>
      <c r="AA228" s="151" t="s">
        <v>2609</v>
      </c>
      <c r="AB228" s="151" t="str">
        <f t="shared" si="277"/>
        <v/>
      </c>
      <c r="AC228" s="150">
        <f t="shared" si="278"/>
        <v>54</v>
      </c>
      <c r="AD228" s="56" t="s">
        <v>2610</v>
      </c>
      <c r="AF228" s="67"/>
      <c r="AG228" s="56"/>
      <c r="AH228" s="14"/>
      <c r="AI228" s="14"/>
      <c r="AJ228" s="14"/>
      <c r="AK228" s="14"/>
      <c r="AL228" s="14"/>
    </row>
    <row r="229" ht="14.25" customHeight="1">
      <c r="A229" s="56">
        <v>8.0</v>
      </c>
      <c r="B229" s="149">
        <v>44482.0</v>
      </c>
      <c r="C229" s="150">
        <f t="shared" si="275"/>
        <v>1430</v>
      </c>
      <c r="D229" s="157" t="s">
        <v>2611</v>
      </c>
      <c r="E229" s="56">
        <v>50095.0</v>
      </c>
      <c r="F229" s="151" t="s">
        <v>52</v>
      </c>
      <c r="G229" s="56"/>
      <c r="H229" s="56"/>
      <c r="I229" s="56"/>
      <c r="J229" s="154">
        <v>15.0</v>
      </c>
      <c r="K229" s="154"/>
      <c r="L229" s="154"/>
      <c r="M229" s="154"/>
      <c r="N229" s="154"/>
      <c r="O229" s="151"/>
      <c r="P229" s="151"/>
      <c r="Q229" s="151"/>
      <c r="R229" s="158" t="s">
        <v>2612</v>
      </c>
      <c r="S229" s="159" t="s">
        <v>2613</v>
      </c>
      <c r="T229" s="56" t="s">
        <v>2608</v>
      </c>
      <c r="U229" s="56" t="s">
        <v>28</v>
      </c>
      <c r="V229" s="86">
        <v>84017.0</v>
      </c>
      <c r="W229" s="67" t="s">
        <v>2094</v>
      </c>
      <c r="X229" s="152" t="s">
        <v>64</v>
      </c>
      <c r="Y229" s="153">
        <f t="shared" si="276"/>
        <v>44482</v>
      </c>
      <c r="Z229" s="149">
        <v>44536.0</v>
      </c>
      <c r="AA229" s="151" t="s">
        <v>2614</v>
      </c>
      <c r="AB229" s="151" t="str">
        <f t="shared" si="277"/>
        <v/>
      </c>
      <c r="AC229" s="150">
        <f t="shared" si="278"/>
        <v>54</v>
      </c>
      <c r="AD229" s="56" t="s">
        <v>2200</v>
      </c>
      <c r="AF229" s="62"/>
      <c r="AG229" s="62"/>
      <c r="AH229" s="14"/>
      <c r="AI229" s="14"/>
      <c r="AJ229" s="14"/>
      <c r="AK229" s="14"/>
      <c r="AL229" s="14"/>
    </row>
    <row r="230" ht="14.25" customHeight="1">
      <c r="A230" s="14">
        <v>12.0</v>
      </c>
      <c r="B230" s="149">
        <v>44466.0</v>
      </c>
      <c r="C230" s="150">
        <f t="shared" si="275"/>
        <v>1446</v>
      </c>
      <c r="D230" s="56" t="s">
        <v>2615</v>
      </c>
      <c r="E230" s="56">
        <v>71636.0</v>
      </c>
      <c r="F230" s="151" t="s">
        <v>52</v>
      </c>
      <c r="G230" s="56"/>
      <c r="H230" s="56"/>
      <c r="I230" s="56"/>
      <c r="J230" s="151">
        <v>47.0</v>
      </c>
      <c r="K230" s="151"/>
      <c r="L230" s="151"/>
      <c r="M230" s="151"/>
      <c r="N230" s="151"/>
      <c r="O230" s="151"/>
      <c r="P230" s="151"/>
      <c r="Q230" s="151"/>
      <c r="R230" s="56" t="s">
        <v>2616</v>
      </c>
      <c r="S230" s="67" t="s">
        <v>2617</v>
      </c>
      <c r="T230" s="67" t="s">
        <v>2093</v>
      </c>
      <c r="U230" s="67" t="s">
        <v>28</v>
      </c>
      <c r="V230" s="116">
        <v>84098.0</v>
      </c>
      <c r="W230" s="67" t="s">
        <v>2094</v>
      </c>
      <c r="X230" s="152" t="s">
        <v>1642</v>
      </c>
      <c r="Y230" s="153">
        <f t="shared" si="276"/>
        <v>44466</v>
      </c>
      <c r="Z230" s="153"/>
      <c r="AA230" s="152"/>
      <c r="AB230" s="27">
        <f t="shared" si="277"/>
        <v>1446</v>
      </c>
      <c r="AC230" s="150" t="str">
        <f t="shared" si="278"/>
        <v/>
      </c>
      <c r="AD230" s="67" t="s">
        <v>2618</v>
      </c>
      <c r="AF230" s="14"/>
      <c r="AG230" s="14"/>
      <c r="AH230" s="14"/>
      <c r="AI230" s="14"/>
      <c r="AJ230" s="14"/>
      <c r="AK230" s="14"/>
      <c r="AL230" s="14"/>
    </row>
    <row r="231" ht="14.25" customHeight="1">
      <c r="A231" s="39">
        <v>8.0</v>
      </c>
      <c r="B231" s="37">
        <v>44319.0</v>
      </c>
      <c r="C231" s="38">
        <f t="shared" si="275"/>
        <v>1593</v>
      </c>
      <c r="D231" s="39" t="s">
        <v>2619</v>
      </c>
      <c r="E231" s="40">
        <v>1.223344E7</v>
      </c>
      <c r="F231" s="36" t="s">
        <v>52</v>
      </c>
      <c r="G231" s="14"/>
      <c r="H231" s="14"/>
      <c r="I231" s="14"/>
      <c r="J231" s="36">
        <v>30.0</v>
      </c>
      <c r="O231" s="14"/>
      <c r="P231" s="14"/>
      <c r="Q231" s="14"/>
      <c r="R231" s="39" t="s">
        <v>2620</v>
      </c>
      <c r="S231" s="39" t="s">
        <v>282</v>
      </c>
      <c r="T231" s="39" t="s">
        <v>283</v>
      </c>
      <c r="U231" s="39" t="s">
        <v>28</v>
      </c>
      <c r="V231" s="81">
        <v>84042.0</v>
      </c>
      <c r="W231" s="39" t="s">
        <v>35</v>
      </c>
      <c r="X231" s="36" t="s">
        <v>64</v>
      </c>
      <c r="Y231" s="37">
        <v>44495.0</v>
      </c>
      <c r="Z231" s="37">
        <v>44539.0</v>
      </c>
      <c r="AA231" s="36" t="s">
        <v>2621</v>
      </c>
      <c r="AB231" s="36" t="str">
        <f t="shared" si="277"/>
        <v/>
      </c>
      <c r="AC231" s="38">
        <f t="shared" si="278"/>
        <v>44</v>
      </c>
      <c r="AD231" s="146" t="s">
        <v>2622</v>
      </c>
      <c r="AF231" s="14"/>
      <c r="AG231" s="14"/>
      <c r="AH231" s="14"/>
      <c r="AI231" s="14"/>
      <c r="AJ231" s="14"/>
      <c r="AK231" s="14"/>
      <c r="AL231" s="14"/>
    </row>
    <row r="232" ht="14.25" customHeight="1">
      <c r="A232" s="39">
        <v>12.0</v>
      </c>
      <c r="B232" s="37">
        <v>44502.0</v>
      </c>
      <c r="C232" s="38">
        <f t="shared" si="275"/>
        <v>1410</v>
      </c>
      <c r="D232" s="39" t="s">
        <v>2623</v>
      </c>
      <c r="E232" s="40">
        <v>10688.0</v>
      </c>
      <c r="F232" s="36" t="s">
        <v>45</v>
      </c>
      <c r="G232" s="14"/>
      <c r="H232" s="14"/>
      <c r="I232" s="14"/>
      <c r="J232" s="36">
        <v>44.0</v>
      </c>
      <c r="O232" s="14"/>
      <c r="P232" s="14"/>
      <c r="Q232" s="14"/>
      <c r="R232" s="39" t="s">
        <v>2336</v>
      </c>
      <c r="S232" s="39" t="s">
        <v>305</v>
      </c>
      <c r="T232" s="39" t="s">
        <v>277</v>
      </c>
      <c r="U232" s="39" t="s">
        <v>28</v>
      </c>
      <c r="V232" s="81">
        <v>84003.0</v>
      </c>
      <c r="W232" s="39" t="s">
        <v>35</v>
      </c>
      <c r="X232" s="36" t="s">
        <v>1642</v>
      </c>
      <c r="Y232" s="37">
        <f>IF(X232="V",B232,IF(X232="C",B232,""))</f>
        <v>44502</v>
      </c>
      <c r="Z232" s="37"/>
      <c r="AA232" s="36"/>
      <c r="AB232" s="27">
        <f t="shared" si="277"/>
        <v>1410</v>
      </c>
      <c r="AC232" s="38" t="str">
        <f t="shared" si="278"/>
        <v/>
      </c>
      <c r="AD232" s="146" t="s">
        <v>2624</v>
      </c>
      <c r="AE232" s="14"/>
      <c r="AF232" s="14"/>
      <c r="AG232" s="14"/>
      <c r="AH232" s="14"/>
      <c r="AI232" s="14"/>
      <c r="AJ232" s="14"/>
      <c r="AK232" s="14"/>
      <c r="AL232" s="14"/>
    </row>
    <row r="233" ht="14.25" customHeight="1">
      <c r="A233" s="14"/>
      <c r="B233" s="14"/>
      <c r="C233" s="27"/>
      <c r="D233" s="14"/>
      <c r="F233" s="27"/>
      <c r="G233" s="14"/>
      <c r="H233" s="14"/>
      <c r="I233" s="14"/>
      <c r="J233" s="27"/>
      <c r="K233" s="27"/>
      <c r="L233" s="27"/>
      <c r="M233" s="27"/>
      <c r="N233" s="27"/>
      <c r="O233" s="27"/>
      <c r="P233" s="27"/>
      <c r="Q233" s="27"/>
      <c r="R233" s="14"/>
      <c r="S233" s="14"/>
      <c r="T233" s="14"/>
      <c r="U233" s="14"/>
      <c r="V233" s="66"/>
      <c r="W233" s="14"/>
      <c r="X233" s="27"/>
      <c r="Y233" s="29"/>
      <c r="Z233" s="14"/>
      <c r="AA233" s="27"/>
      <c r="AB233" s="27"/>
      <c r="AC233" s="27"/>
      <c r="AD233" s="14"/>
      <c r="AE233" s="14"/>
      <c r="AF233" s="14"/>
    </row>
    <row r="234" ht="14.25" customHeight="1">
      <c r="A234" s="83">
        <v>8.0</v>
      </c>
      <c r="B234" s="160">
        <v>44106.0</v>
      </c>
      <c r="C234" s="161">
        <f t="shared" ref="C234:C240" si="280">B$3-B234</f>
        <v>1806</v>
      </c>
      <c r="D234" s="83" t="s">
        <v>2625</v>
      </c>
      <c r="E234" s="83">
        <v>1.2236128E7</v>
      </c>
      <c r="F234" s="162" t="s">
        <v>52</v>
      </c>
      <c r="G234" s="83"/>
      <c r="H234" s="83"/>
      <c r="I234" s="83"/>
      <c r="J234" s="162">
        <v>27.0</v>
      </c>
      <c r="K234" s="162"/>
      <c r="L234" s="162"/>
      <c r="M234" s="162"/>
      <c r="N234" s="162"/>
      <c r="O234" s="162" t="str">
        <f t="shared" ref="O234:P234" si="279">IF(M234&gt;0,1,"")</f>
        <v/>
      </c>
      <c r="P234" s="162" t="str">
        <f t="shared" si="279"/>
        <v/>
      </c>
      <c r="Q234" s="162"/>
      <c r="R234" s="83" t="s">
        <v>1215</v>
      </c>
      <c r="S234" s="163" t="s">
        <v>1216</v>
      </c>
      <c r="T234" s="163" t="s">
        <v>186</v>
      </c>
      <c r="U234" s="163" t="s">
        <v>28</v>
      </c>
      <c r="V234" s="164">
        <v>84116.0</v>
      </c>
      <c r="W234" s="163" t="s">
        <v>29</v>
      </c>
      <c r="X234" s="165"/>
      <c r="Y234" s="166"/>
      <c r="Z234" s="160"/>
      <c r="AA234" s="162"/>
      <c r="AB234" s="162"/>
      <c r="AC234" s="161"/>
      <c r="AD234" s="83" t="s">
        <v>2626</v>
      </c>
      <c r="AE234" s="83"/>
      <c r="AF234" s="83"/>
      <c r="AG234" s="83"/>
      <c r="AH234" s="83"/>
      <c r="AI234" s="83"/>
      <c r="AJ234" s="14"/>
      <c r="AK234" s="14"/>
      <c r="AL234" s="14"/>
    </row>
    <row r="235" ht="14.25" customHeight="1">
      <c r="A235" s="14">
        <v>16.0</v>
      </c>
      <c r="B235" s="30">
        <v>44512.0</v>
      </c>
      <c r="C235" s="31">
        <f t="shared" si="280"/>
        <v>1400</v>
      </c>
      <c r="D235" s="14" t="s">
        <v>2627</v>
      </c>
      <c r="E235" s="34">
        <v>125044.0</v>
      </c>
      <c r="F235" s="27" t="s">
        <v>52</v>
      </c>
      <c r="G235" s="14"/>
      <c r="H235" s="14"/>
      <c r="I235" s="14"/>
      <c r="J235" s="27">
        <v>70.0</v>
      </c>
      <c r="K235" s="27"/>
      <c r="L235" s="27"/>
      <c r="M235" s="27"/>
      <c r="N235" s="27"/>
      <c r="O235" s="45" t="str">
        <f t="shared" ref="O235:P235" si="281">IF(M235&gt;0,1,"")</f>
        <v/>
      </c>
      <c r="P235" s="45" t="str">
        <f t="shared" si="281"/>
        <v/>
      </c>
      <c r="Q235" s="45"/>
      <c r="R235" s="14" t="s">
        <v>1178</v>
      </c>
      <c r="S235" s="35" t="s">
        <v>1179</v>
      </c>
      <c r="T235" s="35" t="s">
        <v>437</v>
      </c>
      <c r="U235" s="35" t="s">
        <v>28</v>
      </c>
      <c r="V235" s="144">
        <v>84065.0</v>
      </c>
      <c r="W235" s="35" t="s">
        <v>29</v>
      </c>
      <c r="X235" s="42" t="s">
        <v>64</v>
      </c>
      <c r="Y235" s="29">
        <f t="shared" ref="Y235:Y240" si="283">IF(X235="V",B235,IF(X235="C",B235,""))</f>
        <v>44512</v>
      </c>
      <c r="Z235" s="30">
        <v>44545.0</v>
      </c>
      <c r="AA235" s="27" t="s">
        <v>2628</v>
      </c>
      <c r="AB235" s="27" t="str">
        <f t="shared" ref="AB235:AB240" si="284">IF(X235="V",B$3-Y235,IF(X235="C","",""))</f>
        <v/>
      </c>
      <c r="AC235" s="31">
        <f t="shared" ref="AC235:AC240" si="285">IF(X235="","",IF(X235="V","",IF(X235="C",Z235-Y235,"Yikes")))</f>
        <v>33</v>
      </c>
      <c r="AD235" s="14" t="s">
        <v>2629</v>
      </c>
      <c r="AF235" s="14"/>
      <c r="AG235" s="14"/>
      <c r="AH235" s="14"/>
      <c r="AI235" s="14"/>
      <c r="AJ235" s="14"/>
      <c r="AK235" s="14"/>
      <c r="AL235" s="14"/>
    </row>
    <row r="236" ht="14.25" customHeight="1">
      <c r="A236" s="14">
        <v>12.0</v>
      </c>
      <c r="B236" s="30">
        <v>44518.0</v>
      </c>
      <c r="C236" s="31">
        <f t="shared" si="280"/>
        <v>1394</v>
      </c>
      <c r="D236" s="14" t="s">
        <v>2630</v>
      </c>
      <c r="E236" s="34">
        <v>114091.0</v>
      </c>
      <c r="F236" s="27" t="s">
        <v>52</v>
      </c>
      <c r="G236" s="14"/>
      <c r="H236" s="14"/>
      <c r="I236" s="14"/>
      <c r="J236" s="27">
        <v>49.0</v>
      </c>
      <c r="K236" s="27"/>
      <c r="L236" s="27"/>
      <c r="M236" s="27"/>
      <c r="N236" s="27"/>
      <c r="O236" s="45" t="str">
        <f t="shared" ref="O236:P236" si="282">IF(M236&gt;0,1,"")</f>
        <v/>
      </c>
      <c r="P236" s="45" t="str">
        <f t="shared" si="282"/>
        <v/>
      </c>
      <c r="Q236" s="45"/>
      <c r="R236" s="14" t="s">
        <v>1271</v>
      </c>
      <c r="S236" s="35" t="s">
        <v>1272</v>
      </c>
      <c r="T236" s="35" t="s">
        <v>453</v>
      </c>
      <c r="U236" s="35" t="s">
        <v>28</v>
      </c>
      <c r="V236" s="144">
        <v>84088.0</v>
      </c>
      <c r="W236" s="35" t="s">
        <v>29</v>
      </c>
      <c r="X236" s="42" t="s">
        <v>64</v>
      </c>
      <c r="Y236" s="29">
        <f t="shared" si="283"/>
        <v>44518</v>
      </c>
      <c r="Z236" s="30">
        <v>44545.0</v>
      </c>
      <c r="AA236" s="27" t="s">
        <v>2631</v>
      </c>
      <c r="AB236" s="27" t="str">
        <f t="shared" si="284"/>
        <v/>
      </c>
      <c r="AC236" s="31">
        <f t="shared" si="285"/>
        <v>27</v>
      </c>
      <c r="AD236" s="14" t="s">
        <v>2632</v>
      </c>
      <c r="AF236" s="14"/>
      <c r="AG236" s="14"/>
      <c r="AH236" s="14"/>
      <c r="AI236" s="14"/>
      <c r="AJ236" s="14"/>
      <c r="AK236" s="14"/>
      <c r="AL236" s="14"/>
    </row>
    <row r="237" ht="14.25" customHeight="1">
      <c r="A237" s="14">
        <v>12.0</v>
      </c>
      <c r="B237" s="30">
        <v>44540.0</v>
      </c>
      <c r="C237" s="31">
        <f t="shared" si="280"/>
        <v>1372</v>
      </c>
      <c r="D237" s="14" t="s">
        <v>2633</v>
      </c>
      <c r="E237" s="34">
        <v>80272.0</v>
      </c>
      <c r="F237" s="27" t="s">
        <v>52</v>
      </c>
      <c r="G237" s="14"/>
      <c r="H237" s="14"/>
      <c r="I237" s="14"/>
      <c r="J237" s="27">
        <v>40.0</v>
      </c>
      <c r="K237" s="27"/>
      <c r="L237" s="27"/>
      <c r="M237" s="27"/>
      <c r="N237" s="27"/>
      <c r="O237" s="45" t="str">
        <f t="shared" ref="O237:P237" si="286">IF(M237&gt;0,1,"")</f>
        <v/>
      </c>
      <c r="P237" s="45" t="str">
        <f t="shared" si="286"/>
        <v/>
      </c>
      <c r="Q237" s="45"/>
      <c r="R237" s="14" t="s">
        <v>2634</v>
      </c>
      <c r="S237" s="35" t="s">
        <v>929</v>
      </c>
      <c r="T237" s="35" t="s">
        <v>186</v>
      </c>
      <c r="U237" s="35" t="s">
        <v>28</v>
      </c>
      <c r="V237" s="144">
        <v>84124.0</v>
      </c>
      <c r="W237" s="35" t="s">
        <v>29</v>
      </c>
      <c r="X237" s="42" t="s">
        <v>64</v>
      </c>
      <c r="Y237" s="29">
        <f t="shared" si="283"/>
        <v>44540</v>
      </c>
      <c r="Z237" s="30">
        <v>44547.0</v>
      </c>
      <c r="AA237" s="27" t="s">
        <v>2635</v>
      </c>
      <c r="AB237" s="27" t="str">
        <f t="shared" si="284"/>
        <v/>
      </c>
      <c r="AC237" s="31">
        <f t="shared" si="285"/>
        <v>7</v>
      </c>
      <c r="AD237" s="14" t="s">
        <v>2636</v>
      </c>
      <c r="AF237" s="14"/>
      <c r="AG237" s="14"/>
      <c r="AH237" s="14"/>
      <c r="AI237" s="14"/>
      <c r="AJ237" s="14"/>
      <c r="AK237" s="14"/>
      <c r="AL237" s="14"/>
    </row>
    <row r="238" ht="14.25" customHeight="1">
      <c r="A238" s="14">
        <v>8.0</v>
      </c>
      <c r="B238" s="30">
        <v>44544.0</v>
      </c>
      <c r="C238" s="31">
        <f t="shared" si="280"/>
        <v>1368</v>
      </c>
      <c r="D238" s="14" t="s">
        <v>2637</v>
      </c>
      <c r="E238" s="34">
        <v>4832.0</v>
      </c>
      <c r="F238" s="27" t="s">
        <v>52</v>
      </c>
      <c r="G238" s="14"/>
      <c r="H238" s="14"/>
      <c r="I238" s="14"/>
      <c r="J238" s="27">
        <v>33.0</v>
      </c>
      <c r="K238" s="27"/>
      <c r="L238" s="27"/>
      <c r="M238" s="27"/>
      <c r="N238" s="27"/>
      <c r="O238" s="45" t="str">
        <f t="shared" ref="O238:P238" si="287">IF(M238&gt;0,1,"")</f>
        <v/>
      </c>
      <c r="P238" s="45" t="str">
        <f t="shared" si="287"/>
        <v/>
      </c>
      <c r="Q238" s="45"/>
      <c r="R238" s="14" t="s">
        <v>77</v>
      </c>
      <c r="S238" s="35" t="s">
        <v>1203</v>
      </c>
      <c r="T238" s="35" t="s">
        <v>418</v>
      </c>
      <c r="U238" s="35" t="s">
        <v>28</v>
      </c>
      <c r="V238" s="144">
        <v>84109.0</v>
      </c>
      <c r="W238" s="35" t="s">
        <v>29</v>
      </c>
      <c r="X238" s="42" t="s">
        <v>64</v>
      </c>
      <c r="Y238" s="29">
        <f t="shared" si="283"/>
        <v>44544</v>
      </c>
      <c r="Z238" s="30">
        <v>44547.0</v>
      </c>
      <c r="AA238" s="27" t="s">
        <v>2638</v>
      </c>
      <c r="AB238" s="27" t="str">
        <f t="shared" si="284"/>
        <v/>
      </c>
      <c r="AC238" s="31">
        <f t="shared" si="285"/>
        <v>3</v>
      </c>
      <c r="AD238" s="14" t="s">
        <v>2639</v>
      </c>
      <c r="AF238" s="14"/>
      <c r="AG238" s="14"/>
      <c r="AH238" s="14"/>
      <c r="AI238" s="14"/>
      <c r="AJ238" s="14"/>
      <c r="AK238" s="14"/>
      <c r="AL238" s="14"/>
    </row>
    <row r="239" ht="14.25" customHeight="1">
      <c r="A239" s="14">
        <v>8.0</v>
      </c>
      <c r="B239" s="30">
        <v>44503.0</v>
      </c>
      <c r="C239" s="31">
        <f t="shared" si="280"/>
        <v>1409</v>
      </c>
      <c r="D239" s="14" t="s">
        <v>2640</v>
      </c>
      <c r="E239" s="34">
        <v>33682.0</v>
      </c>
      <c r="F239" s="27" t="s">
        <v>52</v>
      </c>
      <c r="G239" s="14"/>
      <c r="H239" s="14"/>
      <c r="I239" s="14"/>
      <c r="J239" s="27">
        <v>32.0</v>
      </c>
      <c r="K239" s="27"/>
      <c r="L239" s="27"/>
      <c r="M239" s="27"/>
      <c r="N239" s="27"/>
      <c r="O239" s="45" t="str">
        <f t="shared" ref="O239:P239" si="288">IF(M239&gt;0,1,"")</f>
        <v/>
      </c>
      <c r="P239" s="45" t="str">
        <f t="shared" si="288"/>
        <v/>
      </c>
      <c r="Q239" s="45"/>
      <c r="R239" s="14" t="s">
        <v>1087</v>
      </c>
      <c r="S239" s="35" t="s">
        <v>1088</v>
      </c>
      <c r="T239" s="35" t="s">
        <v>186</v>
      </c>
      <c r="U239" s="35" t="s">
        <v>28</v>
      </c>
      <c r="V239" s="144">
        <v>84102.0</v>
      </c>
      <c r="W239" s="35" t="s">
        <v>29</v>
      </c>
      <c r="X239" s="42" t="s">
        <v>64</v>
      </c>
      <c r="Y239" s="29">
        <f t="shared" si="283"/>
        <v>44503</v>
      </c>
      <c r="Z239" s="30">
        <v>44547.0</v>
      </c>
      <c r="AA239" s="27" t="s">
        <v>2641</v>
      </c>
      <c r="AB239" s="27" t="str">
        <f t="shared" si="284"/>
        <v/>
      </c>
      <c r="AC239" s="31">
        <f t="shared" si="285"/>
        <v>44</v>
      </c>
      <c r="AD239" s="14" t="s">
        <v>2200</v>
      </c>
      <c r="AF239" s="14"/>
      <c r="AG239" s="14"/>
      <c r="AH239" s="14"/>
      <c r="AI239" s="14"/>
      <c r="AJ239" s="14"/>
      <c r="AK239" s="14"/>
      <c r="AL239" s="14"/>
    </row>
    <row r="240" ht="14.25" customHeight="1">
      <c r="A240" s="14">
        <v>4.0</v>
      </c>
      <c r="B240" s="30">
        <v>44508.0</v>
      </c>
      <c r="C240" s="31">
        <f t="shared" si="280"/>
        <v>1404</v>
      </c>
      <c r="D240" s="14" t="s">
        <v>2642</v>
      </c>
      <c r="E240" s="34">
        <v>15956.0</v>
      </c>
      <c r="F240" s="27" t="s">
        <v>52</v>
      </c>
      <c r="G240" s="14"/>
      <c r="H240" s="14"/>
      <c r="I240" s="14"/>
      <c r="J240" s="27">
        <v>19.0</v>
      </c>
      <c r="K240" s="27"/>
      <c r="L240" s="27"/>
      <c r="M240" s="27"/>
      <c r="N240" s="27"/>
      <c r="O240" s="45" t="str">
        <f t="shared" ref="O240:P240" si="289">IF(M240&gt;0,1,"")</f>
        <v/>
      </c>
      <c r="P240" s="45" t="str">
        <f t="shared" si="289"/>
        <v/>
      </c>
      <c r="Q240" s="45"/>
      <c r="R240" s="14" t="s">
        <v>2643</v>
      </c>
      <c r="S240" s="35" t="s">
        <v>2644</v>
      </c>
      <c r="T240" s="35" t="s">
        <v>186</v>
      </c>
      <c r="U240" s="35" t="s">
        <v>28</v>
      </c>
      <c r="V240" s="144">
        <v>84101.0</v>
      </c>
      <c r="W240" s="35" t="s">
        <v>29</v>
      </c>
      <c r="X240" s="42" t="s">
        <v>64</v>
      </c>
      <c r="Y240" s="29">
        <f t="shared" si="283"/>
        <v>44508</v>
      </c>
      <c r="Z240" s="30">
        <v>44547.0</v>
      </c>
      <c r="AA240" s="27" t="s">
        <v>2645</v>
      </c>
      <c r="AB240" s="27" t="str">
        <f t="shared" si="284"/>
        <v/>
      </c>
      <c r="AC240" s="31">
        <f t="shared" si="285"/>
        <v>39</v>
      </c>
      <c r="AD240" s="14" t="s">
        <v>2200</v>
      </c>
      <c r="AF240" s="67"/>
      <c r="AG240" s="56"/>
      <c r="AH240" s="14"/>
      <c r="AI240" s="14"/>
      <c r="AJ240" s="14"/>
      <c r="AK240" s="14"/>
      <c r="AL240" s="14"/>
    </row>
    <row r="241" ht="14.25" customHeight="1">
      <c r="A241" s="14"/>
      <c r="B241" s="14"/>
      <c r="C241" s="27"/>
      <c r="D241" s="14"/>
      <c r="F241" s="27"/>
      <c r="G241" s="14"/>
      <c r="H241" s="14"/>
      <c r="I241" s="14"/>
      <c r="J241" s="27"/>
      <c r="K241" s="27"/>
      <c r="L241" s="27"/>
      <c r="M241" s="27"/>
      <c r="N241" s="27"/>
      <c r="O241" s="27"/>
      <c r="P241" s="27"/>
      <c r="Q241" s="27"/>
      <c r="R241" s="14"/>
      <c r="S241" s="14"/>
      <c r="T241" s="14"/>
      <c r="U241" s="14"/>
      <c r="V241" s="66"/>
      <c r="W241" s="14"/>
      <c r="X241" s="27"/>
      <c r="Y241" s="29"/>
      <c r="Z241" s="14"/>
      <c r="AA241" s="27"/>
      <c r="AB241" s="27"/>
      <c r="AC241" s="27"/>
      <c r="AD241" s="14"/>
      <c r="AE241" s="14"/>
      <c r="AF241" s="14"/>
    </row>
    <row r="242" ht="14.25" customHeight="1">
      <c r="A242" s="39">
        <v>12.0</v>
      </c>
      <c r="B242" s="37">
        <v>44468.0</v>
      </c>
      <c r="C242" s="38">
        <f t="shared" ref="C242:C244" si="290">B$3-B242</f>
        <v>1444</v>
      </c>
      <c r="D242" s="39" t="s">
        <v>2646</v>
      </c>
      <c r="E242" s="40">
        <v>42543.0</v>
      </c>
      <c r="F242" s="36" t="s">
        <v>52</v>
      </c>
      <c r="G242" s="14"/>
      <c r="H242" s="14"/>
      <c r="I242" s="14"/>
      <c r="J242" s="36">
        <v>50.0</v>
      </c>
      <c r="O242" s="14"/>
      <c r="P242" s="14"/>
      <c r="Q242" s="14"/>
      <c r="R242" s="39" t="s">
        <v>1452</v>
      </c>
      <c r="S242" s="39" t="s">
        <v>2647</v>
      </c>
      <c r="T242" s="39" t="s">
        <v>114</v>
      </c>
      <c r="U242" s="39" t="s">
        <v>28</v>
      </c>
      <c r="V242" s="81">
        <v>84660.0</v>
      </c>
      <c r="W242" s="39" t="s">
        <v>35</v>
      </c>
      <c r="X242" s="36" t="s">
        <v>64</v>
      </c>
      <c r="Y242" s="37">
        <f t="shared" ref="Y242:Y244" si="292">IF(X242="V",B242,IF(X242="C",B242,""))</f>
        <v>44468</v>
      </c>
      <c r="Z242" s="37">
        <v>44551.0</v>
      </c>
      <c r="AA242" s="36" t="s">
        <v>2648</v>
      </c>
      <c r="AB242" s="36" t="str">
        <f t="shared" ref="AB242:AB244" si="293">IF(X242="V",B$3-Y242,IF(X242="C","",""))</f>
        <v/>
      </c>
      <c r="AC242" s="38">
        <f t="shared" ref="AC242:AC244" si="294">IF(X242="","",IF(X242="V","",IF(X242="C",Z242-Y242,"Yikes")))</f>
        <v>83</v>
      </c>
      <c r="AD242" s="146" t="s">
        <v>2649</v>
      </c>
      <c r="AE242" s="14"/>
      <c r="AF242" s="14"/>
      <c r="AG242" s="14"/>
      <c r="AH242" s="14"/>
      <c r="AI242" s="14"/>
      <c r="AJ242" s="14"/>
      <c r="AK242" s="14"/>
      <c r="AL242" s="14"/>
    </row>
    <row r="243" ht="14.25" customHeight="1">
      <c r="A243" s="14">
        <v>12.0</v>
      </c>
      <c r="B243" s="30">
        <v>44545.0</v>
      </c>
      <c r="C243" s="31">
        <f t="shared" si="290"/>
        <v>1367</v>
      </c>
      <c r="D243" s="14" t="s">
        <v>2650</v>
      </c>
      <c r="E243" s="34">
        <v>122.0</v>
      </c>
      <c r="F243" s="27" t="s">
        <v>52</v>
      </c>
      <c r="G243" s="14"/>
      <c r="H243" s="14"/>
      <c r="I243" s="14"/>
      <c r="J243" s="27">
        <v>40.0</v>
      </c>
      <c r="K243" s="27"/>
      <c r="L243" s="27"/>
      <c r="M243" s="27"/>
      <c r="N243" s="27"/>
      <c r="O243" s="45" t="str">
        <f t="shared" ref="O243:P243" si="291">IF(M243&gt;0,1,"")</f>
        <v/>
      </c>
      <c r="P243" s="45" t="str">
        <f t="shared" si="291"/>
        <v/>
      </c>
      <c r="Q243" s="45"/>
      <c r="R243" s="14" t="s">
        <v>2651</v>
      </c>
      <c r="S243" s="35" t="s">
        <v>1188</v>
      </c>
      <c r="T243" s="35" t="s">
        <v>453</v>
      </c>
      <c r="U243" s="35" t="s">
        <v>28</v>
      </c>
      <c r="V243" s="144">
        <v>84084.0</v>
      </c>
      <c r="W243" s="14" t="s">
        <v>29</v>
      </c>
      <c r="X243" s="27" t="s">
        <v>64</v>
      </c>
      <c r="Y243" s="29">
        <f t="shared" si="292"/>
        <v>44545</v>
      </c>
      <c r="Z243" s="30">
        <v>44553.0</v>
      </c>
      <c r="AA243" s="27" t="s">
        <v>2652</v>
      </c>
      <c r="AB243" s="27" t="str">
        <f t="shared" si="293"/>
        <v/>
      </c>
      <c r="AC243" s="31">
        <f t="shared" si="294"/>
        <v>8</v>
      </c>
      <c r="AD243" s="14" t="s">
        <v>2653</v>
      </c>
      <c r="AF243" s="14"/>
      <c r="AG243" s="14"/>
      <c r="AH243" s="14"/>
      <c r="AI243" s="14"/>
      <c r="AJ243" s="14"/>
      <c r="AK243" s="14"/>
      <c r="AL243" s="14"/>
    </row>
    <row r="244" ht="14.25" customHeight="1">
      <c r="A244" s="14">
        <v>8.0</v>
      </c>
      <c r="B244" s="30">
        <v>44518.0</v>
      </c>
      <c r="C244" s="31">
        <f t="shared" si="290"/>
        <v>1394</v>
      </c>
      <c r="D244" s="14" t="s">
        <v>2654</v>
      </c>
      <c r="E244" s="34">
        <v>40330.0</v>
      </c>
      <c r="F244" s="27" t="s">
        <v>52</v>
      </c>
      <c r="G244" s="14"/>
      <c r="H244" s="14"/>
      <c r="I244" s="14"/>
      <c r="J244" s="27">
        <v>44.0</v>
      </c>
      <c r="K244" s="27"/>
      <c r="L244" s="27"/>
      <c r="M244" s="27"/>
      <c r="N244" s="27"/>
      <c r="O244" s="45" t="str">
        <f t="shared" ref="O244:P244" si="295">IF(M244&gt;0,1,"")</f>
        <v/>
      </c>
      <c r="P244" s="45" t="str">
        <f t="shared" si="295"/>
        <v/>
      </c>
      <c r="Q244" s="45"/>
      <c r="R244" s="14" t="s">
        <v>975</v>
      </c>
      <c r="S244" s="35" t="s">
        <v>976</v>
      </c>
      <c r="T244" s="35" t="s">
        <v>731</v>
      </c>
      <c r="U244" s="35" t="s">
        <v>28</v>
      </c>
      <c r="V244" s="144">
        <v>84123.0</v>
      </c>
      <c r="W244" s="35" t="s">
        <v>29</v>
      </c>
      <c r="X244" s="42" t="s">
        <v>64</v>
      </c>
      <c r="Y244" s="29">
        <f t="shared" si="292"/>
        <v>44518</v>
      </c>
      <c r="Z244" s="30">
        <v>44553.0</v>
      </c>
      <c r="AA244" s="27" t="s">
        <v>2655</v>
      </c>
      <c r="AB244" s="27" t="str">
        <f t="shared" si="293"/>
        <v/>
      </c>
      <c r="AC244" s="31">
        <f t="shared" si="294"/>
        <v>35</v>
      </c>
      <c r="AD244" s="14" t="s">
        <v>2656</v>
      </c>
      <c r="AF244" s="14"/>
      <c r="AG244" s="14"/>
      <c r="AH244" s="14"/>
      <c r="AI244" s="14"/>
      <c r="AJ244" s="14"/>
      <c r="AK244" s="14"/>
      <c r="AL244" s="14"/>
    </row>
    <row r="245" ht="14.25" customHeight="1">
      <c r="A245" s="14"/>
      <c r="B245" s="14"/>
      <c r="C245" s="27"/>
      <c r="D245" s="14"/>
      <c r="F245" s="27"/>
      <c r="G245" s="14"/>
      <c r="H245" s="14"/>
      <c r="I245" s="14"/>
      <c r="J245" s="27"/>
      <c r="K245" s="27"/>
      <c r="L245" s="27"/>
      <c r="M245" s="27"/>
      <c r="N245" s="27"/>
      <c r="O245" s="27"/>
      <c r="P245" s="27"/>
      <c r="Q245" s="27"/>
      <c r="R245" s="14"/>
      <c r="S245" s="14"/>
      <c r="T245" s="14"/>
      <c r="U245" s="14"/>
      <c r="V245" s="66"/>
      <c r="W245" s="14"/>
      <c r="X245" s="27"/>
      <c r="Y245" s="29"/>
      <c r="Z245" s="14"/>
      <c r="AA245" s="27"/>
      <c r="AB245" s="27"/>
      <c r="AC245" s="27"/>
      <c r="AD245" s="14"/>
      <c r="AE245" s="14"/>
      <c r="AF245" s="14"/>
    </row>
    <row r="246" ht="14.25" customHeight="1">
      <c r="A246" s="39">
        <v>8.0</v>
      </c>
      <c r="B246" s="37">
        <v>44405.0</v>
      </c>
      <c r="C246" s="38">
        <f t="shared" ref="C246:C249" si="296">B$3-B246</f>
        <v>1507</v>
      </c>
      <c r="D246" s="39" t="s">
        <v>2657</v>
      </c>
      <c r="E246" s="40">
        <v>79035.0</v>
      </c>
      <c r="F246" s="36" t="s">
        <v>52</v>
      </c>
      <c r="G246" s="14"/>
      <c r="H246" s="14"/>
      <c r="I246" s="14"/>
      <c r="J246" s="36">
        <v>30.0</v>
      </c>
      <c r="O246" s="14"/>
      <c r="P246" s="14"/>
      <c r="Q246" s="14"/>
      <c r="R246" s="39" t="s">
        <v>171</v>
      </c>
      <c r="S246" s="39" t="s">
        <v>172</v>
      </c>
      <c r="T246" s="39" t="s">
        <v>149</v>
      </c>
      <c r="U246" s="39" t="s">
        <v>28</v>
      </c>
      <c r="V246" s="81">
        <v>84663.0</v>
      </c>
      <c r="W246" s="39" t="s">
        <v>35</v>
      </c>
      <c r="X246" s="36" t="s">
        <v>64</v>
      </c>
      <c r="Y246" s="37">
        <f t="shared" ref="Y246:Y249" si="297">IF(X246="V",B246,IF(X246="C",B246,""))</f>
        <v>44405</v>
      </c>
      <c r="Z246" s="37">
        <v>44557.0</v>
      </c>
      <c r="AA246" s="36" t="s">
        <v>2658</v>
      </c>
      <c r="AB246" s="36" t="str">
        <f t="shared" ref="AB246:AB249" si="298">IF(X246="V",B$3-Y246,IF(X246="C","",""))</f>
        <v/>
      </c>
      <c r="AC246" s="38">
        <f t="shared" ref="AC246:AC249" si="299">IF(X246="","",IF(X246="V","",IF(X246="C",Z246-Y246,"Yikes")))</f>
        <v>152</v>
      </c>
      <c r="AD246" s="146" t="s">
        <v>2659</v>
      </c>
      <c r="AE246" s="14"/>
      <c r="AF246" s="14"/>
      <c r="AG246" s="14"/>
      <c r="AH246" s="14"/>
      <c r="AI246" s="14"/>
      <c r="AJ246" s="14"/>
      <c r="AK246" s="14"/>
      <c r="AL246" s="14"/>
    </row>
    <row r="247" ht="14.25" customHeight="1">
      <c r="A247" s="39">
        <v>16.0</v>
      </c>
      <c r="B247" s="37">
        <v>44539.0</v>
      </c>
      <c r="C247" s="38">
        <f t="shared" si="296"/>
        <v>1373</v>
      </c>
      <c r="D247" s="39" t="s">
        <v>2660</v>
      </c>
      <c r="E247" s="39">
        <v>1.2236042E7</v>
      </c>
      <c r="F247" s="36" t="s">
        <v>52</v>
      </c>
      <c r="G247" s="39"/>
      <c r="H247" s="39"/>
      <c r="I247" s="39"/>
      <c r="J247" s="36">
        <v>70.0</v>
      </c>
      <c r="K247" s="36"/>
      <c r="L247" s="36"/>
      <c r="M247" s="36"/>
      <c r="N247" s="36"/>
      <c r="O247" s="36"/>
      <c r="P247" s="36"/>
      <c r="Q247" s="36"/>
      <c r="R247" s="39" t="s">
        <v>907</v>
      </c>
      <c r="S247" s="44" t="s">
        <v>908</v>
      </c>
      <c r="T247" s="44" t="s">
        <v>283</v>
      </c>
      <c r="U247" s="44" t="s">
        <v>28</v>
      </c>
      <c r="V247" s="167">
        <v>84042.0</v>
      </c>
      <c r="W247" s="44" t="s">
        <v>35</v>
      </c>
      <c r="X247" s="36" t="s">
        <v>64</v>
      </c>
      <c r="Y247" s="37">
        <f t="shared" si="297"/>
        <v>44539</v>
      </c>
      <c r="Z247" s="37">
        <v>44558.0</v>
      </c>
      <c r="AA247" s="36" t="s">
        <v>2661</v>
      </c>
      <c r="AB247" s="36" t="str">
        <f t="shared" si="298"/>
        <v/>
      </c>
      <c r="AC247" s="38">
        <f t="shared" si="299"/>
        <v>19</v>
      </c>
      <c r="AD247" s="146" t="s">
        <v>2662</v>
      </c>
      <c r="AF247" s="14"/>
      <c r="AG247" s="14"/>
      <c r="AH247" s="56"/>
      <c r="AI247" s="56"/>
      <c r="AJ247" s="14"/>
      <c r="AK247" s="14"/>
      <c r="AL247" s="14"/>
    </row>
    <row r="248" ht="14.25" customHeight="1">
      <c r="A248" s="39">
        <v>10.0</v>
      </c>
      <c r="B248" s="37">
        <v>44489.0</v>
      </c>
      <c r="C248" s="38">
        <f t="shared" si="296"/>
        <v>1423</v>
      </c>
      <c r="D248" s="39" t="s">
        <v>2663</v>
      </c>
      <c r="E248" s="40">
        <v>56567.0</v>
      </c>
      <c r="F248" s="36" t="s">
        <v>52</v>
      </c>
      <c r="G248" s="14"/>
      <c r="H248" s="14"/>
      <c r="I248" s="14"/>
      <c r="J248" s="36">
        <v>40.0</v>
      </c>
      <c r="O248" s="14"/>
      <c r="P248" s="14"/>
      <c r="Q248" s="14"/>
      <c r="R248" s="39" t="s">
        <v>1867</v>
      </c>
      <c r="S248" s="39" t="s">
        <v>1868</v>
      </c>
      <c r="T248" s="39" t="s">
        <v>179</v>
      </c>
      <c r="U248" s="39" t="s">
        <v>28</v>
      </c>
      <c r="V248" s="81">
        <v>84043.0</v>
      </c>
      <c r="W248" s="39" t="s">
        <v>35</v>
      </c>
      <c r="X248" s="36" t="s">
        <v>64</v>
      </c>
      <c r="Y248" s="37">
        <f t="shared" si="297"/>
        <v>44489</v>
      </c>
      <c r="Z248" s="37">
        <v>44558.0</v>
      </c>
      <c r="AA248" s="36" t="s">
        <v>2664</v>
      </c>
      <c r="AB248" s="36" t="str">
        <f t="shared" si="298"/>
        <v/>
      </c>
      <c r="AC248" s="38">
        <f t="shared" si="299"/>
        <v>69</v>
      </c>
      <c r="AD248" s="146" t="s">
        <v>2514</v>
      </c>
      <c r="AE248" s="14"/>
      <c r="AF248" s="14"/>
      <c r="AG248" s="14"/>
      <c r="AH248" s="14"/>
      <c r="AI248" s="14"/>
      <c r="AJ248" s="14"/>
      <c r="AK248" s="14"/>
      <c r="AL248" s="14"/>
    </row>
    <row r="249" ht="14.25" customHeight="1">
      <c r="A249" s="39">
        <v>8.0</v>
      </c>
      <c r="B249" s="37">
        <v>44461.0</v>
      </c>
      <c r="C249" s="38">
        <f t="shared" si="296"/>
        <v>1451</v>
      </c>
      <c r="D249" s="39" t="s">
        <v>2665</v>
      </c>
      <c r="E249" s="40">
        <v>115544.0</v>
      </c>
      <c r="F249" s="36" t="s">
        <v>52</v>
      </c>
      <c r="G249" s="14"/>
      <c r="H249" s="14"/>
      <c r="I249" s="14"/>
      <c r="J249" s="36">
        <v>32.0</v>
      </c>
      <c r="O249" s="14"/>
      <c r="P249" s="14"/>
      <c r="Q249" s="14"/>
      <c r="R249" s="39" t="s">
        <v>346</v>
      </c>
      <c r="S249" s="39" t="s">
        <v>347</v>
      </c>
      <c r="T249" s="39" t="s">
        <v>179</v>
      </c>
      <c r="U249" s="39" t="s">
        <v>28</v>
      </c>
      <c r="V249" s="81">
        <v>84043.0</v>
      </c>
      <c r="W249" s="39" t="s">
        <v>35</v>
      </c>
      <c r="X249" s="36" t="s">
        <v>64</v>
      </c>
      <c r="Y249" s="37">
        <f t="shared" si="297"/>
        <v>44461</v>
      </c>
      <c r="Z249" s="37">
        <v>44560.0</v>
      </c>
      <c r="AA249" s="36" t="s">
        <v>2666</v>
      </c>
      <c r="AB249" s="36" t="str">
        <f t="shared" si="298"/>
        <v/>
      </c>
      <c r="AC249" s="38">
        <f t="shared" si="299"/>
        <v>99</v>
      </c>
      <c r="AD249" s="146" t="s">
        <v>2667</v>
      </c>
      <c r="AE249" s="14"/>
      <c r="AF249" s="14"/>
      <c r="AG249" s="14"/>
      <c r="AH249" s="14"/>
      <c r="AI249" s="14"/>
      <c r="AJ249" s="14"/>
      <c r="AK249" s="14"/>
      <c r="AL249" s="14"/>
    </row>
    <row r="250" ht="14.25" customHeight="1">
      <c r="A250" s="14"/>
      <c r="B250" s="14"/>
      <c r="C250" s="27"/>
      <c r="D250" s="14"/>
      <c r="F250" s="27"/>
      <c r="G250" s="14"/>
      <c r="H250" s="14"/>
      <c r="I250" s="14"/>
      <c r="J250" s="27"/>
      <c r="K250" s="27"/>
      <c r="L250" s="27"/>
      <c r="M250" s="27"/>
      <c r="N250" s="27"/>
      <c r="O250" s="27"/>
      <c r="P250" s="27"/>
      <c r="Q250" s="27"/>
      <c r="R250" s="14"/>
      <c r="S250" s="14"/>
      <c r="T250" s="14"/>
      <c r="U250" s="14"/>
      <c r="V250" s="66"/>
      <c r="W250" s="14"/>
      <c r="X250" s="27"/>
      <c r="Y250" s="29"/>
      <c r="Z250" s="14"/>
      <c r="AA250" s="27"/>
      <c r="AB250" s="27"/>
      <c r="AC250" s="27"/>
      <c r="AD250" s="14"/>
      <c r="AE250" s="14"/>
      <c r="AF250" s="14"/>
    </row>
    <row r="251" ht="14.25" customHeight="1">
      <c r="A251" s="14">
        <v>8.0</v>
      </c>
      <c r="B251" s="30">
        <v>44547.0</v>
      </c>
      <c r="C251" s="31">
        <f>B$3-B251</f>
        <v>1365</v>
      </c>
      <c r="D251" s="14" t="s">
        <v>2668</v>
      </c>
      <c r="E251" s="34">
        <v>25284.0</v>
      </c>
      <c r="F251" s="27" t="s">
        <v>52</v>
      </c>
      <c r="G251" s="14"/>
      <c r="H251" s="14"/>
      <c r="I251" s="14"/>
      <c r="J251" s="27">
        <v>30.0</v>
      </c>
      <c r="K251" s="27"/>
      <c r="L251" s="27"/>
      <c r="M251" s="27"/>
      <c r="N251" s="27"/>
      <c r="O251" s="45" t="str">
        <f t="shared" ref="O251:P251" si="300">IF(M251&gt;0,1,"")</f>
        <v/>
      </c>
      <c r="P251" s="45" t="str">
        <f t="shared" si="300"/>
        <v/>
      </c>
      <c r="Q251" s="45"/>
      <c r="R251" s="14" t="s">
        <v>1611</v>
      </c>
      <c r="S251" s="35" t="s">
        <v>1612</v>
      </c>
      <c r="T251" s="35" t="s">
        <v>186</v>
      </c>
      <c r="U251" s="35" t="s">
        <v>28</v>
      </c>
      <c r="V251" s="144">
        <v>84108.0</v>
      </c>
      <c r="W251" s="35" t="s">
        <v>29</v>
      </c>
      <c r="X251" s="42" t="s">
        <v>1642</v>
      </c>
      <c r="Y251" s="29">
        <f>IF(X251="V",B251,IF(X251="C",B251,""))</f>
        <v>44547</v>
      </c>
      <c r="Z251" s="30"/>
      <c r="AA251" s="27"/>
      <c r="AB251" s="27">
        <f>IF(X251="V",B$3-Y251,IF(X251="C","",""))</f>
        <v>1365</v>
      </c>
      <c r="AC251" s="31" t="str">
        <f>IF(X251="","",IF(X251="V","",IF(X251="C",Z251-Y251,"Yikes")))</f>
        <v/>
      </c>
      <c r="AD251" s="14" t="s">
        <v>2669</v>
      </c>
      <c r="AF251" s="14"/>
      <c r="AG251" s="14"/>
      <c r="AH251" s="14"/>
      <c r="AI251" s="14"/>
      <c r="AJ251" s="14"/>
      <c r="AK251" s="14"/>
      <c r="AL251" s="14"/>
    </row>
    <row r="252" ht="14.25" customHeight="1">
      <c r="A252" s="14"/>
      <c r="B252" s="14"/>
      <c r="C252" s="27"/>
      <c r="D252" s="14"/>
      <c r="F252" s="27"/>
      <c r="G252" s="14"/>
      <c r="H252" s="14"/>
      <c r="I252" s="14"/>
      <c r="J252" s="27"/>
      <c r="K252" s="27"/>
      <c r="L252" s="27"/>
      <c r="M252" s="27"/>
      <c r="N252" s="27"/>
      <c r="O252" s="27"/>
      <c r="P252" s="27"/>
      <c r="Q252" s="27"/>
      <c r="R252" s="14"/>
      <c r="S252" s="14"/>
      <c r="T252" s="14"/>
      <c r="U252" s="14"/>
      <c r="V252" s="66"/>
      <c r="W252" s="14"/>
      <c r="X252" s="27"/>
      <c r="Y252" s="29"/>
      <c r="Z252" s="14"/>
      <c r="AA252" s="27"/>
      <c r="AB252" s="27"/>
      <c r="AC252" s="27"/>
      <c r="AD252" s="14"/>
      <c r="AE252" s="14"/>
      <c r="AF252" s="14"/>
    </row>
    <row r="253" ht="14.25" customHeight="1">
      <c r="A253" s="32">
        <v>6.0</v>
      </c>
      <c r="B253" s="46">
        <v>44202.0</v>
      </c>
      <c r="C253" s="31">
        <f t="shared" ref="C253:C257" si="302">B$3-B253</f>
        <v>1710</v>
      </c>
      <c r="D253" s="32" t="s">
        <v>2670</v>
      </c>
      <c r="E253" s="32">
        <v>7347.0</v>
      </c>
      <c r="F253" s="48" t="s">
        <v>52</v>
      </c>
      <c r="G253" s="32"/>
      <c r="H253" s="32"/>
      <c r="I253" s="32"/>
      <c r="J253" s="48">
        <v>19.0</v>
      </c>
      <c r="K253" s="48"/>
      <c r="L253" s="48"/>
      <c r="M253" s="48"/>
      <c r="N253" s="48"/>
      <c r="O253" s="45" t="str">
        <f t="shared" ref="O253:P253" si="301">IF(M253&gt;0,1,"")</f>
        <v/>
      </c>
      <c r="P253" s="45" t="str">
        <f t="shared" si="301"/>
        <v/>
      </c>
      <c r="Q253" s="45"/>
      <c r="R253" s="32" t="s">
        <v>71</v>
      </c>
      <c r="S253" s="32" t="s">
        <v>73</v>
      </c>
      <c r="T253" s="32" t="s">
        <v>74</v>
      </c>
      <c r="U253" s="32" t="s">
        <v>28</v>
      </c>
      <c r="V253" s="84">
        <v>84022.0</v>
      </c>
      <c r="W253" s="32" t="s">
        <v>75</v>
      </c>
      <c r="X253" s="48" t="s">
        <v>64</v>
      </c>
      <c r="Y253" s="46">
        <f t="shared" ref="Y253:Y257" si="304">IF(X253="V",B253,IF(X253="C",B253,""))</f>
        <v>44202</v>
      </c>
      <c r="Z253" s="46">
        <v>44572.0</v>
      </c>
      <c r="AA253" s="32" t="s">
        <v>2671</v>
      </c>
      <c r="AB253" s="48" t="str">
        <f t="shared" ref="AB253:AB257" si="305">IF(X253="V",B$3-Y253,IF(X253="C","",""))</f>
        <v/>
      </c>
      <c r="AC253" s="47">
        <f t="shared" ref="AC253:AC257" si="306">IF(X253="","",IF(X253="V","",IF(X253="C",Z253-Y253,"Yikes")))</f>
        <v>370</v>
      </c>
      <c r="AD253" s="168" t="s">
        <v>2672</v>
      </c>
      <c r="AF253" s="52"/>
      <c r="AG253" s="53"/>
      <c r="AH253" s="14"/>
      <c r="AI253" s="14"/>
      <c r="AJ253" s="14"/>
      <c r="AK253" s="14"/>
      <c r="AL253" s="14"/>
    </row>
    <row r="254" ht="14.25" customHeight="1">
      <c r="A254" s="32">
        <v>10.0</v>
      </c>
      <c r="B254" s="46">
        <v>44509.0</v>
      </c>
      <c r="C254" s="31">
        <f t="shared" si="302"/>
        <v>1403</v>
      </c>
      <c r="D254" s="32" t="s">
        <v>2673</v>
      </c>
      <c r="E254" s="32">
        <v>85313.0</v>
      </c>
      <c r="F254" s="48" t="s">
        <v>45</v>
      </c>
      <c r="G254" s="32"/>
      <c r="H254" s="32"/>
      <c r="I254" s="32"/>
      <c r="J254" s="48">
        <v>56.0</v>
      </c>
      <c r="K254" s="48"/>
      <c r="L254" s="48"/>
      <c r="M254" s="48"/>
      <c r="N254" s="48"/>
      <c r="O254" s="45" t="str">
        <f t="shared" ref="O254:P254" si="303">IF(M254&gt;0,1,"")</f>
        <v/>
      </c>
      <c r="P254" s="45" t="str">
        <f t="shared" si="303"/>
        <v/>
      </c>
      <c r="Q254" s="45"/>
      <c r="R254" s="32" t="s">
        <v>101</v>
      </c>
      <c r="S254" s="32" t="s">
        <v>102</v>
      </c>
      <c r="T254" s="32" t="s">
        <v>99</v>
      </c>
      <c r="U254" s="32" t="s">
        <v>28</v>
      </c>
      <c r="V254" s="84">
        <v>84029.0</v>
      </c>
      <c r="W254" s="32" t="s">
        <v>75</v>
      </c>
      <c r="X254" s="48" t="s">
        <v>64</v>
      </c>
      <c r="Y254" s="46">
        <f t="shared" si="304"/>
        <v>44509</v>
      </c>
      <c r="Z254" s="46">
        <v>44572.0</v>
      </c>
      <c r="AA254" s="48" t="s">
        <v>2674</v>
      </c>
      <c r="AB254" s="48" t="str">
        <f t="shared" si="305"/>
        <v/>
      </c>
      <c r="AC254" s="47">
        <f t="shared" si="306"/>
        <v>63</v>
      </c>
      <c r="AD254" s="155" t="s">
        <v>2675</v>
      </c>
      <c r="AF254" s="14"/>
      <c r="AG254" s="14"/>
      <c r="AH254" s="14"/>
      <c r="AI254" s="14"/>
      <c r="AJ254" s="14"/>
      <c r="AK254" s="14"/>
      <c r="AL254" s="14"/>
    </row>
    <row r="255" ht="14.25" customHeight="1">
      <c r="A255" s="39">
        <v>10.0</v>
      </c>
      <c r="B255" s="37">
        <v>44361.0</v>
      </c>
      <c r="C255" s="38">
        <f t="shared" si="302"/>
        <v>1551</v>
      </c>
      <c r="D255" s="39" t="s">
        <v>2676</v>
      </c>
      <c r="E255" s="40">
        <v>84100.0</v>
      </c>
      <c r="F255" s="36" t="s">
        <v>52</v>
      </c>
      <c r="G255" s="14"/>
      <c r="H255" s="14"/>
      <c r="I255" s="14"/>
      <c r="J255" s="36">
        <v>56.0</v>
      </c>
      <c r="O255" s="14"/>
      <c r="P255" s="14"/>
      <c r="Q255" s="14"/>
      <c r="R255" s="39" t="s">
        <v>203</v>
      </c>
      <c r="S255" s="39" t="s">
        <v>204</v>
      </c>
      <c r="T255" s="39" t="s">
        <v>205</v>
      </c>
      <c r="U255" s="39" t="s">
        <v>28</v>
      </c>
      <c r="V255" s="81">
        <v>84005.0</v>
      </c>
      <c r="W255" s="39" t="s">
        <v>35</v>
      </c>
      <c r="X255" s="36" t="s">
        <v>64</v>
      </c>
      <c r="Y255" s="37">
        <f t="shared" si="304"/>
        <v>44361</v>
      </c>
      <c r="Z255" s="37">
        <v>44573.0</v>
      </c>
      <c r="AA255" s="36" t="s">
        <v>2677</v>
      </c>
      <c r="AB255" s="36" t="str">
        <f t="shared" si="305"/>
        <v/>
      </c>
      <c r="AC255" s="38">
        <f t="shared" si="306"/>
        <v>212</v>
      </c>
      <c r="AD255" s="146" t="s">
        <v>2678</v>
      </c>
      <c r="AF255" s="14"/>
      <c r="AG255" s="14"/>
      <c r="AH255" s="14"/>
      <c r="AI255" s="14"/>
      <c r="AJ255" s="14"/>
      <c r="AK255" s="14"/>
      <c r="AL255" s="14"/>
    </row>
    <row r="256" ht="14.25" customHeight="1">
      <c r="A256" s="14">
        <v>10.0</v>
      </c>
      <c r="B256" s="30">
        <v>44566.0</v>
      </c>
      <c r="C256" s="31">
        <f t="shared" si="302"/>
        <v>1346</v>
      </c>
      <c r="D256" s="14" t="s">
        <v>2679</v>
      </c>
      <c r="E256" s="34">
        <v>117653.0</v>
      </c>
      <c r="F256" s="27" t="s">
        <v>52</v>
      </c>
      <c r="G256" s="14"/>
      <c r="H256" s="14"/>
      <c r="I256" s="14"/>
      <c r="J256" s="27">
        <v>57.0</v>
      </c>
      <c r="K256" s="27"/>
      <c r="L256" s="27"/>
      <c r="M256" s="27"/>
      <c r="N256" s="27"/>
      <c r="O256" s="45" t="str">
        <f t="shared" ref="O256:P256" si="307">IF(M256&gt;0,1,"")</f>
        <v/>
      </c>
      <c r="P256" s="45" t="str">
        <f t="shared" si="307"/>
        <v/>
      </c>
      <c r="Q256" s="45"/>
      <c r="R256" s="14" t="s">
        <v>1036</v>
      </c>
      <c r="S256" s="35" t="s">
        <v>1038</v>
      </c>
      <c r="T256" s="35" t="s">
        <v>195</v>
      </c>
      <c r="U256" s="35" t="s">
        <v>28</v>
      </c>
      <c r="V256" s="144">
        <v>84047.0</v>
      </c>
      <c r="W256" s="35" t="s">
        <v>29</v>
      </c>
      <c r="X256" s="42" t="s">
        <v>64</v>
      </c>
      <c r="Y256" s="29">
        <f t="shared" si="304"/>
        <v>44566</v>
      </c>
      <c r="Z256" s="30">
        <v>44574.0</v>
      </c>
      <c r="AA256" s="27" t="s">
        <v>2680</v>
      </c>
      <c r="AB256" s="27" t="str">
        <f t="shared" si="305"/>
        <v/>
      </c>
      <c r="AC256" s="31">
        <f t="shared" si="306"/>
        <v>8</v>
      </c>
      <c r="AD256" s="14" t="s">
        <v>2681</v>
      </c>
      <c r="AF256" s="14"/>
      <c r="AG256" s="14"/>
      <c r="AH256" s="14"/>
      <c r="AI256" s="14"/>
      <c r="AJ256" s="14"/>
      <c r="AK256" s="14"/>
      <c r="AL256" s="14"/>
    </row>
    <row r="257" ht="14.25" customHeight="1">
      <c r="A257" s="14">
        <v>8.0</v>
      </c>
      <c r="B257" s="30">
        <v>44533.0</v>
      </c>
      <c r="C257" s="31">
        <f t="shared" si="302"/>
        <v>1379</v>
      </c>
      <c r="D257" s="14" t="s">
        <v>2682</v>
      </c>
      <c r="E257" s="34">
        <v>79041.0</v>
      </c>
      <c r="F257" s="27" t="s">
        <v>52</v>
      </c>
      <c r="G257" s="14"/>
      <c r="H257" s="14"/>
      <c r="I257" s="14"/>
      <c r="J257" s="27">
        <v>30.0</v>
      </c>
      <c r="K257" s="27"/>
      <c r="L257" s="27"/>
      <c r="M257" s="27"/>
      <c r="N257" s="27"/>
      <c r="O257" s="45" t="str">
        <f t="shared" ref="O257:P257" si="308">IF(M257&gt;0,1,"")</f>
        <v/>
      </c>
      <c r="P257" s="45" t="str">
        <f t="shared" si="308"/>
        <v/>
      </c>
      <c r="Q257" s="45"/>
      <c r="R257" s="14" t="s">
        <v>1195</v>
      </c>
      <c r="S257" s="35" t="s">
        <v>1196</v>
      </c>
      <c r="T257" s="35" t="s">
        <v>600</v>
      </c>
      <c r="U257" s="35" t="s">
        <v>28</v>
      </c>
      <c r="V257" s="144">
        <v>84123.0</v>
      </c>
      <c r="W257" s="35" t="s">
        <v>29</v>
      </c>
      <c r="X257" s="42" t="s">
        <v>64</v>
      </c>
      <c r="Y257" s="29">
        <f t="shared" si="304"/>
        <v>44533</v>
      </c>
      <c r="Z257" s="30">
        <v>44574.0</v>
      </c>
      <c r="AA257" s="27" t="s">
        <v>2683</v>
      </c>
      <c r="AB257" s="27" t="str">
        <f t="shared" si="305"/>
        <v/>
      </c>
      <c r="AC257" s="31">
        <f t="shared" si="306"/>
        <v>41</v>
      </c>
      <c r="AD257" s="14" t="s">
        <v>2684</v>
      </c>
      <c r="AF257" s="14"/>
      <c r="AG257" s="14"/>
      <c r="AH257" s="14"/>
      <c r="AI257" s="14"/>
      <c r="AJ257" s="14"/>
      <c r="AK257" s="14"/>
      <c r="AL257" s="14"/>
    </row>
    <row r="258" ht="14.25" customHeight="1">
      <c r="A258" s="14"/>
      <c r="B258" s="14"/>
      <c r="C258" s="27"/>
      <c r="D258" s="14"/>
      <c r="F258" s="27"/>
      <c r="G258" s="14"/>
      <c r="H258" s="14"/>
      <c r="I258" s="14"/>
      <c r="J258" s="27"/>
      <c r="K258" s="27"/>
      <c r="L258" s="27"/>
      <c r="M258" s="27"/>
      <c r="N258" s="27"/>
      <c r="O258" s="27"/>
      <c r="P258" s="27"/>
      <c r="Q258" s="27"/>
      <c r="R258" s="14"/>
      <c r="S258" s="14"/>
      <c r="T258" s="14"/>
      <c r="U258" s="14"/>
      <c r="V258" s="66"/>
      <c r="W258" s="14"/>
      <c r="X258" s="27"/>
      <c r="Y258" s="29"/>
      <c r="Z258" s="14"/>
      <c r="AA258" s="27"/>
      <c r="AB258" s="27"/>
      <c r="AC258" s="27"/>
      <c r="AD258" s="14"/>
      <c r="AE258" s="14"/>
      <c r="AF258" s="14"/>
    </row>
    <row r="259" ht="14.25" customHeight="1">
      <c r="A259" s="14">
        <v>16.0</v>
      </c>
      <c r="B259" s="30">
        <v>44574.0</v>
      </c>
      <c r="C259" s="31">
        <f t="shared" ref="C259:C264" si="310">B$3-B259</f>
        <v>1338</v>
      </c>
      <c r="D259" s="14" t="s">
        <v>2685</v>
      </c>
      <c r="E259" s="34">
        <v>11473.0</v>
      </c>
      <c r="F259" s="27" t="s">
        <v>52</v>
      </c>
      <c r="G259" s="14"/>
      <c r="H259" s="14"/>
      <c r="I259" s="14"/>
      <c r="J259" s="27">
        <v>71.0</v>
      </c>
      <c r="K259" s="27"/>
      <c r="L259" s="27"/>
      <c r="M259" s="27"/>
      <c r="N259" s="27"/>
      <c r="O259" s="45" t="str">
        <f t="shared" ref="O259:P259" si="309">IF(M259&gt;0,1,"")</f>
        <v/>
      </c>
      <c r="P259" s="45" t="str">
        <f t="shared" si="309"/>
        <v/>
      </c>
      <c r="Q259" s="45"/>
      <c r="R259" s="14" t="s">
        <v>1235</v>
      </c>
      <c r="S259" s="35" t="s">
        <v>1237</v>
      </c>
      <c r="T259" s="35" t="s">
        <v>292</v>
      </c>
      <c r="U259" s="35" t="s">
        <v>28</v>
      </c>
      <c r="V259" s="144">
        <v>84120.0</v>
      </c>
      <c r="W259" s="35" t="s">
        <v>29</v>
      </c>
      <c r="X259" s="42" t="s">
        <v>64</v>
      </c>
      <c r="Y259" s="29">
        <f t="shared" ref="Y259:Y264" si="311">IF(X259="V",B259,IF(X259="C",B259,""))</f>
        <v>44574</v>
      </c>
      <c r="Z259" s="30">
        <v>44579.0</v>
      </c>
      <c r="AA259" s="27" t="s">
        <v>2686</v>
      </c>
      <c r="AB259" s="27" t="str">
        <f t="shared" ref="AB259:AB264" si="312">IF(X259="V",B$3-Y259,IF(X259="C","",""))</f>
        <v/>
      </c>
      <c r="AC259" s="31">
        <f t="shared" ref="AC259:AC264" si="313">IF(X259="","",IF(X259="V","",IF(X259="C",Z259-Y259,"Yikes")))</f>
        <v>5</v>
      </c>
      <c r="AD259" s="14" t="s">
        <v>2687</v>
      </c>
      <c r="AF259" s="14"/>
      <c r="AG259" s="14"/>
      <c r="AH259" s="14"/>
      <c r="AI259" s="14"/>
      <c r="AJ259" s="14"/>
      <c r="AK259" s="14"/>
      <c r="AL259" s="14"/>
    </row>
    <row r="260" ht="14.25" customHeight="1">
      <c r="A260" s="39">
        <v>20.0</v>
      </c>
      <c r="B260" s="37">
        <v>44522.0</v>
      </c>
      <c r="C260" s="38">
        <f t="shared" si="310"/>
        <v>1390</v>
      </c>
      <c r="D260" s="39" t="s">
        <v>2688</v>
      </c>
      <c r="E260" s="40">
        <v>80083.0</v>
      </c>
      <c r="F260" s="36" t="s">
        <v>52</v>
      </c>
      <c r="G260" s="14"/>
      <c r="H260" s="14"/>
      <c r="I260" s="14"/>
      <c r="J260" s="36">
        <v>93.0</v>
      </c>
      <c r="O260" s="14"/>
      <c r="P260" s="14"/>
      <c r="Q260" s="14"/>
      <c r="R260" s="39" t="s">
        <v>1258</v>
      </c>
      <c r="S260" s="39" t="s">
        <v>1259</v>
      </c>
      <c r="T260" s="39" t="s">
        <v>179</v>
      </c>
      <c r="U260" s="39" t="s">
        <v>28</v>
      </c>
      <c r="V260" s="81">
        <v>84043.0</v>
      </c>
      <c r="W260" s="39" t="s">
        <v>35</v>
      </c>
      <c r="X260" s="36" t="s">
        <v>1642</v>
      </c>
      <c r="Y260" s="37">
        <f t="shared" si="311"/>
        <v>44522</v>
      </c>
      <c r="Z260" s="37"/>
      <c r="AA260" s="36"/>
      <c r="AB260" s="36">
        <f t="shared" si="312"/>
        <v>1390</v>
      </c>
      <c r="AC260" s="38" t="str">
        <f t="shared" si="313"/>
        <v/>
      </c>
      <c r="AD260" s="146" t="s">
        <v>2689</v>
      </c>
      <c r="AE260" s="14"/>
      <c r="AF260" s="14"/>
      <c r="AG260" s="14"/>
      <c r="AH260" s="14"/>
      <c r="AI260" s="14"/>
      <c r="AJ260" s="14"/>
      <c r="AK260" s="14"/>
      <c r="AL260" s="14"/>
    </row>
    <row r="261" ht="14.25" customHeight="1">
      <c r="A261" s="39">
        <v>8.0</v>
      </c>
      <c r="B261" s="37">
        <v>44559.0</v>
      </c>
      <c r="C261" s="38">
        <f t="shared" si="310"/>
        <v>1353</v>
      </c>
      <c r="D261" s="39" t="s">
        <v>2690</v>
      </c>
      <c r="E261" s="39">
        <v>1234912.0</v>
      </c>
      <c r="F261" s="36" t="s">
        <v>52</v>
      </c>
      <c r="G261" s="39"/>
      <c r="H261" s="39"/>
      <c r="I261" s="39"/>
      <c r="J261" s="36">
        <v>33.0</v>
      </c>
      <c r="K261" s="36"/>
      <c r="L261" s="36"/>
      <c r="M261" s="36"/>
      <c r="N261" s="36"/>
      <c r="O261" s="36" t="str">
        <f t="shared" ref="O261:P261" si="314">IF(M261&gt;0,1,"")</f>
        <v/>
      </c>
      <c r="P261" s="36" t="str">
        <f t="shared" si="314"/>
        <v/>
      </c>
      <c r="Q261" s="36"/>
      <c r="R261" s="39" t="s">
        <v>1456</v>
      </c>
      <c r="S261" s="44" t="s">
        <v>1457</v>
      </c>
      <c r="T261" s="44" t="s">
        <v>114</v>
      </c>
      <c r="U261" s="44" t="s">
        <v>28</v>
      </c>
      <c r="V261" s="167">
        <v>84660.0</v>
      </c>
      <c r="W261" s="44" t="s">
        <v>35</v>
      </c>
      <c r="X261" s="36" t="s">
        <v>64</v>
      </c>
      <c r="Y261" s="37">
        <f t="shared" si="311"/>
        <v>44559</v>
      </c>
      <c r="Z261" s="37">
        <v>44581.0</v>
      </c>
      <c r="AA261" s="36" t="s">
        <v>2691</v>
      </c>
      <c r="AB261" s="36" t="str">
        <f t="shared" si="312"/>
        <v/>
      </c>
      <c r="AC261" s="38">
        <f t="shared" si="313"/>
        <v>22</v>
      </c>
      <c r="AD261" s="146" t="s">
        <v>2514</v>
      </c>
      <c r="AF261" s="14"/>
      <c r="AG261" s="14"/>
      <c r="AH261" s="56"/>
      <c r="AI261" s="56"/>
      <c r="AJ261" s="14"/>
      <c r="AK261" s="14"/>
      <c r="AL261" s="14"/>
    </row>
    <row r="262" ht="14.25" customHeight="1">
      <c r="A262" s="39">
        <v>8.0</v>
      </c>
      <c r="B262" s="37">
        <v>44551.0</v>
      </c>
      <c r="C262" s="38">
        <f t="shared" si="310"/>
        <v>1361</v>
      </c>
      <c r="D262" s="39" t="s">
        <v>2692</v>
      </c>
      <c r="E262" s="39">
        <v>31198.0</v>
      </c>
      <c r="F262" s="36" t="s">
        <v>52</v>
      </c>
      <c r="G262" s="39"/>
      <c r="H262" s="39"/>
      <c r="I262" s="39"/>
      <c r="J262" s="36">
        <v>30.0</v>
      </c>
      <c r="K262" s="36"/>
      <c r="L262" s="36"/>
      <c r="M262" s="36"/>
      <c r="N262" s="36"/>
      <c r="O262" s="36" t="str">
        <f t="shared" ref="O262:P262" si="315">IF(M262&gt;0,1,"")</f>
        <v/>
      </c>
      <c r="P262" s="36" t="str">
        <f t="shared" si="315"/>
        <v/>
      </c>
      <c r="Q262" s="36"/>
      <c r="R262" s="39" t="s">
        <v>1570</v>
      </c>
      <c r="S262" s="44" t="s">
        <v>1571</v>
      </c>
      <c r="T262" s="44" t="s">
        <v>114</v>
      </c>
      <c r="U262" s="44" t="s">
        <v>28</v>
      </c>
      <c r="V262" s="167">
        <v>84660.0</v>
      </c>
      <c r="W262" s="44" t="s">
        <v>35</v>
      </c>
      <c r="X262" s="36" t="s">
        <v>64</v>
      </c>
      <c r="Y262" s="37">
        <f t="shared" si="311"/>
        <v>44551</v>
      </c>
      <c r="Z262" s="37">
        <v>44581.0</v>
      </c>
      <c r="AA262" s="36" t="s">
        <v>2693</v>
      </c>
      <c r="AB262" s="36" t="str">
        <f t="shared" si="312"/>
        <v/>
      </c>
      <c r="AC262" s="38">
        <f t="shared" si="313"/>
        <v>30</v>
      </c>
      <c r="AD262" s="146" t="s">
        <v>2694</v>
      </c>
      <c r="AF262" s="14"/>
      <c r="AG262" s="14"/>
      <c r="AH262" s="56"/>
      <c r="AI262" s="56"/>
      <c r="AJ262" s="14"/>
      <c r="AK262" s="14"/>
      <c r="AL262" s="14"/>
    </row>
    <row r="263" ht="14.25" customHeight="1">
      <c r="A263" s="39">
        <v>12.0</v>
      </c>
      <c r="B263" s="37">
        <v>44559.0</v>
      </c>
      <c r="C263" s="38">
        <f t="shared" si="310"/>
        <v>1353</v>
      </c>
      <c r="D263" s="39" t="s">
        <v>2695</v>
      </c>
      <c r="E263" s="39">
        <v>42581.0</v>
      </c>
      <c r="F263" s="36" t="s">
        <v>52</v>
      </c>
      <c r="G263" s="39"/>
      <c r="H263" s="39"/>
      <c r="I263" s="39"/>
      <c r="J263" s="36">
        <v>51.0</v>
      </c>
      <c r="K263" s="36"/>
      <c r="L263" s="36"/>
      <c r="M263" s="36"/>
      <c r="N263" s="36"/>
      <c r="O263" s="36" t="str">
        <f t="shared" ref="O263:P263" si="316">IF(M263&gt;0,1,"")</f>
        <v/>
      </c>
      <c r="P263" s="36" t="str">
        <f t="shared" si="316"/>
        <v/>
      </c>
      <c r="Q263" s="36"/>
      <c r="R263" s="39" t="s">
        <v>1659</v>
      </c>
      <c r="S263" s="44" t="s">
        <v>1575</v>
      </c>
      <c r="T263" s="44" t="s">
        <v>114</v>
      </c>
      <c r="U263" s="44" t="s">
        <v>28</v>
      </c>
      <c r="V263" s="167">
        <v>84660.0</v>
      </c>
      <c r="W263" s="44" t="s">
        <v>35</v>
      </c>
      <c r="X263" s="36" t="s">
        <v>64</v>
      </c>
      <c r="Y263" s="37">
        <f t="shared" si="311"/>
        <v>44559</v>
      </c>
      <c r="Z263" s="37">
        <v>44581.0</v>
      </c>
      <c r="AA263" s="36" t="s">
        <v>2696</v>
      </c>
      <c r="AB263" s="36" t="str">
        <f t="shared" si="312"/>
        <v/>
      </c>
      <c r="AC263" s="38">
        <f t="shared" si="313"/>
        <v>22</v>
      </c>
      <c r="AD263" s="146" t="s">
        <v>2697</v>
      </c>
      <c r="AF263" s="14"/>
      <c r="AG263" s="14"/>
      <c r="AH263" s="56"/>
      <c r="AI263" s="56"/>
      <c r="AJ263" s="14"/>
      <c r="AK263" s="14"/>
      <c r="AL263" s="14"/>
    </row>
    <row r="264" ht="14.25" customHeight="1">
      <c r="A264" s="14">
        <v>8.0</v>
      </c>
      <c r="B264" s="30">
        <v>44547.0</v>
      </c>
      <c r="C264" s="31">
        <f t="shared" si="310"/>
        <v>1365</v>
      </c>
      <c r="D264" s="14" t="s">
        <v>2668</v>
      </c>
      <c r="E264" s="34">
        <v>25284.0</v>
      </c>
      <c r="F264" s="27" t="s">
        <v>52</v>
      </c>
      <c r="G264" s="14"/>
      <c r="H264" s="14"/>
      <c r="I264" s="14"/>
      <c r="J264" s="27">
        <v>30.0</v>
      </c>
      <c r="K264" s="27"/>
      <c r="L264" s="27"/>
      <c r="M264" s="27"/>
      <c r="N264" s="27"/>
      <c r="O264" s="45" t="str">
        <f t="shared" ref="O264:P264" si="317">IF(M264&gt;0,1,"")</f>
        <v/>
      </c>
      <c r="P264" s="45" t="str">
        <f t="shared" si="317"/>
        <v/>
      </c>
      <c r="Q264" s="45"/>
      <c r="R264" s="14" t="s">
        <v>1611</v>
      </c>
      <c r="S264" s="35" t="s">
        <v>1612</v>
      </c>
      <c r="T264" s="35" t="s">
        <v>186</v>
      </c>
      <c r="U264" s="35" t="s">
        <v>28</v>
      </c>
      <c r="V264" s="144">
        <v>84108.0</v>
      </c>
      <c r="W264" s="35" t="s">
        <v>29</v>
      </c>
      <c r="X264" s="42" t="s">
        <v>64</v>
      </c>
      <c r="Y264" s="29">
        <f t="shared" si="311"/>
        <v>44547</v>
      </c>
      <c r="Z264" s="30">
        <v>44582.0</v>
      </c>
      <c r="AA264" s="27" t="s">
        <v>2698</v>
      </c>
      <c r="AB264" s="27" t="str">
        <f t="shared" si="312"/>
        <v/>
      </c>
      <c r="AC264" s="31">
        <f t="shared" si="313"/>
        <v>35</v>
      </c>
      <c r="AD264" s="14" t="s">
        <v>2669</v>
      </c>
      <c r="AF264" s="14"/>
      <c r="AG264" s="14"/>
      <c r="AH264" s="14"/>
      <c r="AI264" s="14"/>
      <c r="AJ264" s="14"/>
      <c r="AK264" s="14"/>
      <c r="AL264" s="14"/>
    </row>
    <row r="265" ht="14.25" customHeight="1">
      <c r="A265" s="14"/>
      <c r="B265" s="14"/>
      <c r="C265" s="27"/>
      <c r="D265" s="14"/>
      <c r="F265" s="27"/>
      <c r="G265" s="14"/>
      <c r="H265" s="14"/>
      <c r="I265" s="14"/>
      <c r="J265" s="27"/>
      <c r="K265" s="27"/>
      <c r="L265" s="27"/>
      <c r="M265" s="27"/>
      <c r="N265" s="27"/>
      <c r="O265" s="27"/>
      <c r="P265" s="27"/>
      <c r="Q265" s="27"/>
      <c r="R265" s="14"/>
      <c r="S265" s="14"/>
      <c r="T265" s="14"/>
      <c r="U265" s="14"/>
      <c r="V265" s="66"/>
      <c r="W265" s="14"/>
      <c r="X265" s="27"/>
      <c r="Y265" s="29"/>
      <c r="Z265" s="14"/>
      <c r="AA265" s="27"/>
      <c r="AB265" s="27"/>
      <c r="AC265" s="27"/>
      <c r="AD265" s="14"/>
      <c r="AE265" s="14"/>
      <c r="AF265" s="14"/>
    </row>
    <row r="266" ht="14.25" customHeight="1">
      <c r="A266" s="14">
        <v>8.0</v>
      </c>
      <c r="B266" s="30">
        <v>44568.0</v>
      </c>
      <c r="C266" s="31">
        <f t="shared" ref="C266:C272" si="319">B$3-B266</f>
        <v>1344</v>
      </c>
      <c r="D266" s="14" t="s">
        <v>2699</v>
      </c>
      <c r="E266" s="34">
        <v>43406.0</v>
      </c>
      <c r="F266" s="27" t="s">
        <v>52</v>
      </c>
      <c r="G266" s="14"/>
      <c r="H266" s="14"/>
      <c r="I266" s="14"/>
      <c r="J266" s="27">
        <v>32.0</v>
      </c>
      <c r="K266" s="27"/>
      <c r="L266" s="27"/>
      <c r="M266" s="27"/>
      <c r="N266" s="27"/>
      <c r="O266" s="45" t="str">
        <f t="shared" ref="O266:P266" si="318">IF(M266&gt;0,1,"")</f>
        <v/>
      </c>
      <c r="P266" s="45" t="str">
        <f t="shared" si="318"/>
        <v/>
      </c>
      <c r="Q266" s="45"/>
      <c r="R266" s="14" t="s">
        <v>2700</v>
      </c>
      <c r="S266" s="35" t="s">
        <v>2701</v>
      </c>
      <c r="T266" s="35" t="s">
        <v>186</v>
      </c>
      <c r="U266" s="35" t="s">
        <v>28</v>
      </c>
      <c r="V266" s="144">
        <v>84108.0</v>
      </c>
      <c r="W266" s="35" t="s">
        <v>29</v>
      </c>
      <c r="X266" s="42" t="s">
        <v>64</v>
      </c>
      <c r="Y266" s="29">
        <f t="shared" ref="Y266:Y272" si="321">IF(X266="V",B266,IF(X266="C",B266,""))</f>
        <v>44568</v>
      </c>
      <c r="Z266" s="30">
        <v>44585.0</v>
      </c>
      <c r="AA266" s="27" t="s">
        <v>2702</v>
      </c>
      <c r="AB266" s="27" t="str">
        <f t="shared" ref="AB266:AB272" si="322">IF(X266="V",B$3-Y266,IF(X266="C","",""))</f>
        <v/>
      </c>
      <c r="AC266" s="31">
        <f t="shared" ref="AC266:AC272" si="323">IF(X266="","",IF(X266="V","",IF(X266="C",Z266-Y266,"Yikes")))</f>
        <v>17</v>
      </c>
      <c r="AD266" s="14" t="s">
        <v>2703</v>
      </c>
      <c r="AF266" s="14"/>
      <c r="AG266" s="14"/>
      <c r="AH266" s="14"/>
      <c r="AI266" s="14"/>
      <c r="AJ266" s="14"/>
      <c r="AK266" s="14"/>
      <c r="AL266" s="14"/>
    </row>
    <row r="267" ht="14.25" customHeight="1">
      <c r="A267" s="14">
        <v>20.0</v>
      </c>
      <c r="B267" s="30">
        <v>44564.0</v>
      </c>
      <c r="C267" s="31">
        <f t="shared" si="319"/>
        <v>1348</v>
      </c>
      <c r="D267" s="14" t="s">
        <v>2704</v>
      </c>
      <c r="E267" s="34">
        <v>92713.0</v>
      </c>
      <c r="F267" s="27" t="s">
        <v>52</v>
      </c>
      <c r="G267" s="14"/>
      <c r="H267" s="14"/>
      <c r="I267" s="14"/>
      <c r="J267" s="27">
        <v>93.0</v>
      </c>
      <c r="K267" s="27"/>
      <c r="L267" s="27"/>
      <c r="M267" s="27"/>
      <c r="N267" s="27"/>
      <c r="O267" s="45" t="str">
        <f t="shared" ref="O267:P267" si="320">IF(M267&gt;0,1,"")</f>
        <v/>
      </c>
      <c r="P267" s="45" t="str">
        <f t="shared" si="320"/>
        <v/>
      </c>
      <c r="Q267" s="45"/>
      <c r="R267" s="14" t="s">
        <v>1212</v>
      </c>
      <c r="S267" s="35" t="s">
        <v>1213</v>
      </c>
      <c r="T267" s="35" t="s">
        <v>186</v>
      </c>
      <c r="U267" s="35" t="s">
        <v>28</v>
      </c>
      <c r="V267" s="144">
        <v>84116.0</v>
      </c>
      <c r="W267" s="35" t="s">
        <v>29</v>
      </c>
      <c r="X267" s="42" t="s">
        <v>64</v>
      </c>
      <c r="Y267" s="29">
        <f t="shared" si="321"/>
        <v>44564</v>
      </c>
      <c r="Z267" s="30">
        <v>44586.0</v>
      </c>
      <c r="AA267" s="27" t="s">
        <v>2705</v>
      </c>
      <c r="AB267" s="27" t="str">
        <f t="shared" si="322"/>
        <v/>
      </c>
      <c r="AC267" s="31">
        <f t="shared" si="323"/>
        <v>22</v>
      </c>
      <c r="AD267" s="14" t="s">
        <v>2706</v>
      </c>
      <c r="AF267" s="80"/>
      <c r="AG267" s="80"/>
      <c r="AH267" s="14"/>
      <c r="AI267" s="14"/>
      <c r="AJ267" s="14"/>
      <c r="AK267" s="14"/>
      <c r="AL267" s="14"/>
    </row>
    <row r="268" ht="14.25" customHeight="1">
      <c r="A268" s="14">
        <v>4.0</v>
      </c>
      <c r="B268" s="30">
        <v>44579.0</v>
      </c>
      <c r="C268" s="31">
        <f t="shared" si="319"/>
        <v>1333</v>
      </c>
      <c r="D268" s="14" t="s">
        <v>2707</v>
      </c>
      <c r="E268" s="34">
        <v>140146.0</v>
      </c>
      <c r="F268" s="27" t="s">
        <v>52</v>
      </c>
      <c r="G268" s="14"/>
      <c r="H268" s="14"/>
      <c r="I268" s="14"/>
      <c r="J268" s="27">
        <v>16.0</v>
      </c>
      <c r="K268" s="27"/>
      <c r="L268" s="27"/>
      <c r="M268" s="27"/>
      <c r="N268" s="27"/>
      <c r="O268" s="45" t="str">
        <f t="shared" ref="O268:P268" si="324">IF(M268&gt;0,1,"")</f>
        <v/>
      </c>
      <c r="P268" s="45" t="str">
        <f t="shared" si="324"/>
        <v/>
      </c>
      <c r="Q268" s="45"/>
      <c r="R268" s="14" t="s">
        <v>2708</v>
      </c>
      <c r="S268" s="35" t="s">
        <v>2709</v>
      </c>
      <c r="T268" s="35" t="s">
        <v>2710</v>
      </c>
      <c r="U268" s="35" t="s">
        <v>28</v>
      </c>
      <c r="V268" s="144">
        <v>84119.0</v>
      </c>
      <c r="W268" s="35" t="s">
        <v>29</v>
      </c>
      <c r="X268" s="42" t="s">
        <v>64</v>
      </c>
      <c r="Y268" s="29">
        <f t="shared" si="321"/>
        <v>44579</v>
      </c>
      <c r="Z268" s="30">
        <v>44586.0</v>
      </c>
      <c r="AA268" s="27" t="s">
        <v>2711</v>
      </c>
      <c r="AB268" s="27" t="str">
        <f t="shared" si="322"/>
        <v/>
      </c>
      <c r="AC268" s="31">
        <f t="shared" si="323"/>
        <v>7</v>
      </c>
      <c r="AD268" s="14" t="s">
        <v>2712</v>
      </c>
      <c r="AF268" s="14"/>
      <c r="AG268" s="14"/>
      <c r="AH268" s="14"/>
      <c r="AI268" s="14"/>
      <c r="AJ268" s="14"/>
      <c r="AK268" s="14"/>
      <c r="AL268" s="14"/>
    </row>
    <row r="269" ht="14.25" customHeight="1">
      <c r="A269" s="39">
        <v>10.0</v>
      </c>
      <c r="B269" s="37">
        <v>44560.0</v>
      </c>
      <c r="C269" s="38">
        <f t="shared" si="319"/>
        <v>1352</v>
      </c>
      <c r="D269" s="39" t="s">
        <v>2713</v>
      </c>
      <c r="E269" s="39">
        <v>58770.0</v>
      </c>
      <c r="F269" s="36" t="s">
        <v>52</v>
      </c>
      <c r="G269" s="39"/>
      <c r="H269" s="39"/>
      <c r="I269" s="39"/>
      <c r="J269" s="36">
        <v>39.0</v>
      </c>
      <c r="K269" s="36"/>
      <c r="L269" s="36"/>
      <c r="M269" s="36"/>
      <c r="N269" s="36"/>
      <c r="O269" s="36" t="str">
        <f t="shared" ref="O269:P269" si="325">IF(M269&gt;0,1,"")</f>
        <v/>
      </c>
      <c r="P269" s="36" t="str">
        <f t="shared" si="325"/>
        <v/>
      </c>
      <c r="Q269" s="36"/>
      <c r="R269" s="39" t="s">
        <v>1856</v>
      </c>
      <c r="S269" s="44" t="s">
        <v>1857</v>
      </c>
      <c r="T269" s="44" t="s">
        <v>243</v>
      </c>
      <c r="U269" s="44" t="s">
        <v>28</v>
      </c>
      <c r="V269" s="167">
        <v>84062.0</v>
      </c>
      <c r="W269" s="44" t="s">
        <v>35</v>
      </c>
      <c r="X269" s="36" t="s">
        <v>1642</v>
      </c>
      <c r="Y269" s="37">
        <f t="shared" si="321"/>
        <v>44560</v>
      </c>
      <c r="Z269" s="37"/>
      <c r="AA269" s="36"/>
      <c r="AB269" s="36">
        <f t="shared" si="322"/>
        <v>1352</v>
      </c>
      <c r="AC269" s="38" t="str">
        <f t="shared" si="323"/>
        <v/>
      </c>
      <c r="AD269" s="146" t="s">
        <v>2714</v>
      </c>
      <c r="AF269" s="14"/>
      <c r="AG269" s="14"/>
      <c r="AH269" s="56"/>
      <c r="AI269" s="56"/>
      <c r="AJ269" s="14"/>
      <c r="AK269" s="14"/>
      <c r="AL269" s="14"/>
    </row>
    <row r="270" ht="14.25" customHeight="1">
      <c r="A270" s="39">
        <v>6.0</v>
      </c>
      <c r="B270" s="37">
        <v>44550.0</v>
      </c>
      <c r="C270" s="38">
        <f t="shared" si="319"/>
        <v>1362</v>
      </c>
      <c r="D270" s="39" t="s">
        <v>2715</v>
      </c>
      <c r="E270" s="39">
        <v>75754.0</v>
      </c>
      <c r="F270" s="36" t="s">
        <v>45</v>
      </c>
      <c r="G270" s="39"/>
      <c r="H270" s="39"/>
      <c r="I270" s="39"/>
      <c r="J270" s="36">
        <v>30.0</v>
      </c>
      <c r="K270" s="36"/>
      <c r="L270" s="36"/>
      <c r="M270" s="36"/>
      <c r="N270" s="36"/>
      <c r="O270" s="36" t="str">
        <f t="shared" ref="O270:P270" si="326">IF(M270&gt;0,1,"")</f>
        <v/>
      </c>
      <c r="P270" s="36" t="str">
        <f t="shared" si="326"/>
        <v/>
      </c>
      <c r="Q270" s="36"/>
      <c r="R270" s="39" t="s">
        <v>1246</v>
      </c>
      <c r="S270" s="44" t="s">
        <v>1248</v>
      </c>
      <c r="T270" s="44" t="s">
        <v>243</v>
      </c>
      <c r="U270" s="44" t="s">
        <v>28</v>
      </c>
      <c r="V270" s="167">
        <v>84062.0</v>
      </c>
      <c r="W270" s="44" t="s">
        <v>35</v>
      </c>
      <c r="X270" s="36" t="s">
        <v>1642</v>
      </c>
      <c r="Y270" s="37">
        <f t="shared" si="321"/>
        <v>44550</v>
      </c>
      <c r="Z270" s="37"/>
      <c r="AA270" s="36"/>
      <c r="AB270" s="36">
        <f t="shared" si="322"/>
        <v>1362</v>
      </c>
      <c r="AC270" s="38" t="str">
        <f t="shared" si="323"/>
        <v/>
      </c>
      <c r="AD270" s="146" t="s">
        <v>2716</v>
      </c>
      <c r="AF270" s="14"/>
      <c r="AG270" s="14"/>
      <c r="AH270" s="56"/>
      <c r="AI270" s="56"/>
      <c r="AJ270" s="14"/>
      <c r="AK270" s="14"/>
      <c r="AL270" s="14"/>
    </row>
    <row r="271" ht="14.25" customHeight="1">
      <c r="A271" s="39">
        <v>16.0</v>
      </c>
      <c r="B271" s="37">
        <v>44558.0</v>
      </c>
      <c r="C271" s="38">
        <f t="shared" si="319"/>
        <v>1354</v>
      </c>
      <c r="D271" s="39" t="s">
        <v>2715</v>
      </c>
      <c r="E271" s="39">
        <v>116514.0</v>
      </c>
      <c r="F271" s="36" t="s">
        <v>52</v>
      </c>
      <c r="G271" s="39"/>
      <c r="H271" s="39"/>
      <c r="I271" s="39"/>
      <c r="J271" s="36">
        <v>86.0</v>
      </c>
      <c r="K271" s="36"/>
      <c r="L271" s="36"/>
      <c r="M271" s="36"/>
      <c r="N271" s="36"/>
      <c r="O271" s="36" t="str">
        <f t="shared" ref="O271:P271" si="327">IF(M271&gt;0,1,"")</f>
        <v/>
      </c>
      <c r="P271" s="36" t="str">
        <f t="shared" si="327"/>
        <v/>
      </c>
      <c r="Q271" s="36"/>
      <c r="R271" s="39" t="s">
        <v>1732</v>
      </c>
      <c r="S271" s="44" t="s">
        <v>1733</v>
      </c>
      <c r="T271" s="44" t="s">
        <v>243</v>
      </c>
      <c r="U271" s="44" t="s">
        <v>28</v>
      </c>
      <c r="V271" s="167">
        <v>84062.0</v>
      </c>
      <c r="W271" s="44" t="s">
        <v>35</v>
      </c>
      <c r="X271" s="36" t="s">
        <v>1642</v>
      </c>
      <c r="Y271" s="37">
        <f t="shared" si="321"/>
        <v>44558</v>
      </c>
      <c r="Z271" s="37"/>
      <c r="AA271" s="36"/>
      <c r="AB271" s="36">
        <f t="shared" si="322"/>
        <v>1354</v>
      </c>
      <c r="AC271" s="38" t="str">
        <f t="shared" si="323"/>
        <v/>
      </c>
      <c r="AD271" s="146" t="s">
        <v>2717</v>
      </c>
      <c r="AF271" s="14"/>
      <c r="AG271" s="14"/>
      <c r="AH271" s="56"/>
      <c r="AI271" s="56"/>
      <c r="AJ271" s="14"/>
      <c r="AK271" s="14"/>
      <c r="AL271" s="14"/>
    </row>
    <row r="272" ht="14.25" customHeight="1">
      <c r="A272" s="14">
        <v>12.0</v>
      </c>
      <c r="B272" s="30">
        <v>44543.0</v>
      </c>
      <c r="C272" s="31">
        <f t="shared" si="319"/>
        <v>1369</v>
      </c>
      <c r="D272" s="14" t="s">
        <v>2718</v>
      </c>
      <c r="E272" s="34">
        <v>50750.0</v>
      </c>
      <c r="F272" s="27" t="s">
        <v>52</v>
      </c>
      <c r="G272" s="14"/>
      <c r="H272" s="14"/>
      <c r="I272" s="14"/>
      <c r="J272" s="27">
        <v>28.0</v>
      </c>
      <c r="K272" s="27"/>
      <c r="L272" s="27"/>
      <c r="M272" s="27"/>
      <c r="N272" s="27"/>
      <c r="O272" s="45" t="str">
        <f t="shared" ref="O272:P272" si="328">IF(M272&gt;0,1,"")</f>
        <v/>
      </c>
      <c r="P272" s="45" t="str">
        <f t="shared" si="328"/>
        <v/>
      </c>
      <c r="Q272" s="45"/>
      <c r="R272" s="14" t="s">
        <v>1432</v>
      </c>
      <c r="S272" s="35" t="s">
        <v>1433</v>
      </c>
      <c r="T272" s="35" t="s">
        <v>186</v>
      </c>
      <c r="U272" s="35" t="s">
        <v>28</v>
      </c>
      <c r="V272" s="144">
        <v>84115.0</v>
      </c>
      <c r="W272" s="35" t="s">
        <v>29</v>
      </c>
      <c r="X272" s="42" t="s">
        <v>1642</v>
      </c>
      <c r="Y272" s="29">
        <f t="shared" si="321"/>
        <v>44543</v>
      </c>
      <c r="Z272" s="30"/>
      <c r="AA272" s="27"/>
      <c r="AB272" s="27">
        <f t="shared" si="322"/>
        <v>1369</v>
      </c>
      <c r="AC272" s="31" t="str">
        <f t="shared" si="323"/>
        <v/>
      </c>
      <c r="AD272" s="14" t="s">
        <v>2719</v>
      </c>
      <c r="AF272" s="14"/>
      <c r="AG272" s="14"/>
      <c r="AH272" s="14"/>
      <c r="AI272" s="14"/>
      <c r="AJ272" s="14"/>
      <c r="AK272" s="14"/>
      <c r="AL272" s="14"/>
    </row>
    <row r="273" ht="14.25" customHeight="1">
      <c r="A273" s="14"/>
      <c r="B273" s="14"/>
      <c r="C273" s="27"/>
      <c r="D273" s="14"/>
      <c r="F273" s="27"/>
      <c r="G273" s="14"/>
      <c r="H273" s="14"/>
      <c r="I273" s="14"/>
      <c r="J273" s="27"/>
      <c r="K273" s="27"/>
      <c r="L273" s="27"/>
      <c r="M273" s="27"/>
      <c r="N273" s="27"/>
      <c r="O273" s="27"/>
      <c r="P273" s="27"/>
      <c r="Q273" s="27"/>
      <c r="R273" s="14"/>
      <c r="S273" s="14"/>
      <c r="T273" s="14"/>
      <c r="U273" s="14"/>
      <c r="V273" s="66"/>
      <c r="W273" s="14"/>
      <c r="X273" s="27"/>
      <c r="Y273" s="29"/>
      <c r="Z273" s="14"/>
      <c r="AA273" s="27"/>
      <c r="AB273" s="27"/>
      <c r="AC273" s="27"/>
      <c r="AD273" s="14"/>
      <c r="AE273" s="14"/>
      <c r="AF273" s="14"/>
    </row>
    <row r="274" ht="14.25" customHeight="1">
      <c r="A274" s="14">
        <v>12.0</v>
      </c>
      <c r="B274" s="149">
        <v>44466.0</v>
      </c>
      <c r="C274" s="150">
        <f t="shared" ref="C274:C280" si="329">B$3-B274</f>
        <v>1446</v>
      </c>
      <c r="D274" s="56" t="s">
        <v>2615</v>
      </c>
      <c r="E274" s="56">
        <v>71636.0</v>
      </c>
      <c r="F274" s="151" t="s">
        <v>52</v>
      </c>
      <c r="G274" s="56"/>
      <c r="H274" s="56"/>
      <c r="I274" s="56"/>
      <c r="J274" s="151">
        <v>47.0</v>
      </c>
      <c r="K274" s="151"/>
      <c r="L274" s="151"/>
      <c r="M274" s="151"/>
      <c r="N274" s="151"/>
      <c r="O274" s="151"/>
      <c r="P274" s="151"/>
      <c r="Q274" s="151"/>
      <c r="R274" s="56" t="s">
        <v>2616</v>
      </c>
      <c r="S274" s="67" t="s">
        <v>2617</v>
      </c>
      <c r="T274" s="67" t="s">
        <v>2093</v>
      </c>
      <c r="U274" s="67" t="s">
        <v>28</v>
      </c>
      <c r="V274" s="116">
        <v>84098.0</v>
      </c>
      <c r="W274" s="67" t="s">
        <v>2094</v>
      </c>
      <c r="X274" s="152" t="s">
        <v>64</v>
      </c>
      <c r="Y274" s="153">
        <f t="shared" ref="Y274:Y280" si="330">IF(X274="V",B274,IF(X274="C",B274,""))</f>
        <v>44466</v>
      </c>
      <c r="Z274" s="153">
        <v>44592.0</v>
      </c>
      <c r="AA274" s="152" t="s">
        <v>2720</v>
      </c>
      <c r="AB274" s="27" t="str">
        <f t="shared" ref="AB274:AB279" si="331">IF(X274="V",B$3-Y274,IF(X274="C","",""))</f>
        <v/>
      </c>
      <c r="AC274" s="150">
        <f t="shared" ref="AC274:AC279" si="332">IF(X274="","",IF(X274="V","",IF(X274="C",Z274-Y274,"Yikes")))</f>
        <v>126</v>
      </c>
      <c r="AD274" s="67" t="s">
        <v>2618</v>
      </c>
      <c r="AF274" s="14"/>
      <c r="AG274" s="14"/>
      <c r="AH274" s="14"/>
      <c r="AI274" s="14"/>
      <c r="AJ274" s="14"/>
      <c r="AK274" s="14"/>
      <c r="AL274" s="14"/>
    </row>
    <row r="275" ht="14.25" customHeight="1">
      <c r="A275" s="39">
        <v>8.0</v>
      </c>
      <c r="B275" s="37">
        <v>44376.0</v>
      </c>
      <c r="C275" s="38">
        <f t="shared" si="329"/>
        <v>1536</v>
      </c>
      <c r="D275" s="39" t="s">
        <v>2721</v>
      </c>
      <c r="E275" s="40">
        <v>1234913.0</v>
      </c>
      <c r="F275" s="36" t="s">
        <v>52</v>
      </c>
      <c r="G275" s="14"/>
      <c r="H275" s="14"/>
      <c r="I275" s="14"/>
      <c r="J275" s="36">
        <v>31.0</v>
      </c>
      <c r="O275" s="14"/>
      <c r="P275" s="14"/>
      <c r="Q275" s="14"/>
      <c r="R275" s="39" t="s">
        <v>119</v>
      </c>
      <c r="S275" s="39" t="s">
        <v>120</v>
      </c>
      <c r="T275" s="39" t="s">
        <v>121</v>
      </c>
      <c r="U275" s="39" t="s">
        <v>28</v>
      </c>
      <c r="V275" s="81">
        <v>84651.0</v>
      </c>
      <c r="W275" s="39" t="s">
        <v>35</v>
      </c>
      <c r="X275" s="36" t="s">
        <v>64</v>
      </c>
      <c r="Y275" s="37">
        <f t="shared" si="330"/>
        <v>44376</v>
      </c>
      <c r="Z275" s="37">
        <v>44593.0</v>
      </c>
      <c r="AA275" s="36" t="s">
        <v>2722</v>
      </c>
      <c r="AB275" s="36" t="str">
        <f t="shared" si="331"/>
        <v/>
      </c>
      <c r="AC275" s="38">
        <f t="shared" si="332"/>
        <v>217</v>
      </c>
      <c r="AD275" s="146" t="s">
        <v>2514</v>
      </c>
      <c r="AE275" s="14"/>
      <c r="AF275" s="14"/>
      <c r="AG275" s="14"/>
      <c r="AH275" s="14"/>
      <c r="AI275" s="14"/>
      <c r="AJ275" s="14"/>
      <c r="AK275" s="14"/>
      <c r="AL275" s="14"/>
    </row>
    <row r="276" ht="14.25" customHeight="1">
      <c r="A276" s="39">
        <v>10.0</v>
      </c>
      <c r="B276" s="37">
        <v>44390.0</v>
      </c>
      <c r="C276" s="38">
        <f t="shared" si="329"/>
        <v>1522</v>
      </c>
      <c r="D276" s="39" t="s">
        <v>2723</v>
      </c>
      <c r="E276" s="40">
        <v>212665.0</v>
      </c>
      <c r="F276" s="36" t="s">
        <v>52</v>
      </c>
      <c r="G276" s="14"/>
      <c r="H276" s="14"/>
      <c r="I276" s="14"/>
      <c r="J276" s="36">
        <v>38.0</v>
      </c>
      <c r="O276" s="14"/>
      <c r="P276" s="14"/>
      <c r="Q276" s="14"/>
      <c r="R276" s="39" t="s">
        <v>126</v>
      </c>
      <c r="S276" s="39" t="s">
        <v>127</v>
      </c>
      <c r="T276" s="39" t="s">
        <v>121</v>
      </c>
      <c r="U276" s="39" t="s">
        <v>28</v>
      </c>
      <c r="V276" s="81">
        <v>84651.0</v>
      </c>
      <c r="W276" s="39" t="s">
        <v>35</v>
      </c>
      <c r="X276" s="36" t="s">
        <v>64</v>
      </c>
      <c r="Y276" s="37">
        <f t="shared" si="330"/>
        <v>44390</v>
      </c>
      <c r="Z276" s="37">
        <v>44593.0</v>
      </c>
      <c r="AA276" s="36" t="s">
        <v>2724</v>
      </c>
      <c r="AB276" s="36" t="str">
        <f t="shared" si="331"/>
        <v/>
      </c>
      <c r="AC276" s="38">
        <f t="shared" si="332"/>
        <v>203</v>
      </c>
      <c r="AD276" s="146" t="s">
        <v>2725</v>
      </c>
      <c r="AE276" s="14"/>
      <c r="AF276" s="14"/>
      <c r="AG276" s="14"/>
      <c r="AH276" s="14"/>
      <c r="AI276" s="14"/>
      <c r="AJ276" s="14"/>
      <c r="AK276" s="14"/>
      <c r="AL276" s="14"/>
    </row>
    <row r="277" ht="14.25" customHeight="1">
      <c r="A277" s="39">
        <v>16.0</v>
      </c>
      <c r="B277" s="37">
        <v>44271.0</v>
      </c>
      <c r="C277" s="38">
        <f t="shared" si="329"/>
        <v>1641</v>
      </c>
      <c r="D277" s="39" t="s">
        <v>2726</v>
      </c>
      <c r="E277" s="40">
        <v>18263.0</v>
      </c>
      <c r="F277" s="36" t="s">
        <v>52</v>
      </c>
      <c r="G277" s="14"/>
      <c r="H277" s="14"/>
      <c r="I277" s="14"/>
      <c r="J277" s="36">
        <v>59.0</v>
      </c>
      <c r="O277" s="14"/>
      <c r="P277" s="14"/>
      <c r="Q277" s="14"/>
      <c r="R277" s="39" t="s">
        <v>1930</v>
      </c>
      <c r="S277" s="39" t="s">
        <v>1931</v>
      </c>
      <c r="T277" s="39" t="s">
        <v>114</v>
      </c>
      <c r="U277" s="39" t="s">
        <v>28</v>
      </c>
      <c r="V277" s="81">
        <v>84660.0</v>
      </c>
      <c r="W277" s="39" t="s">
        <v>35</v>
      </c>
      <c r="X277" s="36" t="s">
        <v>64</v>
      </c>
      <c r="Y277" s="37">
        <f t="shared" si="330"/>
        <v>44271</v>
      </c>
      <c r="Z277" s="37">
        <v>44593.0</v>
      </c>
      <c r="AA277" s="36" t="s">
        <v>2727</v>
      </c>
      <c r="AB277" s="36" t="str">
        <f t="shared" si="331"/>
        <v/>
      </c>
      <c r="AC277" s="38">
        <f t="shared" si="332"/>
        <v>322</v>
      </c>
      <c r="AD277" s="146" t="s">
        <v>2728</v>
      </c>
      <c r="AF277" s="14"/>
      <c r="AG277" s="14"/>
      <c r="AH277" s="14"/>
      <c r="AI277" s="14"/>
      <c r="AJ277" s="14"/>
      <c r="AK277" s="14"/>
      <c r="AL277" s="14"/>
    </row>
    <row r="278" ht="14.25" customHeight="1">
      <c r="A278" s="14">
        <v>8.0</v>
      </c>
      <c r="B278" s="30">
        <v>44585.0</v>
      </c>
      <c r="C278" s="31">
        <f t="shared" si="329"/>
        <v>1327</v>
      </c>
      <c r="D278" s="14" t="s">
        <v>2729</v>
      </c>
      <c r="E278" s="34">
        <v>4847.0</v>
      </c>
      <c r="F278" s="27" t="s">
        <v>52</v>
      </c>
      <c r="G278" s="14"/>
      <c r="H278" s="14"/>
      <c r="I278" s="14"/>
      <c r="J278" s="27">
        <v>36.0</v>
      </c>
      <c r="K278" s="27"/>
      <c r="L278" s="27"/>
      <c r="M278" s="27"/>
      <c r="N278" s="27"/>
      <c r="O278" s="45" t="str">
        <f t="shared" ref="O278:P278" si="333">IF(M278&gt;0,1,"")</f>
        <v/>
      </c>
      <c r="P278" s="45" t="str">
        <f t="shared" si="333"/>
        <v/>
      </c>
      <c r="Q278" s="45"/>
      <c r="R278" s="14" t="s">
        <v>1901</v>
      </c>
      <c r="S278" s="35" t="s">
        <v>1903</v>
      </c>
      <c r="T278" s="35" t="s">
        <v>186</v>
      </c>
      <c r="U278" s="35" t="s">
        <v>28</v>
      </c>
      <c r="V278" s="144">
        <v>84108.0</v>
      </c>
      <c r="W278" s="35" t="s">
        <v>29</v>
      </c>
      <c r="X278" s="42" t="s">
        <v>64</v>
      </c>
      <c r="Y278" s="29">
        <f t="shared" si="330"/>
        <v>44585</v>
      </c>
      <c r="Z278" s="30">
        <v>44596.0</v>
      </c>
      <c r="AA278" s="27" t="s">
        <v>2730</v>
      </c>
      <c r="AB278" s="27" t="str">
        <f t="shared" si="331"/>
        <v/>
      </c>
      <c r="AC278" s="31">
        <f t="shared" si="332"/>
        <v>11</v>
      </c>
      <c r="AD278" s="14" t="s">
        <v>2731</v>
      </c>
      <c r="AF278" s="14"/>
      <c r="AG278" s="14"/>
      <c r="AH278" s="14"/>
      <c r="AI278" s="14"/>
      <c r="AJ278" s="14"/>
      <c r="AK278" s="14"/>
      <c r="AL278" s="14"/>
    </row>
    <row r="279" ht="14.25" customHeight="1">
      <c r="A279" s="14">
        <v>8.0</v>
      </c>
      <c r="B279" s="30">
        <v>44575.0</v>
      </c>
      <c r="C279" s="31">
        <f t="shared" si="329"/>
        <v>1337</v>
      </c>
      <c r="D279" s="14" t="s">
        <v>2732</v>
      </c>
      <c r="E279" s="34">
        <v>39837.0</v>
      </c>
      <c r="F279" s="27" t="s">
        <v>52</v>
      </c>
      <c r="G279" s="14"/>
      <c r="H279" s="14"/>
      <c r="I279" s="14"/>
      <c r="J279" s="27">
        <v>33.0</v>
      </c>
      <c r="K279" s="27"/>
      <c r="L279" s="27"/>
      <c r="M279" s="27"/>
      <c r="N279" s="27"/>
      <c r="O279" s="45" t="str">
        <f t="shared" ref="O279:P279" si="334">IF(M279&gt;0,1,"")</f>
        <v/>
      </c>
      <c r="P279" s="45" t="str">
        <f t="shared" si="334"/>
        <v/>
      </c>
      <c r="Q279" s="45"/>
      <c r="R279" s="14" t="s">
        <v>77</v>
      </c>
      <c r="S279" s="35" t="s">
        <v>2733</v>
      </c>
      <c r="T279" s="35" t="s">
        <v>186</v>
      </c>
      <c r="U279" s="35" t="s">
        <v>28</v>
      </c>
      <c r="V279" s="144">
        <v>84105.0</v>
      </c>
      <c r="W279" s="35" t="s">
        <v>29</v>
      </c>
      <c r="X279" s="42" t="s">
        <v>64</v>
      </c>
      <c r="Y279" s="29">
        <f t="shared" si="330"/>
        <v>44575</v>
      </c>
      <c r="Z279" s="30">
        <v>44596.0</v>
      </c>
      <c r="AA279" s="27" t="s">
        <v>2734</v>
      </c>
      <c r="AB279" s="27" t="str">
        <f t="shared" si="331"/>
        <v/>
      </c>
      <c r="AC279" s="31">
        <f t="shared" si="332"/>
        <v>21</v>
      </c>
      <c r="AD279" s="14" t="s">
        <v>2735</v>
      </c>
      <c r="AF279" s="14"/>
      <c r="AG279" s="14"/>
      <c r="AH279" s="14"/>
      <c r="AI279" s="14"/>
      <c r="AJ279" s="14"/>
      <c r="AK279" s="14"/>
      <c r="AL279" s="14"/>
    </row>
    <row r="280" ht="14.25" customHeight="1">
      <c r="A280" s="14">
        <v>8.0</v>
      </c>
      <c r="B280" s="30">
        <v>44592.0</v>
      </c>
      <c r="C280" s="31">
        <f t="shared" si="329"/>
        <v>1320</v>
      </c>
      <c r="D280" s="14" t="s">
        <v>2736</v>
      </c>
      <c r="E280" s="34">
        <v>65226.0</v>
      </c>
      <c r="F280" s="27" t="s">
        <v>52</v>
      </c>
      <c r="G280" s="14"/>
      <c r="H280" s="14"/>
      <c r="I280" s="14"/>
      <c r="J280" s="27">
        <v>32.0</v>
      </c>
      <c r="K280" s="27"/>
      <c r="L280" s="27"/>
      <c r="M280" s="27"/>
      <c r="N280" s="27"/>
      <c r="O280" s="45" t="str">
        <f t="shared" ref="O280:P280" si="335">IF(M280&gt;0,1,"")</f>
        <v/>
      </c>
      <c r="P280" s="45" t="str">
        <f t="shared" si="335"/>
        <v/>
      </c>
      <c r="Q280" s="45"/>
      <c r="R280" s="14" t="s">
        <v>2737</v>
      </c>
      <c r="S280" s="35" t="s">
        <v>1312</v>
      </c>
      <c r="T280" s="35" t="s">
        <v>453</v>
      </c>
      <c r="U280" s="35" t="s">
        <v>28</v>
      </c>
      <c r="V280" s="144">
        <v>84084.0</v>
      </c>
      <c r="W280" s="35" t="s">
        <v>29</v>
      </c>
      <c r="X280" s="42" t="s">
        <v>64</v>
      </c>
      <c r="Y280" s="29">
        <f t="shared" si="330"/>
        <v>44592</v>
      </c>
      <c r="Z280" s="30">
        <v>44596.0</v>
      </c>
      <c r="AA280" s="27" t="s">
        <v>2738</v>
      </c>
      <c r="AB280" s="27"/>
      <c r="AC280" s="27"/>
      <c r="AD280" s="14"/>
      <c r="AE280" s="14"/>
      <c r="AF280" s="14"/>
    </row>
    <row r="281" ht="14.25" customHeight="1">
      <c r="A281" s="14"/>
      <c r="B281" s="14"/>
      <c r="C281" s="27"/>
      <c r="D281" s="14"/>
      <c r="F281" s="27"/>
      <c r="G281" s="14"/>
      <c r="H281" s="14"/>
      <c r="I281" s="14"/>
      <c r="J281" s="27"/>
      <c r="K281" s="27"/>
      <c r="L281" s="27"/>
      <c r="M281" s="27"/>
      <c r="N281" s="27"/>
      <c r="O281" s="27"/>
      <c r="P281" s="27"/>
      <c r="Q281" s="27"/>
      <c r="R281" s="14"/>
      <c r="S281" s="14"/>
      <c r="T281" s="14"/>
      <c r="U281" s="14"/>
      <c r="V281" s="66"/>
      <c r="W281" s="14"/>
      <c r="X281" s="27"/>
      <c r="Y281" s="29"/>
      <c r="Z281" s="14"/>
      <c r="AA281" s="27"/>
      <c r="AB281" s="27"/>
      <c r="AC281" s="27"/>
      <c r="AD281" s="14"/>
      <c r="AE281" s="14"/>
      <c r="AF281" s="14"/>
    </row>
    <row r="282" ht="14.25" customHeight="1">
      <c r="A282" s="14">
        <v>8.0</v>
      </c>
      <c r="B282" s="30">
        <v>44579.0</v>
      </c>
      <c r="C282" s="31">
        <f t="shared" ref="C282:C289" si="337">B$3-B282</f>
        <v>1333</v>
      </c>
      <c r="D282" s="14" t="s">
        <v>2739</v>
      </c>
      <c r="E282" s="34">
        <v>107397.0</v>
      </c>
      <c r="F282" s="27" t="s">
        <v>52</v>
      </c>
      <c r="G282" s="14"/>
      <c r="H282" s="14"/>
      <c r="I282" s="14"/>
      <c r="J282" s="27">
        <v>32.0</v>
      </c>
      <c r="K282" s="27"/>
      <c r="L282" s="27"/>
      <c r="M282" s="27"/>
      <c r="N282" s="27"/>
      <c r="O282" s="45" t="str">
        <f t="shared" ref="O282:P282" si="336">IF(M282&gt;0,1,"")</f>
        <v/>
      </c>
      <c r="P282" s="45" t="str">
        <f t="shared" si="336"/>
        <v/>
      </c>
      <c r="Q282" s="45"/>
      <c r="R282" s="14" t="s">
        <v>1386</v>
      </c>
      <c r="S282" s="35" t="s">
        <v>1388</v>
      </c>
      <c r="T282" s="35" t="s">
        <v>600</v>
      </c>
      <c r="U282" s="35" t="s">
        <v>28</v>
      </c>
      <c r="V282" s="144">
        <v>84118.0</v>
      </c>
      <c r="W282" s="35" t="s">
        <v>29</v>
      </c>
      <c r="X282" s="42" t="s">
        <v>64</v>
      </c>
      <c r="Y282" s="29">
        <f t="shared" ref="Y282:Y289" si="339">IF(X282="V",B282,IF(X282="C",B282,""))</f>
        <v>44579</v>
      </c>
      <c r="Z282" s="30">
        <v>44599.0</v>
      </c>
      <c r="AA282" s="27" t="s">
        <v>2740</v>
      </c>
      <c r="AB282" s="27" t="str">
        <f t="shared" ref="AB282:AB289" si="340">IF(X282="V",B$3-Y282,IF(X282="C","",""))</f>
        <v/>
      </c>
      <c r="AC282" s="31">
        <f t="shared" ref="AC282:AC289" si="341">IF(X282="","",IF(X282="V","",IF(X282="C",Z282-Y282,"Yikes")))</f>
        <v>20</v>
      </c>
      <c r="AD282" s="14" t="s">
        <v>2741</v>
      </c>
      <c r="AF282" s="14"/>
      <c r="AG282" s="14"/>
      <c r="AH282" s="14"/>
      <c r="AI282" s="14"/>
      <c r="AJ282" s="14"/>
      <c r="AK282" s="14"/>
      <c r="AL282" s="14"/>
    </row>
    <row r="283" ht="14.25" customHeight="1">
      <c r="A283" s="14">
        <v>8.0</v>
      </c>
      <c r="B283" s="30">
        <v>44547.0</v>
      </c>
      <c r="C283" s="31">
        <f t="shared" si="337"/>
        <v>1365</v>
      </c>
      <c r="D283" s="14" t="s">
        <v>2742</v>
      </c>
      <c r="E283" s="34">
        <v>99626.0</v>
      </c>
      <c r="F283" s="27" t="s">
        <v>52</v>
      </c>
      <c r="G283" s="14"/>
      <c r="H283" s="14"/>
      <c r="I283" s="14"/>
      <c r="J283" s="27">
        <v>36.0</v>
      </c>
      <c r="K283" s="27"/>
      <c r="L283" s="27"/>
      <c r="M283" s="27"/>
      <c r="N283" s="27"/>
      <c r="O283" s="45" t="str">
        <f t="shared" ref="O283:P283" si="338">IF(M283&gt;0,1,"")</f>
        <v/>
      </c>
      <c r="P283" s="45" t="str">
        <f t="shared" si="338"/>
        <v/>
      </c>
      <c r="Q283" s="45"/>
      <c r="R283" s="14" t="s">
        <v>1198</v>
      </c>
      <c r="S283" s="35" t="s">
        <v>1199</v>
      </c>
      <c r="T283" s="35" t="s">
        <v>731</v>
      </c>
      <c r="U283" s="35" t="s">
        <v>28</v>
      </c>
      <c r="V283" s="144">
        <v>84123.0</v>
      </c>
      <c r="W283" s="35" t="s">
        <v>29</v>
      </c>
      <c r="X283" s="42" t="s">
        <v>1642</v>
      </c>
      <c r="Y283" s="29">
        <f t="shared" si="339"/>
        <v>44547</v>
      </c>
      <c r="Z283" s="30">
        <v>44599.0</v>
      </c>
      <c r="AA283" s="27" t="s">
        <v>2743</v>
      </c>
      <c r="AB283" s="27">
        <f t="shared" si="340"/>
        <v>1365</v>
      </c>
      <c r="AC283" s="31" t="str">
        <f t="shared" si="341"/>
        <v/>
      </c>
      <c r="AD283" s="14" t="s">
        <v>2744</v>
      </c>
      <c r="AF283" s="14"/>
      <c r="AG283" s="14"/>
      <c r="AH283" s="14"/>
      <c r="AI283" s="14"/>
      <c r="AJ283" s="14"/>
      <c r="AK283" s="14"/>
      <c r="AL283" s="14"/>
    </row>
    <row r="284" ht="14.25" customHeight="1">
      <c r="A284" s="14">
        <v>6.0</v>
      </c>
      <c r="B284" s="30">
        <v>44546.0</v>
      </c>
      <c r="C284" s="31">
        <f t="shared" si="337"/>
        <v>1366</v>
      </c>
      <c r="D284" s="14" t="s">
        <v>2745</v>
      </c>
      <c r="E284" s="34">
        <v>118998.0</v>
      </c>
      <c r="F284" s="27" t="s">
        <v>52</v>
      </c>
      <c r="G284" s="14"/>
      <c r="H284" s="14"/>
      <c r="I284" s="14"/>
      <c r="J284" s="27">
        <v>28.0</v>
      </c>
      <c r="K284" s="27"/>
      <c r="L284" s="27"/>
      <c r="M284" s="27"/>
      <c r="N284" s="27"/>
      <c r="O284" s="45" t="str">
        <f t="shared" ref="O284:P284" si="342">IF(M284&gt;0,1,"")</f>
        <v/>
      </c>
      <c r="P284" s="45" t="str">
        <f t="shared" si="342"/>
        <v/>
      </c>
      <c r="Q284" s="45"/>
      <c r="R284" s="14" t="s">
        <v>1230</v>
      </c>
      <c r="S284" s="35" t="s">
        <v>1231</v>
      </c>
      <c r="T284" s="35" t="s">
        <v>731</v>
      </c>
      <c r="U284" s="35" t="s">
        <v>28</v>
      </c>
      <c r="V284" s="144">
        <v>84107.0</v>
      </c>
      <c r="W284" s="35" t="s">
        <v>29</v>
      </c>
      <c r="X284" s="42" t="s">
        <v>64</v>
      </c>
      <c r="Y284" s="29">
        <f t="shared" si="339"/>
        <v>44546</v>
      </c>
      <c r="Z284" s="30">
        <v>44601.0</v>
      </c>
      <c r="AA284" s="27" t="s">
        <v>2746</v>
      </c>
      <c r="AB284" s="27" t="str">
        <f t="shared" si="340"/>
        <v/>
      </c>
      <c r="AC284" s="31">
        <f t="shared" si="341"/>
        <v>55</v>
      </c>
      <c r="AD284" s="14" t="s">
        <v>2747</v>
      </c>
      <c r="AF284" s="14"/>
      <c r="AG284" s="14"/>
      <c r="AH284" s="14"/>
      <c r="AI284" s="14"/>
      <c r="AJ284" s="14"/>
      <c r="AK284" s="14"/>
      <c r="AL284" s="14"/>
    </row>
    <row r="285" ht="14.25" customHeight="1">
      <c r="A285" s="14">
        <v>12.0</v>
      </c>
      <c r="B285" s="30">
        <v>44543.0</v>
      </c>
      <c r="C285" s="31">
        <f t="shared" si="337"/>
        <v>1369</v>
      </c>
      <c r="D285" s="14" t="s">
        <v>2718</v>
      </c>
      <c r="E285" s="34">
        <v>50750.0</v>
      </c>
      <c r="F285" s="27" t="s">
        <v>52</v>
      </c>
      <c r="G285" s="14"/>
      <c r="H285" s="14"/>
      <c r="I285" s="14"/>
      <c r="J285" s="27">
        <v>28.0</v>
      </c>
      <c r="K285" s="27"/>
      <c r="L285" s="27"/>
      <c r="M285" s="27"/>
      <c r="N285" s="27"/>
      <c r="O285" s="45" t="str">
        <f t="shared" ref="O285:P285" si="343">IF(M285&gt;0,1,"")</f>
        <v/>
      </c>
      <c r="P285" s="45" t="str">
        <f t="shared" si="343"/>
        <v/>
      </c>
      <c r="Q285" s="45"/>
      <c r="R285" s="14" t="s">
        <v>1432</v>
      </c>
      <c r="S285" s="35" t="s">
        <v>1433</v>
      </c>
      <c r="T285" s="35" t="s">
        <v>186</v>
      </c>
      <c r="U285" s="35" t="s">
        <v>28</v>
      </c>
      <c r="V285" s="144">
        <v>84115.0</v>
      </c>
      <c r="W285" s="35" t="s">
        <v>29</v>
      </c>
      <c r="X285" s="42" t="s">
        <v>64</v>
      </c>
      <c r="Y285" s="29">
        <f t="shared" si="339"/>
        <v>44543</v>
      </c>
      <c r="Z285" s="30">
        <v>44601.0</v>
      </c>
      <c r="AA285" s="27" t="s">
        <v>2748</v>
      </c>
      <c r="AB285" s="27" t="str">
        <f t="shared" si="340"/>
        <v/>
      </c>
      <c r="AC285" s="31">
        <f t="shared" si="341"/>
        <v>58</v>
      </c>
      <c r="AD285" s="14" t="s">
        <v>2719</v>
      </c>
      <c r="AF285" s="14"/>
      <c r="AG285" s="14"/>
      <c r="AH285" s="14"/>
      <c r="AI285" s="14"/>
      <c r="AJ285" s="14"/>
      <c r="AK285" s="14"/>
      <c r="AL285" s="14"/>
    </row>
    <row r="286" ht="14.25" customHeight="1">
      <c r="A286" s="14">
        <v>4.0</v>
      </c>
      <c r="B286" s="30">
        <v>44582.0</v>
      </c>
      <c r="C286" s="31">
        <f t="shared" si="337"/>
        <v>1330</v>
      </c>
      <c r="D286" s="14" t="s">
        <v>2749</v>
      </c>
      <c r="E286" s="34">
        <v>40341.0</v>
      </c>
      <c r="F286" s="27" t="s">
        <v>52</v>
      </c>
      <c r="G286" s="14"/>
      <c r="H286" s="14"/>
      <c r="I286" s="14"/>
      <c r="J286" s="27">
        <v>20.0</v>
      </c>
      <c r="K286" s="27"/>
      <c r="L286" s="27"/>
      <c r="M286" s="27"/>
      <c r="N286" s="27"/>
      <c r="O286" s="45" t="str">
        <f t="shared" ref="O286:P286" si="344">IF(M286&gt;0,1,"")</f>
        <v/>
      </c>
      <c r="P286" s="45" t="str">
        <f t="shared" si="344"/>
        <v/>
      </c>
      <c r="Q286" s="45"/>
      <c r="R286" s="14" t="s">
        <v>1321</v>
      </c>
      <c r="S286" s="14" t="s">
        <v>1322</v>
      </c>
      <c r="T286" s="14" t="s">
        <v>186</v>
      </c>
      <c r="U286" s="14" t="s">
        <v>28</v>
      </c>
      <c r="V286" s="66">
        <v>84106.0</v>
      </c>
      <c r="W286" s="14" t="s">
        <v>29</v>
      </c>
      <c r="X286" s="27" t="s">
        <v>1642</v>
      </c>
      <c r="Y286" s="30">
        <f t="shared" si="339"/>
        <v>44582</v>
      </c>
      <c r="Z286" s="30"/>
      <c r="AA286" s="27"/>
      <c r="AB286" s="27">
        <f t="shared" si="340"/>
        <v>1330</v>
      </c>
      <c r="AC286" s="31" t="str">
        <f t="shared" si="341"/>
        <v/>
      </c>
      <c r="AD286" s="14" t="s">
        <v>2750</v>
      </c>
      <c r="AF286" s="14"/>
      <c r="AG286" s="14"/>
      <c r="AH286" s="14"/>
      <c r="AI286" s="14"/>
      <c r="AJ286" s="14"/>
      <c r="AK286" s="14"/>
      <c r="AL286" s="14"/>
    </row>
    <row r="287" ht="14.25" customHeight="1">
      <c r="A287" s="39">
        <v>20.0</v>
      </c>
      <c r="B287" s="37">
        <v>44522.0</v>
      </c>
      <c r="C287" s="38">
        <f t="shared" si="337"/>
        <v>1390</v>
      </c>
      <c r="D287" s="39" t="s">
        <v>2688</v>
      </c>
      <c r="E287" s="40">
        <v>80083.0</v>
      </c>
      <c r="F287" s="36" t="s">
        <v>52</v>
      </c>
      <c r="G287" s="14"/>
      <c r="H287" s="14"/>
      <c r="I287" s="14"/>
      <c r="J287" s="36">
        <v>93.0</v>
      </c>
      <c r="O287" s="14"/>
      <c r="P287" s="14"/>
      <c r="Q287" s="14"/>
      <c r="R287" s="39" t="s">
        <v>1258</v>
      </c>
      <c r="S287" s="39" t="s">
        <v>1259</v>
      </c>
      <c r="T287" s="39" t="s">
        <v>179</v>
      </c>
      <c r="U287" s="39" t="s">
        <v>28</v>
      </c>
      <c r="V287" s="81">
        <v>84043.0</v>
      </c>
      <c r="W287" s="39" t="s">
        <v>35</v>
      </c>
      <c r="X287" s="36" t="s">
        <v>64</v>
      </c>
      <c r="Y287" s="37">
        <f t="shared" si="339"/>
        <v>44522</v>
      </c>
      <c r="Z287" s="37">
        <v>44602.0</v>
      </c>
      <c r="AA287" s="36" t="s">
        <v>2751</v>
      </c>
      <c r="AB287" s="36" t="str">
        <f t="shared" si="340"/>
        <v/>
      </c>
      <c r="AC287" s="38">
        <f t="shared" si="341"/>
        <v>80</v>
      </c>
      <c r="AD287" s="146" t="s">
        <v>2689</v>
      </c>
      <c r="AE287" s="14"/>
      <c r="AF287" s="14"/>
      <c r="AG287" s="14"/>
      <c r="AH287" s="14"/>
      <c r="AI287" s="14"/>
      <c r="AJ287" s="14"/>
      <c r="AK287" s="14"/>
      <c r="AL287" s="14"/>
    </row>
    <row r="288" ht="14.25" customHeight="1">
      <c r="A288" s="14">
        <v>4.0</v>
      </c>
      <c r="B288" s="30">
        <v>44582.0</v>
      </c>
      <c r="C288" s="31">
        <f t="shared" si="337"/>
        <v>1330</v>
      </c>
      <c r="D288" s="14" t="s">
        <v>2749</v>
      </c>
      <c r="E288" s="34">
        <v>40341.0</v>
      </c>
      <c r="F288" s="27" t="s">
        <v>52</v>
      </c>
      <c r="G288" s="14"/>
      <c r="H288" s="14"/>
      <c r="I288" s="14"/>
      <c r="J288" s="27">
        <v>20.0</v>
      </c>
      <c r="K288" s="27"/>
      <c r="L288" s="27"/>
      <c r="M288" s="27"/>
      <c r="N288" s="27"/>
      <c r="O288" s="45" t="str">
        <f t="shared" ref="O288:P288" si="345">IF(M288&gt;0,1,"")</f>
        <v/>
      </c>
      <c r="P288" s="45" t="str">
        <f t="shared" si="345"/>
        <v/>
      </c>
      <c r="Q288" s="45"/>
      <c r="R288" s="14" t="s">
        <v>1321</v>
      </c>
      <c r="S288" s="14" t="s">
        <v>1322</v>
      </c>
      <c r="T288" s="14" t="s">
        <v>186</v>
      </c>
      <c r="U288" s="14" t="s">
        <v>28</v>
      </c>
      <c r="V288" s="66">
        <v>84106.0</v>
      </c>
      <c r="W288" s="14" t="s">
        <v>29</v>
      </c>
      <c r="X288" s="27" t="s">
        <v>64</v>
      </c>
      <c r="Y288" s="30">
        <f t="shared" si="339"/>
        <v>44582</v>
      </c>
      <c r="Z288" s="30">
        <v>44603.0</v>
      </c>
      <c r="AA288" s="27" t="s">
        <v>2752</v>
      </c>
      <c r="AB288" s="27" t="str">
        <f t="shared" si="340"/>
        <v/>
      </c>
      <c r="AC288" s="31">
        <f t="shared" si="341"/>
        <v>21</v>
      </c>
      <c r="AD288" s="14" t="s">
        <v>2750</v>
      </c>
      <c r="AF288" s="14"/>
      <c r="AG288" s="14"/>
      <c r="AH288" s="14"/>
      <c r="AI288" s="14"/>
      <c r="AJ288" s="14"/>
      <c r="AK288" s="14"/>
      <c r="AL288" s="14"/>
    </row>
    <row r="289" ht="14.25" customHeight="1">
      <c r="A289" s="14">
        <v>4.0</v>
      </c>
      <c r="B289" s="30">
        <v>44585.0</v>
      </c>
      <c r="C289" s="31">
        <f t="shared" si="337"/>
        <v>1327</v>
      </c>
      <c r="D289" s="14" t="s">
        <v>2753</v>
      </c>
      <c r="E289" s="34">
        <v>46576.0</v>
      </c>
      <c r="F289" s="27" t="s">
        <v>52</v>
      </c>
      <c r="G289" s="14"/>
      <c r="H289" s="14"/>
      <c r="I289" s="14"/>
      <c r="J289" s="27">
        <v>15.0</v>
      </c>
      <c r="K289" s="27"/>
      <c r="L289" s="27"/>
      <c r="M289" s="27"/>
      <c r="N289" s="27"/>
      <c r="O289" s="45" t="str">
        <f t="shared" ref="O289:P289" si="346">IF(M289&gt;0,1,"")</f>
        <v/>
      </c>
      <c r="P289" s="45" t="str">
        <f t="shared" si="346"/>
        <v/>
      </c>
      <c r="Q289" s="45"/>
      <c r="R289" s="14" t="s">
        <v>1472</v>
      </c>
      <c r="S289" s="35" t="s">
        <v>1474</v>
      </c>
      <c r="T289" s="35" t="s">
        <v>186</v>
      </c>
      <c r="U289" s="35" t="s">
        <v>28</v>
      </c>
      <c r="V289" s="144">
        <v>84109.0</v>
      </c>
      <c r="W289" s="35" t="s">
        <v>29</v>
      </c>
      <c r="X289" s="42" t="s">
        <v>64</v>
      </c>
      <c r="Y289" s="29">
        <f t="shared" si="339"/>
        <v>44585</v>
      </c>
      <c r="Z289" s="30">
        <v>44603.0</v>
      </c>
      <c r="AA289" s="27" t="s">
        <v>2754</v>
      </c>
      <c r="AB289" s="27" t="str">
        <f t="shared" si="340"/>
        <v/>
      </c>
      <c r="AC289" s="31">
        <f t="shared" si="341"/>
        <v>18</v>
      </c>
      <c r="AD289" s="14" t="s">
        <v>2321</v>
      </c>
      <c r="AF289" s="14"/>
      <c r="AG289" s="14"/>
      <c r="AH289" s="14"/>
      <c r="AI289" s="14"/>
      <c r="AJ289" s="14"/>
      <c r="AK289" s="14"/>
      <c r="AL289" s="14"/>
    </row>
    <row r="290" ht="14.25" customHeight="1">
      <c r="A290" s="14"/>
      <c r="B290" s="14"/>
      <c r="C290" s="27"/>
      <c r="D290" s="14"/>
      <c r="F290" s="27"/>
      <c r="G290" s="14"/>
      <c r="H290" s="14"/>
      <c r="I290" s="14"/>
      <c r="J290" s="27"/>
      <c r="K290" s="27"/>
      <c r="L290" s="27"/>
      <c r="M290" s="27"/>
      <c r="N290" s="27"/>
      <c r="O290" s="27"/>
      <c r="P290" s="27"/>
      <c r="Q290" s="27"/>
      <c r="R290" s="14"/>
      <c r="S290" s="14"/>
      <c r="T290" s="14"/>
      <c r="U290" s="14"/>
      <c r="V290" s="66"/>
      <c r="W290" s="14"/>
      <c r="X290" s="27"/>
      <c r="Y290" s="29"/>
      <c r="Z290" s="14"/>
      <c r="AA290" s="27"/>
      <c r="AB290" s="27"/>
      <c r="AC290" s="27"/>
      <c r="AD290" s="14"/>
      <c r="AE290" s="14"/>
      <c r="AF290" s="14"/>
    </row>
    <row r="291" ht="14.25" customHeight="1">
      <c r="A291" s="14">
        <v>8.0</v>
      </c>
      <c r="B291" s="30">
        <v>44588.0</v>
      </c>
      <c r="C291" s="31">
        <f t="shared" ref="C291:C303" si="348">B$3-B291</f>
        <v>1324</v>
      </c>
      <c r="D291" s="14" t="s">
        <v>2755</v>
      </c>
      <c r="E291" s="34">
        <v>79447.0</v>
      </c>
      <c r="F291" s="27" t="s">
        <v>52</v>
      </c>
      <c r="G291" s="14"/>
      <c r="H291" s="14"/>
      <c r="I291" s="14"/>
      <c r="J291" s="27">
        <v>31.0</v>
      </c>
      <c r="K291" s="27"/>
      <c r="L291" s="27"/>
      <c r="M291" s="27"/>
      <c r="N291" s="27"/>
      <c r="O291" s="45" t="str">
        <f t="shared" ref="O291:P291" si="347">IF(M291&gt;0,1,"")</f>
        <v/>
      </c>
      <c r="P291" s="45" t="str">
        <f t="shared" si="347"/>
        <v/>
      </c>
      <c r="Q291" s="45"/>
      <c r="R291" s="14" t="s">
        <v>1362</v>
      </c>
      <c r="S291" s="35" t="s">
        <v>1363</v>
      </c>
      <c r="T291" s="35" t="s">
        <v>292</v>
      </c>
      <c r="U291" s="35" t="s">
        <v>28</v>
      </c>
      <c r="V291" s="144">
        <v>84119.0</v>
      </c>
      <c r="W291" s="35" t="s">
        <v>29</v>
      </c>
      <c r="X291" s="42" t="s">
        <v>64</v>
      </c>
      <c r="Y291" s="29">
        <f t="shared" ref="Y291:Y303" si="350">IF(X291="V",B291,IF(X291="C",B291,""))</f>
        <v>44588</v>
      </c>
      <c r="Z291" s="30">
        <v>44606.0</v>
      </c>
      <c r="AA291" s="27" t="s">
        <v>2756</v>
      </c>
      <c r="AB291" s="27" t="str">
        <f t="shared" ref="AB291:AB303" si="351">IF(X291="V",B$3-Y291,IF(X291="C","",""))</f>
        <v/>
      </c>
      <c r="AC291" s="31">
        <f t="shared" ref="AC291:AC303" si="352">IF(X291="","",IF(X291="V","",IF(X291="C",Z291-Y291,"Yikes")))</f>
        <v>18</v>
      </c>
      <c r="AD291" s="14" t="s">
        <v>2757</v>
      </c>
      <c r="AF291" s="14"/>
      <c r="AG291" s="14"/>
      <c r="AH291" s="14"/>
      <c r="AI291" s="14"/>
      <c r="AJ291" s="14"/>
      <c r="AK291" s="14"/>
      <c r="AL291" s="14"/>
    </row>
    <row r="292" ht="14.25" customHeight="1">
      <c r="A292" s="14">
        <v>20.0</v>
      </c>
      <c r="B292" s="60">
        <v>44515.0</v>
      </c>
      <c r="C292" s="31">
        <f t="shared" si="348"/>
        <v>1397</v>
      </c>
      <c r="D292" s="59" t="s">
        <v>2758</v>
      </c>
      <c r="E292" s="59">
        <v>116515.0</v>
      </c>
      <c r="F292" s="45" t="s">
        <v>52</v>
      </c>
      <c r="G292" s="59"/>
      <c r="H292" s="59"/>
      <c r="I292" s="59"/>
      <c r="J292" s="45">
        <v>107.0</v>
      </c>
      <c r="K292" s="45"/>
      <c r="L292" s="45"/>
      <c r="M292" s="45">
        <v>5.0</v>
      </c>
      <c r="N292" s="45">
        <v>0.0</v>
      </c>
      <c r="O292" s="45">
        <f t="shared" ref="O292:P292" si="349">IF(M292&gt;0,1,"")</f>
        <v>1</v>
      </c>
      <c r="P292" s="45" t="str">
        <f t="shared" si="349"/>
        <v/>
      </c>
      <c r="Q292" s="45"/>
      <c r="R292" s="59" t="s">
        <v>1442</v>
      </c>
      <c r="S292" s="62" t="s">
        <v>1444</v>
      </c>
      <c r="T292" s="62" t="s">
        <v>186</v>
      </c>
      <c r="U292" s="62" t="s">
        <v>28</v>
      </c>
      <c r="V292" s="114">
        <v>84111.0</v>
      </c>
      <c r="W292" s="62" t="s">
        <v>29</v>
      </c>
      <c r="X292" s="64" t="s">
        <v>1642</v>
      </c>
      <c r="Y292" s="76">
        <f t="shared" si="350"/>
        <v>44515</v>
      </c>
      <c r="Z292" s="60"/>
      <c r="AA292" s="45"/>
      <c r="AB292" s="45">
        <f t="shared" si="351"/>
        <v>1397</v>
      </c>
      <c r="AC292" s="61" t="str">
        <f t="shared" si="352"/>
        <v/>
      </c>
      <c r="AD292" s="59" t="s">
        <v>2759</v>
      </c>
      <c r="AF292" s="14"/>
      <c r="AG292" s="14"/>
      <c r="AH292" s="14"/>
      <c r="AI292" s="14"/>
      <c r="AJ292" s="14"/>
      <c r="AK292" s="14"/>
      <c r="AL292" s="14"/>
    </row>
    <row r="293" ht="14.25" customHeight="1">
      <c r="A293" s="39">
        <v>6.0</v>
      </c>
      <c r="B293" s="37">
        <v>44454.0</v>
      </c>
      <c r="C293" s="38">
        <f t="shared" si="348"/>
        <v>1458</v>
      </c>
      <c r="D293" s="39" t="s">
        <v>2760</v>
      </c>
      <c r="E293" s="40">
        <v>28417.0</v>
      </c>
      <c r="F293" s="36" t="s">
        <v>52</v>
      </c>
      <c r="G293" s="14"/>
      <c r="H293" s="14"/>
      <c r="I293" s="14"/>
      <c r="J293" s="36">
        <v>32.0</v>
      </c>
      <c r="O293" s="14"/>
      <c r="P293" s="14"/>
      <c r="Q293" s="14"/>
      <c r="R293" s="39" t="s">
        <v>1223</v>
      </c>
      <c r="S293" s="39" t="s">
        <v>1224</v>
      </c>
      <c r="T293" s="39" t="s">
        <v>256</v>
      </c>
      <c r="U293" s="39" t="s">
        <v>28</v>
      </c>
      <c r="V293" s="81">
        <v>84057.0</v>
      </c>
      <c r="W293" s="39" t="s">
        <v>35</v>
      </c>
      <c r="X293" s="36" t="s">
        <v>64</v>
      </c>
      <c r="Y293" s="37">
        <f t="shared" si="350"/>
        <v>44454</v>
      </c>
      <c r="Z293" s="37">
        <v>44607.0</v>
      </c>
      <c r="AA293" s="36" t="s">
        <v>2761</v>
      </c>
      <c r="AB293" s="36" t="str">
        <f t="shared" si="351"/>
        <v/>
      </c>
      <c r="AC293" s="38">
        <f t="shared" si="352"/>
        <v>153</v>
      </c>
      <c r="AD293" s="146" t="s">
        <v>2762</v>
      </c>
      <c r="AE293" s="14"/>
      <c r="AF293" s="14"/>
      <c r="AG293" s="14"/>
      <c r="AH293" s="14"/>
      <c r="AI293" s="14"/>
      <c r="AJ293" s="14"/>
      <c r="AK293" s="14"/>
      <c r="AL293" s="14"/>
    </row>
    <row r="294" ht="14.25" customHeight="1">
      <c r="A294" s="39">
        <v>8.0</v>
      </c>
      <c r="B294" s="37">
        <v>44475.0</v>
      </c>
      <c r="C294" s="38">
        <f t="shared" si="348"/>
        <v>1437</v>
      </c>
      <c r="D294" s="39" t="s">
        <v>2763</v>
      </c>
      <c r="E294" s="40">
        <v>45491.0</v>
      </c>
      <c r="F294" s="36" t="s">
        <v>52</v>
      </c>
      <c r="G294" s="14"/>
      <c r="H294" s="14"/>
      <c r="I294" s="14"/>
      <c r="J294" s="36">
        <v>36.0</v>
      </c>
      <c r="O294" s="14"/>
      <c r="P294" s="14"/>
      <c r="Q294" s="14"/>
      <c r="R294" s="39" t="s">
        <v>2764</v>
      </c>
      <c r="S294" s="39" t="s">
        <v>2765</v>
      </c>
      <c r="T294" s="39" t="s">
        <v>48</v>
      </c>
      <c r="U294" s="39" t="s">
        <v>28</v>
      </c>
      <c r="V294" s="81">
        <v>84601.0</v>
      </c>
      <c r="W294" s="39" t="s">
        <v>35</v>
      </c>
      <c r="X294" s="36" t="s">
        <v>64</v>
      </c>
      <c r="Y294" s="37">
        <f t="shared" si="350"/>
        <v>44475</v>
      </c>
      <c r="Z294" s="37">
        <v>44607.0</v>
      </c>
      <c r="AA294" s="36" t="s">
        <v>2766</v>
      </c>
      <c r="AB294" s="36" t="str">
        <f t="shared" si="351"/>
        <v/>
      </c>
      <c r="AC294" s="38">
        <f t="shared" si="352"/>
        <v>132</v>
      </c>
      <c r="AD294" s="146" t="s">
        <v>2767</v>
      </c>
      <c r="AE294" s="14"/>
      <c r="AF294" s="14"/>
      <c r="AG294" s="14"/>
      <c r="AH294" s="14"/>
      <c r="AI294" s="14"/>
      <c r="AJ294" s="14"/>
      <c r="AK294" s="14"/>
      <c r="AL294" s="14"/>
    </row>
    <row r="295" ht="14.25" customHeight="1">
      <c r="A295" s="39">
        <v>8.0</v>
      </c>
      <c r="B295" s="37">
        <v>44475.0</v>
      </c>
      <c r="C295" s="38">
        <f t="shared" si="348"/>
        <v>1437</v>
      </c>
      <c r="D295" s="39" t="s">
        <v>2768</v>
      </c>
      <c r="E295" s="40">
        <v>4821.0</v>
      </c>
      <c r="F295" s="36" t="s">
        <v>52</v>
      </c>
      <c r="G295" s="14"/>
      <c r="H295" s="14"/>
      <c r="I295" s="14"/>
      <c r="J295" s="36">
        <v>32.0</v>
      </c>
      <c r="O295" s="14"/>
      <c r="P295" s="14"/>
      <c r="Q295" s="14"/>
      <c r="R295" s="39" t="s">
        <v>1076</v>
      </c>
      <c r="S295" s="39" t="s">
        <v>1077</v>
      </c>
      <c r="T295" s="39" t="s">
        <v>48</v>
      </c>
      <c r="U295" s="39" t="s">
        <v>28</v>
      </c>
      <c r="V295" s="81">
        <v>84601.0</v>
      </c>
      <c r="W295" s="39" t="s">
        <v>35</v>
      </c>
      <c r="X295" s="36" t="s">
        <v>1642</v>
      </c>
      <c r="Y295" s="37">
        <f t="shared" si="350"/>
        <v>44475</v>
      </c>
      <c r="Z295" s="37"/>
      <c r="AA295" s="36"/>
      <c r="AB295" s="36">
        <f t="shared" si="351"/>
        <v>1437</v>
      </c>
      <c r="AC295" s="38" t="str">
        <f t="shared" si="352"/>
        <v/>
      </c>
      <c r="AD295" s="146" t="s">
        <v>2769</v>
      </c>
      <c r="AE295" s="14"/>
      <c r="AF295" s="14"/>
      <c r="AG295" s="14"/>
      <c r="AH295" s="14"/>
      <c r="AI295" s="14"/>
      <c r="AJ295" s="14"/>
      <c r="AK295" s="14"/>
      <c r="AL295" s="14"/>
    </row>
    <row r="296" ht="14.25" customHeight="1">
      <c r="A296" s="39">
        <v>10.0</v>
      </c>
      <c r="B296" s="37">
        <v>44546.0</v>
      </c>
      <c r="C296" s="38">
        <f t="shared" si="348"/>
        <v>1366</v>
      </c>
      <c r="D296" s="39" t="s">
        <v>2770</v>
      </c>
      <c r="E296" s="40">
        <v>56988.0</v>
      </c>
      <c r="F296" s="36" t="s">
        <v>52</v>
      </c>
      <c r="G296" s="14"/>
      <c r="H296" s="14"/>
      <c r="I296" s="14"/>
      <c r="J296" s="36">
        <v>32.0</v>
      </c>
      <c r="O296" s="14"/>
      <c r="P296" s="14"/>
      <c r="Q296" s="14"/>
      <c r="R296" s="39" t="s">
        <v>364</v>
      </c>
      <c r="S296" s="39" t="s">
        <v>1080</v>
      </c>
      <c r="T296" s="39" t="s">
        <v>48</v>
      </c>
      <c r="U296" s="39" t="s">
        <v>28</v>
      </c>
      <c r="V296" s="81">
        <v>84601.0</v>
      </c>
      <c r="W296" s="39" t="s">
        <v>35</v>
      </c>
      <c r="X296" s="36" t="s">
        <v>64</v>
      </c>
      <c r="Y296" s="37">
        <f t="shared" si="350"/>
        <v>44546</v>
      </c>
      <c r="Z296" s="37">
        <v>44607.0</v>
      </c>
      <c r="AA296" s="36" t="s">
        <v>2771</v>
      </c>
      <c r="AB296" s="36" t="str">
        <f t="shared" si="351"/>
        <v/>
      </c>
      <c r="AC296" s="38">
        <f t="shared" si="352"/>
        <v>61</v>
      </c>
      <c r="AD296" s="146" t="s">
        <v>2772</v>
      </c>
      <c r="AE296" s="14"/>
      <c r="AF296" s="14"/>
      <c r="AG296" s="14"/>
      <c r="AH296" s="14"/>
      <c r="AI296" s="14"/>
      <c r="AJ296" s="14"/>
      <c r="AK296" s="14"/>
      <c r="AL296" s="14"/>
    </row>
    <row r="297" ht="14.25" customHeight="1">
      <c r="A297" s="39">
        <v>12.0</v>
      </c>
      <c r="B297" s="37">
        <v>44557.0</v>
      </c>
      <c r="C297" s="38">
        <f t="shared" si="348"/>
        <v>1355</v>
      </c>
      <c r="D297" s="39" t="s">
        <v>2773</v>
      </c>
      <c r="E297" s="40">
        <v>61635.0</v>
      </c>
      <c r="F297" s="36" t="s">
        <v>45</v>
      </c>
      <c r="G297" s="14"/>
      <c r="H297" s="14"/>
      <c r="I297" s="14"/>
      <c r="J297" s="36">
        <v>56.0</v>
      </c>
      <c r="O297" s="14"/>
      <c r="P297" s="14"/>
      <c r="Q297" s="14"/>
      <c r="R297" s="39" t="s">
        <v>1595</v>
      </c>
      <c r="S297" s="39" t="s">
        <v>1596</v>
      </c>
      <c r="T297" s="39" t="s">
        <v>149</v>
      </c>
      <c r="U297" s="39" t="s">
        <v>28</v>
      </c>
      <c r="V297" s="81">
        <v>84663.0</v>
      </c>
      <c r="W297" s="39" t="s">
        <v>35</v>
      </c>
      <c r="X297" s="36" t="s">
        <v>1642</v>
      </c>
      <c r="Y297" s="37">
        <f t="shared" si="350"/>
        <v>44557</v>
      </c>
      <c r="Z297" s="37"/>
      <c r="AA297" s="36"/>
      <c r="AB297" s="36">
        <f t="shared" si="351"/>
        <v>1355</v>
      </c>
      <c r="AC297" s="38" t="str">
        <f t="shared" si="352"/>
        <v/>
      </c>
      <c r="AD297" s="146" t="s">
        <v>2774</v>
      </c>
      <c r="AE297" s="14"/>
      <c r="AF297" s="14"/>
      <c r="AG297" s="14"/>
      <c r="AH297" s="14"/>
      <c r="AI297" s="14"/>
      <c r="AJ297" s="14"/>
      <c r="AK297" s="14"/>
      <c r="AL297" s="14"/>
    </row>
    <row r="298" ht="14.25" customHeight="1">
      <c r="A298" s="59">
        <v>14.0</v>
      </c>
      <c r="B298" s="60">
        <v>44467.0</v>
      </c>
      <c r="C298" s="31">
        <f t="shared" si="348"/>
        <v>1445</v>
      </c>
      <c r="D298" s="59" t="s">
        <v>2775</v>
      </c>
      <c r="E298" s="59">
        <v>102680.0</v>
      </c>
      <c r="F298" s="45" t="s">
        <v>52</v>
      </c>
      <c r="G298" s="59"/>
      <c r="H298" s="59"/>
      <c r="I298" s="59"/>
      <c r="J298" s="45">
        <v>71.0</v>
      </c>
      <c r="K298" s="45"/>
      <c r="L298" s="45"/>
      <c r="M298" s="45">
        <v>7.0</v>
      </c>
      <c r="N298" s="45">
        <v>0.0</v>
      </c>
      <c r="O298" s="45">
        <f t="shared" ref="O298:P298" si="353">IF(M298&gt;0,1,"")</f>
        <v>1</v>
      </c>
      <c r="P298" s="45" t="str">
        <f t="shared" si="353"/>
        <v/>
      </c>
      <c r="Q298" s="45"/>
      <c r="R298" s="59" t="s">
        <v>1165</v>
      </c>
      <c r="S298" s="62" t="s">
        <v>1167</v>
      </c>
      <c r="T298" s="62" t="s">
        <v>186</v>
      </c>
      <c r="U298" s="62" t="s">
        <v>28</v>
      </c>
      <c r="V298" s="114">
        <v>84104.0</v>
      </c>
      <c r="W298" s="62" t="s">
        <v>29</v>
      </c>
      <c r="X298" s="64" t="s">
        <v>1642</v>
      </c>
      <c r="Y298" s="60">
        <f t="shared" si="350"/>
        <v>44467</v>
      </c>
      <c r="Z298" s="60"/>
      <c r="AA298" s="45"/>
      <c r="AB298" s="45">
        <f t="shared" si="351"/>
        <v>1445</v>
      </c>
      <c r="AC298" s="61" t="str">
        <f t="shared" si="352"/>
        <v/>
      </c>
      <c r="AD298" s="62" t="s">
        <v>2776</v>
      </c>
      <c r="AF298" s="14"/>
      <c r="AG298" s="14"/>
      <c r="AH298" s="14"/>
      <c r="AI298" s="14"/>
      <c r="AJ298" s="14"/>
      <c r="AK298" s="14"/>
      <c r="AL298" s="14"/>
    </row>
    <row r="299" ht="14.25" customHeight="1">
      <c r="A299" s="59">
        <v>14.0</v>
      </c>
      <c r="B299" s="60">
        <v>44467.0</v>
      </c>
      <c r="C299" s="31">
        <f t="shared" si="348"/>
        <v>1445</v>
      </c>
      <c r="D299" s="59" t="s">
        <v>2775</v>
      </c>
      <c r="E299" s="59">
        <v>102680.0</v>
      </c>
      <c r="F299" s="45" t="s">
        <v>52</v>
      </c>
      <c r="G299" s="59"/>
      <c r="H299" s="59"/>
      <c r="I299" s="59"/>
      <c r="J299" s="45">
        <v>71.0</v>
      </c>
      <c r="K299" s="45"/>
      <c r="L299" s="45"/>
      <c r="M299" s="45">
        <v>7.0</v>
      </c>
      <c r="N299" s="45">
        <v>0.0</v>
      </c>
      <c r="O299" s="45">
        <f t="shared" ref="O299:P299" si="354">IF(M299&gt;0,1,"")</f>
        <v>1</v>
      </c>
      <c r="P299" s="45" t="str">
        <f t="shared" si="354"/>
        <v/>
      </c>
      <c r="Q299" s="45"/>
      <c r="R299" s="59" t="s">
        <v>1165</v>
      </c>
      <c r="S299" s="62" t="s">
        <v>1167</v>
      </c>
      <c r="T299" s="62" t="s">
        <v>186</v>
      </c>
      <c r="U299" s="62" t="s">
        <v>28</v>
      </c>
      <c r="V299" s="114">
        <v>84104.0</v>
      </c>
      <c r="W299" s="62" t="s">
        <v>29</v>
      </c>
      <c r="X299" s="64" t="s">
        <v>64</v>
      </c>
      <c r="Y299" s="60">
        <f t="shared" si="350"/>
        <v>44467</v>
      </c>
      <c r="Z299" s="60">
        <v>44609.0</v>
      </c>
      <c r="AA299" s="45" t="s">
        <v>2777</v>
      </c>
      <c r="AB299" s="45" t="str">
        <f t="shared" si="351"/>
        <v/>
      </c>
      <c r="AC299" s="61">
        <f t="shared" si="352"/>
        <v>142</v>
      </c>
      <c r="AD299" s="62" t="s">
        <v>2778</v>
      </c>
      <c r="AF299" s="14"/>
      <c r="AG299" s="14"/>
      <c r="AH299" s="14"/>
      <c r="AI299" s="14"/>
      <c r="AJ299" s="14"/>
      <c r="AK299" s="14"/>
      <c r="AL299" s="14"/>
    </row>
    <row r="300" ht="14.25" customHeight="1">
      <c r="A300" s="59">
        <v>11.0</v>
      </c>
      <c r="B300" s="60">
        <v>44404.0</v>
      </c>
      <c r="C300" s="31">
        <f t="shared" si="348"/>
        <v>1508</v>
      </c>
      <c r="D300" s="59" t="s">
        <v>2779</v>
      </c>
      <c r="E300" s="59">
        <v>55180.0</v>
      </c>
      <c r="F300" s="45" t="s">
        <v>52</v>
      </c>
      <c r="G300" s="59"/>
      <c r="H300" s="59"/>
      <c r="I300" s="59"/>
      <c r="J300" s="45">
        <v>35.0</v>
      </c>
      <c r="K300" s="45"/>
      <c r="L300" s="45"/>
      <c r="M300" s="45">
        <v>3.0</v>
      </c>
      <c r="N300" s="45">
        <v>0.0</v>
      </c>
      <c r="O300" s="45">
        <f t="shared" ref="O300:P300" si="355">IF(M300&gt;0,1,"")</f>
        <v>1</v>
      </c>
      <c r="P300" s="45" t="str">
        <f t="shared" si="355"/>
        <v/>
      </c>
      <c r="Q300" s="45"/>
      <c r="R300" s="59" t="s">
        <v>1263</v>
      </c>
      <c r="S300" s="62" t="s">
        <v>1264</v>
      </c>
      <c r="T300" s="62" t="s">
        <v>186</v>
      </c>
      <c r="U300" s="62" t="s">
        <v>28</v>
      </c>
      <c r="V300" s="114">
        <v>84103.0</v>
      </c>
      <c r="W300" s="62" t="s">
        <v>29</v>
      </c>
      <c r="X300" s="64" t="s">
        <v>64</v>
      </c>
      <c r="Y300" s="76">
        <f t="shared" si="350"/>
        <v>44404</v>
      </c>
      <c r="Z300" s="60">
        <v>44609.0</v>
      </c>
      <c r="AA300" s="45" t="s">
        <v>2780</v>
      </c>
      <c r="AB300" s="45" t="str">
        <f t="shared" si="351"/>
        <v/>
      </c>
      <c r="AC300" s="61">
        <f t="shared" si="352"/>
        <v>205</v>
      </c>
      <c r="AD300" s="59" t="s">
        <v>2781</v>
      </c>
      <c r="AF300" s="14"/>
      <c r="AG300" s="14"/>
      <c r="AH300" s="14"/>
      <c r="AI300" s="14"/>
      <c r="AJ300" s="14"/>
      <c r="AK300" s="14"/>
      <c r="AL300" s="14"/>
    </row>
    <row r="301" ht="14.25" customHeight="1">
      <c r="A301" s="14">
        <v>16.0</v>
      </c>
      <c r="B301" s="30">
        <v>44586.0</v>
      </c>
      <c r="C301" s="31">
        <f t="shared" si="348"/>
        <v>1326</v>
      </c>
      <c r="D301" s="14" t="s">
        <v>2782</v>
      </c>
      <c r="E301" s="34">
        <v>96675.0</v>
      </c>
      <c r="F301" s="27" t="s">
        <v>52</v>
      </c>
      <c r="G301" s="14"/>
      <c r="H301" s="14"/>
      <c r="I301" s="14"/>
      <c r="J301" s="27">
        <v>77.0</v>
      </c>
      <c r="K301" s="27"/>
      <c r="L301" s="27"/>
      <c r="M301" s="27"/>
      <c r="N301" s="27"/>
      <c r="O301" s="45" t="str">
        <f t="shared" ref="O301:P301" si="356">IF(M301&gt;0,1,"")</f>
        <v/>
      </c>
      <c r="P301" s="45" t="str">
        <f t="shared" si="356"/>
        <v/>
      </c>
      <c r="Q301" s="45"/>
      <c r="R301" s="14" t="s">
        <v>1283</v>
      </c>
      <c r="S301" s="35" t="s">
        <v>1284</v>
      </c>
      <c r="T301" s="35" t="s">
        <v>186</v>
      </c>
      <c r="U301" s="35" t="s">
        <v>28</v>
      </c>
      <c r="V301" s="144">
        <v>84101.0</v>
      </c>
      <c r="W301" s="35" t="s">
        <v>29</v>
      </c>
      <c r="X301" s="42" t="s">
        <v>64</v>
      </c>
      <c r="Y301" s="29">
        <f t="shared" si="350"/>
        <v>44586</v>
      </c>
      <c r="Z301" s="30">
        <v>44609.0</v>
      </c>
      <c r="AA301" s="27" t="s">
        <v>2783</v>
      </c>
      <c r="AB301" s="27" t="str">
        <f t="shared" si="351"/>
        <v/>
      </c>
      <c r="AC301" s="31">
        <f t="shared" si="352"/>
        <v>23</v>
      </c>
      <c r="AD301" s="14" t="s">
        <v>2784</v>
      </c>
      <c r="AF301" s="14"/>
      <c r="AG301" s="14"/>
      <c r="AH301" s="14"/>
      <c r="AI301" s="14"/>
      <c r="AJ301" s="14"/>
      <c r="AK301" s="14"/>
      <c r="AL301" s="14"/>
    </row>
    <row r="302" ht="14.25" customHeight="1">
      <c r="A302" s="14">
        <v>8.0</v>
      </c>
      <c r="B302" s="30">
        <v>44588.0</v>
      </c>
      <c r="C302" s="31">
        <f t="shared" si="348"/>
        <v>1324</v>
      </c>
      <c r="D302" s="14" t="s">
        <v>2785</v>
      </c>
      <c r="E302" s="34">
        <v>40014.0</v>
      </c>
      <c r="F302" s="27" t="s">
        <v>52</v>
      </c>
      <c r="G302" s="14"/>
      <c r="H302" s="14"/>
      <c r="I302" s="14"/>
      <c r="J302" s="27">
        <v>45.0</v>
      </c>
      <c r="K302" s="27"/>
      <c r="L302" s="27"/>
      <c r="M302" s="27"/>
      <c r="N302" s="27"/>
      <c r="O302" s="45" t="str">
        <f t="shared" ref="O302:P302" si="357">IF(M302&gt;0,1,"")</f>
        <v/>
      </c>
      <c r="P302" s="45" t="str">
        <f t="shared" si="357"/>
        <v/>
      </c>
      <c r="Q302" s="45"/>
      <c r="R302" s="14" t="s">
        <v>1090</v>
      </c>
      <c r="S302" s="35" t="s">
        <v>1091</v>
      </c>
      <c r="T302" s="35" t="s">
        <v>186</v>
      </c>
      <c r="U302" s="35" t="s">
        <v>28</v>
      </c>
      <c r="V302" s="144">
        <v>84104.0</v>
      </c>
      <c r="W302" s="35" t="s">
        <v>29</v>
      </c>
      <c r="X302" s="42" t="s">
        <v>64</v>
      </c>
      <c r="Y302" s="29">
        <f t="shared" si="350"/>
        <v>44588</v>
      </c>
      <c r="Z302" s="30">
        <v>44610.0</v>
      </c>
      <c r="AA302" s="27" t="s">
        <v>2786</v>
      </c>
      <c r="AB302" s="27" t="str">
        <f t="shared" si="351"/>
        <v/>
      </c>
      <c r="AC302" s="31">
        <f t="shared" si="352"/>
        <v>22</v>
      </c>
      <c r="AD302" s="14" t="s">
        <v>2787</v>
      </c>
      <c r="AF302" s="14"/>
      <c r="AG302" s="14"/>
      <c r="AH302" s="14"/>
      <c r="AI302" s="14"/>
      <c r="AJ302" s="14"/>
      <c r="AK302" s="14"/>
      <c r="AL302" s="14"/>
    </row>
    <row r="303" ht="14.25" customHeight="1">
      <c r="A303" s="14">
        <v>14.0</v>
      </c>
      <c r="B303" s="30">
        <v>44592.0</v>
      </c>
      <c r="C303" s="31">
        <f t="shared" si="348"/>
        <v>1320</v>
      </c>
      <c r="D303" s="14" t="s">
        <v>2788</v>
      </c>
      <c r="E303" s="34">
        <v>117606.0</v>
      </c>
      <c r="F303" s="27" t="s">
        <v>52</v>
      </c>
      <c r="G303" s="14"/>
      <c r="H303" s="14"/>
      <c r="I303" s="14"/>
      <c r="J303" s="27">
        <v>77.0</v>
      </c>
      <c r="K303" s="27"/>
      <c r="L303" s="27"/>
      <c r="M303" s="27"/>
      <c r="N303" s="27"/>
      <c r="O303" s="45" t="str">
        <f t="shared" ref="O303:P303" si="358">IF(M303&gt;0,1,"")</f>
        <v/>
      </c>
      <c r="P303" s="45" t="str">
        <f t="shared" si="358"/>
        <v/>
      </c>
      <c r="Q303" s="45"/>
      <c r="R303" s="14" t="s">
        <v>1306</v>
      </c>
      <c r="S303" s="35" t="s">
        <v>1307</v>
      </c>
      <c r="T303" s="35" t="s">
        <v>453</v>
      </c>
      <c r="U303" s="35" t="s">
        <v>28</v>
      </c>
      <c r="V303" s="144">
        <v>84084.0</v>
      </c>
      <c r="W303" s="35" t="s">
        <v>29</v>
      </c>
      <c r="X303" s="42" t="s">
        <v>64</v>
      </c>
      <c r="Y303" s="29">
        <f t="shared" si="350"/>
        <v>44592</v>
      </c>
      <c r="Z303" s="30">
        <v>44610.0</v>
      </c>
      <c r="AA303" s="27" t="s">
        <v>2789</v>
      </c>
      <c r="AB303" s="27" t="str">
        <f t="shared" si="351"/>
        <v/>
      </c>
      <c r="AC303" s="31">
        <f t="shared" si="352"/>
        <v>18</v>
      </c>
      <c r="AD303" s="14" t="s">
        <v>2200</v>
      </c>
      <c r="AF303" s="14"/>
      <c r="AG303" s="14"/>
      <c r="AH303" s="14"/>
      <c r="AI303" s="14"/>
      <c r="AJ303" s="14"/>
      <c r="AK303" s="14"/>
      <c r="AL303" s="14"/>
    </row>
    <row r="304" ht="14.25" customHeight="1">
      <c r="A304" s="14"/>
      <c r="B304" s="14"/>
      <c r="C304" s="27"/>
      <c r="D304" s="14"/>
      <c r="F304" s="27"/>
      <c r="G304" s="14"/>
      <c r="H304" s="14"/>
      <c r="I304" s="14"/>
      <c r="J304" s="27"/>
      <c r="K304" s="27"/>
      <c r="L304" s="27"/>
      <c r="M304" s="27"/>
      <c r="N304" s="27"/>
      <c r="O304" s="27"/>
      <c r="P304" s="27"/>
      <c r="Q304" s="27"/>
      <c r="R304" s="14"/>
      <c r="S304" s="14"/>
      <c r="T304" s="14"/>
      <c r="U304" s="14"/>
      <c r="V304" s="66"/>
      <c r="W304" s="14"/>
      <c r="X304" s="27"/>
      <c r="Y304" s="29"/>
      <c r="Z304" s="14"/>
      <c r="AA304" s="27"/>
      <c r="AB304" s="27"/>
      <c r="AC304" s="27"/>
      <c r="AD304" s="14"/>
      <c r="AE304" s="14"/>
      <c r="AF304" s="14"/>
    </row>
    <row r="305" ht="14.25" customHeight="1">
      <c r="A305" s="39">
        <v>12.0</v>
      </c>
      <c r="B305" s="37">
        <v>44502.0</v>
      </c>
      <c r="C305" s="38">
        <f t="shared" ref="C305:C308" si="359">B$3-B305</f>
        <v>1410</v>
      </c>
      <c r="D305" s="39" t="s">
        <v>2623</v>
      </c>
      <c r="E305" s="40">
        <v>10688.0</v>
      </c>
      <c r="F305" s="36" t="s">
        <v>45</v>
      </c>
      <c r="G305" s="14"/>
      <c r="H305" s="14"/>
      <c r="I305" s="14"/>
      <c r="J305" s="36">
        <v>44.0</v>
      </c>
      <c r="O305" s="14"/>
      <c r="P305" s="14"/>
      <c r="Q305" s="14"/>
      <c r="R305" s="39" t="s">
        <v>2336</v>
      </c>
      <c r="S305" s="39" t="s">
        <v>305</v>
      </c>
      <c r="T305" s="39" t="s">
        <v>277</v>
      </c>
      <c r="U305" s="39" t="s">
        <v>28</v>
      </c>
      <c r="V305" s="81">
        <v>84003.0</v>
      </c>
      <c r="W305" s="39" t="s">
        <v>35</v>
      </c>
      <c r="X305" s="36" t="s">
        <v>64</v>
      </c>
      <c r="Y305" s="37">
        <f t="shared" ref="Y305:Y308" si="361">IF(X305="V",B305,IF(X305="C",B305,""))</f>
        <v>44502</v>
      </c>
      <c r="Z305" s="37">
        <v>44614.0</v>
      </c>
      <c r="AA305" s="36" t="s">
        <v>2790</v>
      </c>
      <c r="AB305" s="27" t="str">
        <f t="shared" ref="AB305:AB308" si="362">IF(X305="V",B$3-Y305,IF(X305="C","",""))</f>
        <v/>
      </c>
      <c r="AC305" s="38">
        <f t="shared" ref="AC305:AC308" si="363">IF(X305="","",IF(X305="V","",IF(X305="C",Z305-Y305,"Yikes")))</f>
        <v>112</v>
      </c>
      <c r="AD305" s="146" t="s">
        <v>2624</v>
      </c>
      <c r="AE305" s="14"/>
      <c r="AF305" s="14"/>
      <c r="AG305" s="14"/>
      <c r="AH305" s="14"/>
      <c r="AI305" s="14"/>
      <c r="AJ305" s="59"/>
      <c r="AK305" s="59"/>
      <c r="AL305" s="59"/>
    </row>
    <row r="306" ht="14.25" customHeight="1">
      <c r="A306" s="14">
        <v>12.0</v>
      </c>
      <c r="B306" s="30">
        <v>44596.0</v>
      </c>
      <c r="C306" s="31">
        <f t="shared" si="359"/>
        <v>1316</v>
      </c>
      <c r="D306" s="14" t="s">
        <v>2791</v>
      </c>
      <c r="E306" s="34">
        <v>22522.0</v>
      </c>
      <c r="F306" s="27" t="s">
        <v>52</v>
      </c>
      <c r="G306" s="14"/>
      <c r="H306" s="14"/>
      <c r="I306" s="14"/>
      <c r="J306" s="27">
        <v>50.0</v>
      </c>
      <c r="K306" s="27"/>
      <c r="L306" s="27"/>
      <c r="M306" s="27"/>
      <c r="N306" s="27"/>
      <c r="O306" s="45" t="str">
        <f t="shared" ref="O306:P306" si="360">IF(M306&gt;0,1,"")</f>
        <v/>
      </c>
      <c r="P306" s="45" t="str">
        <f t="shared" si="360"/>
        <v/>
      </c>
      <c r="Q306" s="45"/>
      <c r="R306" s="14" t="s">
        <v>1409</v>
      </c>
      <c r="S306" s="35" t="s">
        <v>1410</v>
      </c>
      <c r="T306" s="35" t="s">
        <v>186</v>
      </c>
      <c r="U306" s="35" t="s">
        <v>28</v>
      </c>
      <c r="V306" s="144">
        <v>84124.0</v>
      </c>
      <c r="W306" s="35" t="s">
        <v>29</v>
      </c>
      <c r="X306" s="42" t="s">
        <v>64</v>
      </c>
      <c r="Y306" s="29">
        <f t="shared" si="361"/>
        <v>44596</v>
      </c>
      <c r="Z306" s="30">
        <v>44615.0</v>
      </c>
      <c r="AA306" s="27" t="s">
        <v>2792</v>
      </c>
      <c r="AB306" s="27" t="str">
        <f t="shared" si="362"/>
        <v/>
      </c>
      <c r="AC306" s="31">
        <f t="shared" si="363"/>
        <v>19</v>
      </c>
      <c r="AD306" s="14" t="s">
        <v>2793</v>
      </c>
      <c r="AF306" s="14"/>
      <c r="AG306" s="14"/>
      <c r="AH306" s="14"/>
      <c r="AI306" s="14"/>
      <c r="AJ306" s="14"/>
      <c r="AK306" s="14"/>
      <c r="AL306" s="14"/>
    </row>
    <row r="307" ht="14.25" customHeight="1">
      <c r="A307" s="14">
        <v>21.0</v>
      </c>
      <c r="B307" s="30">
        <v>44589.0</v>
      </c>
      <c r="C307" s="31">
        <f t="shared" si="359"/>
        <v>1323</v>
      </c>
      <c r="D307" s="14" t="s">
        <v>2794</v>
      </c>
      <c r="E307" s="34">
        <v>1.2232393E7</v>
      </c>
      <c r="F307" s="27" t="s">
        <v>52</v>
      </c>
      <c r="G307" s="14"/>
      <c r="H307" s="14"/>
      <c r="I307" s="14"/>
      <c r="J307" s="27">
        <v>93.0</v>
      </c>
      <c r="K307" s="27"/>
      <c r="L307" s="27"/>
      <c r="M307" s="27"/>
      <c r="N307" s="27"/>
      <c r="O307" s="45"/>
      <c r="P307" s="45"/>
      <c r="Q307" s="45"/>
      <c r="R307" s="14" t="s">
        <v>1332</v>
      </c>
      <c r="S307" s="35" t="s">
        <v>1334</v>
      </c>
      <c r="T307" s="35" t="s">
        <v>186</v>
      </c>
      <c r="U307" s="35" t="s">
        <v>28</v>
      </c>
      <c r="V307" s="144">
        <v>84116.0</v>
      </c>
      <c r="W307" s="35" t="s">
        <v>29</v>
      </c>
      <c r="X307" s="42" t="s">
        <v>64</v>
      </c>
      <c r="Y307" s="29">
        <f t="shared" si="361"/>
        <v>44589</v>
      </c>
      <c r="Z307" s="30">
        <v>44616.0</v>
      </c>
      <c r="AA307" s="27" t="s">
        <v>2795</v>
      </c>
      <c r="AB307" s="27" t="str">
        <f t="shared" si="362"/>
        <v/>
      </c>
      <c r="AC307" s="31">
        <f t="shared" si="363"/>
        <v>27</v>
      </c>
      <c r="AD307" s="14" t="s">
        <v>2796</v>
      </c>
      <c r="AE307" s="14"/>
      <c r="AF307" s="14"/>
      <c r="AG307" s="14"/>
      <c r="AH307" s="14"/>
      <c r="AI307" s="14"/>
      <c r="AJ307" s="14"/>
      <c r="AK307" s="14"/>
      <c r="AL307" s="14"/>
    </row>
    <row r="308" ht="14.25" customHeight="1">
      <c r="A308" s="14">
        <v>12.0</v>
      </c>
      <c r="B308" s="30">
        <v>44610.0</v>
      </c>
      <c r="C308" s="31">
        <f t="shared" si="359"/>
        <v>1302</v>
      </c>
      <c r="D308" s="14" t="s">
        <v>2797</v>
      </c>
      <c r="E308" s="34">
        <v>11476.0</v>
      </c>
      <c r="F308" s="27" t="s">
        <v>52</v>
      </c>
      <c r="G308" s="14"/>
      <c r="H308" s="14"/>
      <c r="I308" s="14"/>
      <c r="J308" s="27">
        <v>44.0</v>
      </c>
      <c r="K308" s="27"/>
      <c r="L308" s="27"/>
      <c r="M308" s="27"/>
      <c r="N308" s="27"/>
      <c r="O308" s="45" t="str">
        <f t="shared" ref="O308:P308" si="364">IF(M308&gt;0,1,"")</f>
        <v/>
      </c>
      <c r="P308" s="45" t="str">
        <f t="shared" si="364"/>
        <v/>
      </c>
      <c r="Q308" s="45"/>
      <c r="R308" s="14" t="s">
        <v>1563</v>
      </c>
      <c r="S308" s="35" t="s">
        <v>1564</v>
      </c>
      <c r="T308" s="35" t="s">
        <v>292</v>
      </c>
      <c r="U308" s="35" t="s">
        <v>28</v>
      </c>
      <c r="V308" s="144">
        <v>84119.0</v>
      </c>
      <c r="W308" s="35" t="s">
        <v>29</v>
      </c>
      <c r="X308" s="42" t="s">
        <v>64</v>
      </c>
      <c r="Y308" s="29">
        <f t="shared" si="361"/>
        <v>44610</v>
      </c>
      <c r="Z308" s="30">
        <v>44616.0</v>
      </c>
      <c r="AA308" s="27" t="s">
        <v>2798</v>
      </c>
      <c r="AB308" s="27" t="str">
        <f t="shared" si="362"/>
        <v/>
      </c>
      <c r="AC308" s="31">
        <f t="shared" si="363"/>
        <v>6</v>
      </c>
      <c r="AD308" s="14" t="s">
        <v>2200</v>
      </c>
      <c r="AF308" s="14"/>
      <c r="AG308" s="14"/>
      <c r="AH308" s="14"/>
      <c r="AI308" s="14"/>
      <c r="AJ308" s="14"/>
      <c r="AK308" s="14"/>
      <c r="AL308" s="14"/>
    </row>
    <row r="309" ht="14.25" customHeight="1">
      <c r="A309" s="14"/>
      <c r="B309" s="14"/>
      <c r="C309" s="27"/>
      <c r="D309" s="14"/>
      <c r="F309" s="27"/>
      <c r="G309" s="14"/>
      <c r="H309" s="14"/>
      <c r="I309" s="14"/>
      <c r="J309" s="27"/>
      <c r="K309" s="27"/>
      <c r="L309" s="27"/>
      <c r="M309" s="27"/>
      <c r="N309" s="27"/>
      <c r="O309" s="27"/>
      <c r="P309" s="27"/>
      <c r="Q309" s="27"/>
      <c r="R309" s="14"/>
      <c r="S309" s="14"/>
      <c r="T309" s="14"/>
      <c r="U309" s="14"/>
      <c r="V309" s="66"/>
      <c r="W309" s="14"/>
      <c r="X309" s="27"/>
      <c r="Y309" s="29"/>
      <c r="Z309" s="14"/>
      <c r="AA309" s="27"/>
      <c r="AB309" s="27"/>
      <c r="AC309" s="27"/>
      <c r="AD309" s="14"/>
      <c r="AE309" s="14"/>
      <c r="AF309" s="14"/>
    </row>
    <row r="310" ht="14.25" customHeight="1">
      <c r="A310" s="14">
        <v>10.0</v>
      </c>
      <c r="B310" s="30">
        <v>44601.0</v>
      </c>
      <c r="C310" s="31">
        <f t="shared" ref="C310:C316" si="366">B$3-B310</f>
        <v>1311</v>
      </c>
      <c r="D310" s="14" t="s">
        <v>2799</v>
      </c>
      <c r="E310" s="34">
        <v>107405.0</v>
      </c>
      <c r="F310" s="27" t="s">
        <v>52</v>
      </c>
      <c r="G310" s="14"/>
      <c r="H310" s="14"/>
      <c r="I310" s="14"/>
      <c r="J310" s="27">
        <v>38.0</v>
      </c>
      <c r="K310" s="27"/>
      <c r="L310" s="27"/>
      <c r="M310" s="27"/>
      <c r="N310" s="27"/>
      <c r="O310" s="45" t="str">
        <f t="shared" ref="O310:P310" si="365">IF(M310&gt;0,1,"")</f>
        <v/>
      </c>
      <c r="P310" s="45" t="str">
        <f t="shared" si="365"/>
        <v/>
      </c>
      <c r="Q310" s="45"/>
      <c r="R310" s="14" t="s">
        <v>1469</v>
      </c>
      <c r="S310" s="35" t="s">
        <v>1470</v>
      </c>
      <c r="T310" s="35" t="s">
        <v>731</v>
      </c>
      <c r="U310" s="35" t="s">
        <v>28</v>
      </c>
      <c r="V310" s="144">
        <v>84123.0</v>
      </c>
      <c r="W310" s="35" t="s">
        <v>29</v>
      </c>
      <c r="X310" s="42" t="s">
        <v>64</v>
      </c>
      <c r="Y310" s="29">
        <f t="shared" ref="Y310:Y316" si="368">IF(X310="V",B310,IF(X310="C",B310,""))</f>
        <v>44601</v>
      </c>
      <c r="Z310" s="30">
        <v>44620.0</v>
      </c>
      <c r="AA310" s="27" t="s">
        <v>2800</v>
      </c>
      <c r="AB310" s="27" t="str">
        <f t="shared" ref="AB310:AB316" si="369">IF(X310="V",B$3-Y310,IF(X310="C","",""))</f>
        <v/>
      </c>
      <c r="AC310" s="31">
        <f t="shared" ref="AC310:AC316" si="370">IF(X310="","",IF(X310="V","",IF(X310="C",Z310-Y310,"Yikes")))</f>
        <v>19</v>
      </c>
      <c r="AD310" s="14" t="s">
        <v>2801</v>
      </c>
      <c r="AF310" s="14"/>
      <c r="AG310" s="14"/>
      <c r="AH310" s="14"/>
      <c r="AI310" s="14"/>
      <c r="AJ310" s="14"/>
      <c r="AK310" s="14"/>
      <c r="AL310" s="14"/>
    </row>
    <row r="311" ht="14.25" customHeight="1">
      <c r="A311" s="14">
        <v>6.0</v>
      </c>
      <c r="B311" s="30">
        <v>44603.0</v>
      </c>
      <c r="C311" s="31">
        <f t="shared" si="366"/>
        <v>1309</v>
      </c>
      <c r="D311" s="14" t="s">
        <v>2802</v>
      </c>
      <c r="E311" s="34">
        <v>22504.0</v>
      </c>
      <c r="F311" s="27" t="s">
        <v>52</v>
      </c>
      <c r="G311" s="14"/>
      <c r="H311" s="14"/>
      <c r="I311" s="14"/>
      <c r="J311" s="27">
        <v>28.0</v>
      </c>
      <c r="K311" s="27"/>
      <c r="L311" s="27"/>
      <c r="M311" s="27"/>
      <c r="N311" s="27"/>
      <c r="O311" s="45" t="str">
        <f t="shared" ref="O311:P311" si="367">IF(M311&gt;0,1,"")</f>
        <v/>
      </c>
      <c r="P311" s="45" t="str">
        <f t="shared" si="367"/>
        <v/>
      </c>
      <c r="Q311" s="45"/>
      <c r="R311" s="14" t="s">
        <v>2803</v>
      </c>
      <c r="S311" s="35" t="s">
        <v>1420</v>
      </c>
      <c r="T311" s="35" t="s">
        <v>731</v>
      </c>
      <c r="U311" s="35" t="s">
        <v>28</v>
      </c>
      <c r="V311" s="144">
        <v>84107.0</v>
      </c>
      <c r="W311" s="35" t="s">
        <v>29</v>
      </c>
      <c r="X311" s="42" t="s">
        <v>64</v>
      </c>
      <c r="Y311" s="29">
        <f t="shared" si="368"/>
        <v>44603</v>
      </c>
      <c r="Z311" s="30">
        <v>44620.0</v>
      </c>
      <c r="AA311" s="27" t="s">
        <v>2804</v>
      </c>
      <c r="AB311" s="27" t="str">
        <f t="shared" si="369"/>
        <v/>
      </c>
      <c r="AC311" s="31">
        <f t="shared" si="370"/>
        <v>17</v>
      </c>
      <c r="AD311" s="14" t="s">
        <v>2805</v>
      </c>
      <c r="AF311" s="14"/>
      <c r="AG311" s="14"/>
      <c r="AH311" s="14"/>
      <c r="AI311" s="14"/>
      <c r="AJ311" s="14"/>
      <c r="AK311" s="14"/>
      <c r="AL311" s="14"/>
    </row>
    <row r="312" ht="14.25" customHeight="1">
      <c r="A312" s="14">
        <v>20.0</v>
      </c>
      <c r="B312" s="30">
        <v>44616.0</v>
      </c>
      <c r="C312" s="31">
        <f t="shared" si="366"/>
        <v>1296</v>
      </c>
      <c r="D312" s="14" t="s">
        <v>2806</v>
      </c>
      <c r="E312" s="34">
        <v>122517.0</v>
      </c>
      <c r="F312" s="27" t="s">
        <v>52</v>
      </c>
      <c r="G312" s="14"/>
      <c r="H312" s="14"/>
      <c r="I312" s="14"/>
      <c r="J312" s="27">
        <v>107.0</v>
      </c>
      <c r="K312" s="27"/>
      <c r="L312" s="27"/>
      <c r="M312" s="27"/>
      <c r="N312" s="27"/>
      <c r="O312" s="45" t="str">
        <f t="shared" ref="O312:P312" si="371">IF(M312&gt;0,1,"")</f>
        <v/>
      </c>
      <c r="P312" s="45" t="str">
        <f t="shared" si="371"/>
        <v/>
      </c>
      <c r="Q312" s="45"/>
      <c r="R312" s="14" t="s">
        <v>1491</v>
      </c>
      <c r="S312" s="35" t="s">
        <v>1492</v>
      </c>
      <c r="T312" s="35" t="s">
        <v>186</v>
      </c>
      <c r="U312" s="35" t="s">
        <v>28</v>
      </c>
      <c r="V312" s="144">
        <v>84119.0</v>
      </c>
      <c r="W312" s="35" t="s">
        <v>29</v>
      </c>
      <c r="X312" s="42" t="s">
        <v>64</v>
      </c>
      <c r="Y312" s="29">
        <f t="shared" si="368"/>
        <v>44616</v>
      </c>
      <c r="Z312" s="30">
        <v>44621.0</v>
      </c>
      <c r="AA312" s="27" t="s">
        <v>2807</v>
      </c>
      <c r="AB312" s="27" t="str">
        <f t="shared" si="369"/>
        <v/>
      </c>
      <c r="AC312" s="31">
        <f t="shared" si="370"/>
        <v>5</v>
      </c>
      <c r="AD312" s="14" t="s">
        <v>2808</v>
      </c>
      <c r="AF312" s="14"/>
      <c r="AG312" s="14"/>
      <c r="AH312" s="14"/>
      <c r="AI312" s="14"/>
      <c r="AJ312" s="14"/>
      <c r="AK312" s="14"/>
      <c r="AL312" s="14"/>
    </row>
    <row r="313" ht="14.25" customHeight="1">
      <c r="A313" s="39">
        <v>18.0</v>
      </c>
      <c r="B313" s="30">
        <v>44608.0</v>
      </c>
      <c r="C313" s="31">
        <f t="shared" si="366"/>
        <v>1304</v>
      </c>
      <c r="D313" s="39" t="s">
        <v>2809</v>
      </c>
      <c r="E313" s="39">
        <v>85417.0</v>
      </c>
      <c r="F313" s="36" t="s">
        <v>52</v>
      </c>
      <c r="G313" s="27"/>
      <c r="H313" s="27"/>
      <c r="I313" s="27"/>
      <c r="J313" s="36">
        <v>64.0</v>
      </c>
      <c r="O313" s="14"/>
      <c r="P313" s="14"/>
      <c r="Q313" s="14"/>
      <c r="R313" s="39" t="s">
        <v>1640</v>
      </c>
      <c r="S313" s="44" t="s">
        <v>1641</v>
      </c>
      <c r="T313" s="39" t="s">
        <v>1627</v>
      </c>
      <c r="U313" s="39" t="s">
        <v>28</v>
      </c>
      <c r="V313" s="81">
        <v>84655.0</v>
      </c>
      <c r="W313" s="39" t="s">
        <v>35</v>
      </c>
      <c r="X313" s="36" t="s">
        <v>64</v>
      </c>
      <c r="Y313" s="37">
        <f t="shared" si="368"/>
        <v>44608</v>
      </c>
      <c r="Z313" s="37">
        <v>44622.0</v>
      </c>
      <c r="AA313" s="36" t="s">
        <v>2810</v>
      </c>
      <c r="AB313" s="36" t="str">
        <f t="shared" si="369"/>
        <v/>
      </c>
      <c r="AC313" s="38">
        <f t="shared" si="370"/>
        <v>14</v>
      </c>
      <c r="AD313" s="146" t="s">
        <v>2811</v>
      </c>
      <c r="AF313" s="14"/>
      <c r="AG313" s="14"/>
      <c r="AH313" s="14"/>
      <c r="AI313" s="14"/>
      <c r="AJ313" s="14"/>
      <c r="AK313" s="14"/>
      <c r="AL313" s="14"/>
    </row>
    <row r="314" ht="14.25" customHeight="1">
      <c r="A314" s="39">
        <v>8.0</v>
      </c>
      <c r="B314" s="37">
        <v>44551.0</v>
      </c>
      <c r="C314" s="38">
        <f t="shared" si="366"/>
        <v>1361</v>
      </c>
      <c r="D314" s="39" t="s">
        <v>2812</v>
      </c>
      <c r="E314" s="39">
        <v>1.223459E7</v>
      </c>
      <c r="F314" s="36" t="s">
        <v>52</v>
      </c>
      <c r="G314" s="39"/>
      <c r="H314" s="39"/>
      <c r="I314" s="39"/>
      <c r="J314" s="36">
        <v>32.0</v>
      </c>
      <c r="K314" s="36"/>
      <c r="L314" s="36"/>
      <c r="M314" s="36"/>
      <c r="N314" s="36"/>
      <c r="O314" s="36" t="str">
        <f t="shared" ref="O314:P314" si="372">IF(M314&gt;0,1,"")</f>
        <v/>
      </c>
      <c r="P314" s="36" t="str">
        <f t="shared" si="372"/>
        <v/>
      </c>
      <c r="Q314" s="36"/>
      <c r="R314" s="39" t="s">
        <v>1590</v>
      </c>
      <c r="S314" s="44" t="s">
        <v>1591</v>
      </c>
      <c r="T314" s="44" t="s">
        <v>114</v>
      </c>
      <c r="U314" s="44" t="s">
        <v>28</v>
      </c>
      <c r="V314" s="167">
        <v>84660.0</v>
      </c>
      <c r="W314" s="44" t="s">
        <v>35</v>
      </c>
      <c r="X314" s="36" t="s">
        <v>64</v>
      </c>
      <c r="Y314" s="37">
        <f t="shared" si="368"/>
        <v>44551</v>
      </c>
      <c r="Z314" s="37">
        <v>44622.0</v>
      </c>
      <c r="AA314" s="36" t="s">
        <v>2813</v>
      </c>
      <c r="AB314" s="36" t="str">
        <f t="shared" si="369"/>
        <v/>
      </c>
      <c r="AC314" s="38">
        <f t="shared" si="370"/>
        <v>71</v>
      </c>
      <c r="AD314" s="146" t="s">
        <v>2814</v>
      </c>
      <c r="AF314" s="14"/>
      <c r="AG314" s="14"/>
      <c r="AH314" s="56"/>
      <c r="AI314" s="56"/>
      <c r="AJ314" s="14"/>
      <c r="AK314" s="14"/>
      <c r="AL314" s="14"/>
    </row>
    <row r="315" ht="14.25" customHeight="1">
      <c r="A315" s="14">
        <v>12.0</v>
      </c>
      <c r="B315" s="30">
        <v>44571.0</v>
      </c>
      <c r="C315" s="31">
        <f t="shared" si="366"/>
        <v>1341</v>
      </c>
      <c r="D315" s="14" t="s">
        <v>2815</v>
      </c>
      <c r="E315" s="34">
        <v>85284.0</v>
      </c>
      <c r="F315" s="27" t="s">
        <v>52</v>
      </c>
      <c r="G315" s="14"/>
      <c r="H315" s="14"/>
      <c r="I315" s="14"/>
      <c r="J315" s="27">
        <v>33.0</v>
      </c>
      <c r="K315" s="27"/>
      <c r="L315" s="27"/>
      <c r="M315" s="27"/>
      <c r="N315" s="27"/>
      <c r="O315" s="45" t="str">
        <f t="shared" ref="O315:P315" si="373">IF(M315&gt;0,1,"")</f>
        <v/>
      </c>
      <c r="P315" s="45" t="str">
        <f t="shared" si="373"/>
        <v/>
      </c>
      <c r="Q315" s="45"/>
      <c r="R315" s="14" t="s">
        <v>1353</v>
      </c>
      <c r="S315" s="35" t="s">
        <v>1354</v>
      </c>
      <c r="T315" s="35" t="s">
        <v>641</v>
      </c>
      <c r="U315" s="35" t="s">
        <v>28</v>
      </c>
      <c r="V315" s="144">
        <v>84095.0</v>
      </c>
      <c r="W315" s="35" t="s">
        <v>29</v>
      </c>
      <c r="X315" s="42" t="s">
        <v>64</v>
      </c>
      <c r="Y315" s="29">
        <f t="shared" si="368"/>
        <v>44571</v>
      </c>
      <c r="Z315" s="30">
        <v>44624.0</v>
      </c>
      <c r="AA315" s="27" t="s">
        <v>2816</v>
      </c>
      <c r="AB315" s="27" t="str">
        <f t="shared" si="369"/>
        <v/>
      </c>
      <c r="AC315" s="31">
        <f t="shared" si="370"/>
        <v>53</v>
      </c>
      <c r="AD315" s="14" t="s">
        <v>2817</v>
      </c>
      <c r="AF315" s="14"/>
      <c r="AG315" s="14"/>
      <c r="AH315" s="14"/>
      <c r="AI315" s="14"/>
      <c r="AJ315" s="14"/>
      <c r="AK315" s="14"/>
      <c r="AL315" s="14"/>
    </row>
    <row r="316" ht="14.25" customHeight="1">
      <c r="A316" s="14">
        <v>10.0</v>
      </c>
      <c r="B316" s="30">
        <v>44575.0</v>
      </c>
      <c r="C316" s="31">
        <f t="shared" si="366"/>
        <v>1337</v>
      </c>
      <c r="D316" s="14" t="s">
        <v>2818</v>
      </c>
      <c r="E316" s="34">
        <v>63896.0</v>
      </c>
      <c r="F316" s="27" t="s">
        <v>52</v>
      </c>
      <c r="G316" s="14"/>
      <c r="H316" s="14"/>
      <c r="I316" s="14"/>
      <c r="J316" s="27">
        <v>38.0</v>
      </c>
      <c r="K316" s="27"/>
      <c r="L316" s="27"/>
      <c r="M316" s="27"/>
      <c r="N316" s="27"/>
      <c r="O316" s="45" t="str">
        <f t="shared" ref="O316:P316" si="374">IF(M316&gt;0,1,"")</f>
        <v/>
      </c>
      <c r="P316" s="45" t="str">
        <f t="shared" si="374"/>
        <v/>
      </c>
      <c r="Q316" s="45"/>
      <c r="R316" s="14" t="s">
        <v>1579</v>
      </c>
      <c r="S316" s="35" t="s">
        <v>2819</v>
      </c>
      <c r="T316" s="35" t="s">
        <v>641</v>
      </c>
      <c r="U316" s="35" t="s">
        <v>28</v>
      </c>
      <c r="V316" s="144">
        <v>84095.0</v>
      </c>
      <c r="W316" s="35" t="s">
        <v>29</v>
      </c>
      <c r="X316" s="42" t="s">
        <v>64</v>
      </c>
      <c r="Y316" s="29">
        <f t="shared" si="368"/>
        <v>44575</v>
      </c>
      <c r="Z316" s="30">
        <v>44624.0</v>
      </c>
      <c r="AA316" s="27" t="s">
        <v>2820</v>
      </c>
      <c r="AB316" s="27" t="str">
        <f t="shared" si="369"/>
        <v/>
      </c>
      <c r="AC316" s="31">
        <f t="shared" si="370"/>
        <v>49</v>
      </c>
      <c r="AD316" s="14" t="s">
        <v>2821</v>
      </c>
      <c r="AF316" s="67"/>
      <c r="AG316" s="56"/>
      <c r="AH316" s="14"/>
      <c r="AI316" s="14"/>
      <c r="AJ316" s="14"/>
      <c r="AK316" s="14"/>
      <c r="AL316" s="14"/>
    </row>
    <row r="317" ht="14.25" customHeight="1">
      <c r="A317" s="14"/>
      <c r="B317" s="14"/>
      <c r="C317" s="27"/>
      <c r="D317" s="14"/>
      <c r="F317" s="27"/>
      <c r="G317" s="14"/>
      <c r="H317" s="14"/>
      <c r="I317" s="14"/>
      <c r="J317" s="27"/>
      <c r="K317" s="27"/>
      <c r="L317" s="27"/>
      <c r="M317" s="27"/>
      <c r="N317" s="27"/>
      <c r="O317" s="27"/>
      <c r="P317" s="27"/>
      <c r="Q317" s="27"/>
      <c r="R317" s="14"/>
      <c r="S317" s="14"/>
      <c r="T317" s="14"/>
      <c r="U317" s="14"/>
      <c r="V317" s="66"/>
      <c r="W317" s="14"/>
      <c r="X317" s="27"/>
      <c r="Y317" s="29"/>
      <c r="Z317" s="14"/>
      <c r="AA317" s="27"/>
      <c r="AB317" s="27"/>
      <c r="AC317" s="27"/>
      <c r="AD317" s="14"/>
      <c r="AE317" s="14"/>
      <c r="AF317" s="14"/>
    </row>
    <row r="318" ht="14.25" customHeight="1">
      <c r="A318" s="39">
        <v>8.0</v>
      </c>
      <c r="B318" s="37">
        <v>44475.0</v>
      </c>
      <c r="C318" s="38">
        <f t="shared" ref="C318:C323" si="375">B$3-B318</f>
        <v>1437</v>
      </c>
      <c r="D318" s="39" t="s">
        <v>2768</v>
      </c>
      <c r="E318" s="40">
        <v>4821.0</v>
      </c>
      <c r="F318" s="36" t="s">
        <v>52</v>
      </c>
      <c r="G318" s="14"/>
      <c r="H318" s="14"/>
      <c r="I318" s="14"/>
      <c r="J318" s="36">
        <v>32.0</v>
      </c>
      <c r="O318" s="14"/>
      <c r="P318" s="14"/>
      <c r="Q318" s="14"/>
      <c r="R318" s="39" t="s">
        <v>1076</v>
      </c>
      <c r="S318" s="39" t="s">
        <v>1077</v>
      </c>
      <c r="T318" s="39" t="s">
        <v>48</v>
      </c>
      <c r="U318" s="39" t="s">
        <v>28</v>
      </c>
      <c r="V318" s="81">
        <v>84601.0</v>
      </c>
      <c r="W318" s="39" t="s">
        <v>35</v>
      </c>
      <c r="X318" s="36" t="s">
        <v>64</v>
      </c>
      <c r="Y318" s="37">
        <f t="shared" ref="Y318:Y323" si="376">IF(X318="V",B318,IF(X318="C",B318,""))</f>
        <v>44475</v>
      </c>
      <c r="Z318" s="37">
        <v>44628.0</v>
      </c>
      <c r="AA318" s="36" t="s">
        <v>2822</v>
      </c>
      <c r="AB318" s="36" t="str">
        <f t="shared" ref="AB318:AB323" si="377">IF(X318="V",B$3-Y318,IF(X318="C","",""))</f>
        <v/>
      </c>
      <c r="AC318" s="38">
        <f t="shared" ref="AC318:AC323" si="378">IF(X318="","",IF(X318="V","",IF(X318="C",Z318-Y318,"Yikes")))</f>
        <v>153</v>
      </c>
      <c r="AD318" s="146" t="s">
        <v>2823</v>
      </c>
      <c r="AE318" s="14"/>
      <c r="AF318" s="14"/>
      <c r="AG318" s="14"/>
      <c r="AH318" s="14"/>
      <c r="AI318" s="14"/>
      <c r="AJ318" s="14"/>
      <c r="AK318" s="14"/>
      <c r="AL318" s="14"/>
    </row>
    <row r="319" ht="14.25" customHeight="1">
      <c r="A319" s="39">
        <v>10.0</v>
      </c>
      <c r="B319" s="37">
        <v>44546.0</v>
      </c>
      <c r="C319" s="38">
        <f t="shared" si="375"/>
        <v>1366</v>
      </c>
      <c r="D319" s="39" t="s">
        <v>2824</v>
      </c>
      <c r="E319" s="40">
        <v>78390.0</v>
      </c>
      <c r="F319" s="36" t="s">
        <v>52</v>
      </c>
      <c r="G319" s="14"/>
      <c r="H319" s="14"/>
      <c r="I319" s="14"/>
      <c r="J319" s="36">
        <v>19.0</v>
      </c>
      <c r="O319" s="14"/>
      <c r="P319" s="14"/>
      <c r="Q319" s="14"/>
      <c r="R319" s="39" t="s">
        <v>1250</v>
      </c>
      <c r="S319" s="39" t="s">
        <v>1251</v>
      </c>
      <c r="T319" s="39" t="s">
        <v>48</v>
      </c>
      <c r="U319" s="39" t="s">
        <v>28</v>
      </c>
      <c r="V319" s="81">
        <v>84601.0</v>
      </c>
      <c r="W319" s="39" t="s">
        <v>35</v>
      </c>
      <c r="X319" s="36" t="s">
        <v>64</v>
      </c>
      <c r="Y319" s="37">
        <f t="shared" si="376"/>
        <v>44546</v>
      </c>
      <c r="Z319" s="37">
        <v>44628.0</v>
      </c>
      <c r="AA319" s="36" t="s">
        <v>2825</v>
      </c>
      <c r="AB319" s="36" t="str">
        <f t="shared" si="377"/>
        <v/>
      </c>
      <c r="AC319" s="38">
        <f t="shared" si="378"/>
        <v>82</v>
      </c>
      <c r="AD319" s="146" t="s">
        <v>2826</v>
      </c>
      <c r="AE319" s="14"/>
      <c r="AF319" s="14"/>
      <c r="AG319" s="14"/>
      <c r="AH319" s="14"/>
      <c r="AI319" s="14"/>
      <c r="AJ319" s="14"/>
      <c r="AK319" s="14"/>
      <c r="AL319" s="14"/>
    </row>
    <row r="320" ht="14.25" customHeight="1">
      <c r="A320" s="39">
        <v>10.0</v>
      </c>
      <c r="B320" s="37">
        <v>44495.0</v>
      </c>
      <c r="C320" s="38">
        <f t="shared" si="375"/>
        <v>1417</v>
      </c>
      <c r="D320" s="39" t="s">
        <v>2827</v>
      </c>
      <c r="E320" s="40">
        <v>112927.0</v>
      </c>
      <c r="F320" s="36" t="s">
        <v>52</v>
      </c>
      <c r="G320" s="14"/>
      <c r="H320" s="14"/>
      <c r="I320" s="14"/>
      <c r="J320" s="36">
        <v>56.0</v>
      </c>
      <c r="O320" s="14"/>
      <c r="P320" s="14"/>
      <c r="Q320" s="14"/>
      <c r="R320" s="39" t="s">
        <v>1314</v>
      </c>
      <c r="S320" s="39" t="s">
        <v>1315</v>
      </c>
      <c r="T320" s="39" t="s">
        <v>48</v>
      </c>
      <c r="U320" s="39" t="s">
        <v>28</v>
      </c>
      <c r="V320" s="81">
        <v>84601.0</v>
      </c>
      <c r="W320" s="39" t="s">
        <v>35</v>
      </c>
      <c r="X320" s="36" t="s">
        <v>1642</v>
      </c>
      <c r="Y320" s="37">
        <f t="shared" si="376"/>
        <v>44495</v>
      </c>
      <c r="Z320" s="37"/>
      <c r="AA320" s="36"/>
      <c r="AB320" s="36">
        <f t="shared" si="377"/>
        <v>1417</v>
      </c>
      <c r="AC320" s="38" t="str">
        <f t="shared" si="378"/>
        <v/>
      </c>
      <c r="AD320" s="146" t="s">
        <v>2828</v>
      </c>
      <c r="AE320" s="14"/>
      <c r="AF320" s="14"/>
      <c r="AG320" s="14"/>
      <c r="AH320" s="14"/>
      <c r="AI320" s="14"/>
      <c r="AJ320" s="14"/>
      <c r="AK320" s="14"/>
      <c r="AL320" s="14"/>
    </row>
    <row r="321" ht="14.25" customHeight="1">
      <c r="A321" s="39">
        <v>8.0</v>
      </c>
      <c r="B321" s="37">
        <v>44565.0</v>
      </c>
      <c r="C321" s="31">
        <f t="shared" si="375"/>
        <v>1347</v>
      </c>
      <c r="D321" s="39" t="s">
        <v>2829</v>
      </c>
      <c r="E321" s="39">
        <v>40367.0</v>
      </c>
      <c r="F321" s="36" t="s">
        <v>52</v>
      </c>
      <c r="G321" s="27"/>
      <c r="H321" s="27"/>
      <c r="I321" s="27"/>
      <c r="J321" s="36">
        <v>32.0</v>
      </c>
      <c r="O321" s="14"/>
      <c r="P321" s="14"/>
      <c r="Q321" s="14"/>
      <c r="R321" s="39" t="s">
        <v>1967</v>
      </c>
      <c r="S321" s="44" t="s">
        <v>1968</v>
      </c>
      <c r="T321" s="39" t="s">
        <v>48</v>
      </c>
      <c r="U321" s="39" t="s">
        <v>28</v>
      </c>
      <c r="V321" s="81">
        <v>84604.0</v>
      </c>
      <c r="W321" s="39" t="s">
        <v>35</v>
      </c>
      <c r="X321" s="36" t="s">
        <v>1642</v>
      </c>
      <c r="Y321" s="37">
        <f t="shared" si="376"/>
        <v>44565</v>
      </c>
      <c r="Z321" s="37"/>
      <c r="AA321" s="36"/>
      <c r="AB321" s="36">
        <f t="shared" si="377"/>
        <v>1347</v>
      </c>
      <c r="AC321" s="38" t="str">
        <f t="shared" si="378"/>
        <v/>
      </c>
      <c r="AD321" s="146" t="s">
        <v>2830</v>
      </c>
      <c r="AF321" s="14"/>
      <c r="AG321" s="14"/>
      <c r="AH321" s="14"/>
      <c r="AI321" s="14"/>
      <c r="AJ321" s="14"/>
      <c r="AK321" s="14"/>
      <c r="AL321" s="14"/>
    </row>
    <row r="322" ht="14.25" customHeight="1">
      <c r="A322" s="39">
        <v>12.0</v>
      </c>
      <c r="B322" s="37">
        <v>44550.0</v>
      </c>
      <c r="C322" s="38">
        <f t="shared" si="375"/>
        <v>1362</v>
      </c>
      <c r="D322" s="39" t="s">
        <v>2831</v>
      </c>
      <c r="E322" s="39">
        <v>29617.0</v>
      </c>
      <c r="F322" s="36" t="s">
        <v>52</v>
      </c>
      <c r="G322" s="39"/>
      <c r="H322" s="39"/>
      <c r="I322" s="39"/>
      <c r="J322" s="36">
        <v>59.0</v>
      </c>
      <c r="K322" s="36"/>
      <c r="L322" s="36"/>
      <c r="M322" s="36"/>
      <c r="N322" s="36"/>
      <c r="O322" s="36" t="str">
        <f t="shared" ref="O322:P322" si="379">IF(M322&gt;0,1,"")</f>
        <v/>
      </c>
      <c r="P322" s="36" t="str">
        <f t="shared" si="379"/>
        <v/>
      </c>
      <c r="Q322" s="36"/>
      <c r="R322" s="39" t="s">
        <v>1113</v>
      </c>
      <c r="S322" s="44" t="s">
        <v>2832</v>
      </c>
      <c r="T322" s="44" t="s">
        <v>243</v>
      </c>
      <c r="U322" s="44" t="s">
        <v>28</v>
      </c>
      <c r="V322" s="167">
        <v>84062.0</v>
      </c>
      <c r="W322" s="44" t="s">
        <v>35</v>
      </c>
      <c r="X322" s="36" t="s">
        <v>64</v>
      </c>
      <c r="Y322" s="37">
        <f t="shared" si="376"/>
        <v>44550</v>
      </c>
      <c r="Z322" s="37">
        <v>44628.0</v>
      </c>
      <c r="AA322" s="36" t="s">
        <v>2833</v>
      </c>
      <c r="AB322" s="36" t="str">
        <f t="shared" si="377"/>
        <v/>
      </c>
      <c r="AC322" s="38">
        <f t="shared" si="378"/>
        <v>78</v>
      </c>
      <c r="AD322" s="146" t="s">
        <v>2834</v>
      </c>
      <c r="AF322" s="14"/>
      <c r="AG322" s="14"/>
      <c r="AH322" s="56"/>
      <c r="AI322" s="56"/>
      <c r="AJ322" s="14"/>
      <c r="AK322" s="14"/>
      <c r="AL322" s="14"/>
    </row>
    <row r="323" ht="14.25" customHeight="1">
      <c r="A323" s="14">
        <v>7.0</v>
      </c>
      <c r="B323" s="30">
        <v>44630.0</v>
      </c>
      <c r="C323" s="31">
        <f t="shared" si="375"/>
        <v>1282</v>
      </c>
      <c r="D323" s="14" t="s">
        <v>2835</v>
      </c>
      <c r="E323" s="14">
        <v>1.2237164E7</v>
      </c>
      <c r="F323" s="27" t="s">
        <v>52</v>
      </c>
      <c r="G323" s="14"/>
      <c r="H323" s="14"/>
      <c r="I323" s="14"/>
      <c r="J323" s="27">
        <v>76.0</v>
      </c>
      <c r="K323" s="27"/>
      <c r="L323" s="27"/>
      <c r="M323" s="27"/>
      <c r="N323" s="27"/>
      <c r="O323" s="45"/>
      <c r="P323" s="45"/>
      <c r="Q323" s="45"/>
      <c r="R323" s="14" t="s">
        <v>1671</v>
      </c>
      <c r="S323" s="14" t="s">
        <v>1673</v>
      </c>
      <c r="T323" s="14" t="s">
        <v>453</v>
      </c>
      <c r="U323" s="14" t="s">
        <v>28</v>
      </c>
      <c r="V323" s="66">
        <v>84088.0</v>
      </c>
      <c r="W323" s="14" t="s">
        <v>29</v>
      </c>
      <c r="X323" s="27" t="s">
        <v>64</v>
      </c>
      <c r="Y323" s="30">
        <f t="shared" si="376"/>
        <v>44630</v>
      </c>
      <c r="Z323" s="30">
        <v>44631.0</v>
      </c>
      <c r="AA323" s="27" t="s">
        <v>2836</v>
      </c>
      <c r="AB323" s="27" t="str">
        <f t="shared" si="377"/>
        <v/>
      </c>
      <c r="AC323" s="31">
        <f t="shared" si="378"/>
        <v>1</v>
      </c>
      <c r="AD323" s="145" t="s">
        <v>2837</v>
      </c>
      <c r="AF323" s="14"/>
      <c r="AG323" s="14"/>
      <c r="AH323" s="14"/>
      <c r="AI323" s="14"/>
      <c r="AJ323" s="14"/>
      <c r="AK323" s="14"/>
      <c r="AL323" s="14"/>
    </row>
    <row r="324" ht="14.25" customHeight="1">
      <c r="A324" s="14"/>
      <c r="B324" s="14"/>
      <c r="C324" s="27"/>
      <c r="D324" s="14"/>
      <c r="F324" s="27"/>
      <c r="G324" s="14"/>
      <c r="H324" s="14"/>
      <c r="I324" s="14"/>
      <c r="J324" s="27"/>
      <c r="K324" s="27"/>
      <c r="L324" s="27"/>
      <c r="M324" s="27"/>
      <c r="N324" s="27"/>
      <c r="O324" s="27"/>
      <c r="P324" s="27"/>
      <c r="Q324" s="27"/>
      <c r="R324" s="14"/>
      <c r="S324" s="14"/>
      <c r="T324" s="14"/>
      <c r="U324" s="14"/>
      <c r="V324" s="66"/>
      <c r="W324" s="14"/>
      <c r="X324" s="27"/>
      <c r="Y324" s="29"/>
      <c r="Z324" s="14"/>
      <c r="AA324" s="27"/>
      <c r="AB324" s="27"/>
      <c r="AC324" s="27"/>
      <c r="AD324" s="14"/>
      <c r="AE324" s="14"/>
      <c r="AF324" s="14"/>
    </row>
    <row r="325" ht="14.25" customHeight="1">
      <c r="A325" s="14">
        <v>8.0</v>
      </c>
      <c r="B325" s="30">
        <v>44609.0</v>
      </c>
      <c r="C325" s="31">
        <f t="shared" ref="C325:C334" si="381">B$3-B325</f>
        <v>1303</v>
      </c>
      <c r="D325" s="14" t="s">
        <v>2838</v>
      </c>
      <c r="E325" s="34">
        <v>20189.0</v>
      </c>
      <c r="F325" s="27" t="s">
        <v>52</v>
      </c>
      <c r="G325" s="14"/>
      <c r="H325" s="14"/>
      <c r="I325" s="14"/>
      <c r="J325" s="27">
        <v>32.0</v>
      </c>
      <c r="K325" s="27"/>
      <c r="L325" s="27"/>
      <c r="M325" s="27"/>
      <c r="N325" s="27"/>
      <c r="O325" s="45" t="str">
        <f t="shared" ref="O325:P325" si="380">IF(M325&gt;0,1,"")</f>
        <v/>
      </c>
      <c r="P325" s="45" t="str">
        <f t="shared" si="380"/>
        <v/>
      </c>
      <c r="Q325" s="45"/>
      <c r="R325" s="14" t="s">
        <v>1698</v>
      </c>
      <c r="S325" s="35" t="s">
        <v>1700</v>
      </c>
      <c r="T325" s="35" t="s">
        <v>292</v>
      </c>
      <c r="U325" s="35" t="s">
        <v>28</v>
      </c>
      <c r="V325" s="144">
        <v>84120.0</v>
      </c>
      <c r="W325" s="35" t="s">
        <v>29</v>
      </c>
      <c r="X325" s="42" t="s">
        <v>1642</v>
      </c>
      <c r="Y325" s="29">
        <f t="shared" ref="Y325:Y334" si="383">IF(X325="V",B325,IF(X325="C",B325,""))</f>
        <v>44609</v>
      </c>
      <c r="Z325" s="30"/>
      <c r="AA325" s="27"/>
      <c r="AB325" s="27">
        <f t="shared" ref="AB325:AB334" si="384">IF(X325="V",B$3-Y325,IF(X325="C","",""))</f>
        <v>1303</v>
      </c>
      <c r="AC325" s="31" t="str">
        <f t="shared" ref="AC325:AC334" si="385">IF(X325="","",IF(X325="V","",IF(X325="C",Z325-Y325,"Yikes")))</f>
        <v/>
      </c>
      <c r="AD325" s="14" t="s">
        <v>2839</v>
      </c>
      <c r="AF325" s="14"/>
      <c r="AG325" s="14"/>
      <c r="AH325" s="14"/>
      <c r="AI325" s="14"/>
      <c r="AJ325" s="14"/>
      <c r="AK325" s="14"/>
      <c r="AL325" s="14"/>
    </row>
    <row r="326" ht="14.25" customHeight="1">
      <c r="A326" s="14">
        <v>6.0</v>
      </c>
      <c r="B326" s="30">
        <v>44610.0</v>
      </c>
      <c r="C326" s="31">
        <f t="shared" si="381"/>
        <v>1302</v>
      </c>
      <c r="D326" s="14" t="s">
        <v>2840</v>
      </c>
      <c r="E326" s="34">
        <v>46710.0</v>
      </c>
      <c r="F326" s="27" t="s">
        <v>52</v>
      </c>
      <c r="G326" s="14"/>
      <c r="H326" s="14"/>
      <c r="I326" s="14"/>
      <c r="J326" s="27">
        <v>34.0</v>
      </c>
      <c r="K326" s="27"/>
      <c r="L326" s="27"/>
      <c r="M326" s="27"/>
      <c r="N326" s="27"/>
      <c r="O326" s="45" t="str">
        <f t="shared" ref="O326:P326" si="382">IF(M326&gt;0,1,"")</f>
        <v/>
      </c>
      <c r="P326" s="45" t="str">
        <f t="shared" si="382"/>
        <v/>
      </c>
      <c r="Q326" s="45"/>
      <c r="R326" s="14" t="s">
        <v>1695</v>
      </c>
      <c r="S326" s="35" t="s">
        <v>1696</v>
      </c>
      <c r="T326" s="35" t="s">
        <v>292</v>
      </c>
      <c r="U326" s="35" t="s">
        <v>28</v>
      </c>
      <c r="V326" s="144">
        <v>84119.0</v>
      </c>
      <c r="W326" s="35" t="s">
        <v>29</v>
      </c>
      <c r="X326" s="42" t="s">
        <v>64</v>
      </c>
      <c r="Y326" s="29">
        <f t="shared" si="383"/>
        <v>44610</v>
      </c>
      <c r="Z326" s="30">
        <v>44634.0</v>
      </c>
      <c r="AA326" s="27" t="s">
        <v>2841</v>
      </c>
      <c r="AB326" s="27" t="str">
        <f t="shared" si="384"/>
        <v/>
      </c>
      <c r="AC326" s="31">
        <f t="shared" si="385"/>
        <v>24</v>
      </c>
      <c r="AD326" s="14" t="s">
        <v>2842</v>
      </c>
      <c r="AF326" s="14"/>
      <c r="AG326" s="14"/>
      <c r="AH326" s="14"/>
      <c r="AI326" s="14"/>
      <c r="AJ326" s="14"/>
      <c r="AK326" s="14"/>
      <c r="AL326" s="14"/>
    </row>
    <row r="327" ht="14.25" customHeight="1">
      <c r="A327" s="14">
        <v>12.0</v>
      </c>
      <c r="B327" s="30">
        <v>44621.0</v>
      </c>
      <c r="C327" s="31">
        <f t="shared" si="381"/>
        <v>1291</v>
      </c>
      <c r="D327" s="14" t="s">
        <v>2843</v>
      </c>
      <c r="E327" s="34">
        <v>60030.0</v>
      </c>
      <c r="F327" s="27" t="s">
        <v>52</v>
      </c>
      <c r="G327" s="14"/>
      <c r="H327" s="14"/>
      <c r="I327" s="14"/>
      <c r="J327" s="27">
        <v>57.0</v>
      </c>
      <c r="K327" s="27"/>
      <c r="L327" s="27"/>
      <c r="M327" s="27"/>
      <c r="N327" s="27"/>
      <c r="O327" s="45" t="str">
        <f t="shared" ref="O327:P327" si="386">IF(M327&gt;0,1,"")</f>
        <v/>
      </c>
      <c r="P327" s="45" t="str">
        <f t="shared" si="386"/>
        <v/>
      </c>
      <c r="Q327" s="45"/>
      <c r="R327" s="14" t="s">
        <v>1476</v>
      </c>
      <c r="S327" s="35" t="s">
        <v>1477</v>
      </c>
      <c r="T327" s="35" t="s">
        <v>292</v>
      </c>
      <c r="U327" s="35" t="s">
        <v>28</v>
      </c>
      <c r="V327" s="144">
        <v>84119.0</v>
      </c>
      <c r="W327" s="35" t="s">
        <v>29</v>
      </c>
      <c r="X327" s="42" t="s">
        <v>64</v>
      </c>
      <c r="Y327" s="29">
        <f t="shared" si="383"/>
        <v>44621</v>
      </c>
      <c r="Z327" s="30">
        <v>44634.0</v>
      </c>
      <c r="AA327" s="27" t="s">
        <v>2844</v>
      </c>
      <c r="AB327" s="27" t="str">
        <f t="shared" si="384"/>
        <v/>
      </c>
      <c r="AC327" s="31">
        <f t="shared" si="385"/>
        <v>13</v>
      </c>
      <c r="AD327" s="14" t="s">
        <v>2845</v>
      </c>
      <c r="AF327" s="14"/>
      <c r="AG327" s="14"/>
      <c r="AH327" s="14"/>
      <c r="AI327" s="14"/>
      <c r="AJ327" s="14"/>
      <c r="AK327" s="14"/>
      <c r="AL327" s="14"/>
    </row>
    <row r="328" ht="14.25" customHeight="1">
      <c r="A328" s="14">
        <v>24.0</v>
      </c>
      <c r="B328" s="30">
        <v>44620.0</v>
      </c>
      <c r="C328" s="31">
        <f t="shared" si="381"/>
        <v>1292</v>
      </c>
      <c r="D328" s="14" t="s">
        <v>2846</v>
      </c>
      <c r="E328" s="34">
        <v>100356.0</v>
      </c>
      <c r="F328" s="27" t="s">
        <v>52</v>
      </c>
      <c r="G328" s="14"/>
      <c r="H328" s="14"/>
      <c r="I328" s="14"/>
      <c r="J328" s="27">
        <v>109.0</v>
      </c>
      <c r="K328" s="27"/>
      <c r="L328" s="27"/>
      <c r="M328" s="27"/>
      <c r="N328" s="27"/>
      <c r="O328" s="45" t="str">
        <f t="shared" ref="O328:P328" si="387">IF(M328&gt;0,1,"")</f>
        <v/>
      </c>
      <c r="P328" s="45" t="str">
        <f t="shared" si="387"/>
        <v/>
      </c>
      <c r="Q328" s="45"/>
      <c r="R328" s="14" t="s">
        <v>1533</v>
      </c>
      <c r="S328" s="14" t="s">
        <v>1534</v>
      </c>
      <c r="T328" s="14" t="s">
        <v>186</v>
      </c>
      <c r="U328" s="14" t="s">
        <v>28</v>
      </c>
      <c r="V328" s="66">
        <v>84115.0</v>
      </c>
      <c r="W328" s="14" t="s">
        <v>29</v>
      </c>
      <c r="X328" s="27" t="s">
        <v>64</v>
      </c>
      <c r="Y328" s="30">
        <f t="shared" si="383"/>
        <v>44620</v>
      </c>
      <c r="Z328" s="30">
        <v>44635.0</v>
      </c>
      <c r="AA328" s="27" t="s">
        <v>2847</v>
      </c>
      <c r="AB328" s="27" t="str">
        <f t="shared" si="384"/>
        <v/>
      </c>
      <c r="AC328" s="31">
        <f t="shared" si="385"/>
        <v>15</v>
      </c>
      <c r="AD328" s="145" t="s">
        <v>2848</v>
      </c>
      <c r="AF328" s="14"/>
      <c r="AG328" s="14"/>
      <c r="AH328" s="14"/>
      <c r="AI328" s="14"/>
      <c r="AJ328" s="14"/>
      <c r="AK328" s="14"/>
      <c r="AL328" s="14"/>
    </row>
    <row r="329" ht="14.25" customHeight="1">
      <c r="A329" s="14">
        <v>8.0</v>
      </c>
      <c r="B329" s="30">
        <v>44603.0</v>
      </c>
      <c r="C329" s="31">
        <f t="shared" si="381"/>
        <v>1309</v>
      </c>
      <c r="D329" s="14" t="s">
        <v>2849</v>
      </c>
      <c r="E329" s="34">
        <v>1.2232899E7</v>
      </c>
      <c r="F329" s="27" t="s">
        <v>52</v>
      </c>
      <c r="G329" s="14"/>
      <c r="H329" s="14"/>
      <c r="I329" s="14"/>
      <c r="J329" s="27">
        <v>36.0</v>
      </c>
      <c r="K329" s="27"/>
      <c r="L329" s="27"/>
      <c r="M329" s="27"/>
      <c r="N329" s="27"/>
      <c r="O329" s="45" t="str">
        <f t="shared" ref="O329:P329" si="388">IF(M329&gt;0,1,"")</f>
        <v/>
      </c>
      <c r="P329" s="45" t="str">
        <f t="shared" si="388"/>
        <v/>
      </c>
      <c r="Q329" s="45"/>
      <c r="R329" s="14" t="s">
        <v>1424</v>
      </c>
      <c r="S329" s="35" t="s">
        <v>1425</v>
      </c>
      <c r="T329" s="35" t="s">
        <v>731</v>
      </c>
      <c r="U329" s="35" t="s">
        <v>28</v>
      </c>
      <c r="V329" s="144">
        <v>84117.0</v>
      </c>
      <c r="W329" s="35" t="s">
        <v>29</v>
      </c>
      <c r="X329" s="42" t="s">
        <v>64</v>
      </c>
      <c r="Y329" s="29">
        <f t="shared" si="383"/>
        <v>44603</v>
      </c>
      <c r="Z329" s="30">
        <v>44635.0</v>
      </c>
      <c r="AA329" s="27" t="s">
        <v>2850</v>
      </c>
      <c r="AB329" s="27" t="str">
        <f t="shared" si="384"/>
        <v/>
      </c>
      <c r="AC329" s="31">
        <f t="shared" si="385"/>
        <v>32</v>
      </c>
      <c r="AD329" s="14" t="s">
        <v>2200</v>
      </c>
      <c r="AF329" s="14"/>
      <c r="AG329" s="14"/>
      <c r="AH329" s="14"/>
      <c r="AI329" s="14"/>
      <c r="AJ329" s="14"/>
      <c r="AK329" s="14"/>
      <c r="AL329" s="14"/>
    </row>
    <row r="330" ht="14.25" customHeight="1">
      <c r="A330" s="14">
        <v>12.0</v>
      </c>
      <c r="B330" s="30">
        <v>44606.0</v>
      </c>
      <c r="C330" s="31">
        <f t="shared" si="381"/>
        <v>1306</v>
      </c>
      <c r="D330" s="14" t="s">
        <v>2851</v>
      </c>
      <c r="E330" s="34">
        <v>58377.0</v>
      </c>
      <c r="F330" s="27" t="s">
        <v>52</v>
      </c>
      <c r="G330" s="14"/>
      <c r="H330" s="14"/>
      <c r="I330" s="14"/>
      <c r="J330" s="27">
        <v>45.0</v>
      </c>
      <c r="K330" s="27"/>
      <c r="L330" s="27"/>
      <c r="M330" s="27"/>
      <c r="N330" s="27"/>
      <c r="O330" s="45" t="str">
        <f t="shared" ref="O330:P330" si="389">IF(M330&gt;0,1,"")</f>
        <v/>
      </c>
      <c r="P330" s="45" t="str">
        <f t="shared" si="389"/>
        <v/>
      </c>
      <c r="Q330" s="45"/>
      <c r="R330" s="14" t="s">
        <v>1392</v>
      </c>
      <c r="S330" s="35" t="s">
        <v>1394</v>
      </c>
      <c r="T330" s="35" t="s">
        <v>186</v>
      </c>
      <c r="U330" s="35" t="s">
        <v>28</v>
      </c>
      <c r="V330" s="144">
        <v>84092.0</v>
      </c>
      <c r="W330" s="35" t="s">
        <v>29</v>
      </c>
      <c r="X330" s="42" t="s">
        <v>1642</v>
      </c>
      <c r="Y330" s="29">
        <f t="shared" si="383"/>
        <v>44606</v>
      </c>
      <c r="Z330" s="30"/>
      <c r="AA330" s="27"/>
      <c r="AB330" s="27">
        <f t="shared" si="384"/>
        <v>1306</v>
      </c>
      <c r="AC330" s="31" t="str">
        <f t="shared" si="385"/>
        <v/>
      </c>
      <c r="AD330" s="14" t="s">
        <v>2852</v>
      </c>
      <c r="AF330" s="14"/>
      <c r="AG330" s="14"/>
      <c r="AH330" s="14"/>
      <c r="AI330" s="14"/>
      <c r="AJ330" s="14"/>
      <c r="AK330" s="14"/>
      <c r="AL330" s="14"/>
    </row>
    <row r="331" ht="14.25" customHeight="1">
      <c r="A331" s="39">
        <v>26.0</v>
      </c>
      <c r="B331" s="37">
        <v>44623.0</v>
      </c>
      <c r="C331" s="31">
        <f t="shared" si="381"/>
        <v>1289</v>
      </c>
      <c r="D331" s="39" t="s">
        <v>2853</v>
      </c>
      <c r="E331" s="39">
        <v>112285.0</v>
      </c>
      <c r="F331" s="36" t="s">
        <v>52</v>
      </c>
      <c r="G331" s="27"/>
      <c r="H331" s="27"/>
      <c r="I331" s="27"/>
      <c r="J331" s="36">
        <v>102.0</v>
      </c>
      <c r="O331" s="14"/>
      <c r="P331" s="14"/>
      <c r="Q331" s="14"/>
      <c r="R331" s="39" t="s">
        <v>153</v>
      </c>
      <c r="S331" s="39" t="s">
        <v>154</v>
      </c>
      <c r="T331" s="39" t="s">
        <v>155</v>
      </c>
      <c r="U331" s="39" t="s">
        <v>28</v>
      </c>
      <c r="V331" s="81">
        <v>84058.0</v>
      </c>
      <c r="W331" s="39" t="s">
        <v>35</v>
      </c>
      <c r="X331" s="36" t="s">
        <v>64</v>
      </c>
      <c r="Y331" s="37">
        <f t="shared" si="383"/>
        <v>44623</v>
      </c>
      <c r="Z331" s="37">
        <v>44636.0</v>
      </c>
      <c r="AA331" s="36" t="s">
        <v>2854</v>
      </c>
      <c r="AB331" s="36" t="str">
        <f t="shared" si="384"/>
        <v/>
      </c>
      <c r="AC331" s="38">
        <f t="shared" si="385"/>
        <v>13</v>
      </c>
      <c r="AD331" s="146" t="s">
        <v>2855</v>
      </c>
      <c r="AF331" s="14"/>
      <c r="AG331" s="14"/>
      <c r="AH331" s="14"/>
      <c r="AI331" s="14"/>
      <c r="AJ331" s="14"/>
      <c r="AK331" s="14"/>
      <c r="AL331" s="14"/>
    </row>
    <row r="332" ht="14.25" customHeight="1">
      <c r="A332" s="39">
        <v>10.0</v>
      </c>
      <c r="B332" s="37">
        <v>44495.0</v>
      </c>
      <c r="C332" s="38">
        <f t="shared" si="381"/>
        <v>1417</v>
      </c>
      <c r="D332" s="39" t="s">
        <v>2827</v>
      </c>
      <c r="E332" s="40">
        <v>112927.0</v>
      </c>
      <c r="F332" s="36" t="s">
        <v>52</v>
      </c>
      <c r="G332" s="14"/>
      <c r="H332" s="14"/>
      <c r="I332" s="14"/>
      <c r="J332" s="36">
        <v>56.0</v>
      </c>
      <c r="O332" s="14"/>
      <c r="P332" s="14"/>
      <c r="Q332" s="14"/>
      <c r="R332" s="39" t="s">
        <v>1314</v>
      </c>
      <c r="S332" s="39" t="s">
        <v>1315</v>
      </c>
      <c r="T332" s="39" t="s">
        <v>48</v>
      </c>
      <c r="U332" s="39" t="s">
        <v>28</v>
      </c>
      <c r="V332" s="81">
        <v>84601.0</v>
      </c>
      <c r="W332" s="39" t="s">
        <v>35</v>
      </c>
      <c r="X332" s="36" t="s">
        <v>64</v>
      </c>
      <c r="Y332" s="37">
        <f t="shared" si="383"/>
        <v>44495</v>
      </c>
      <c r="Z332" s="37">
        <v>44636.0</v>
      </c>
      <c r="AA332" s="36" t="s">
        <v>2856</v>
      </c>
      <c r="AB332" s="36" t="str">
        <f t="shared" si="384"/>
        <v/>
      </c>
      <c r="AC332" s="38">
        <f t="shared" si="385"/>
        <v>141</v>
      </c>
      <c r="AD332" s="146" t="s">
        <v>2828</v>
      </c>
      <c r="AE332" s="14"/>
      <c r="AF332" s="14"/>
      <c r="AG332" s="14"/>
      <c r="AH332" s="14"/>
      <c r="AI332" s="14"/>
      <c r="AJ332" s="14"/>
      <c r="AK332" s="14"/>
      <c r="AL332" s="14"/>
    </row>
    <row r="333" ht="14.25" customHeight="1">
      <c r="A333" s="39">
        <v>16.0</v>
      </c>
      <c r="B333" s="37">
        <v>44558.0</v>
      </c>
      <c r="C333" s="38">
        <f t="shared" si="381"/>
        <v>1354</v>
      </c>
      <c r="D333" s="39" t="s">
        <v>2715</v>
      </c>
      <c r="E333" s="39">
        <v>116514.0</v>
      </c>
      <c r="F333" s="36" t="s">
        <v>52</v>
      </c>
      <c r="G333" s="39"/>
      <c r="H333" s="39"/>
      <c r="I333" s="39"/>
      <c r="J333" s="36">
        <v>86.0</v>
      </c>
      <c r="K333" s="36"/>
      <c r="L333" s="36"/>
      <c r="M333" s="36"/>
      <c r="N333" s="36"/>
      <c r="O333" s="36" t="str">
        <f t="shared" ref="O333:P333" si="390">IF(M333&gt;0,1,"")</f>
        <v/>
      </c>
      <c r="P333" s="36" t="str">
        <f t="shared" si="390"/>
        <v/>
      </c>
      <c r="Q333" s="36"/>
      <c r="R333" s="39" t="s">
        <v>1732</v>
      </c>
      <c r="S333" s="44" t="s">
        <v>1733</v>
      </c>
      <c r="T333" s="44" t="s">
        <v>243</v>
      </c>
      <c r="U333" s="44" t="s">
        <v>28</v>
      </c>
      <c r="V333" s="167">
        <v>84062.0</v>
      </c>
      <c r="W333" s="44" t="s">
        <v>35</v>
      </c>
      <c r="X333" s="36" t="s">
        <v>64</v>
      </c>
      <c r="Y333" s="37">
        <f t="shared" si="383"/>
        <v>44558</v>
      </c>
      <c r="Z333" s="37">
        <v>44636.0</v>
      </c>
      <c r="AA333" s="36" t="s">
        <v>2857</v>
      </c>
      <c r="AB333" s="36" t="str">
        <f t="shared" si="384"/>
        <v/>
      </c>
      <c r="AC333" s="38">
        <f t="shared" si="385"/>
        <v>78</v>
      </c>
      <c r="AD333" s="146" t="s">
        <v>2717</v>
      </c>
      <c r="AF333" s="14"/>
      <c r="AG333" s="14"/>
      <c r="AH333" s="56"/>
      <c r="AI333" s="56"/>
      <c r="AJ333" s="14"/>
      <c r="AK333" s="14"/>
      <c r="AL333" s="14"/>
    </row>
    <row r="334" ht="14.25" customHeight="1">
      <c r="A334" s="14">
        <v>12.0</v>
      </c>
      <c r="B334" s="30">
        <v>44606.0</v>
      </c>
      <c r="C334" s="31">
        <f t="shared" si="381"/>
        <v>1306</v>
      </c>
      <c r="D334" s="14" t="s">
        <v>2851</v>
      </c>
      <c r="E334" s="34">
        <v>58377.0</v>
      </c>
      <c r="F334" s="27" t="s">
        <v>52</v>
      </c>
      <c r="G334" s="14"/>
      <c r="H334" s="14"/>
      <c r="I334" s="14"/>
      <c r="J334" s="27">
        <v>45.0</v>
      </c>
      <c r="K334" s="27"/>
      <c r="L334" s="27"/>
      <c r="M334" s="27"/>
      <c r="N334" s="27"/>
      <c r="O334" s="45" t="str">
        <f t="shared" ref="O334:P334" si="391">IF(M334&gt;0,1,"")</f>
        <v/>
      </c>
      <c r="P334" s="45" t="str">
        <f t="shared" si="391"/>
        <v/>
      </c>
      <c r="Q334" s="45"/>
      <c r="R334" s="14" t="s">
        <v>1392</v>
      </c>
      <c r="S334" s="35" t="s">
        <v>1394</v>
      </c>
      <c r="T334" s="35" t="s">
        <v>186</v>
      </c>
      <c r="U334" s="35" t="s">
        <v>28</v>
      </c>
      <c r="V334" s="144">
        <v>84092.0</v>
      </c>
      <c r="W334" s="35" t="s">
        <v>29</v>
      </c>
      <c r="X334" s="42" t="s">
        <v>64</v>
      </c>
      <c r="Y334" s="29">
        <f t="shared" si="383"/>
        <v>44606</v>
      </c>
      <c r="Z334" s="30">
        <v>44637.0</v>
      </c>
      <c r="AA334" s="27" t="s">
        <v>2858</v>
      </c>
      <c r="AB334" s="27" t="str">
        <f t="shared" si="384"/>
        <v/>
      </c>
      <c r="AC334" s="31">
        <f t="shared" si="385"/>
        <v>31</v>
      </c>
      <c r="AD334" s="14" t="s">
        <v>2852</v>
      </c>
      <c r="AF334" s="14"/>
      <c r="AG334" s="14"/>
      <c r="AH334" s="14"/>
      <c r="AI334" s="14"/>
      <c r="AJ334" s="14"/>
      <c r="AK334" s="14"/>
      <c r="AL334" s="14"/>
    </row>
    <row r="335" ht="14.25" customHeight="1">
      <c r="A335" s="14"/>
      <c r="B335" s="14"/>
      <c r="C335" s="27"/>
      <c r="D335" s="14"/>
      <c r="F335" s="27"/>
      <c r="G335" s="14"/>
      <c r="H335" s="14"/>
      <c r="I335" s="14"/>
      <c r="J335" s="27"/>
      <c r="K335" s="27"/>
      <c r="L335" s="27"/>
      <c r="M335" s="27"/>
      <c r="N335" s="27"/>
      <c r="O335" s="27"/>
      <c r="P335" s="27"/>
      <c r="Q335" s="27"/>
      <c r="R335" s="14"/>
      <c r="S335" s="14"/>
      <c r="T335" s="14"/>
      <c r="U335" s="14"/>
      <c r="V335" s="66"/>
      <c r="W335" s="14"/>
      <c r="X335" s="27"/>
      <c r="Y335" s="29"/>
      <c r="Z335" s="14"/>
      <c r="AA335" s="27"/>
      <c r="AB335" s="27"/>
      <c r="AC335" s="27"/>
      <c r="AD335" s="14"/>
      <c r="AE335" s="14"/>
      <c r="AF335" s="14"/>
    </row>
    <row r="336" ht="14.25" customHeight="1">
      <c r="A336" s="14">
        <v>12.0</v>
      </c>
      <c r="B336" s="30">
        <v>44599.0</v>
      </c>
      <c r="C336" s="31">
        <f t="shared" ref="C336:C340" si="393">B$3-B336</f>
        <v>1313</v>
      </c>
      <c r="D336" s="14" t="s">
        <v>2859</v>
      </c>
      <c r="E336" s="34">
        <v>66987.0</v>
      </c>
      <c r="F336" s="27" t="s">
        <v>52</v>
      </c>
      <c r="G336" s="14"/>
      <c r="H336" s="14"/>
      <c r="I336" s="14"/>
      <c r="J336" s="27">
        <v>44.0</v>
      </c>
      <c r="K336" s="27"/>
      <c r="L336" s="27"/>
      <c r="M336" s="27"/>
      <c r="N336" s="27"/>
      <c r="O336" s="45" t="str">
        <f t="shared" ref="O336:P336" si="392">IF(M336&gt;0,1,"")</f>
        <v/>
      </c>
      <c r="P336" s="45" t="str">
        <f t="shared" si="392"/>
        <v/>
      </c>
      <c r="Q336" s="45"/>
      <c r="R336" s="14" t="s">
        <v>1338</v>
      </c>
      <c r="S336" s="35" t="s">
        <v>1340</v>
      </c>
      <c r="T336" s="35" t="s">
        <v>453</v>
      </c>
      <c r="U336" s="35" t="s">
        <v>28</v>
      </c>
      <c r="V336" s="144">
        <v>84084.0</v>
      </c>
      <c r="W336" s="35" t="s">
        <v>29</v>
      </c>
      <c r="X336" s="42" t="s">
        <v>64</v>
      </c>
      <c r="Y336" s="29">
        <f t="shared" ref="Y336:Y340" si="395">IF(X336="V",B336,IF(X336="C",B336,""))</f>
        <v>44599</v>
      </c>
      <c r="Z336" s="30">
        <v>44641.0</v>
      </c>
      <c r="AA336" s="27" t="s">
        <v>2860</v>
      </c>
      <c r="AB336" s="27" t="str">
        <f t="shared" ref="AB336:AB340" si="396">IF(X336="V",B$3-Y336,IF(X336="C","",""))</f>
        <v/>
      </c>
      <c r="AC336" s="31">
        <f t="shared" ref="AC336:AC340" si="397">IF(X336="","",IF(X336="V","",IF(X336="C",Z336-Y336,"Yikes")))</f>
        <v>42</v>
      </c>
      <c r="AD336" s="14" t="s">
        <v>2861</v>
      </c>
      <c r="AF336" s="14"/>
      <c r="AG336" s="14"/>
      <c r="AH336" s="14"/>
      <c r="AI336" s="14"/>
      <c r="AJ336" s="14"/>
      <c r="AK336" s="14"/>
      <c r="AL336" s="14"/>
    </row>
    <row r="337" ht="14.25" customHeight="1">
      <c r="A337" s="14">
        <v>12.0</v>
      </c>
      <c r="B337" s="30">
        <v>44629.0</v>
      </c>
      <c r="C337" s="31">
        <f t="shared" si="393"/>
        <v>1283</v>
      </c>
      <c r="D337" s="14" t="s">
        <v>2862</v>
      </c>
      <c r="E337" s="34">
        <v>117404.0</v>
      </c>
      <c r="F337" s="27" t="s">
        <v>52</v>
      </c>
      <c r="G337" s="14"/>
      <c r="H337" s="14"/>
      <c r="I337" s="14"/>
      <c r="J337" s="27">
        <v>67.0</v>
      </c>
      <c r="K337" s="27"/>
      <c r="L337" s="27"/>
      <c r="M337" s="27"/>
      <c r="N337" s="27"/>
      <c r="O337" s="45" t="str">
        <f t="shared" ref="O337:P337" si="394">IF(M337&gt;0,1,"")</f>
        <v/>
      </c>
      <c r="P337" s="45" t="str">
        <f t="shared" si="394"/>
        <v/>
      </c>
      <c r="Q337" s="45"/>
      <c r="R337" s="14" t="s">
        <v>1648</v>
      </c>
      <c r="S337" s="35" t="s">
        <v>2863</v>
      </c>
      <c r="T337" s="35" t="s">
        <v>453</v>
      </c>
      <c r="U337" s="35" t="s">
        <v>28</v>
      </c>
      <c r="V337" s="144">
        <v>84081.0</v>
      </c>
      <c r="W337" s="35" t="s">
        <v>29</v>
      </c>
      <c r="X337" s="42" t="s">
        <v>64</v>
      </c>
      <c r="Y337" s="29">
        <f t="shared" si="395"/>
        <v>44629</v>
      </c>
      <c r="Z337" s="30">
        <v>44641.0</v>
      </c>
      <c r="AA337" s="27" t="s">
        <v>2864</v>
      </c>
      <c r="AB337" s="27" t="str">
        <f t="shared" si="396"/>
        <v/>
      </c>
      <c r="AC337" s="31">
        <f t="shared" si="397"/>
        <v>12</v>
      </c>
      <c r="AD337" s="14" t="s">
        <v>2865</v>
      </c>
      <c r="AF337" s="14"/>
      <c r="AG337" s="14"/>
      <c r="AH337" s="14"/>
      <c r="AI337" s="14"/>
      <c r="AJ337" s="14"/>
      <c r="AK337" s="14"/>
      <c r="AL337" s="14"/>
    </row>
    <row r="338" ht="14.25" customHeight="1">
      <c r="A338" s="39">
        <v>10.0</v>
      </c>
      <c r="B338" s="37">
        <v>44560.0</v>
      </c>
      <c r="C338" s="38">
        <f t="shared" si="393"/>
        <v>1352</v>
      </c>
      <c r="D338" s="39" t="s">
        <v>2713</v>
      </c>
      <c r="E338" s="39">
        <v>58770.0</v>
      </c>
      <c r="F338" s="36" t="s">
        <v>52</v>
      </c>
      <c r="G338" s="39"/>
      <c r="H338" s="39"/>
      <c r="I338" s="39"/>
      <c r="J338" s="36">
        <v>39.0</v>
      </c>
      <c r="K338" s="36"/>
      <c r="L338" s="36"/>
      <c r="M338" s="36"/>
      <c r="N338" s="36"/>
      <c r="O338" s="36" t="str">
        <f t="shared" ref="O338:P338" si="398">IF(M338&gt;0,1,"")</f>
        <v/>
      </c>
      <c r="P338" s="36" t="str">
        <f t="shared" si="398"/>
        <v/>
      </c>
      <c r="Q338" s="36"/>
      <c r="R338" s="39" t="s">
        <v>1856</v>
      </c>
      <c r="S338" s="44" t="s">
        <v>1857</v>
      </c>
      <c r="T338" s="44" t="s">
        <v>243</v>
      </c>
      <c r="U338" s="44" t="s">
        <v>28</v>
      </c>
      <c r="V338" s="167">
        <v>84062.0</v>
      </c>
      <c r="W338" s="44" t="s">
        <v>35</v>
      </c>
      <c r="X338" s="36" t="s">
        <v>64</v>
      </c>
      <c r="Y338" s="37">
        <f t="shared" si="395"/>
        <v>44560</v>
      </c>
      <c r="Z338" s="37">
        <v>44642.0</v>
      </c>
      <c r="AA338" s="36" t="s">
        <v>2866</v>
      </c>
      <c r="AB338" s="36" t="str">
        <f t="shared" si="396"/>
        <v/>
      </c>
      <c r="AC338" s="38">
        <f t="shared" si="397"/>
        <v>82</v>
      </c>
      <c r="AD338" s="146" t="s">
        <v>2714</v>
      </c>
      <c r="AF338" s="14"/>
      <c r="AG338" s="14"/>
      <c r="AH338" s="56"/>
      <c r="AI338" s="56"/>
      <c r="AJ338" s="14"/>
      <c r="AK338" s="14"/>
      <c r="AL338" s="14"/>
    </row>
    <row r="339" ht="14.25" customHeight="1">
      <c r="A339" s="39">
        <v>16.0</v>
      </c>
      <c r="B339" s="30">
        <v>44573.0</v>
      </c>
      <c r="C339" s="31">
        <f t="shared" si="393"/>
        <v>1339</v>
      </c>
      <c r="D339" s="39" t="s">
        <v>2867</v>
      </c>
      <c r="E339" s="39">
        <v>79643.0</v>
      </c>
      <c r="F339" s="36" t="s">
        <v>52</v>
      </c>
      <c r="G339" s="27"/>
      <c r="H339" s="27"/>
      <c r="I339" s="27"/>
      <c r="J339" s="36">
        <v>61.0</v>
      </c>
      <c r="O339" s="14"/>
      <c r="P339" s="14"/>
      <c r="Q339" s="14"/>
      <c r="R339" s="39" t="s">
        <v>2868</v>
      </c>
      <c r="S339" s="39" t="s">
        <v>1784</v>
      </c>
      <c r="T339" s="39" t="s">
        <v>205</v>
      </c>
      <c r="U339" s="39" t="s">
        <v>28</v>
      </c>
      <c r="V339" s="81">
        <v>84043.0</v>
      </c>
      <c r="W339" s="39" t="s">
        <v>35</v>
      </c>
      <c r="X339" s="36" t="s">
        <v>64</v>
      </c>
      <c r="Y339" s="37">
        <f t="shared" si="395"/>
        <v>44573</v>
      </c>
      <c r="Z339" s="37">
        <v>44643.0</v>
      </c>
      <c r="AA339" s="36" t="s">
        <v>2869</v>
      </c>
      <c r="AB339" s="36" t="str">
        <f t="shared" si="396"/>
        <v/>
      </c>
      <c r="AC339" s="38">
        <f t="shared" si="397"/>
        <v>70</v>
      </c>
      <c r="AD339" s="146" t="s">
        <v>2870</v>
      </c>
      <c r="AF339" s="14"/>
      <c r="AG339" s="14"/>
      <c r="AH339" s="14"/>
      <c r="AI339" s="14"/>
      <c r="AJ339" s="14"/>
      <c r="AK339" s="14"/>
      <c r="AL339" s="14"/>
    </row>
    <row r="340" ht="14.25" customHeight="1">
      <c r="A340" s="39">
        <v>18.0</v>
      </c>
      <c r="B340" s="30">
        <v>44580.0</v>
      </c>
      <c r="C340" s="31">
        <f t="shared" si="393"/>
        <v>1332</v>
      </c>
      <c r="D340" s="39" t="s">
        <v>2871</v>
      </c>
      <c r="E340" s="39">
        <v>118752.0</v>
      </c>
      <c r="F340" s="36" t="s">
        <v>52</v>
      </c>
      <c r="G340" s="27"/>
      <c r="H340" s="27"/>
      <c r="I340" s="27"/>
      <c r="J340" s="36">
        <v>68.0</v>
      </c>
      <c r="O340" s="14"/>
      <c r="P340" s="14"/>
      <c r="Q340" s="14"/>
      <c r="R340" s="39" t="s">
        <v>62</v>
      </c>
      <c r="S340" s="44" t="s">
        <v>63</v>
      </c>
      <c r="T340" s="39" t="s">
        <v>43</v>
      </c>
      <c r="U340" s="39" t="s">
        <v>28</v>
      </c>
      <c r="V340" s="81">
        <v>84045.0</v>
      </c>
      <c r="W340" s="39" t="s">
        <v>35</v>
      </c>
      <c r="X340" s="36" t="s">
        <v>64</v>
      </c>
      <c r="Y340" s="37">
        <f t="shared" si="395"/>
        <v>44580</v>
      </c>
      <c r="Z340" s="37">
        <v>44643.0</v>
      </c>
      <c r="AA340" s="36" t="s">
        <v>2872</v>
      </c>
      <c r="AB340" s="36" t="str">
        <f t="shared" si="396"/>
        <v/>
      </c>
      <c r="AC340" s="38">
        <f t="shared" si="397"/>
        <v>63</v>
      </c>
      <c r="AD340" s="146" t="s">
        <v>2873</v>
      </c>
      <c r="AF340" s="14"/>
      <c r="AG340" s="14"/>
      <c r="AH340" s="14"/>
      <c r="AI340" s="14"/>
      <c r="AJ340" s="14"/>
      <c r="AK340" s="14"/>
      <c r="AL340" s="14"/>
    </row>
    <row r="341" ht="14.25" customHeight="1">
      <c r="A341" s="14"/>
      <c r="B341" s="14"/>
      <c r="C341" s="27"/>
      <c r="D341" s="14"/>
      <c r="F341" s="27"/>
      <c r="G341" s="14"/>
      <c r="H341" s="14"/>
      <c r="I341" s="14"/>
      <c r="J341" s="27"/>
      <c r="K341" s="27"/>
      <c r="L341" s="27"/>
      <c r="M341" s="27"/>
      <c r="N341" s="27"/>
      <c r="O341" s="27"/>
      <c r="P341" s="27"/>
      <c r="Q341" s="27"/>
      <c r="R341" s="14"/>
      <c r="S341" s="14"/>
      <c r="T341" s="14"/>
      <c r="U341" s="14"/>
      <c r="V341" s="66"/>
      <c r="W341" s="14"/>
      <c r="X341" s="27"/>
      <c r="Y341" s="29"/>
      <c r="Z341" s="14"/>
      <c r="AA341" s="27"/>
      <c r="AB341" s="27"/>
      <c r="AC341" s="27"/>
      <c r="AD341" s="14"/>
      <c r="AE341" s="14"/>
      <c r="AF341" s="14"/>
    </row>
    <row r="342" ht="14.25" customHeight="1">
      <c r="A342" s="39">
        <v>8.0</v>
      </c>
      <c r="B342" s="30">
        <v>44607.0</v>
      </c>
      <c r="C342" s="31">
        <f t="shared" ref="C342:C349" si="399">B$3-B342</f>
        <v>1305</v>
      </c>
      <c r="D342" s="39" t="s">
        <v>2874</v>
      </c>
      <c r="E342" s="39">
        <v>104963.0</v>
      </c>
      <c r="F342" s="36" t="s">
        <v>52</v>
      </c>
      <c r="G342" s="27"/>
      <c r="H342" s="27"/>
      <c r="I342" s="27"/>
      <c r="J342" s="36">
        <v>39.0</v>
      </c>
      <c r="O342" s="14"/>
      <c r="P342" s="14"/>
      <c r="Q342" s="14"/>
      <c r="R342" s="39" t="s">
        <v>1963</v>
      </c>
      <c r="S342" s="44" t="s">
        <v>1965</v>
      </c>
      <c r="T342" s="39" t="s">
        <v>1882</v>
      </c>
      <c r="U342" s="39" t="s">
        <v>28</v>
      </c>
      <c r="V342" s="81">
        <v>84664.0</v>
      </c>
      <c r="W342" s="39" t="s">
        <v>35</v>
      </c>
      <c r="X342" s="36" t="s">
        <v>64</v>
      </c>
      <c r="Y342" s="37">
        <f t="shared" ref="Y342:Y349" si="400">IF(X342="V",B342,IF(X342="C",B342,""))</f>
        <v>44607</v>
      </c>
      <c r="Z342" s="37">
        <v>44649.0</v>
      </c>
      <c r="AA342" s="36" t="s">
        <v>2875</v>
      </c>
      <c r="AB342" s="36" t="str">
        <f t="shared" ref="AB342:AB349" si="401">IF(X342="V",B$3-Y342,IF(X342="C","",""))</f>
        <v/>
      </c>
      <c r="AC342" s="38">
        <f t="shared" ref="AC342:AC349" si="402">IF(X342="","",IF(X342="V","",IF(X342="C",Z342-Y342,"Yikes")))</f>
        <v>42</v>
      </c>
      <c r="AD342" s="146" t="s">
        <v>2876</v>
      </c>
      <c r="AF342" s="14"/>
      <c r="AG342" s="14"/>
      <c r="AH342" s="14"/>
      <c r="AI342" s="14"/>
      <c r="AJ342" s="14"/>
      <c r="AK342" s="14"/>
      <c r="AL342" s="14"/>
    </row>
    <row r="343" ht="14.25" customHeight="1">
      <c r="A343" s="39">
        <v>12.0</v>
      </c>
      <c r="B343" s="37">
        <v>44557.0</v>
      </c>
      <c r="C343" s="38">
        <f t="shared" si="399"/>
        <v>1355</v>
      </c>
      <c r="D343" s="39" t="s">
        <v>2773</v>
      </c>
      <c r="E343" s="40">
        <v>61635.0</v>
      </c>
      <c r="F343" s="36" t="s">
        <v>52</v>
      </c>
      <c r="G343" s="14"/>
      <c r="H343" s="14"/>
      <c r="I343" s="14"/>
      <c r="J343" s="36">
        <v>56.0</v>
      </c>
      <c r="O343" s="14"/>
      <c r="P343" s="14"/>
      <c r="Q343" s="14"/>
      <c r="R343" s="39" t="s">
        <v>1595</v>
      </c>
      <c r="S343" s="39" t="s">
        <v>1596</v>
      </c>
      <c r="T343" s="39" t="s">
        <v>149</v>
      </c>
      <c r="U343" s="39" t="s">
        <v>28</v>
      </c>
      <c r="V343" s="81">
        <v>84663.0</v>
      </c>
      <c r="W343" s="39" t="s">
        <v>35</v>
      </c>
      <c r="X343" s="36" t="s">
        <v>64</v>
      </c>
      <c r="Y343" s="37">
        <f t="shared" si="400"/>
        <v>44557</v>
      </c>
      <c r="Z343" s="37">
        <v>44649.0</v>
      </c>
      <c r="AA343" s="36" t="s">
        <v>2877</v>
      </c>
      <c r="AB343" s="36" t="str">
        <f t="shared" si="401"/>
        <v/>
      </c>
      <c r="AC343" s="38">
        <f t="shared" si="402"/>
        <v>92</v>
      </c>
      <c r="AD343" s="146" t="s">
        <v>2878</v>
      </c>
      <c r="AE343" s="14"/>
      <c r="AF343" s="14"/>
      <c r="AG343" s="14"/>
      <c r="AH343" s="14"/>
      <c r="AI343" s="14"/>
      <c r="AJ343" s="14"/>
      <c r="AK343" s="14"/>
      <c r="AL343" s="14"/>
    </row>
    <row r="344" ht="14.25" customHeight="1">
      <c r="A344" s="39">
        <v>8.0</v>
      </c>
      <c r="B344" s="37">
        <v>44628.0</v>
      </c>
      <c r="C344" s="38">
        <f t="shared" si="399"/>
        <v>1284</v>
      </c>
      <c r="D344" s="39" t="s">
        <v>2879</v>
      </c>
      <c r="E344" s="40">
        <v>28608.0</v>
      </c>
      <c r="F344" s="36" t="s">
        <v>52</v>
      </c>
      <c r="G344" s="27"/>
      <c r="H344" s="27"/>
      <c r="I344" s="27"/>
      <c r="J344" s="36">
        <v>41.0</v>
      </c>
      <c r="R344" s="39" t="s">
        <v>224</v>
      </c>
      <c r="S344" s="44" t="s">
        <v>225</v>
      </c>
      <c r="T344" s="39" t="s">
        <v>48</v>
      </c>
      <c r="U344" s="39" t="s">
        <v>28</v>
      </c>
      <c r="V344" s="81">
        <v>84601.0</v>
      </c>
      <c r="W344" s="39" t="s">
        <v>35</v>
      </c>
      <c r="X344" s="36" t="s">
        <v>64</v>
      </c>
      <c r="Y344" s="37">
        <f t="shared" si="400"/>
        <v>44628</v>
      </c>
      <c r="Z344" s="37">
        <v>44649.0</v>
      </c>
      <c r="AA344" s="36" t="s">
        <v>2880</v>
      </c>
      <c r="AB344" s="36" t="str">
        <f t="shared" si="401"/>
        <v/>
      </c>
      <c r="AC344" s="38">
        <f t="shared" si="402"/>
        <v>21</v>
      </c>
      <c r="AD344" s="146" t="s">
        <v>2881</v>
      </c>
      <c r="AF344" s="14"/>
      <c r="AG344" s="14"/>
      <c r="AH344" s="14"/>
      <c r="AI344" s="14"/>
      <c r="AJ344" s="14"/>
      <c r="AK344" s="14"/>
      <c r="AL344" s="14"/>
    </row>
    <row r="345" ht="14.25" customHeight="1">
      <c r="A345" s="39">
        <v>8.0</v>
      </c>
      <c r="B345" s="37">
        <v>44565.0</v>
      </c>
      <c r="C345" s="31">
        <f t="shared" si="399"/>
        <v>1347</v>
      </c>
      <c r="D345" s="39" t="s">
        <v>2829</v>
      </c>
      <c r="E345" s="39">
        <v>40367.0</v>
      </c>
      <c r="F345" s="36" t="s">
        <v>52</v>
      </c>
      <c r="G345" s="27"/>
      <c r="H345" s="27"/>
      <c r="I345" s="27"/>
      <c r="J345" s="36">
        <v>32.0</v>
      </c>
      <c r="O345" s="14"/>
      <c r="P345" s="14"/>
      <c r="Q345" s="14"/>
      <c r="R345" s="39" t="s">
        <v>1967</v>
      </c>
      <c r="S345" s="44" t="s">
        <v>1968</v>
      </c>
      <c r="T345" s="39" t="s">
        <v>48</v>
      </c>
      <c r="U345" s="39" t="s">
        <v>28</v>
      </c>
      <c r="V345" s="81">
        <v>84604.0</v>
      </c>
      <c r="W345" s="39" t="s">
        <v>35</v>
      </c>
      <c r="X345" s="36" t="s">
        <v>64</v>
      </c>
      <c r="Y345" s="37">
        <f t="shared" si="400"/>
        <v>44565</v>
      </c>
      <c r="Z345" s="37">
        <v>44649.0</v>
      </c>
      <c r="AA345" s="36" t="s">
        <v>2882</v>
      </c>
      <c r="AB345" s="36" t="str">
        <f t="shared" si="401"/>
        <v/>
      </c>
      <c r="AC345" s="38">
        <f t="shared" si="402"/>
        <v>84</v>
      </c>
      <c r="AD345" s="146" t="s">
        <v>2830</v>
      </c>
      <c r="AF345" s="14"/>
      <c r="AG345" s="14"/>
      <c r="AH345" s="14"/>
      <c r="AI345" s="14"/>
      <c r="AJ345" s="14"/>
      <c r="AK345" s="14"/>
      <c r="AL345" s="14"/>
    </row>
    <row r="346" ht="14.25" customHeight="1">
      <c r="A346" s="39">
        <v>6.0</v>
      </c>
      <c r="B346" s="37">
        <v>44550.0</v>
      </c>
      <c r="C346" s="38">
        <f t="shared" si="399"/>
        <v>1362</v>
      </c>
      <c r="D346" s="39" t="s">
        <v>2715</v>
      </c>
      <c r="E346" s="39">
        <v>75754.0</v>
      </c>
      <c r="F346" s="36" t="s">
        <v>52</v>
      </c>
      <c r="G346" s="39"/>
      <c r="H346" s="39"/>
      <c r="I346" s="39"/>
      <c r="J346" s="36">
        <v>30.0</v>
      </c>
      <c r="K346" s="36"/>
      <c r="L346" s="36"/>
      <c r="M346" s="36"/>
      <c r="N346" s="36"/>
      <c r="O346" s="36" t="str">
        <f t="shared" ref="O346:P346" si="403">IF(M346&gt;0,1,"")</f>
        <v/>
      </c>
      <c r="P346" s="36" t="str">
        <f t="shared" si="403"/>
        <v/>
      </c>
      <c r="Q346" s="36"/>
      <c r="R346" s="39" t="s">
        <v>1246</v>
      </c>
      <c r="S346" s="44" t="s">
        <v>1248</v>
      </c>
      <c r="T346" s="44" t="s">
        <v>243</v>
      </c>
      <c r="U346" s="44" t="s">
        <v>28</v>
      </c>
      <c r="V346" s="167">
        <v>84062.0</v>
      </c>
      <c r="W346" s="44" t="s">
        <v>35</v>
      </c>
      <c r="X346" s="36" t="s">
        <v>64</v>
      </c>
      <c r="Y346" s="37">
        <f t="shared" si="400"/>
        <v>44550</v>
      </c>
      <c r="Z346" s="37">
        <v>44649.0</v>
      </c>
      <c r="AA346" s="36" t="s">
        <v>2883</v>
      </c>
      <c r="AB346" s="36" t="str">
        <f t="shared" si="401"/>
        <v/>
      </c>
      <c r="AC346" s="38">
        <f t="shared" si="402"/>
        <v>99</v>
      </c>
      <c r="AD346" s="146" t="s">
        <v>2716</v>
      </c>
      <c r="AF346" s="14"/>
      <c r="AG346" s="14"/>
      <c r="AH346" s="56"/>
      <c r="AI346" s="56"/>
      <c r="AJ346" s="14"/>
      <c r="AK346" s="14"/>
      <c r="AL346" s="14"/>
    </row>
    <row r="347" ht="14.25" customHeight="1">
      <c r="A347" s="14">
        <v>8.0</v>
      </c>
      <c r="B347" s="30">
        <v>44609.0</v>
      </c>
      <c r="C347" s="31">
        <f t="shared" si="399"/>
        <v>1303</v>
      </c>
      <c r="D347" s="14" t="s">
        <v>2838</v>
      </c>
      <c r="E347" s="34">
        <v>20189.0</v>
      </c>
      <c r="F347" s="27" t="s">
        <v>52</v>
      </c>
      <c r="G347" s="14"/>
      <c r="H347" s="14"/>
      <c r="I347" s="14"/>
      <c r="J347" s="27">
        <v>32.0</v>
      </c>
      <c r="K347" s="27"/>
      <c r="L347" s="27"/>
      <c r="M347" s="27"/>
      <c r="N347" s="27"/>
      <c r="O347" s="45" t="str">
        <f t="shared" ref="O347:P347" si="404">IF(M347&gt;0,1,"")</f>
        <v/>
      </c>
      <c r="P347" s="45" t="str">
        <f t="shared" si="404"/>
        <v/>
      </c>
      <c r="Q347" s="45"/>
      <c r="R347" s="14" t="s">
        <v>1698</v>
      </c>
      <c r="S347" s="35" t="s">
        <v>1700</v>
      </c>
      <c r="T347" s="35" t="s">
        <v>292</v>
      </c>
      <c r="U347" s="35" t="s">
        <v>28</v>
      </c>
      <c r="V347" s="144">
        <v>84120.0</v>
      </c>
      <c r="W347" s="35" t="s">
        <v>29</v>
      </c>
      <c r="X347" s="42" t="s">
        <v>64</v>
      </c>
      <c r="Y347" s="29">
        <f t="shared" si="400"/>
        <v>44609</v>
      </c>
      <c r="Z347" s="30">
        <v>44650.0</v>
      </c>
      <c r="AA347" s="27" t="s">
        <v>2884</v>
      </c>
      <c r="AB347" s="27" t="str">
        <f t="shared" si="401"/>
        <v/>
      </c>
      <c r="AC347" s="31">
        <f t="shared" si="402"/>
        <v>41</v>
      </c>
      <c r="AD347" s="14" t="s">
        <v>2839</v>
      </c>
      <c r="AF347" s="14"/>
      <c r="AG347" s="14"/>
      <c r="AH347" s="14"/>
      <c r="AI347" s="14"/>
      <c r="AJ347" s="14"/>
      <c r="AK347" s="14"/>
      <c r="AL347" s="14"/>
    </row>
    <row r="348" ht="14.25" customHeight="1">
      <c r="A348" s="14">
        <v>12.0</v>
      </c>
      <c r="B348" s="30">
        <v>44641.0</v>
      </c>
      <c r="C348" s="31">
        <f t="shared" si="399"/>
        <v>1271</v>
      </c>
      <c r="D348" s="14" t="s">
        <v>2885</v>
      </c>
      <c r="E348" s="34">
        <v>11466.0</v>
      </c>
      <c r="F348" s="27" t="s">
        <v>52</v>
      </c>
      <c r="G348" s="14"/>
      <c r="H348" s="14"/>
      <c r="I348" s="14"/>
      <c r="J348" s="27">
        <v>47.0</v>
      </c>
      <c r="K348" s="27"/>
      <c r="L348" s="27"/>
      <c r="M348" s="27"/>
      <c r="N348" s="27"/>
      <c r="O348" s="45" t="str">
        <f t="shared" ref="O348:P348" si="405">IF(M348&gt;0,1,"")</f>
        <v/>
      </c>
      <c r="P348" s="45" t="str">
        <f t="shared" si="405"/>
        <v/>
      </c>
      <c r="Q348" s="45"/>
      <c r="R348" s="14" t="s">
        <v>1927</v>
      </c>
      <c r="S348" s="35" t="s">
        <v>1928</v>
      </c>
      <c r="T348" s="35" t="s">
        <v>453</v>
      </c>
      <c r="U348" s="35" t="s">
        <v>28</v>
      </c>
      <c r="V348" s="144">
        <v>84084.0</v>
      </c>
      <c r="W348" s="35" t="s">
        <v>29</v>
      </c>
      <c r="X348" s="42" t="s">
        <v>64</v>
      </c>
      <c r="Y348" s="29">
        <f t="shared" si="400"/>
        <v>44641</v>
      </c>
      <c r="Z348" s="30">
        <v>44650.0</v>
      </c>
      <c r="AA348" s="27" t="s">
        <v>2886</v>
      </c>
      <c r="AB348" s="27" t="str">
        <f t="shared" si="401"/>
        <v/>
      </c>
      <c r="AC348" s="31">
        <f t="shared" si="402"/>
        <v>9</v>
      </c>
      <c r="AD348" s="14" t="s">
        <v>2887</v>
      </c>
      <c r="AF348" s="14"/>
      <c r="AG348" s="14"/>
      <c r="AH348" s="14"/>
      <c r="AI348" s="14"/>
      <c r="AJ348" s="14"/>
      <c r="AK348" s="14"/>
      <c r="AL348" s="14"/>
    </row>
    <row r="349" ht="14.25" customHeight="1">
      <c r="A349" s="39">
        <v>10.0</v>
      </c>
      <c r="B349" s="37">
        <v>44636.0</v>
      </c>
      <c r="C349" s="31">
        <f t="shared" si="399"/>
        <v>1276</v>
      </c>
      <c r="D349" s="39" t="s">
        <v>2888</v>
      </c>
      <c r="E349" s="39">
        <v>85108.0</v>
      </c>
      <c r="F349" s="36" t="s">
        <v>52</v>
      </c>
      <c r="G349" s="27"/>
      <c r="H349" s="27"/>
      <c r="I349" s="27"/>
      <c r="J349" s="36">
        <v>50.0</v>
      </c>
      <c r="O349" s="14"/>
      <c r="P349" s="14"/>
      <c r="Q349" s="14"/>
      <c r="R349" s="39" t="s">
        <v>1277</v>
      </c>
      <c r="S349" s="44" t="s">
        <v>1278</v>
      </c>
      <c r="T349" s="39" t="s">
        <v>256</v>
      </c>
      <c r="U349" s="39" t="s">
        <v>28</v>
      </c>
      <c r="V349" s="81"/>
      <c r="W349" s="39" t="s">
        <v>35</v>
      </c>
      <c r="X349" s="36" t="s">
        <v>64</v>
      </c>
      <c r="Y349" s="37">
        <f t="shared" si="400"/>
        <v>44636</v>
      </c>
      <c r="Z349" s="37">
        <v>44651.0</v>
      </c>
      <c r="AA349" s="36" t="s">
        <v>2889</v>
      </c>
      <c r="AB349" s="36" t="str">
        <f t="shared" si="401"/>
        <v/>
      </c>
      <c r="AC349" s="38">
        <f t="shared" si="402"/>
        <v>15</v>
      </c>
      <c r="AD349" s="146" t="s">
        <v>2890</v>
      </c>
      <c r="AF349" s="14"/>
      <c r="AG349" s="14"/>
      <c r="AH349" s="14"/>
      <c r="AI349" s="14"/>
      <c r="AJ349" s="14"/>
      <c r="AK349" s="14"/>
      <c r="AL349" s="14"/>
    </row>
    <row r="350" ht="14.25" customHeight="1">
      <c r="A350" s="14"/>
      <c r="B350" s="14"/>
      <c r="C350" s="27"/>
      <c r="D350" s="14"/>
      <c r="F350" s="27"/>
      <c r="G350" s="14"/>
      <c r="H350" s="14"/>
      <c r="I350" s="14"/>
      <c r="J350" s="27"/>
      <c r="K350" s="27"/>
      <c r="L350" s="27"/>
      <c r="M350" s="27"/>
      <c r="N350" s="27"/>
      <c r="O350" s="27"/>
      <c r="P350" s="27"/>
      <c r="Q350" s="27"/>
      <c r="R350" s="14"/>
      <c r="S350" s="14"/>
      <c r="T350" s="14"/>
      <c r="U350" s="14"/>
      <c r="V350" s="66"/>
      <c r="W350" s="14"/>
      <c r="X350" s="27"/>
      <c r="Y350" s="29"/>
      <c r="Z350" s="14"/>
      <c r="AA350" s="27"/>
      <c r="AB350" s="27"/>
      <c r="AC350" s="27"/>
      <c r="AD350" s="14"/>
      <c r="AE350" s="14"/>
      <c r="AF350" s="14"/>
    </row>
    <row r="351" ht="14.25" customHeight="1">
      <c r="A351" s="14">
        <v>10.0</v>
      </c>
      <c r="B351" s="30">
        <v>44641.0</v>
      </c>
      <c r="C351" s="31">
        <f t="shared" ref="C351:C355" si="407">B$3-B351</f>
        <v>1271</v>
      </c>
      <c r="D351" s="14" t="s">
        <v>2891</v>
      </c>
      <c r="E351" s="34">
        <v>58858.0</v>
      </c>
      <c r="F351" s="27" t="s">
        <v>52</v>
      </c>
      <c r="G351" s="14"/>
      <c r="H351" s="14"/>
      <c r="I351" s="14"/>
      <c r="J351" s="27">
        <v>39.0</v>
      </c>
      <c r="K351" s="27"/>
      <c r="L351" s="27"/>
      <c r="M351" s="27"/>
      <c r="N351" s="27"/>
      <c r="O351" s="45" t="str">
        <f t="shared" ref="O351:P351" si="406">IF(M351&gt;0,1,"")</f>
        <v/>
      </c>
      <c r="P351" s="45" t="str">
        <f t="shared" si="406"/>
        <v/>
      </c>
      <c r="Q351" s="45"/>
      <c r="R351" s="14" t="s">
        <v>1912</v>
      </c>
      <c r="S351" s="35" t="s">
        <v>1914</v>
      </c>
      <c r="T351" s="35" t="s">
        <v>453</v>
      </c>
      <c r="U351" s="35" t="s">
        <v>28</v>
      </c>
      <c r="V351" s="144">
        <v>84088.0</v>
      </c>
      <c r="W351" s="35" t="s">
        <v>29</v>
      </c>
      <c r="X351" s="42" t="s">
        <v>64</v>
      </c>
      <c r="Y351" s="29">
        <f t="shared" ref="Y351:Y355" si="408">IF(X351="V",B351,IF(X351="C",B351,""))</f>
        <v>44641</v>
      </c>
      <c r="Z351" s="30">
        <v>44655.0</v>
      </c>
      <c r="AA351" s="27" t="s">
        <v>2892</v>
      </c>
      <c r="AB351" s="27" t="str">
        <f t="shared" ref="AB351:AB355" si="409">IF(X351="V",B$3-Y351,IF(X351="C","",""))</f>
        <v/>
      </c>
      <c r="AC351" s="31">
        <f t="shared" ref="AC351:AC354" si="410">IF(X351="","",IF(X351="V","",IF(X351="C",Z351-Y351,"Yikes")))</f>
        <v>14</v>
      </c>
      <c r="AD351" s="14" t="s">
        <v>2893</v>
      </c>
      <c r="AF351" s="14"/>
      <c r="AG351" s="14"/>
      <c r="AH351" s="14"/>
      <c r="AI351" s="14"/>
      <c r="AJ351" s="14"/>
      <c r="AK351" s="14"/>
      <c r="AL351" s="14"/>
    </row>
    <row r="352" ht="14.25" customHeight="1">
      <c r="A352" s="39">
        <v>12.0</v>
      </c>
      <c r="B352" s="30">
        <v>44642.0</v>
      </c>
      <c r="C352" s="31">
        <f t="shared" si="407"/>
        <v>1270</v>
      </c>
      <c r="D352" s="39" t="s">
        <v>2894</v>
      </c>
      <c r="E352" s="39">
        <v>94133.0</v>
      </c>
      <c r="F352" s="36" t="s">
        <v>52</v>
      </c>
      <c r="G352" s="27"/>
      <c r="H352" s="27"/>
      <c r="I352" s="27"/>
      <c r="J352" s="36">
        <v>33.0</v>
      </c>
      <c r="O352" s="14"/>
      <c r="P352" s="14"/>
      <c r="Q352" s="14"/>
      <c r="R352" s="39" t="s">
        <v>458</v>
      </c>
      <c r="S352" s="44" t="s">
        <v>459</v>
      </c>
      <c r="T352" s="39" t="s">
        <v>114</v>
      </c>
      <c r="U352" s="39" t="s">
        <v>28</v>
      </c>
      <c r="V352" s="81">
        <v>84660.0</v>
      </c>
      <c r="W352" s="39" t="s">
        <v>35</v>
      </c>
      <c r="X352" s="36" t="s">
        <v>64</v>
      </c>
      <c r="Y352" s="37">
        <f t="shared" si="408"/>
        <v>44642</v>
      </c>
      <c r="Z352" s="37">
        <v>44657.0</v>
      </c>
      <c r="AA352" s="36" t="s">
        <v>2895</v>
      </c>
      <c r="AB352" s="36" t="str">
        <f t="shared" si="409"/>
        <v/>
      </c>
      <c r="AC352" s="38">
        <f t="shared" si="410"/>
        <v>15</v>
      </c>
      <c r="AD352" s="146" t="s">
        <v>2896</v>
      </c>
      <c r="AF352" s="14"/>
      <c r="AG352" s="14"/>
      <c r="AH352" s="14"/>
      <c r="AI352" s="14"/>
      <c r="AJ352" s="14"/>
      <c r="AK352" s="14"/>
      <c r="AL352" s="14"/>
    </row>
    <row r="353" ht="14.25" customHeight="1">
      <c r="A353" s="14">
        <v>4.0</v>
      </c>
      <c r="B353" s="30">
        <v>44629.0</v>
      </c>
      <c r="C353" s="31">
        <f t="shared" si="407"/>
        <v>1283</v>
      </c>
      <c r="D353" s="14" t="s">
        <v>2897</v>
      </c>
      <c r="E353" s="34">
        <v>28679.0</v>
      </c>
      <c r="F353" s="27" t="s">
        <v>45</v>
      </c>
      <c r="G353" s="14"/>
      <c r="H353" s="14"/>
      <c r="I353" s="14"/>
      <c r="J353" s="27">
        <v>19.0</v>
      </c>
      <c r="K353" s="27"/>
      <c r="L353" s="27"/>
      <c r="M353" s="27"/>
      <c r="N353" s="27"/>
      <c r="O353" s="45" t="str">
        <f t="shared" ref="O353:P353" si="411">IF(M353&gt;0,1,"")</f>
        <v/>
      </c>
      <c r="P353" s="45" t="str">
        <f t="shared" si="411"/>
        <v/>
      </c>
      <c r="Q353" s="45"/>
      <c r="R353" s="14" t="s">
        <v>981</v>
      </c>
      <c r="S353" s="35" t="s">
        <v>982</v>
      </c>
      <c r="T353" s="35" t="s">
        <v>195</v>
      </c>
      <c r="U353" s="35" t="s">
        <v>28</v>
      </c>
      <c r="V353" s="144">
        <v>84047.0</v>
      </c>
      <c r="W353" s="35" t="s">
        <v>29</v>
      </c>
      <c r="X353" s="42" t="s">
        <v>1642</v>
      </c>
      <c r="Y353" s="29">
        <f t="shared" si="408"/>
        <v>44629</v>
      </c>
      <c r="Z353" s="30"/>
      <c r="AA353" s="27"/>
      <c r="AB353" s="27">
        <f t="shared" si="409"/>
        <v>1283</v>
      </c>
      <c r="AC353" s="31" t="str">
        <f t="shared" si="410"/>
        <v/>
      </c>
      <c r="AD353" s="14" t="s">
        <v>2898</v>
      </c>
      <c r="AF353" s="14"/>
      <c r="AG353" s="14"/>
      <c r="AH353" s="14"/>
      <c r="AI353" s="14"/>
      <c r="AJ353" s="14"/>
      <c r="AK353" s="14"/>
      <c r="AL353" s="14"/>
    </row>
    <row r="354" ht="14.25" customHeight="1">
      <c r="A354" s="14">
        <v>16.0</v>
      </c>
      <c r="B354" s="30">
        <v>44648.0</v>
      </c>
      <c r="C354" s="31">
        <f t="shared" si="407"/>
        <v>1264</v>
      </c>
      <c r="D354" s="14" t="s">
        <v>2899</v>
      </c>
      <c r="E354" s="34">
        <v>65223.0</v>
      </c>
      <c r="F354" s="27" t="s">
        <v>52</v>
      </c>
      <c r="G354" s="14"/>
      <c r="H354" s="14"/>
      <c r="I354" s="14"/>
      <c r="J354" s="27">
        <v>60.0</v>
      </c>
      <c r="K354" s="27"/>
      <c r="L354" s="27"/>
      <c r="M354" s="27"/>
      <c r="N354" s="27"/>
      <c r="O354" s="45" t="str">
        <f t="shared" ref="O354:P354" si="412">IF(M354&gt;0,1,"")</f>
        <v/>
      </c>
      <c r="P354" s="45" t="str">
        <f t="shared" si="412"/>
        <v/>
      </c>
      <c r="Q354" s="45"/>
      <c r="R354" s="14" t="s">
        <v>1743</v>
      </c>
      <c r="S354" s="35" t="s">
        <v>1744</v>
      </c>
      <c r="T354" s="35" t="s">
        <v>186</v>
      </c>
      <c r="U354" s="35" t="s">
        <v>28</v>
      </c>
      <c r="V354" s="144">
        <v>84116.0</v>
      </c>
      <c r="W354" s="35" t="s">
        <v>29</v>
      </c>
      <c r="X354" s="42" t="s">
        <v>64</v>
      </c>
      <c r="Y354" s="29">
        <f t="shared" si="408"/>
        <v>44648</v>
      </c>
      <c r="Z354" s="30">
        <v>44659.0</v>
      </c>
      <c r="AA354" s="27" t="s">
        <v>2900</v>
      </c>
      <c r="AB354" s="27" t="str">
        <f t="shared" si="409"/>
        <v/>
      </c>
      <c r="AC354" s="31">
        <f t="shared" si="410"/>
        <v>11</v>
      </c>
      <c r="AD354" s="14" t="s">
        <v>2901</v>
      </c>
      <c r="AF354" s="14"/>
      <c r="AG354" s="14"/>
      <c r="AH354" s="14"/>
      <c r="AI354" s="14"/>
      <c r="AJ354" s="14"/>
      <c r="AK354" s="14"/>
      <c r="AL354" s="14"/>
    </row>
    <row r="355" ht="14.25" customHeight="1">
      <c r="A355" s="14">
        <v>8.0</v>
      </c>
      <c r="B355" s="30">
        <v>44637.0</v>
      </c>
      <c r="C355" s="31">
        <f t="shared" si="407"/>
        <v>1275</v>
      </c>
      <c r="D355" s="14" t="s">
        <v>2902</v>
      </c>
      <c r="E355" s="14">
        <v>1.2236359E7</v>
      </c>
      <c r="F355" s="27" t="s">
        <v>52</v>
      </c>
      <c r="G355" s="14"/>
      <c r="H355" s="14"/>
      <c r="I355" s="14"/>
      <c r="J355" s="27">
        <v>28.0</v>
      </c>
      <c r="K355" s="27"/>
      <c r="L355" s="27"/>
      <c r="M355" s="27"/>
      <c r="N355" s="27"/>
      <c r="O355" s="45" t="str">
        <f t="shared" ref="O355:P355" si="413">IF(M355&gt;0,1,"")</f>
        <v/>
      </c>
      <c r="P355" s="45" t="str">
        <f t="shared" si="413"/>
        <v/>
      </c>
      <c r="Q355" s="45"/>
      <c r="R355" s="14" t="s">
        <v>1215</v>
      </c>
      <c r="S355" s="35" t="s">
        <v>1216</v>
      </c>
      <c r="T355" s="35" t="s">
        <v>186</v>
      </c>
      <c r="U355" s="35" t="s">
        <v>28</v>
      </c>
      <c r="V355" s="144">
        <v>84116.0</v>
      </c>
      <c r="W355" s="35" t="s">
        <v>29</v>
      </c>
      <c r="X355" s="42" t="s">
        <v>64</v>
      </c>
      <c r="Y355" s="29">
        <f t="shared" si="408"/>
        <v>44637</v>
      </c>
      <c r="Z355" s="30">
        <v>44659.0</v>
      </c>
      <c r="AA355" s="27" t="s">
        <v>2903</v>
      </c>
      <c r="AB355" s="27" t="str">
        <f t="shared" si="409"/>
        <v/>
      </c>
      <c r="AC355" s="31"/>
      <c r="AD355" s="14" t="s">
        <v>2904</v>
      </c>
      <c r="AF355" s="14"/>
      <c r="AG355" s="14"/>
      <c r="AH355" s="14"/>
      <c r="AI355" s="14"/>
      <c r="AJ355" s="14"/>
      <c r="AK355" s="14"/>
      <c r="AL355" s="14"/>
    </row>
    <row r="356" ht="14.25" customHeight="1">
      <c r="A356" s="14"/>
      <c r="B356" s="14"/>
      <c r="C356" s="27"/>
      <c r="D356" s="14"/>
      <c r="F356" s="27"/>
      <c r="G356" s="14"/>
      <c r="H356" s="14"/>
      <c r="I356" s="14"/>
      <c r="J356" s="27"/>
      <c r="K356" s="27"/>
      <c r="L356" s="27"/>
      <c r="M356" s="27"/>
      <c r="N356" s="27"/>
      <c r="O356" s="27"/>
      <c r="P356" s="27"/>
      <c r="Q356" s="27"/>
      <c r="R356" s="14"/>
      <c r="S356" s="14"/>
      <c r="T356" s="14"/>
      <c r="U356" s="14"/>
      <c r="V356" s="66"/>
      <c r="W356" s="14"/>
      <c r="X356" s="27"/>
      <c r="Y356" s="29"/>
      <c r="Z356" s="14"/>
      <c r="AA356" s="27"/>
      <c r="AB356" s="27"/>
      <c r="AC356" s="27"/>
      <c r="AD356" s="14"/>
      <c r="AE356" s="14"/>
      <c r="AF356" s="14"/>
    </row>
    <row r="357" ht="14.25" customHeight="1">
      <c r="A357" s="14">
        <v>20.0</v>
      </c>
      <c r="B357" s="60">
        <v>44515.0</v>
      </c>
      <c r="C357" s="31">
        <f t="shared" ref="C357:C367" si="415">B$3-B357</f>
        <v>1397</v>
      </c>
      <c r="D357" s="59" t="s">
        <v>2758</v>
      </c>
      <c r="E357" s="59">
        <v>116515.0</v>
      </c>
      <c r="F357" s="45" t="s">
        <v>52</v>
      </c>
      <c r="G357" s="59"/>
      <c r="H357" s="59"/>
      <c r="I357" s="59"/>
      <c r="J357" s="45">
        <v>107.0</v>
      </c>
      <c r="K357" s="45"/>
      <c r="L357" s="45"/>
      <c r="M357" s="45">
        <v>5.0</v>
      </c>
      <c r="N357" s="45">
        <v>0.0</v>
      </c>
      <c r="O357" s="45">
        <f t="shared" ref="O357:P357" si="414">IF(M357&gt;0,1,"")</f>
        <v>1</v>
      </c>
      <c r="P357" s="45" t="str">
        <f t="shared" si="414"/>
        <v/>
      </c>
      <c r="Q357" s="45"/>
      <c r="R357" s="59" t="s">
        <v>1442</v>
      </c>
      <c r="S357" s="62" t="s">
        <v>1444</v>
      </c>
      <c r="T357" s="62" t="s">
        <v>186</v>
      </c>
      <c r="U357" s="62" t="s">
        <v>28</v>
      </c>
      <c r="V357" s="114">
        <v>84111.0</v>
      </c>
      <c r="W357" s="62" t="s">
        <v>29</v>
      </c>
      <c r="X357" s="64" t="s">
        <v>64</v>
      </c>
      <c r="Y357" s="76">
        <f t="shared" ref="Y357:Y367" si="416">IF(X357="V",B357,IF(X357="C",B357,""))</f>
        <v>44515</v>
      </c>
      <c r="Z357" s="60">
        <v>44662.0</v>
      </c>
      <c r="AA357" s="45" t="s">
        <v>2905</v>
      </c>
      <c r="AB357" s="45" t="str">
        <f t="shared" ref="AB357:AB367" si="417">IF(X357="V",B$3-Y357,IF(X357="C","",""))</f>
        <v/>
      </c>
      <c r="AC357" s="61">
        <f t="shared" ref="AC357:AC367" si="418">IF(X357="","",IF(X357="V","",IF(X357="C",Z357-Y357,"Yikes")))</f>
        <v>147</v>
      </c>
      <c r="AD357" s="59" t="s">
        <v>2906</v>
      </c>
      <c r="AF357" s="14"/>
      <c r="AG357" s="14"/>
      <c r="AH357" s="14"/>
      <c r="AI357" s="14"/>
      <c r="AJ357" s="14"/>
      <c r="AK357" s="14"/>
      <c r="AL357" s="14"/>
    </row>
    <row r="358" ht="14.25" customHeight="1">
      <c r="A358" s="39">
        <v>12.0</v>
      </c>
      <c r="B358" s="30">
        <v>44649.0</v>
      </c>
      <c r="C358" s="31">
        <f t="shared" si="415"/>
        <v>1263</v>
      </c>
      <c r="D358" s="39" t="s">
        <v>2907</v>
      </c>
      <c r="E358" s="39">
        <v>8237.0</v>
      </c>
      <c r="F358" s="36" t="s">
        <v>52</v>
      </c>
      <c r="G358" s="27"/>
      <c r="H358" s="27"/>
      <c r="I358" s="27"/>
      <c r="J358" s="36">
        <v>45.0</v>
      </c>
      <c r="O358" s="14"/>
      <c r="P358" s="14"/>
      <c r="Q358" s="14"/>
      <c r="R358" s="39" t="s">
        <v>126</v>
      </c>
      <c r="S358" s="44" t="s">
        <v>133</v>
      </c>
      <c r="T358" s="39" t="s">
        <v>34</v>
      </c>
      <c r="U358" s="39" t="s">
        <v>28</v>
      </c>
      <c r="V358" s="81">
        <v>84653.0</v>
      </c>
      <c r="W358" s="39" t="s">
        <v>35</v>
      </c>
      <c r="X358" s="36" t="s">
        <v>64</v>
      </c>
      <c r="Y358" s="37">
        <f t="shared" si="416"/>
        <v>44649</v>
      </c>
      <c r="Z358" s="37">
        <v>44663.0</v>
      </c>
      <c r="AA358" s="36" t="s">
        <v>2908</v>
      </c>
      <c r="AB358" s="36" t="str">
        <f t="shared" si="417"/>
        <v/>
      </c>
      <c r="AC358" s="38">
        <f t="shared" si="418"/>
        <v>14</v>
      </c>
      <c r="AD358" s="146" t="s">
        <v>2909</v>
      </c>
      <c r="AF358" s="14"/>
      <c r="AG358" s="14"/>
      <c r="AH358" s="14"/>
      <c r="AI358" s="14"/>
      <c r="AJ358" s="14"/>
      <c r="AK358" s="14"/>
      <c r="AL358" s="14"/>
    </row>
    <row r="359" ht="14.25" customHeight="1">
      <c r="A359" s="39">
        <v>8.0</v>
      </c>
      <c r="B359" s="30">
        <v>44649.0</v>
      </c>
      <c r="C359" s="31">
        <f t="shared" si="415"/>
        <v>1263</v>
      </c>
      <c r="D359" s="39" t="s">
        <v>2910</v>
      </c>
      <c r="E359" s="39">
        <v>212753.0</v>
      </c>
      <c r="F359" s="36" t="s">
        <v>52</v>
      </c>
      <c r="G359" s="27"/>
      <c r="H359" s="27"/>
      <c r="I359" s="27"/>
      <c r="J359" s="36">
        <v>38.0</v>
      </c>
      <c r="O359" s="14"/>
      <c r="P359" s="14"/>
      <c r="Q359" s="14"/>
      <c r="R359" s="39" t="s">
        <v>137</v>
      </c>
      <c r="S359" s="44" t="s">
        <v>139</v>
      </c>
      <c r="T359" s="39" t="s">
        <v>34</v>
      </c>
      <c r="U359" s="39" t="s">
        <v>28</v>
      </c>
      <c r="V359" s="81">
        <v>84653.0</v>
      </c>
      <c r="W359" s="39" t="s">
        <v>35</v>
      </c>
      <c r="X359" s="36" t="s">
        <v>1642</v>
      </c>
      <c r="Y359" s="37">
        <f t="shared" si="416"/>
        <v>44649</v>
      </c>
      <c r="Z359" s="37"/>
      <c r="AA359" s="36"/>
      <c r="AB359" s="36">
        <f t="shared" si="417"/>
        <v>1263</v>
      </c>
      <c r="AC359" s="38" t="str">
        <f t="shared" si="418"/>
        <v/>
      </c>
      <c r="AD359" s="146" t="s">
        <v>2911</v>
      </c>
      <c r="AF359" s="14"/>
      <c r="AG359" s="14"/>
      <c r="AH359" s="14"/>
      <c r="AI359" s="14"/>
      <c r="AJ359" s="14"/>
      <c r="AK359" s="14"/>
      <c r="AL359" s="14"/>
    </row>
    <row r="360" ht="14.25" customHeight="1">
      <c r="A360" s="39">
        <v>8.0</v>
      </c>
      <c r="B360" s="37">
        <v>44539.0</v>
      </c>
      <c r="C360" s="38">
        <f t="shared" si="415"/>
        <v>1373</v>
      </c>
      <c r="D360" s="39" t="s">
        <v>2912</v>
      </c>
      <c r="E360" s="40">
        <v>89159.0</v>
      </c>
      <c r="F360" s="36" t="s">
        <v>52</v>
      </c>
      <c r="G360" s="14"/>
      <c r="H360" s="14"/>
      <c r="I360" s="14"/>
      <c r="J360" s="36">
        <v>32.0</v>
      </c>
      <c r="O360" s="14"/>
      <c r="P360" s="14"/>
      <c r="Q360" s="14"/>
      <c r="R360" s="39" t="s">
        <v>1374</v>
      </c>
      <c r="S360" s="39" t="s">
        <v>1375</v>
      </c>
      <c r="T360" s="39" t="s">
        <v>277</v>
      </c>
      <c r="U360" s="39" t="s">
        <v>28</v>
      </c>
      <c r="V360" s="81">
        <v>84003.0</v>
      </c>
      <c r="W360" s="39" t="s">
        <v>35</v>
      </c>
      <c r="X360" s="36" t="s">
        <v>64</v>
      </c>
      <c r="Y360" s="37">
        <f t="shared" si="416"/>
        <v>44539</v>
      </c>
      <c r="Z360" s="37">
        <v>44664.0</v>
      </c>
      <c r="AA360" s="36" t="s">
        <v>2913</v>
      </c>
      <c r="AB360" s="36" t="str">
        <f t="shared" si="417"/>
        <v/>
      </c>
      <c r="AC360" s="38">
        <f t="shared" si="418"/>
        <v>125</v>
      </c>
      <c r="AD360" s="146" t="s">
        <v>2914</v>
      </c>
      <c r="AE360" s="14"/>
      <c r="AF360" s="14"/>
      <c r="AG360" s="14"/>
      <c r="AH360" s="14"/>
      <c r="AI360" s="14"/>
      <c r="AJ360" s="14"/>
      <c r="AK360" s="14"/>
      <c r="AL360" s="14"/>
    </row>
    <row r="361" ht="14.25" customHeight="1">
      <c r="A361" s="39">
        <v>11.0</v>
      </c>
      <c r="B361" s="30">
        <v>44614.0</v>
      </c>
      <c r="C361" s="31">
        <f t="shared" si="415"/>
        <v>1298</v>
      </c>
      <c r="D361" s="39" t="s">
        <v>2915</v>
      </c>
      <c r="E361" s="39">
        <v>58569.0</v>
      </c>
      <c r="F361" s="36" t="s">
        <v>52</v>
      </c>
      <c r="G361" s="27"/>
      <c r="H361" s="27"/>
      <c r="I361" s="27"/>
      <c r="J361" s="36">
        <v>40.0</v>
      </c>
      <c r="O361" s="14"/>
      <c r="P361" s="14"/>
      <c r="Q361" s="14"/>
      <c r="R361" s="39" t="s">
        <v>1690</v>
      </c>
      <c r="S361" s="44" t="s">
        <v>1691</v>
      </c>
      <c r="T361" s="39" t="s">
        <v>277</v>
      </c>
      <c r="U361" s="39" t="s">
        <v>28</v>
      </c>
      <c r="V361" s="81">
        <v>84003.0</v>
      </c>
      <c r="W361" s="39" t="s">
        <v>35</v>
      </c>
      <c r="X361" s="36" t="s">
        <v>64</v>
      </c>
      <c r="Y361" s="37">
        <f t="shared" si="416"/>
        <v>44614</v>
      </c>
      <c r="Z361" s="37">
        <v>44664.0</v>
      </c>
      <c r="AA361" s="36" t="s">
        <v>2916</v>
      </c>
      <c r="AB361" s="36" t="str">
        <f t="shared" si="417"/>
        <v/>
      </c>
      <c r="AC361" s="38">
        <f t="shared" si="418"/>
        <v>50</v>
      </c>
      <c r="AD361" s="146" t="s">
        <v>2917</v>
      </c>
      <c r="AF361" s="14"/>
      <c r="AG361" s="14"/>
      <c r="AH361" s="14"/>
      <c r="AI361" s="14"/>
      <c r="AJ361" s="14"/>
      <c r="AK361" s="14"/>
      <c r="AL361" s="14"/>
    </row>
    <row r="362" ht="14.25" customHeight="1">
      <c r="A362" s="39">
        <v>28.0</v>
      </c>
      <c r="B362" s="30">
        <v>44602.0</v>
      </c>
      <c r="C362" s="31">
        <f t="shared" si="415"/>
        <v>1310</v>
      </c>
      <c r="D362" s="39" t="s">
        <v>2918</v>
      </c>
      <c r="E362" s="39">
        <v>122127.0</v>
      </c>
      <c r="F362" s="36" t="s">
        <v>52</v>
      </c>
      <c r="G362" s="27"/>
      <c r="H362" s="27"/>
      <c r="I362" s="27"/>
      <c r="J362" s="36">
        <v>148.0</v>
      </c>
      <c r="O362" s="14"/>
      <c r="P362" s="14"/>
      <c r="Q362" s="14"/>
      <c r="R362" s="39" t="s">
        <v>1619</v>
      </c>
      <c r="S362" s="44" t="s">
        <v>2919</v>
      </c>
      <c r="T362" s="39" t="s">
        <v>179</v>
      </c>
      <c r="U362" s="39" t="s">
        <v>28</v>
      </c>
      <c r="V362" s="81">
        <v>84043.0</v>
      </c>
      <c r="W362" s="39" t="s">
        <v>35</v>
      </c>
      <c r="X362" s="36" t="s">
        <v>64</v>
      </c>
      <c r="Y362" s="37">
        <f t="shared" si="416"/>
        <v>44602</v>
      </c>
      <c r="Z362" s="37">
        <v>44664.0</v>
      </c>
      <c r="AA362" s="36" t="s">
        <v>2920</v>
      </c>
      <c r="AB362" s="36" t="str">
        <f t="shared" si="417"/>
        <v/>
      </c>
      <c r="AC362" s="38">
        <f t="shared" si="418"/>
        <v>62</v>
      </c>
      <c r="AD362" s="146" t="s">
        <v>2921</v>
      </c>
      <c r="AF362" s="14"/>
      <c r="AG362" s="14"/>
      <c r="AH362" s="14"/>
      <c r="AI362" s="14"/>
      <c r="AJ362" s="14"/>
      <c r="AK362" s="14"/>
      <c r="AL362" s="14"/>
    </row>
    <row r="363" ht="14.25" customHeight="1">
      <c r="A363" s="14">
        <v>12.0</v>
      </c>
      <c r="B363" s="30">
        <v>44652.0</v>
      </c>
      <c r="C363" s="31">
        <f t="shared" si="415"/>
        <v>1260</v>
      </c>
      <c r="D363" s="14" t="s">
        <v>2922</v>
      </c>
      <c r="E363" s="14">
        <v>120537.0</v>
      </c>
      <c r="F363" s="27" t="s">
        <v>52</v>
      </c>
      <c r="G363" s="14"/>
      <c r="H363" s="14"/>
      <c r="I363" s="14"/>
      <c r="J363" s="27">
        <v>55.0</v>
      </c>
      <c r="K363" s="27"/>
      <c r="L363" s="27"/>
      <c r="M363" s="27"/>
      <c r="N363" s="27"/>
      <c r="O363" s="45" t="str">
        <f t="shared" ref="O363:P363" si="419">IF(M363&gt;0,1,"")</f>
        <v/>
      </c>
      <c r="P363" s="45" t="str">
        <f t="shared" si="419"/>
        <v/>
      </c>
      <c r="Q363" s="45"/>
      <c r="R363" s="14" t="s">
        <v>1541</v>
      </c>
      <c r="S363" s="35" t="s">
        <v>1543</v>
      </c>
      <c r="T363" s="35" t="s">
        <v>617</v>
      </c>
      <c r="U363" s="35" t="s">
        <v>28</v>
      </c>
      <c r="V363" s="144">
        <v>84044.0</v>
      </c>
      <c r="W363" s="35" t="s">
        <v>29</v>
      </c>
      <c r="X363" s="42" t="s">
        <v>64</v>
      </c>
      <c r="Y363" s="29">
        <f t="shared" si="416"/>
        <v>44652</v>
      </c>
      <c r="Z363" s="30">
        <v>44665.0</v>
      </c>
      <c r="AA363" s="27" t="s">
        <v>2923</v>
      </c>
      <c r="AB363" s="27" t="str">
        <f t="shared" si="417"/>
        <v/>
      </c>
      <c r="AC363" s="31">
        <f t="shared" si="418"/>
        <v>13</v>
      </c>
      <c r="AD363" s="14" t="s">
        <v>2924</v>
      </c>
      <c r="AF363" s="14"/>
      <c r="AG363" s="14"/>
      <c r="AH363" s="14"/>
      <c r="AI363" s="14"/>
      <c r="AJ363" s="14"/>
      <c r="AK363" s="14"/>
      <c r="AL363" s="14"/>
    </row>
    <row r="364" ht="14.25" customHeight="1">
      <c r="A364" s="14">
        <v>8.0</v>
      </c>
      <c r="B364" s="30">
        <v>44655.0</v>
      </c>
      <c r="C364" s="31">
        <f t="shared" si="415"/>
        <v>1257</v>
      </c>
      <c r="D364" s="14" t="s">
        <v>2925</v>
      </c>
      <c r="E364" s="34">
        <v>1.2236136E7</v>
      </c>
      <c r="F364" s="27" t="s">
        <v>52</v>
      </c>
      <c r="G364" s="14"/>
      <c r="H364" s="14"/>
      <c r="I364" s="14"/>
      <c r="J364" s="27">
        <v>32.0</v>
      </c>
      <c r="K364" s="27"/>
      <c r="L364" s="27"/>
      <c r="M364" s="27"/>
      <c r="N364" s="27"/>
      <c r="O364" s="45" t="str">
        <f t="shared" ref="O364:P364" si="420">IF(M364&gt;0,1,"")</f>
        <v/>
      </c>
      <c r="P364" s="45" t="str">
        <f t="shared" si="420"/>
        <v/>
      </c>
      <c r="Q364" s="45"/>
      <c r="R364" s="14" t="s">
        <v>1545</v>
      </c>
      <c r="S364" s="35" t="s">
        <v>1546</v>
      </c>
      <c r="T364" s="35" t="s">
        <v>617</v>
      </c>
      <c r="U364" s="35" t="s">
        <v>28</v>
      </c>
      <c r="V364" s="144">
        <v>84044.0</v>
      </c>
      <c r="W364" s="35" t="s">
        <v>29</v>
      </c>
      <c r="X364" s="42" t="s">
        <v>64</v>
      </c>
      <c r="Y364" s="29">
        <f t="shared" si="416"/>
        <v>44655</v>
      </c>
      <c r="Z364" s="30">
        <v>44665.0</v>
      </c>
      <c r="AA364" s="27" t="s">
        <v>2926</v>
      </c>
      <c r="AB364" s="27" t="str">
        <f t="shared" si="417"/>
        <v/>
      </c>
      <c r="AC364" s="31">
        <f t="shared" si="418"/>
        <v>10</v>
      </c>
      <c r="AD364" s="14" t="s">
        <v>2927</v>
      </c>
      <c r="AF364" s="14"/>
      <c r="AG364" s="14"/>
      <c r="AH364" s="14"/>
      <c r="AI364" s="14"/>
      <c r="AJ364" s="14"/>
      <c r="AK364" s="14"/>
      <c r="AL364" s="14"/>
    </row>
    <row r="365" ht="14.25" customHeight="1">
      <c r="A365" s="14">
        <v>10.0</v>
      </c>
      <c r="B365" s="30">
        <v>44637.0</v>
      </c>
      <c r="C365" s="31">
        <f t="shared" si="415"/>
        <v>1275</v>
      </c>
      <c r="D365" s="14" t="s">
        <v>2928</v>
      </c>
      <c r="E365" s="34">
        <v>82949.0</v>
      </c>
      <c r="F365" s="27" t="s">
        <v>52</v>
      </c>
      <c r="G365" s="14"/>
      <c r="H365" s="14"/>
      <c r="I365" s="14"/>
      <c r="J365" s="27">
        <v>53.0</v>
      </c>
      <c r="K365" s="27"/>
      <c r="L365" s="27"/>
      <c r="M365" s="27"/>
      <c r="N365" s="27"/>
      <c r="O365" s="45" t="str">
        <f t="shared" ref="O365:P365" si="421">IF(M365&gt;0,1,"")</f>
        <v/>
      </c>
      <c r="P365" s="45" t="str">
        <f t="shared" si="421"/>
        <v/>
      </c>
      <c r="Q365" s="45"/>
      <c r="R365" s="14" t="s">
        <v>1427</v>
      </c>
      <c r="S365" s="14" t="s">
        <v>1428</v>
      </c>
      <c r="T365" s="14" t="s">
        <v>186</v>
      </c>
      <c r="U365" s="14" t="s">
        <v>28</v>
      </c>
      <c r="V365" s="66">
        <v>84104.0</v>
      </c>
      <c r="W365" s="14" t="s">
        <v>29</v>
      </c>
      <c r="X365" s="27" t="s">
        <v>64</v>
      </c>
      <c r="Y365" s="30">
        <f t="shared" si="416"/>
        <v>44637</v>
      </c>
      <c r="Z365" s="30">
        <v>44666.0</v>
      </c>
      <c r="AA365" s="27" t="s">
        <v>2929</v>
      </c>
      <c r="AB365" s="27" t="str">
        <f t="shared" si="417"/>
        <v/>
      </c>
      <c r="AC365" s="31">
        <f t="shared" si="418"/>
        <v>29</v>
      </c>
      <c r="AD365" s="14" t="s">
        <v>2930</v>
      </c>
      <c r="AF365" s="14"/>
      <c r="AG365" s="14"/>
      <c r="AH365" s="14"/>
      <c r="AI365" s="14"/>
      <c r="AJ365" s="14"/>
      <c r="AK365" s="14"/>
      <c r="AL365" s="14"/>
    </row>
    <row r="366" ht="14.25" customHeight="1">
      <c r="A366" s="14">
        <v>8.0</v>
      </c>
      <c r="B366" s="30">
        <v>44635.0</v>
      </c>
      <c r="C366" s="31">
        <f t="shared" si="415"/>
        <v>1277</v>
      </c>
      <c r="D366" s="14" t="s">
        <v>2931</v>
      </c>
      <c r="E366" s="34">
        <v>32260.0</v>
      </c>
      <c r="F366" s="27" t="s">
        <v>52</v>
      </c>
      <c r="G366" s="14"/>
      <c r="H366" s="14"/>
      <c r="I366" s="14"/>
      <c r="J366" s="27">
        <v>40.0</v>
      </c>
      <c r="K366" s="27"/>
      <c r="L366" s="27"/>
      <c r="M366" s="27"/>
      <c r="N366" s="27"/>
      <c r="O366" s="45" t="str">
        <f t="shared" ref="O366:P366" si="422">IF(M366&gt;0,1,"")</f>
        <v/>
      </c>
      <c r="P366" s="45" t="str">
        <f t="shared" si="422"/>
        <v/>
      </c>
      <c r="Q366" s="45"/>
      <c r="R366" s="14" t="s">
        <v>1481</v>
      </c>
      <c r="S366" s="35" t="s">
        <v>1482</v>
      </c>
      <c r="T366" s="35" t="s">
        <v>186</v>
      </c>
      <c r="U366" s="35" t="s">
        <v>28</v>
      </c>
      <c r="V366" s="144">
        <v>84101.0</v>
      </c>
      <c r="W366" s="35" t="s">
        <v>29</v>
      </c>
      <c r="X366" s="42" t="s">
        <v>64</v>
      </c>
      <c r="Y366" s="29">
        <f t="shared" si="416"/>
        <v>44635</v>
      </c>
      <c r="Z366" s="30">
        <v>44666.0</v>
      </c>
      <c r="AA366" s="27" t="s">
        <v>2932</v>
      </c>
      <c r="AB366" s="27" t="str">
        <f t="shared" si="417"/>
        <v/>
      </c>
      <c r="AC366" s="31">
        <f t="shared" si="418"/>
        <v>31</v>
      </c>
      <c r="AD366" s="14" t="s">
        <v>2933</v>
      </c>
      <c r="AF366" s="14"/>
      <c r="AG366" s="14"/>
      <c r="AH366" s="14"/>
      <c r="AI366" s="14"/>
      <c r="AJ366" s="14"/>
      <c r="AK366" s="14"/>
      <c r="AL366" s="14"/>
    </row>
    <row r="367" ht="14.25" customHeight="1">
      <c r="A367" s="14">
        <v>8.0</v>
      </c>
      <c r="B367" s="30">
        <v>44635.0</v>
      </c>
      <c r="C367" s="31">
        <f t="shared" si="415"/>
        <v>1277</v>
      </c>
      <c r="D367" s="14" t="s">
        <v>2934</v>
      </c>
      <c r="E367" s="34">
        <v>100748.0</v>
      </c>
      <c r="F367" s="27" t="s">
        <v>52</v>
      </c>
      <c r="G367" s="14"/>
      <c r="H367" s="14"/>
      <c r="I367" s="14"/>
      <c r="J367" s="27">
        <v>32.0</v>
      </c>
      <c r="K367" s="27"/>
      <c r="L367" s="27"/>
      <c r="M367" s="27"/>
      <c r="N367" s="27"/>
      <c r="O367" s="45" t="str">
        <f t="shared" ref="O367:P367" si="423">IF(M367&gt;0,1,"")</f>
        <v/>
      </c>
      <c r="P367" s="45" t="str">
        <f t="shared" si="423"/>
        <v/>
      </c>
      <c r="Q367" s="45"/>
      <c r="R367" s="14" t="s">
        <v>2935</v>
      </c>
      <c r="S367" s="35" t="s">
        <v>1485</v>
      </c>
      <c r="T367" s="35" t="s">
        <v>186</v>
      </c>
      <c r="U367" s="35" t="s">
        <v>28</v>
      </c>
      <c r="V367" s="144">
        <v>84102.0</v>
      </c>
      <c r="W367" s="35" t="s">
        <v>29</v>
      </c>
      <c r="X367" s="42" t="s">
        <v>1642</v>
      </c>
      <c r="Y367" s="29">
        <f t="shared" si="416"/>
        <v>44635</v>
      </c>
      <c r="Z367" s="30"/>
      <c r="AA367" s="27"/>
      <c r="AB367" s="27">
        <f t="shared" si="417"/>
        <v>1277</v>
      </c>
      <c r="AC367" s="31" t="str">
        <f t="shared" si="418"/>
        <v/>
      </c>
      <c r="AD367" s="14" t="s">
        <v>2936</v>
      </c>
      <c r="AF367" s="14"/>
      <c r="AG367" s="14"/>
      <c r="AH367" s="53"/>
      <c r="AI367" s="53"/>
      <c r="AJ367" s="14"/>
      <c r="AK367" s="14"/>
      <c r="AL367" s="14"/>
    </row>
    <row r="368" ht="14.25" customHeight="1">
      <c r="A368" s="14"/>
      <c r="B368" s="14"/>
      <c r="C368" s="27"/>
      <c r="D368" s="14"/>
      <c r="F368" s="27"/>
      <c r="G368" s="14"/>
      <c r="H368" s="14"/>
      <c r="I368" s="14"/>
      <c r="J368" s="27"/>
      <c r="K368" s="27"/>
      <c r="L368" s="27"/>
      <c r="M368" s="27"/>
      <c r="N368" s="27"/>
      <c r="O368" s="27"/>
      <c r="P368" s="27"/>
      <c r="Q368" s="27"/>
      <c r="R368" s="14"/>
      <c r="S368" s="14"/>
      <c r="T368" s="14"/>
      <c r="U368" s="14"/>
      <c r="V368" s="66"/>
      <c r="W368" s="14"/>
      <c r="X368" s="27"/>
      <c r="Y368" s="29"/>
      <c r="Z368" s="14"/>
      <c r="AA368" s="27"/>
      <c r="AB368" s="27"/>
      <c r="AC368" s="27"/>
      <c r="AD368" s="14"/>
      <c r="AE368" s="14"/>
      <c r="AF368" s="14"/>
    </row>
    <row r="369" ht="14.25" customHeight="1">
      <c r="A369" s="14">
        <v>6.0</v>
      </c>
      <c r="B369" s="30">
        <v>44650.0</v>
      </c>
      <c r="C369" s="31">
        <f t="shared" ref="C369:C372" si="425">B$3-B369</f>
        <v>1262</v>
      </c>
      <c r="D369" s="14" t="s">
        <v>2937</v>
      </c>
      <c r="E369" s="34">
        <v>4480.0</v>
      </c>
      <c r="F369" s="27" t="s">
        <v>52</v>
      </c>
      <c r="G369" s="14"/>
      <c r="H369" s="14"/>
      <c r="I369" s="14"/>
      <c r="J369" s="27">
        <v>28.0</v>
      </c>
      <c r="K369" s="27"/>
      <c r="L369" s="27"/>
      <c r="M369" s="27"/>
      <c r="N369" s="27"/>
      <c r="O369" s="45" t="str">
        <f t="shared" ref="O369:P369" si="424">IF(M369&gt;0,1,"")</f>
        <v/>
      </c>
      <c r="P369" s="45" t="str">
        <f t="shared" si="424"/>
        <v/>
      </c>
      <c r="Q369" s="45"/>
      <c r="R369" s="14" t="s">
        <v>1720</v>
      </c>
      <c r="S369" s="35" t="s">
        <v>1721</v>
      </c>
      <c r="T369" s="35" t="s">
        <v>292</v>
      </c>
      <c r="U369" s="35" t="s">
        <v>28</v>
      </c>
      <c r="V369" s="144">
        <v>84119.0</v>
      </c>
      <c r="W369" s="35" t="s">
        <v>29</v>
      </c>
      <c r="X369" s="42" t="s">
        <v>1642</v>
      </c>
      <c r="Y369" s="29">
        <f t="shared" ref="Y369:Y372" si="427">IF(X369="V",B369,IF(X369="C",B369,""))</f>
        <v>44650</v>
      </c>
      <c r="Z369" s="30"/>
      <c r="AA369" s="27"/>
      <c r="AB369" s="27">
        <f t="shared" ref="AB369:AB372" si="428">IF(X369="V",B$3-Y369,IF(X369="C","",""))</f>
        <v>1262</v>
      </c>
      <c r="AC369" s="31" t="str">
        <f t="shared" ref="AC369:AC372" si="429">IF(X369="","",IF(X369="V","",IF(X369="C",Z369-Y369,"Yikes")))</f>
        <v/>
      </c>
      <c r="AD369" s="14" t="s">
        <v>2938</v>
      </c>
      <c r="AF369" s="14"/>
      <c r="AG369" s="14"/>
      <c r="AH369" s="14"/>
      <c r="AI369" s="14"/>
      <c r="AJ369" s="14"/>
      <c r="AK369" s="14"/>
      <c r="AL369" s="14"/>
    </row>
    <row r="370" ht="14.25" customHeight="1">
      <c r="A370" s="14">
        <v>8.0</v>
      </c>
      <c r="B370" s="30">
        <v>44635.0</v>
      </c>
      <c r="C370" s="31">
        <f t="shared" si="425"/>
        <v>1277</v>
      </c>
      <c r="D370" s="14" t="s">
        <v>2934</v>
      </c>
      <c r="E370" s="34">
        <v>100748.0</v>
      </c>
      <c r="F370" s="27" t="s">
        <v>52</v>
      </c>
      <c r="G370" s="14"/>
      <c r="H370" s="14"/>
      <c r="I370" s="14"/>
      <c r="J370" s="27">
        <v>32.0</v>
      </c>
      <c r="K370" s="27"/>
      <c r="L370" s="27"/>
      <c r="M370" s="27"/>
      <c r="N370" s="27"/>
      <c r="O370" s="45" t="str">
        <f t="shared" ref="O370:P370" si="426">IF(M370&gt;0,1,"")</f>
        <v/>
      </c>
      <c r="P370" s="45" t="str">
        <f t="shared" si="426"/>
        <v/>
      </c>
      <c r="Q370" s="45"/>
      <c r="R370" s="14" t="s">
        <v>2935</v>
      </c>
      <c r="S370" s="35" t="s">
        <v>1485</v>
      </c>
      <c r="T370" s="35" t="s">
        <v>186</v>
      </c>
      <c r="U370" s="35" t="s">
        <v>28</v>
      </c>
      <c r="V370" s="144">
        <v>84102.0</v>
      </c>
      <c r="W370" s="35" t="s">
        <v>29</v>
      </c>
      <c r="X370" s="42" t="s">
        <v>1642</v>
      </c>
      <c r="Y370" s="29">
        <f t="shared" si="427"/>
        <v>44635</v>
      </c>
      <c r="Z370" s="30"/>
      <c r="AA370" s="27"/>
      <c r="AB370" s="27">
        <f t="shared" si="428"/>
        <v>1277</v>
      </c>
      <c r="AC370" s="31" t="str">
        <f t="shared" si="429"/>
        <v/>
      </c>
      <c r="AD370" s="14" t="s">
        <v>2939</v>
      </c>
      <c r="AF370" s="14"/>
      <c r="AG370" s="14"/>
      <c r="AH370" s="53"/>
      <c r="AI370" s="53"/>
      <c r="AJ370" s="14"/>
      <c r="AK370" s="14"/>
      <c r="AL370" s="14"/>
    </row>
    <row r="371" ht="14.25" customHeight="1">
      <c r="A371" s="39">
        <v>8.0</v>
      </c>
      <c r="B371" s="30">
        <v>44649.0</v>
      </c>
      <c r="C371" s="31">
        <f t="shared" si="425"/>
        <v>1263</v>
      </c>
      <c r="D371" s="39" t="s">
        <v>2910</v>
      </c>
      <c r="E371" s="39">
        <v>212753.0</v>
      </c>
      <c r="F371" s="36" t="s">
        <v>52</v>
      </c>
      <c r="G371" s="27"/>
      <c r="H371" s="27"/>
      <c r="I371" s="27"/>
      <c r="J371" s="36">
        <v>38.0</v>
      </c>
      <c r="O371" s="14"/>
      <c r="P371" s="14"/>
      <c r="Q371" s="14"/>
      <c r="R371" s="39" t="s">
        <v>137</v>
      </c>
      <c r="S371" s="44" t="s">
        <v>139</v>
      </c>
      <c r="T371" s="39" t="s">
        <v>34</v>
      </c>
      <c r="U371" s="39" t="s">
        <v>28</v>
      </c>
      <c r="V371" s="81">
        <v>84653.0</v>
      </c>
      <c r="W371" s="39" t="s">
        <v>35</v>
      </c>
      <c r="X371" s="36" t="s">
        <v>64</v>
      </c>
      <c r="Y371" s="37">
        <f t="shared" si="427"/>
        <v>44649</v>
      </c>
      <c r="Z371" s="37">
        <v>44671.0</v>
      </c>
      <c r="AA371" s="36" t="s">
        <v>2940</v>
      </c>
      <c r="AB371" s="36" t="str">
        <f t="shared" si="428"/>
        <v/>
      </c>
      <c r="AC371" s="38">
        <f t="shared" si="429"/>
        <v>22</v>
      </c>
      <c r="AD371" s="146" t="s">
        <v>2941</v>
      </c>
      <c r="AF371" s="14"/>
      <c r="AG371" s="14"/>
      <c r="AH371" s="14"/>
      <c r="AI371" s="14"/>
      <c r="AJ371" s="14"/>
      <c r="AK371" s="14"/>
      <c r="AL371" s="14"/>
    </row>
    <row r="372" ht="14.25" customHeight="1">
      <c r="A372" s="39">
        <v>24.0</v>
      </c>
      <c r="B372" s="37">
        <v>44636.0</v>
      </c>
      <c r="C372" s="31">
        <f t="shared" si="425"/>
        <v>1276</v>
      </c>
      <c r="D372" s="39" t="s">
        <v>2942</v>
      </c>
      <c r="E372" s="39">
        <v>29402.0</v>
      </c>
      <c r="F372" s="36" t="s">
        <v>52</v>
      </c>
      <c r="G372" s="27"/>
      <c r="H372" s="27"/>
      <c r="I372" s="27"/>
      <c r="J372" s="36">
        <v>43.0</v>
      </c>
      <c r="O372" s="14"/>
      <c r="P372" s="14"/>
      <c r="Q372" s="14"/>
      <c r="R372" s="39" t="s">
        <v>284</v>
      </c>
      <c r="S372" s="44" t="s">
        <v>285</v>
      </c>
      <c r="T372" s="39" t="s">
        <v>256</v>
      </c>
      <c r="U372" s="39" t="s">
        <v>28</v>
      </c>
      <c r="V372" s="81">
        <v>84057.0</v>
      </c>
      <c r="W372" s="39" t="s">
        <v>35</v>
      </c>
      <c r="X372" s="36" t="s">
        <v>64</v>
      </c>
      <c r="Y372" s="37">
        <f t="shared" si="427"/>
        <v>44636</v>
      </c>
      <c r="Z372" s="37">
        <v>44672.0</v>
      </c>
      <c r="AA372" s="36" t="s">
        <v>2943</v>
      </c>
      <c r="AB372" s="36" t="str">
        <f t="shared" si="428"/>
        <v/>
      </c>
      <c r="AC372" s="38">
        <f t="shared" si="429"/>
        <v>36</v>
      </c>
      <c r="AD372" s="146" t="s">
        <v>2944</v>
      </c>
      <c r="AF372" s="14"/>
      <c r="AG372" s="14"/>
      <c r="AH372" s="14"/>
      <c r="AI372" s="14"/>
      <c r="AJ372" s="14"/>
      <c r="AK372" s="14"/>
      <c r="AL372" s="14"/>
    </row>
    <row r="373" ht="14.25" customHeight="1">
      <c r="A373" s="14"/>
      <c r="B373" s="14"/>
      <c r="C373" s="27"/>
      <c r="D373" s="14"/>
      <c r="F373" s="27"/>
      <c r="G373" s="14"/>
      <c r="H373" s="14"/>
      <c r="I373" s="14"/>
      <c r="J373" s="27"/>
      <c r="K373" s="27"/>
      <c r="L373" s="27"/>
      <c r="M373" s="27"/>
      <c r="N373" s="27"/>
      <c r="O373" s="27"/>
      <c r="P373" s="27"/>
      <c r="Q373" s="27"/>
      <c r="R373" s="14"/>
      <c r="S373" s="14"/>
      <c r="T373" s="14"/>
      <c r="U373" s="14"/>
      <c r="V373" s="66"/>
      <c r="W373" s="14"/>
      <c r="X373" s="27"/>
      <c r="Y373" s="29"/>
      <c r="Z373" s="14"/>
      <c r="AA373" s="27"/>
      <c r="AB373" s="27"/>
      <c r="AC373" s="27"/>
      <c r="AD373" s="14"/>
      <c r="AE373" s="14"/>
      <c r="AF373" s="14"/>
    </row>
    <row r="374" ht="14.25" customHeight="1">
      <c r="A374" s="14">
        <v>8.0</v>
      </c>
      <c r="B374" s="30">
        <v>44635.0</v>
      </c>
      <c r="C374" s="31">
        <f t="shared" ref="C374:C378" si="431">B$3-B374</f>
        <v>1277</v>
      </c>
      <c r="D374" s="14" t="s">
        <v>2934</v>
      </c>
      <c r="E374" s="34">
        <v>100748.0</v>
      </c>
      <c r="F374" s="27" t="s">
        <v>52</v>
      </c>
      <c r="G374" s="14"/>
      <c r="H374" s="14"/>
      <c r="I374" s="14"/>
      <c r="J374" s="27">
        <v>32.0</v>
      </c>
      <c r="K374" s="27"/>
      <c r="L374" s="27"/>
      <c r="M374" s="27"/>
      <c r="N374" s="27"/>
      <c r="O374" s="45" t="str">
        <f t="shared" ref="O374:P374" si="430">IF(M374&gt;0,1,"")</f>
        <v/>
      </c>
      <c r="P374" s="45" t="str">
        <f t="shared" si="430"/>
        <v/>
      </c>
      <c r="Q374" s="45"/>
      <c r="R374" s="14" t="s">
        <v>1484</v>
      </c>
      <c r="S374" s="35" t="s">
        <v>1485</v>
      </c>
      <c r="T374" s="35" t="s">
        <v>186</v>
      </c>
      <c r="U374" s="35" t="s">
        <v>28</v>
      </c>
      <c r="V374" s="144">
        <v>84102.0</v>
      </c>
      <c r="W374" s="35" t="s">
        <v>29</v>
      </c>
      <c r="X374" s="42" t="s">
        <v>1642</v>
      </c>
      <c r="Y374" s="29">
        <f t="shared" ref="Y374:Y378" si="433">IF(X374="V",B374,IF(X374="C",B374,""))</f>
        <v>44635</v>
      </c>
      <c r="Z374" s="30"/>
      <c r="AA374" s="27"/>
      <c r="AB374" s="27">
        <f t="shared" ref="AB374:AB378" si="434">IF(X374="V",B$3-Y374,IF(X374="C","",""))</f>
        <v>1277</v>
      </c>
      <c r="AC374" s="31" t="str">
        <f t="shared" ref="AC374:AC378" si="435">IF(X374="","",IF(X374="V","",IF(X374="C",Z374-Y374,"Yikes")))</f>
        <v/>
      </c>
      <c r="AD374" s="14" t="s">
        <v>2945</v>
      </c>
      <c r="AF374" s="14"/>
      <c r="AG374" s="14"/>
      <c r="AH374" s="53"/>
      <c r="AI374" s="53"/>
      <c r="AJ374" s="14"/>
      <c r="AK374" s="14"/>
      <c r="AL374" s="14"/>
    </row>
    <row r="375" ht="14.25" customHeight="1">
      <c r="A375" s="59">
        <v>20.0</v>
      </c>
      <c r="B375" s="60">
        <v>44670.0</v>
      </c>
      <c r="C375" s="31">
        <f t="shared" si="431"/>
        <v>1242</v>
      </c>
      <c r="D375" s="59" t="s">
        <v>2946</v>
      </c>
      <c r="E375" s="59">
        <v>126767.0</v>
      </c>
      <c r="F375" s="45" t="s">
        <v>52</v>
      </c>
      <c r="G375" s="59"/>
      <c r="H375" s="59"/>
      <c r="I375" s="59"/>
      <c r="J375" s="45">
        <v>92.0</v>
      </c>
      <c r="K375" s="45"/>
      <c r="L375" s="45"/>
      <c r="M375" s="45">
        <v>4.0</v>
      </c>
      <c r="N375" s="45">
        <v>0.0</v>
      </c>
      <c r="O375" s="45">
        <f t="shared" ref="O375:P375" si="432">IF(M375&gt;0,1,"")</f>
        <v>1</v>
      </c>
      <c r="P375" s="45" t="str">
        <f t="shared" si="432"/>
        <v/>
      </c>
      <c r="Q375" s="45"/>
      <c r="R375" s="59" t="s">
        <v>1821</v>
      </c>
      <c r="S375" s="62" t="s">
        <v>1823</v>
      </c>
      <c r="T375" s="62" t="s">
        <v>39</v>
      </c>
      <c r="U375" s="62" t="s">
        <v>28</v>
      </c>
      <c r="V375" s="114">
        <v>84065.0</v>
      </c>
      <c r="W375" s="62" t="s">
        <v>29</v>
      </c>
      <c r="X375" s="64" t="s">
        <v>64</v>
      </c>
      <c r="Y375" s="60">
        <f t="shared" si="433"/>
        <v>44670</v>
      </c>
      <c r="Z375" s="60">
        <v>44678.0</v>
      </c>
      <c r="AA375" s="45" t="s">
        <v>2947</v>
      </c>
      <c r="AB375" s="45" t="str">
        <f t="shared" si="434"/>
        <v/>
      </c>
      <c r="AC375" s="61">
        <f t="shared" si="435"/>
        <v>8</v>
      </c>
      <c r="AD375" s="59" t="s">
        <v>2948</v>
      </c>
      <c r="AF375" s="14"/>
      <c r="AG375" s="14"/>
      <c r="AH375" s="14"/>
      <c r="AI375" s="14"/>
      <c r="AJ375" s="14"/>
      <c r="AK375" s="14"/>
      <c r="AL375" s="14"/>
    </row>
    <row r="376" ht="14.25" customHeight="1">
      <c r="A376" s="39">
        <v>32.0</v>
      </c>
      <c r="B376" s="37">
        <v>44657.0</v>
      </c>
      <c r="C376" s="38">
        <f t="shared" si="431"/>
        <v>1255</v>
      </c>
      <c r="D376" s="39" t="s">
        <v>2949</v>
      </c>
      <c r="E376" s="39">
        <v>1235043.0</v>
      </c>
      <c r="F376" s="36" t="s">
        <v>52</v>
      </c>
      <c r="G376" s="27"/>
      <c r="H376" s="27"/>
      <c r="I376" s="27"/>
      <c r="J376" s="36">
        <v>126.0</v>
      </c>
      <c r="O376" s="14"/>
      <c r="P376" s="14"/>
      <c r="Q376" s="14"/>
      <c r="R376" s="39" t="s">
        <v>112</v>
      </c>
      <c r="S376" s="44" t="s">
        <v>113</v>
      </c>
      <c r="T376" s="39" t="s">
        <v>114</v>
      </c>
      <c r="U376" s="39" t="s">
        <v>28</v>
      </c>
      <c r="V376" s="81">
        <v>84660.0</v>
      </c>
      <c r="W376" s="39" t="s">
        <v>35</v>
      </c>
      <c r="X376" s="36" t="s">
        <v>64</v>
      </c>
      <c r="Y376" s="37">
        <f t="shared" si="433"/>
        <v>44657</v>
      </c>
      <c r="Z376" s="37">
        <v>44678.0</v>
      </c>
      <c r="AA376" s="36" t="s">
        <v>2950</v>
      </c>
      <c r="AB376" s="36" t="str">
        <f t="shared" si="434"/>
        <v/>
      </c>
      <c r="AC376" s="38">
        <f t="shared" si="435"/>
        <v>21</v>
      </c>
      <c r="AD376" s="146" t="s">
        <v>2951</v>
      </c>
      <c r="AF376" s="14"/>
      <c r="AG376" s="14"/>
      <c r="AH376" s="14"/>
      <c r="AI376" s="14"/>
      <c r="AJ376" s="14"/>
      <c r="AK376" s="14"/>
      <c r="AL376" s="14"/>
    </row>
    <row r="377" ht="14.25" customHeight="1">
      <c r="A377" s="14">
        <v>16.0</v>
      </c>
      <c r="B377" s="30">
        <v>44650.0</v>
      </c>
      <c r="C377" s="31">
        <f t="shared" si="431"/>
        <v>1262</v>
      </c>
      <c r="D377" s="14" t="s">
        <v>2952</v>
      </c>
      <c r="E377" s="34">
        <v>55659.0</v>
      </c>
      <c r="F377" s="27" t="s">
        <v>52</v>
      </c>
      <c r="G377" s="14"/>
      <c r="H377" s="14"/>
      <c r="I377" s="14"/>
      <c r="J377" s="27">
        <v>77.0</v>
      </c>
      <c r="K377" s="27"/>
      <c r="L377" s="27"/>
      <c r="M377" s="27"/>
      <c r="N377" s="27"/>
      <c r="O377" s="45" t="str">
        <f t="shared" ref="O377:P377" si="436">IF(M377&gt;0,1,"")</f>
        <v/>
      </c>
      <c r="P377" s="45" t="str">
        <f t="shared" si="436"/>
        <v/>
      </c>
      <c r="Q377" s="45"/>
      <c r="R377" s="14" t="s">
        <v>290</v>
      </c>
      <c r="S377" s="35" t="s">
        <v>291</v>
      </c>
      <c r="T377" s="35" t="s">
        <v>292</v>
      </c>
      <c r="U377" s="35" t="s">
        <v>28</v>
      </c>
      <c r="V377" s="144">
        <v>84120.0</v>
      </c>
      <c r="W377" s="35" t="s">
        <v>29</v>
      </c>
      <c r="X377" s="42" t="s">
        <v>64</v>
      </c>
      <c r="Y377" s="29">
        <f t="shared" si="433"/>
        <v>44650</v>
      </c>
      <c r="Z377" s="30">
        <v>44679.0</v>
      </c>
      <c r="AA377" s="27" t="s">
        <v>2953</v>
      </c>
      <c r="AB377" s="27" t="str">
        <f t="shared" si="434"/>
        <v/>
      </c>
      <c r="AC377" s="31">
        <f t="shared" si="435"/>
        <v>29</v>
      </c>
      <c r="AD377" s="14" t="s">
        <v>2954</v>
      </c>
      <c r="AF377" s="14"/>
      <c r="AG377" s="14"/>
      <c r="AH377" s="14"/>
      <c r="AI377" s="14"/>
      <c r="AJ377" s="14"/>
      <c r="AK377" s="14"/>
      <c r="AL377" s="14"/>
    </row>
    <row r="378" ht="14.25" customHeight="1">
      <c r="A378" s="14">
        <v>6.0</v>
      </c>
      <c r="B378" s="30">
        <v>44650.0</v>
      </c>
      <c r="C378" s="31">
        <f t="shared" si="431"/>
        <v>1262</v>
      </c>
      <c r="D378" s="14" t="s">
        <v>2937</v>
      </c>
      <c r="E378" s="34">
        <v>4480.0</v>
      </c>
      <c r="F378" s="27" t="s">
        <v>52</v>
      </c>
      <c r="G378" s="14"/>
      <c r="H378" s="14"/>
      <c r="I378" s="14"/>
      <c r="J378" s="27">
        <v>28.0</v>
      </c>
      <c r="K378" s="27"/>
      <c r="L378" s="27"/>
      <c r="M378" s="27"/>
      <c r="N378" s="27"/>
      <c r="O378" s="45" t="str">
        <f t="shared" ref="O378:P378" si="437">IF(M378&gt;0,1,"")</f>
        <v/>
      </c>
      <c r="P378" s="45" t="str">
        <f t="shared" si="437"/>
        <v/>
      </c>
      <c r="Q378" s="45"/>
      <c r="R378" s="14" t="s">
        <v>1720</v>
      </c>
      <c r="S378" s="35" t="s">
        <v>1721</v>
      </c>
      <c r="T378" s="35" t="s">
        <v>292</v>
      </c>
      <c r="U378" s="35" t="s">
        <v>28</v>
      </c>
      <c r="V378" s="144">
        <v>84119.0</v>
      </c>
      <c r="W378" s="35" t="s">
        <v>29</v>
      </c>
      <c r="X378" s="42" t="s">
        <v>64</v>
      </c>
      <c r="Y378" s="29">
        <f t="shared" si="433"/>
        <v>44650</v>
      </c>
      <c r="Z378" s="30">
        <v>44680.0</v>
      </c>
      <c r="AA378" s="27" t="s">
        <v>2955</v>
      </c>
      <c r="AB378" s="27" t="str">
        <f t="shared" si="434"/>
        <v/>
      </c>
      <c r="AC378" s="31">
        <f t="shared" si="435"/>
        <v>30</v>
      </c>
      <c r="AD378" s="14" t="s">
        <v>2956</v>
      </c>
      <c r="AF378" s="14"/>
      <c r="AG378" s="14"/>
      <c r="AH378" s="14"/>
      <c r="AI378" s="14"/>
      <c r="AJ378" s="14"/>
      <c r="AK378" s="14"/>
      <c r="AL378" s="14"/>
    </row>
    <row r="379" ht="14.25" customHeight="1">
      <c r="A379" s="14"/>
      <c r="B379" s="14"/>
      <c r="C379" s="27"/>
      <c r="D379" s="14"/>
      <c r="F379" s="27"/>
      <c r="G379" s="14"/>
      <c r="H379" s="14"/>
      <c r="I379" s="14"/>
      <c r="J379" s="27"/>
      <c r="K379" s="27"/>
      <c r="L379" s="27"/>
      <c r="M379" s="27"/>
      <c r="N379" s="27"/>
      <c r="O379" s="27"/>
      <c r="P379" s="27"/>
      <c r="Q379" s="27"/>
      <c r="R379" s="14"/>
      <c r="S379" s="14"/>
      <c r="T379" s="14"/>
      <c r="U379" s="14"/>
      <c r="V379" s="66"/>
      <c r="W379" s="14"/>
      <c r="X379" s="27"/>
      <c r="Y379" s="29"/>
      <c r="Z379" s="14"/>
      <c r="AA379" s="27"/>
      <c r="AB379" s="27"/>
      <c r="AC379" s="27"/>
      <c r="AD379" s="14"/>
      <c r="AE379" s="14"/>
      <c r="AF379" s="14"/>
    </row>
    <row r="380" ht="15.0" customHeight="1">
      <c r="A380" s="32">
        <v>16.0</v>
      </c>
      <c r="B380" s="46">
        <v>44481.0</v>
      </c>
      <c r="C380" s="31">
        <f t="shared" ref="C380:C385" si="439">B$3-B380</f>
        <v>1431</v>
      </c>
      <c r="D380" s="32" t="s">
        <v>2568</v>
      </c>
      <c r="E380" s="32">
        <v>80091.0</v>
      </c>
      <c r="F380" s="48" t="s">
        <v>52</v>
      </c>
      <c r="G380" s="32"/>
      <c r="H380" s="32"/>
      <c r="I380" s="32"/>
      <c r="J380" s="48">
        <v>80.0</v>
      </c>
      <c r="K380" s="48"/>
      <c r="L380" s="48"/>
      <c r="M380" s="48"/>
      <c r="N380" s="48"/>
      <c r="O380" s="45" t="str">
        <f t="shared" ref="O380:P380" si="438">IF(M380&gt;0,1,"")</f>
        <v/>
      </c>
      <c r="P380" s="45" t="str">
        <f t="shared" si="438"/>
        <v/>
      </c>
      <c r="Q380" s="45"/>
      <c r="R380" s="32" t="s">
        <v>1985</v>
      </c>
      <c r="S380" s="32" t="s">
        <v>1986</v>
      </c>
      <c r="T380" s="32" t="s">
        <v>362</v>
      </c>
      <c r="U380" s="32" t="s">
        <v>28</v>
      </c>
      <c r="V380" s="84">
        <v>84074.0</v>
      </c>
      <c r="W380" s="32" t="s">
        <v>75</v>
      </c>
      <c r="X380" s="48" t="s">
        <v>64</v>
      </c>
      <c r="Y380" s="46">
        <f t="shared" ref="Y380:Y385" si="441">IF(X380="V",B380,IF(X380="C",B380,""))</f>
        <v>44481</v>
      </c>
      <c r="Z380" s="46">
        <v>44683.0</v>
      </c>
      <c r="AA380" s="48" t="s">
        <v>2957</v>
      </c>
      <c r="AB380" s="48" t="str">
        <f t="shared" ref="AB380:AB385" si="442">IF(X380="V",B$3-Y380,IF(X380="C","",""))</f>
        <v/>
      </c>
      <c r="AC380" s="47">
        <f t="shared" ref="AC380:AC385" si="443">IF(X380="","",IF(X380="V","",IF(X380="C",Z380-Y380,"Yikes")))</f>
        <v>202</v>
      </c>
      <c r="AD380" s="155" t="s">
        <v>2958</v>
      </c>
      <c r="AF380" s="14"/>
      <c r="AG380" s="14"/>
      <c r="AH380" s="14"/>
      <c r="AI380" s="14"/>
      <c r="AJ380" s="14"/>
      <c r="AK380" s="14"/>
      <c r="AL380" s="14"/>
    </row>
    <row r="381" ht="15.0" customHeight="1">
      <c r="A381" s="32">
        <v>4.0</v>
      </c>
      <c r="B381" s="46">
        <v>44389.0</v>
      </c>
      <c r="C381" s="31">
        <f t="shared" si="439"/>
        <v>1523</v>
      </c>
      <c r="D381" s="32" t="s">
        <v>2959</v>
      </c>
      <c r="E381" s="32">
        <v>9527.0</v>
      </c>
      <c r="F381" s="48" t="s">
        <v>52</v>
      </c>
      <c r="G381" s="32"/>
      <c r="H381" s="32"/>
      <c r="I381" s="32"/>
      <c r="J381" s="48">
        <v>19.0</v>
      </c>
      <c r="K381" s="48"/>
      <c r="L381" s="48"/>
      <c r="M381" s="48"/>
      <c r="N381" s="48"/>
      <c r="O381" s="45" t="str">
        <f t="shared" ref="O381:P381" si="440">IF(M381&gt;0,1,"")</f>
        <v/>
      </c>
      <c r="P381" s="45" t="str">
        <f t="shared" si="440"/>
        <v/>
      </c>
      <c r="Q381" s="45"/>
      <c r="R381" s="32" t="s">
        <v>1990</v>
      </c>
      <c r="S381" s="51" t="s">
        <v>1991</v>
      </c>
      <c r="T381" s="51" t="s">
        <v>362</v>
      </c>
      <c r="U381" s="51" t="s">
        <v>28</v>
      </c>
      <c r="V381" s="84">
        <v>84074.0</v>
      </c>
      <c r="W381" s="51" t="s">
        <v>75</v>
      </c>
      <c r="X381" s="55" t="s">
        <v>64</v>
      </c>
      <c r="Y381" s="46">
        <f t="shared" si="441"/>
        <v>44389</v>
      </c>
      <c r="Z381" s="46">
        <v>44683.0</v>
      </c>
      <c r="AA381" s="48" t="s">
        <v>2960</v>
      </c>
      <c r="AB381" s="55" t="str">
        <f t="shared" si="442"/>
        <v/>
      </c>
      <c r="AC381" s="47">
        <f t="shared" si="443"/>
        <v>294</v>
      </c>
      <c r="AD381" s="32" t="s">
        <v>2200</v>
      </c>
      <c r="AF381" s="14"/>
      <c r="AG381" s="14"/>
      <c r="AH381" s="14"/>
      <c r="AI381" s="14"/>
      <c r="AJ381" s="14"/>
      <c r="AK381" s="14"/>
      <c r="AL381" s="14"/>
    </row>
    <row r="382" ht="15.0" customHeight="1">
      <c r="A382" s="14">
        <v>10.0</v>
      </c>
      <c r="B382" s="30">
        <v>44685.0</v>
      </c>
      <c r="C382" s="31">
        <f t="shared" si="439"/>
        <v>1227</v>
      </c>
      <c r="D382" s="14" t="s">
        <v>2961</v>
      </c>
      <c r="E382" s="34">
        <v>216477.0</v>
      </c>
      <c r="F382" s="27" t="s">
        <v>52</v>
      </c>
      <c r="G382" s="14"/>
      <c r="H382" s="14"/>
      <c r="I382" s="14"/>
      <c r="J382" s="27">
        <v>36.0</v>
      </c>
      <c r="K382" s="27"/>
      <c r="L382" s="27"/>
      <c r="M382" s="27"/>
      <c r="N382" s="27"/>
      <c r="O382" s="45" t="str">
        <f t="shared" ref="O382:P382" si="444">IF(M382&gt;0,1,"")</f>
        <v/>
      </c>
      <c r="P382" s="45" t="str">
        <f t="shared" si="444"/>
        <v/>
      </c>
      <c r="Q382" s="45"/>
      <c r="R382" s="14" t="s">
        <v>1652</v>
      </c>
      <c r="S382" s="35" t="s">
        <v>1653</v>
      </c>
      <c r="T382" s="35" t="s">
        <v>453</v>
      </c>
      <c r="U382" s="35" t="s">
        <v>28</v>
      </c>
      <c r="V382" s="144">
        <v>84088.0</v>
      </c>
      <c r="W382" s="35" t="s">
        <v>29</v>
      </c>
      <c r="X382" s="42" t="s">
        <v>64</v>
      </c>
      <c r="Y382" s="29">
        <f t="shared" si="441"/>
        <v>44685</v>
      </c>
      <c r="Z382" s="30">
        <v>44685.0</v>
      </c>
      <c r="AA382" s="27" t="s">
        <v>2962</v>
      </c>
      <c r="AB382" s="27" t="str">
        <f t="shared" si="442"/>
        <v/>
      </c>
      <c r="AC382" s="31">
        <f t="shared" si="443"/>
        <v>0</v>
      </c>
      <c r="AD382" s="145" t="s">
        <v>2963</v>
      </c>
      <c r="AF382" s="14"/>
      <c r="AG382" s="14"/>
      <c r="AH382" s="14"/>
      <c r="AI382" s="14"/>
      <c r="AJ382" s="14"/>
      <c r="AK382" s="14"/>
      <c r="AL382" s="14"/>
    </row>
    <row r="383" ht="15.0" customHeight="1">
      <c r="A383" s="14">
        <v>4.0</v>
      </c>
      <c r="B383" s="30">
        <v>44629.0</v>
      </c>
      <c r="C383" s="31">
        <f t="shared" si="439"/>
        <v>1283</v>
      </c>
      <c r="D383" s="14" t="s">
        <v>2897</v>
      </c>
      <c r="E383" s="34">
        <v>28679.0</v>
      </c>
      <c r="F383" s="27" t="s">
        <v>45</v>
      </c>
      <c r="G383" s="14"/>
      <c r="H383" s="14"/>
      <c r="I383" s="14"/>
      <c r="J383" s="27">
        <v>19.0</v>
      </c>
      <c r="K383" s="27"/>
      <c r="L383" s="27"/>
      <c r="M383" s="27"/>
      <c r="N383" s="27"/>
      <c r="O383" s="45" t="str">
        <f t="shared" ref="O383:P383" si="445">IF(M383&gt;0,1,"")</f>
        <v/>
      </c>
      <c r="P383" s="45" t="str">
        <f t="shared" si="445"/>
        <v/>
      </c>
      <c r="Q383" s="45"/>
      <c r="R383" s="14" t="s">
        <v>981</v>
      </c>
      <c r="S383" s="35" t="s">
        <v>982</v>
      </c>
      <c r="T383" s="35" t="s">
        <v>195</v>
      </c>
      <c r="U383" s="35" t="s">
        <v>28</v>
      </c>
      <c r="V383" s="144">
        <v>84047.0</v>
      </c>
      <c r="W383" s="35" t="s">
        <v>29</v>
      </c>
      <c r="X383" s="42" t="s">
        <v>1642</v>
      </c>
      <c r="Y383" s="29">
        <f t="shared" si="441"/>
        <v>44629</v>
      </c>
      <c r="Z383" s="30"/>
      <c r="AA383" s="27"/>
      <c r="AB383" s="27">
        <f t="shared" si="442"/>
        <v>1283</v>
      </c>
      <c r="AC383" s="31" t="str">
        <f t="shared" si="443"/>
        <v/>
      </c>
      <c r="AD383" s="14" t="s">
        <v>2964</v>
      </c>
      <c r="AF383" s="14"/>
      <c r="AG383" s="14"/>
      <c r="AH383" s="14"/>
      <c r="AI383" s="14"/>
      <c r="AJ383" s="14"/>
      <c r="AK383" s="14"/>
      <c r="AL383" s="14"/>
    </row>
    <row r="384" ht="15.0" customHeight="1">
      <c r="A384" s="14">
        <v>10.0</v>
      </c>
      <c r="B384" s="30">
        <v>44673.0</v>
      </c>
      <c r="C384" s="31">
        <f t="shared" si="439"/>
        <v>1239</v>
      </c>
      <c r="D384" s="14" t="s">
        <v>2965</v>
      </c>
      <c r="E384" s="34">
        <v>33781.0</v>
      </c>
      <c r="F384" s="27" t="s">
        <v>52</v>
      </c>
      <c r="G384" s="14"/>
      <c r="H384" s="14"/>
      <c r="I384" s="14"/>
      <c r="J384" s="27">
        <v>38.0</v>
      </c>
      <c r="K384" s="27"/>
      <c r="L384" s="27"/>
      <c r="M384" s="27"/>
      <c r="N384" s="27"/>
      <c r="O384" s="45" t="str">
        <f t="shared" ref="O384:P384" si="446">IF(M384&gt;0,1,"")</f>
        <v/>
      </c>
      <c r="P384" s="45" t="str">
        <f t="shared" si="446"/>
        <v/>
      </c>
      <c r="Q384" s="45"/>
      <c r="R384" s="14" t="s">
        <v>1633</v>
      </c>
      <c r="S384" s="35" t="s">
        <v>1635</v>
      </c>
      <c r="T384" s="35" t="s">
        <v>186</v>
      </c>
      <c r="U384" s="35" t="s">
        <v>28</v>
      </c>
      <c r="V384" s="144">
        <v>84107.0</v>
      </c>
      <c r="W384" s="35" t="s">
        <v>29</v>
      </c>
      <c r="X384" s="42" t="s">
        <v>64</v>
      </c>
      <c r="Y384" s="29">
        <f t="shared" si="441"/>
        <v>44673</v>
      </c>
      <c r="Z384" s="30">
        <v>44687.0</v>
      </c>
      <c r="AA384" s="27" t="s">
        <v>2966</v>
      </c>
      <c r="AB384" s="27" t="str">
        <f t="shared" si="442"/>
        <v/>
      </c>
      <c r="AC384" s="31">
        <f t="shared" si="443"/>
        <v>14</v>
      </c>
      <c r="AD384" s="14" t="s">
        <v>2967</v>
      </c>
      <c r="AF384" s="14"/>
      <c r="AG384" s="14"/>
      <c r="AH384" s="53"/>
      <c r="AI384" s="53"/>
      <c r="AJ384" s="14"/>
      <c r="AK384" s="14"/>
      <c r="AL384" s="14"/>
    </row>
    <row r="385" ht="15.0" customHeight="1">
      <c r="A385" s="14">
        <v>8.0</v>
      </c>
      <c r="B385" s="30">
        <v>44635.0</v>
      </c>
      <c r="C385" s="31">
        <f t="shared" si="439"/>
        <v>1277</v>
      </c>
      <c r="D385" s="14" t="s">
        <v>2934</v>
      </c>
      <c r="E385" s="34">
        <v>100748.0</v>
      </c>
      <c r="F385" s="27" t="s">
        <v>52</v>
      </c>
      <c r="G385" s="14"/>
      <c r="H385" s="14"/>
      <c r="I385" s="14"/>
      <c r="J385" s="27">
        <v>32.0</v>
      </c>
      <c r="K385" s="27"/>
      <c r="L385" s="27"/>
      <c r="M385" s="27"/>
      <c r="N385" s="27"/>
      <c r="O385" s="45" t="str">
        <f t="shared" ref="O385:P385" si="447">IF(M385&gt;0,1,"")</f>
        <v/>
      </c>
      <c r="P385" s="45" t="str">
        <f t="shared" si="447"/>
        <v/>
      </c>
      <c r="Q385" s="45"/>
      <c r="R385" s="14" t="s">
        <v>1484</v>
      </c>
      <c r="S385" s="35" t="s">
        <v>1485</v>
      </c>
      <c r="T385" s="35" t="s">
        <v>186</v>
      </c>
      <c r="U385" s="35" t="s">
        <v>28</v>
      </c>
      <c r="V385" s="144">
        <v>84102.0</v>
      </c>
      <c r="W385" s="35" t="s">
        <v>29</v>
      </c>
      <c r="X385" s="42" t="s">
        <v>64</v>
      </c>
      <c r="Y385" s="29">
        <f t="shared" si="441"/>
        <v>44635</v>
      </c>
      <c r="Z385" s="30">
        <v>44687.0</v>
      </c>
      <c r="AA385" s="27" t="s">
        <v>2968</v>
      </c>
      <c r="AB385" s="27" t="str">
        <f t="shared" si="442"/>
        <v/>
      </c>
      <c r="AC385" s="31">
        <f t="shared" si="443"/>
        <v>52</v>
      </c>
      <c r="AD385" s="14" t="s">
        <v>2945</v>
      </c>
      <c r="AF385" s="14"/>
      <c r="AG385" s="14"/>
      <c r="AH385" s="53"/>
      <c r="AI385" s="53"/>
      <c r="AJ385" s="14"/>
      <c r="AK385" s="14"/>
      <c r="AL385" s="14"/>
    </row>
    <row r="386" ht="14.25" customHeight="1">
      <c r="A386" s="14"/>
      <c r="B386" s="14"/>
      <c r="C386" s="27"/>
      <c r="D386" s="14"/>
      <c r="F386" s="27"/>
      <c r="G386" s="14"/>
      <c r="H386" s="14"/>
      <c r="I386" s="14"/>
      <c r="J386" s="27"/>
      <c r="K386" s="27"/>
      <c r="L386" s="27"/>
      <c r="M386" s="27"/>
      <c r="N386" s="27"/>
      <c r="O386" s="27"/>
      <c r="P386" s="27"/>
      <c r="Q386" s="27"/>
      <c r="R386" s="14"/>
      <c r="S386" s="14"/>
      <c r="T386" s="14"/>
      <c r="U386" s="14"/>
      <c r="V386" s="66"/>
      <c r="W386" s="14"/>
      <c r="X386" s="27"/>
      <c r="Y386" s="29"/>
      <c r="Z386" s="14"/>
      <c r="AA386" s="27"/>
      <c r="AB386" s="27"/>
      <c r="AC386" s="27"/>
      <c r="AD386" s="14"/>
      <c r="AE386" s="14"/>
      <c r="AF386" s="14"/>
    </row>
    <row r="387" ht="14.25" customHeight="1">
      <c r="A387" s="14">
        <v>8.0</v>
      </c>
      <c r="B387" s="30">
        <v>44676.0</v>
      </c>
      <c r="C387" s="31">
        <f t="shared" ref="C387:C392" si="449">B$3-B387</f>
        <v>1236</v>
      </c>
      <c r="D387" s="14" t="s">
        <v>2969</v>
      </c>
      <c r="E387" s="34">
        <v>96667.0</v>
      </c>
      <c r="F387" s="27" t="s">
        <v>52</v>
      </c>
      <c r="G387" s="14"/>
      <c r="H387" s="14"/>
      <c r="I387" s="14"/>
      <c r="J387" s="27">
        <v>27.0</v>
      </c>
      <c r="K387" s="27"/>
      <c r="L387" s="27"/>
      <c r="M387" s="27"/>
      <c r="N387" s="27"/>
      <c r="O387" s="45" t="str">
        <f t="shared" ref="O387:P387" si="448">IF(M387&gt;0,1,"")</f>
        <v/>
      </c>
      <c r="P387" s="45" t="str">
        <f t="shared" si="448"/>
        <v/>
      </c>
      <c r="Q387" s="45"/>
      <c r="R387" s="14" t="s">
        <v>1808</v>
      </c>
      <c r="S387" s="35" t="s">
        <v>1810</v>
      </c>
      <c r="T387" s="35" t="s">
        <v>641</v>
      </c>
      <c r="U387" s="35" t="s">
        <v>28</v>
      </c>
      <c r="V387" s="144">
        <v>84095.0</v>
      </c>
      <c r="W387" s="35" t="s">
        <v>29</v>
      </c>
      <c r="X387" s="42" t="s">
        <v>64</v>
      </c>
      <c r="Y387" s="29">
        <f t="shared" ref="Y387:Y392" si="450">IF(X387="V",B387,IF(X387="C",B387,""))</f>
        <v>44676</v>
      </c>
      <c r="Z387" s="30">
        <v>44690.0</v>
      </c>
      <c r="AA387" s="27" t="s">
        <v>2970</v>
      </c>
      <c r="AB387" s="27" t="str">
        <f t="shared" ref="AB387:AB392" si="451">IF(X387="V",B$3-Y387,IF(X387="C","",""))</f>
        <v/>
      </c>
      <c r="AC387" s="31">
        <f t="shared" ref="AC387:AC392" si="452">IF(X387="","",IF(X387="V","",IF(X387="C",Z387-Y387,"Yikes")))</f>
        <v>14</v>
      </c>
      <c r="AD387" s="14" t="s">
        <v>2971</v>
      </c>
      <c r="AF387" s="14"/>
      <c r="AG387" s="14"/>
      <c r="AH387" s="14"/>
      <c r="AI387" s="14"/>
      <c r="AJ387" s="14"/>
      <c r="AK387" s="14"/>
      <c r="AL387" s="14"/>
    </row>
    <row r="388" ht="14.25" customHeight="1">
      <c r="A388" s="39">
        <v>18.0</v>
      </c>
      <c r="B388" s="30">
        <v>44643.0</v>
      </c>
      <c r="C388" s="31">
        <f t="shared" si="449"/>
        <v>1269</v>
      </c>
      <c r="D388" s="39" t="s">
        <v>2972</v>
      </c>
      <c r="E388" s="39">
        <v>118206.0</v>
      </c>
      <c r="F388" s="36" t="s">
        <v>52</v>
      </c>
      <c r="G388" s="27"/>
      <c r="H388" s="27"/>
      <c r="I388" s="27"/>
      <c r="J388" s="36">
        <v>65.0</v>
      </c>
      <c r="O388" s="14"/>
      <c r="P388" s="14"/>
      <c r="Q388" s="14"/>
      <c r="R388" s="39" t="s">
        <v>212</v>
      </c>
      <c r="S388" s="44" t="s">
        <v>213</v>
      </c>
      <c r="T388" s="39" t="s">
        <v>205</v>
      </c>
      <c r="U388" s="39" t="s">
        <v>28</v>
      </c>
      <c r="V388" s="81">
        <v>84005.0</v>
      </c>
      <c r="W388" s="39" t="s">
        <v>35</v>
      </c>
      <c r="X388" s="36" t="s">
        <v>64</v>
      </c>
      <c r="Y388" s="37">
        <f t="shared" si="450"/>
        <v>44643</v>
      </c>
      <c r="Z388" s="37">
        <v>44691.0</v>
      </c>
      <c r="AA388" s="36" t="s">
        <v>2973</v>
      </c>
      <c r="AB388" s="36" t="str">
        <f t="shared" si="451"/>
        <v/>
      </c>
      <c r="AC388" s="38">
        <f t="shared" si="452"/>
        <v>48</v>
      </c>
      <c r="AD388" s="146" t="s">
        <v>2974</v>
      </c>
      <c r="AF388" s="14"/>
      <c r="AG388" s="14"/>
      <c r="AH388" s="14"/>
      <c r="AI388" s="14"/>
      <c r="AJ388" s="14"/>
      <c r="AK388" s="14"/>
      <c r="AL388" s="14"/>
    </row>
    <row r="389" ht="14.25" customHeight="1">
      <c r="A389" s="14">
        <v>10.0</v>
      </c>
      <c r="B389" s="30">
        <v>44685.0</v>
      </c>
      <c r="C389" s="31">
        <f t="shared" si="449"/>
        <v>1227</v>
      </c>
      <c r="D389" s="14" t="s">
        <v>2961</v>
      </c>
      <c r="E389" s="34">
        <v>216477.0</v>
      </c>
      <c r="F389" s="27" t="s">
        <v>52</v>
      </c>
      <c r="G389" s="14"/>
      <c r="H389" s="14"/>
      <c r="I389" s="14"/>
      <c r="J389" s="27">
        <v>36.0</v>
      </c>
      <c r="K389" s="27"/>
      <c r="L389" s="27"/>
      <c r="M389" s="27"/>
      <c r="N389" s="27"/>
      <c r="O389" s="45" t="str">
        <f t="shared" ref="O389:P389" si="453">IF(M389&gt;0,1,"")</f>
        <v/>
      </c>
      <c r="P389" s="45" t="str">
        <f t="shared" si="453"/>
        <v/>
      </c>
      <c r="Q389" s="45"/>
      <c r="R389" s="14" t="s">
        <v>1652</v>
      </c>
      <c r="S389" s="14" t="s">
        <v>1653</v>
      </c>
      <c r="T389" s="14" t="s">
        <v>453</v>
      </c>
      <c r="U389" s="14" t="s">
        <v>28</v>
      </c>
      <c r="V389" s="66">
        <v>84088.0</v>
      </c>
      <c r="W389" s="14" t="s">
        <v>29</v>
      </c>
      <c r="X389" s="27" t="s">
        <v>64</v>
      </c>
      <c r="Y389" s="30">
        <f t="shared" si="450"/>
        <v>44685</v>
      </c>
      <c r="Z389" s="30">
        <v>44691.0</v>
      </c>
      <c r="AA389" s="27" t="s">
        <v>2975</v>
      </c>
      <c r="AB389" s="27" t="str">
        <f t="shared" si="451"/>
        <v/>
      </c>
      <c r="AC389" s="31">
        <f t="shared" si="452"/>
        <v>6</v>
      </c>
      <c r="AD389" s="145" t="s">
        <v>2976</v>
      </c>
      <c r="AF389" s="14"/>
      <c r="AG389" s="14"/>
      <c r="AH389" s="14"/>
      <c r="AI389" s="14"/>
      <c r="AJ389" s="14"/>
      <c r="AK389" s="14"/>
      <c r="AL389" s="14"/>
    </row>
    <row r="390" ht="14.25" customHeight="1">
      <c r="A390" s="14">
        <v>4.0</v>
      </c>
      <c r="B390" s="30">
        <v>44629.0</v>
      </c>
      <c r="C390" s="31">
        <f t="shared" si="449"/>
        <v>1283</v>
      </c>
      <c r="D390" s="14" t="s">
        <v>2897</v>
      </c>
      <c r="E390" s="34">
        <v>28679.0</v>
      </c>
      <c r="F390" s="27" t="s">
        <v>52</v>
      </c>
      <c r="G390" s="14"/>
      <c r="H390" s="14"/>
      <c r="I390" s="14"/>
      <c r="J390" s="27">
        <v>19.0</v>
      </c>
      <c r="K390" s="27"/>
      <c r="L390" s="27"/>
      <c r="M390" s="27"/>
      <c r="N390" s="27"/>
      <c r="O390" s="45" t="str">
        <f t="shared" ref="O390:P390" si="454">IF(M390&gt;0,1,"")</f>
        <v/>
      </c>
      <c r="P390" s="45" t="str">
        <f t="shared" si="454"/>
        <v/>
      </c>
      <c r="Q390" s="45"/>
      <c r="R390" s="14" t="s">
        <v>981</v>
      </c>
      <c r="S390" s="35" t="s">
        <v>982</v>
      </c>
      <c r="T390" s="35" t="s">
        <v>195</v>
      </c>
      <c r="U390" s="35" t="s">
        <v>28</v>
      </c>
      <c r="V390" s="144">
        <v>84047.0</v>
      </c>
      <c r="W390" s="35" t="s">
        <v>29</v>
      </c>
      <c r="X390" s="42" t="s">
        <v>64</v>
      </c>
      <c r="Y390" s="29">
        <f t="shared" si="450"/>
        <v>44629</v>
      </c>
      <c r="Z390" s="30">
        <v>44691.0</v>
      </c>
      <c r="AA390" s="27" t="s">
        <v>2977</v>
      </c>
      <c r="AB390" s="27" t="str">
        <f t="shared" si="451"/>
        <v/>
      </c>
      <c r="AC390" s="31">
        <f t="shared" si="452"/>
        <v>62</v>
      </c>
      <c r="AD390" s="14" t="s">
        <v>2978</v>
      </c>
      <c r="AF390" s="14"/>
      <c r="AG390" s="14"/>
      <c r="AH390" s="14"/>
      <c r="AI390" s="14"/>
      <c r="AJ390" s="14"/>
      <c r="AK390" s="14"/>
      <c r="AL390" s="14"/>
    </row>
    <row r="391" ht="14.25" customHeight="1">
      <c r="A391" s="14">
        <v>10.0</v>
      </c>
      <c r="B391" s="30">
        <v>44669.0</v>
      </c>
      <c r="C391" s="31">
        <f t="shared" si="449"/>
        <v>1243</v>
      </c>
      <c r="D391" s="14" t="s">
        <v>2979</v>
      </c>
      <c r="E391" s="34">
        <v>50120.0</v>
      </c>
      <c r="F391" s="27" t="s">
        <v>52</v>
      </c>
      <c r="G391" s="14"/>
      <c r="H391" s="14"/>
      <c r="I391" s="14"/>
      <c r="J391" s="27">
        <v>56.0</v>
      </c>
      <c r="K391" s="27"/>
      <c r="L391" s="27"/>
      <c r="M391" s="27"/>
      <c r="N391" s="27"/>
      <c r="O391" s="45" t="str">
        <f t="shared" ref="O391:P391" si="455">IF(M391&gt;0,1,"")</f>
        <v/>
      </c>
      <c r="P391" s="45" t="str">
        <f t="shared" si="455"/>
        <v/>
      </c>
      <c r="Q391" s="45"/>
      <c r="R391" s="14" t="s">
        <v>1712</v>
      </c>
      <c r="S391" s="14" t="s">
        <v>1713</v>
      </c>
      <c r="T391" s="14" t="s">
        <v>292</v>
      </c>
      <c r="U391" s="14" t="s">
        <v>28</v>
      </c>
      <c r="V391" s="66">
        <v>84119.0</v>
      </c>
      <c r="W391" s="14" t="s">
        <v>29</v>
      </c>
      <c r="X391" s="27" t="s">
        <v>1642</v>
      </c>
      <c r="Y391" s="30">
        <f t="shared" si="450"/>
        <v>44669</v>
      </c>
      <c r="Z391" s="30"/>
      <c r="AA391" s="27"/>
      <c r="AB391" s="27">
        <f t="shared" si="451"/>
        <v>1243</v>
      </c>
      <c r="AC391" s="31" t="str">
        <f t="shared" si="452"/>
        <v/>
      </c>
      <c r="AD391" s="145" t="s">
        <v>2980</v>
      </c>
      <c r="AF391" s="14"/>
      <c r="AG391" s="14"/>
      <c r="AH391" s="14"/>
      <c r="AI391" s="14"/>
      <c r="AJ391" s="14"/>
      <c r="AK391" s="14"/>
      <c r="AL391" s="14"/>
    </row>
    <row r="392" ht="14.25" customHeight="1">
      <c r="A392" s="14">
        <v>8.0</v>
      </c>
      <c r="B392" s="30">
        <v>44687.0</v>
      </c>
      <c r="C392" s="31">
        <f t="shared" si="449"/>
        <v>1225</v>
      </c>
      <c r="D392" s="14" t="s">
        <v>2981</v>
      </c>
      <c r="E392" s="34">
        <v>4844.0</v>
      </c>
      <c r="F392" s="27" t="s">
        <v>52</v>
      </c>
      <c r="G392" s="14"/>
      <c r="H392" s="14"/>
      <c r="I392" s="14"/>
      <c r="J392" s="27">
        <v>32.0</v>
      </c>
      <c r="K392" s="27"/>
      <c r="L392" s="27"/>
      <c r="M392" s="27"/>
      <c r="N392" s="27"/>
      <c r="O392" s="45" t="str">
        <f t="shared" ref="O392:P392" si="456">IF(M392&gt;0,1,"")</f>
        <v/>
      </c>
      <c r="P392" s="45" t="str">
        <f t="shared" si="456"/>
        <v/>
      </c>
      <c r="Q392" s="45"/>
      <c r="R392" s="14" t="s">
        <v>324</v>
      </c>
      <c r="S392" s="35" t="s">
        <v>326</v>
      </c>
      <c r="T392" s="35" t="s">
        <v>186</v>
      </c>
      <c r="U392" s="35" t="s">
        <v>28</v>
      </c>
      <c r="V392" s="144">
        <v>84101.0</v>
      </c>
      <c r="W392" s="35" t="s">
        <v>29</v>
      </c>
      <c r="X392" s="42" t="s">
        <v>64</v>
      </c>
      <c r="Y392" s="29">
        <f t="shared" si="450"/>
        <v>44687</v>
      </c>
      <c r="Z392" s="30">
        <v>44694.0</v>
      </c>
      <c r="AA392" s="27" t="s">
        <v>2982</v>
      </c>
      <c r="AB392" s="27" t="str">
        <f t="shared" si="451"/>
        <v/>
      </c>
      <c r="AC392" s="31">
        <f t="shared" si="452"/>
        <v>7</v>
      </c>
      <c r="AD392" s="14" t="s">
        <v>2983</v>
      </c>
      <c r="AF392" s="14"/>
      <c r="AG392" s="14"/>
      <c r="AH392" s="14"/>
      <c r="AI392" s="14"/>
      <c r="AJ392" s="14"/>
      <c r="AK392" s="14"/>
      <c r="AL392" s="14"/>
    </row>
    <row r="393" ht="14.25" customHeight="1">
      <c r="A393" s="14"/>
      <c r="B393" s="14"/>
      <c r="C393" s="27"/>
      <c r="D393" s="14"/>
      <c r="F393" s="27"/>
      <c r="G393" s="14"/>
      <c r="H393" s="14"/>
      <c r="I393" s="14"/>
      <c r="J393" s="27"/>
      <c r="K393" s="27"/>
      <c r="L393" s="27"/>
      <c r="M393" s="27"/>
      <c r="N393" s="27"/>
      <c r="O393" s="27"/>
      <c r="P393" s="27"/>
      <c r="Q393" s="27"/>
      <c r="R393" s="14"/>
      <c r="S393" s="14"/>
      <c r="T393" s="14"/>
      <c r="U393" s="14"/>
      <c r="V393" s="66"/>
      <c r="W393" s="14"/>
      <c r="X393" s="27"/>
      <c r="Y393" s="29"/>
      <c r="Z393" s="14"/>
      <c r="AA393" s="27"/>
      <c r="AB393" s="27"/>
      <c r="AC393" s="27"/>
      <c r="AD393" s="14"/>
      <c r="AE393" s="14"/>
      <c r="AF393" s="14"/>
    </row>
    <row r="394" ht="14.25" customHeight="1">
      <c r="A394" s="39">
        <v>8.0</v>
      </c>
      <c r="B394" s="37">
        <v>44656.0</v>
      </c>
      <c r="C394" s="38">
        <f t="shared" ref="C394:C397" si="457">B$3-B394</f>
        <v>1256</v>
      </c>
      <c r="D394" s="39" t="s">
        <v>2984</v>
      </c>
      <c r="E394" s="39">
        <v>14563.0</v>
      </c>
      <c r="F394" s="36" t="s">
        <v>52</v>
      </c>
      <c r="G394" s="27"/>
      <c r="H394" s="27"/>
      <c r="I394" s="27"/>
      <c r="J394" s="36">
        <v>32.0</v>
      </c>
      <c r="O394" s="14"/>
      <c r="P394" s="14"/>
      <c r="Q394" s="14"/>
      <c r="R394" s="39" t="s">
        <v>386</v>
      </c>
      <c r="S394" s="44" t="s">
        <v>387</v>
      </c>
      <c r="T394" s="39" t="s">
        <v>256</v>
      </c>
      <c r="U394" s="39" t="s">
        <v>28</v>
      </c>
      <c r="V394" s="81">
        <v>84057.0</v>
      </c>
      <c r="W394" s="39" t="s">
        <v>35</v>
      </c>
      <c r="X394" s="36" t="s">
        <v>64</v>
      </c>
      <c r="Y394" s="37">
        <f t="shared" ref="Y394:Y397" si="458">IF(X394="V",B394,IF(X394="C",B394,""))</f>
        <v>44656</v>
      </c>
      <c r="Z394" s="37">
        <v>44698.0</v>
      </c>
      <c r="AA394" s="36" t="s">
        <v>2985</v>
      </c>
      <c r="AB394" s="36" t="str">
        <f>IF(X394="V",B$3-Y394,IF(X394="C","",""))</f>
        <v/>
      </c>
      <c r="AC394" s="38">
        <f t="shared" ref="AC394:AC397" si="459">IF(X394="","",IF(X394="V","",IF(X394="C",Z394-Y394,"Yikes")))</f>
        <v>42</v>
      </c>
      <c r="AD394" s="146" t="s">
        <v>2986</v>
      </c>
      <c r="AF394" s="14"/>
      <c r="AG394" s="14"/>
      <c r="AH394" s="14"/>
      <c r="AI394" s="14"/>
      <c r="AJ394" s="14"/>
      <c r="AK394" s="14"/>
      <c r="AL394" s="14"/>
    </row>
    <row r="395" ht="14.25" customHeight="1">
      <c r="A395" s="39">
        <v>0.0</v>
      </c>
      <c r="B395" s="37">
        <v>44698.0</v>
      </c>
      <c r="C395" s="38">
        <f t="shared" si="457"/>
        <v>1214</v>
      </c>
      <c r="D395" s="39" t="s">
        <v>2987</v>
      </c>
      <c r="E395" s="39">
        <v>190986.0</v>
      </c>
      <c r="F395" s="36" t="s">
        <v>2988</v>
      </c>
      <c r="G395" s="27"/>
      <c r="H395" s="27"/>
      <c r="I395" s="27"/>
      <c r="J395" s="36">
        <v>0.0</v>
      </c>
      <c r="O395" s="14"/>
      <c r="P395" s="14"/>
      <c r="Q395" s="14"/>
      <c r="R395" s="39" t="s">
        <v>2989</v>
      </c>
      <c r="S395" s="44" t="s">
        <v>2990</v>
      </c>
      <c r="T395" s="39" t="s">
        <v>149</v>
      </c>
      <c r="U395" s="39" t="s">
        <v>28</v>
      </c>
      <c r="V395" s="81">
        <v>84663.0</v>
      </c>
      <c r="W395" s="39" t="s">
        <v>35</v>
      </c>
      <c r="X395" s="36"/>
      <c r="Y395" s="37" t="str">
        <f t="shared" si="458"/>
        <v/>
      </c>
      <c r="Z395" s="37"/>
      <c r="AA395" s="36"/>
      <c r="AB395" s="36"/>
      <c r="AC395" s="38" t="str">
        <f t="shared" si="459"/>
        <v/>
      </c>
      <c r="AD395" s="146" t="s">
        <v>2991</v>
      </c>
      <c r="AF395" s="14"/>
      <c r="AG395" s="14"/>
      <c r="AH395" s="14"/>
      <c r="AI395" s="14"/>
      <c r="AJ395" s="14"/>
      <c r="AK395" s="14"/>
      <c r="AL395" s="14"/>
    </row>
    <row r="396" ht="14.25" customHeight="1">
      <c r="A396" s="14">
        <v>4.0</v>
      </c>
      <c r="B396" s="30">
        <v>44659.0</v>
      </c>
      <c r="C396" s="31">
        <f t="shared" si="457"/>
        <v>1253</v>
      </c>
      <c r="D396" s="14" t="s">
        <v>2992</v>
      </c>
      <c r="E396" s="34">
        <v>36533.0</v>
      </c>
      <c r="F396" s="27" t="s">
        <v>52</v>
      </c>
      <c r="G396" s="14"/>
      <c r="H396" s="14"/>
      <c r="I396" s="14"/>
      <c r="J396" s="27">
        <v>24.0</v>
      </c>
      <c r="K396" s="27"/>
      <c r="L396" s="27"/>
      <c r="M396" s="27"/>
      <c r="N396" s="27"/>
      <c r="O396" s="45" t="str">
        <f t="shared" ref="O396:P396" si="460">IF(M396&gt;0,1,"")</f>
        <v/>
      </c>
      <c r="P396" s="45" t="str">
        <f t="shared" si="460"/>
        <v/>
      </c>
      <c r="Q396" s="45"/>
      <c r="R396" s="14" t="s">
        <v>1832</v>
      </c>
      <c r="S396" s="35" t="s">
        <v>1834</v>
      </c>
      <c r="T396" s="35" t="s">
        <v>186</v>
      </c>
      <c r="U396" s="35" t="s">
        <v>28</v>
      </c>
      <c r="V396" s="144">
        <v>84101.0</v>
      </c>
      <c r="W396" s="35" t="s">
        <v>29</v>
      </c>
      <c r="X396" s="42" t="s">
        <v>64</v>
      </c>
      <c r="Y396" s="29">
        <f t="shared" si="458"/>
        <v>44659</v>
      </c>
      <c r="Z396" s="30">
        <v>44700.0</v>
      </c>
      <c r="AA396" s="27" t="s">
        <v>2993</v>
      </c>
      <c r="AB396" s="27" t="str">
        <f t="shared" ref="AB396:AB397" si="462">IF(X396="V",B$3-Y396,IF(X396="C","",""))</f>
        <v/>
      </c>
      <c r="AC396" s="31">
        <f t="shared" si="459"/>
        <v>41</v>
      </c>
      <c r="AD396" s="14" t="s">
        <v>2994</v>
      </c>
      <c r="AF396" s="14"/>
      <c r="AG396" s="14"/>
      <c r="AH396" s="14"/>
      <c r="AI396" s="14"/>
      <c r="AJ396" s="14"/>
      <c r="AK396" s="14"/>
      <c r="AL396" s="14"/>
    </row>
    <row r="397" ht="15.0" customHeight="1">
      <c r="A397" s="14">
        <v>17.0</v>
      </c>
      <c r="B397" s="30">
        <v>44697.0</v>
      </c>
      <c r="C397" s="31">
        <f t="shared" si="457"/>
        <v>1215</v>
      </c>
      <c r="D397" s="14" t="s">
        <v>2995</v>
      </c>
      <c r="E397" s="34">
        <v>137170.0</v>
      </c>
      <c r="F397" s="27" t="s">
        <v>52</v>
      </c>
      <c r="G397" s="14"/>
      <c r="H397" s="14"/>
      <c r="I397" s="14"/>
      <c r="J397" s="27">
        <v>72.0</v>
      </c>
      <c r="K397" s="27"/>
      <c r="L397" s="27"/>
      <c r="M397" s="27"/>
      <c r="N397" s="27"/>
      <c r="O397" s="45" t="str">
        <f t="shared" ref="O397:P397" si="461">IF(M397&gt;0,1,"")</f>
        <v/>
      </c>
      <c r="P397" s="45" t="str">
        <f t="shared" si="461"/>
        <v/>
      </c>
      <c r="Q397" s="45"/>
      <c r="R397" s="14" t="s">
        <v>1723</v>
      </c>
      <c r="S397" s="35" t="s">
        <v>1724</v>
      </c>
      <c r="T397" s="35" t="s">
        <v>292</v>
      </c>
      <c r="U397" s="35" t="s">
        <v>28</v>
      </c>
      <c r="V397" s="144">
        <v>84120.0</v>
      </c>
      <c r="W397" s="35" t="s">
        <v>29</v>
      </c>
      <c r="X397" s="42" t="s">
        <v>64</v>
      </c>
      <c r="Y397" s="29">
        <f t="shared" si="458"/>
        <v>44697</v>
      </c>
      <c r="Z397" s="30">
        <v>44701.0</v>
      </c>
      <c r="AA397" s="27" t="s">
        <v>2996</v>
      </c>
      <c r="AB397" s="27" t="str">
        <f t="shared" si="462"/>
        <v/>
      </c>
      <c r="AC397" s="31">
        <f t="shared" si="459"/>
        <v>4</v>
      </c>
      <c r="AD397" s="14" t="s">
        <v>2997</v>
      </c>
      <c r="AF397" s="14"/>
      <c r="AG397" s="14"/>
      <c r="AH397" s="14"/>
      <c r="AI397" s="14"/>
      <c r="AJ397" s="14"/>
      <c r="AK397" s="14"/>
      <c r="AL397" s="14"/>
    </row>
    <row r="398" ht="14.25" customHeight="1">
      <c r="A398" s="14"/>
      <c r="B398" s="14"/>
      <c r="C398" s="27"/>
      <c r="D398" s="14"/>
      <c r="F398" s="27"/>
      <c r="G398" s="14"/>
      <c r="H398" s="14"/>
      <c r="I398" s="14"/>
      <c r="J398" s="27"/>
      <c r="K398" s="27"/>
      <c r="L398" s="27"/>
      <c r="M398" s="27"/>
      <c r="N398" s="27"/>
      <c r="O398" s="27"/>
      <c r="P398" s="27"/>
      <c r="Q398" s="27"/>
      <c r="R398" s="14"/>
      <c r="S398" s="14"/>
      <c r="T398" s="14"/>
      <c r="U398" s="14"/>
      <c r="V398" s="66"/>
      <c r="W398" s="14"/>
      <c r="X398" s="27"/>
      <c r="Y398" s="29"/>
      <c r="Z398" s="14"/>
      <c r="AA398" s="27"/>
      <c r="AB398" s="27"/>
      <c r="AC398" s="27"/>
      <c r="AD398" s="14"/>
      <c r="AE398" s="14"/>
      <c r="AF398" s="14"/>
    </row>
    <row r="399" ht="14.25" customHeight="1">
      <c r="A399" s="14">
        <v>12.0</v>
      </c>
      <c r="B399" s="30">
        <v>44665.0</v>
      </c>
      <c r="C399" s="31">
        <f t="shared" ref="C399:C402" si="464">B$3-B399</f>
        <v>1247</v>
      </c>
      <c r="D399" s="14" t="s">
        <v>2998</v>
      </c>
      <c r="E399" s="34">
        <v>104807.0</v>
      </c>
      <c r="F399" s="27" t="s">
        <v>52</v>
      </c>
      <c r="G399" s="14"/>
      <c r="H399" s="14"/>
      <c r="I399" s="14"/>
      <c r="J399" s="27">
        <v>47.0</v>
      </c>
      <c r="K399" s="27"/>
      <c r="L399" s="27"/>
      <c r="M399" s="27"/>
      <c r="N399" s="27"/>
      <c r="O399" s="45" t="str">
        <f t="shared" ref="O399:P399" si="463">IF(M399&gt;0,1,"")</f>
        <v/>
      </c>
      <c r="P399" s="45" t="str">
        <f t="shared" si="463"/>
        <v/>
      </c>
      <c r="Q399" s="45"/>
      <c r="R399" s="14" t="s">
        <v>261</v>
      </c>
      <c r="S399" s="35" t="s">
        <v>262</v>
      </c>
      <c r="T399" s="35" t="s">
        <v>263</v>
      </c>
      <c r="U399" s="35" t="s">
        <v>28</v>
      </c>
      <c r="V399" s="144">
        <v>84096.0</v>
      </c>
      <c r="W399" s="35" t="s">
        <v>29</v>
      </c>
      <c r="X399" s="42" t="s">
        <v>64</v>
      </c>
      <c r="Y399" s="29">
        <f t="shared" ref="Y399:Y402" si="466">IF(X399="V",B399,IF(X399="C",B399,""))</f>
        <v>44665</v>
      </c>
      <c r="Z399" s="30">
        <v>44704.0</v>
      </c>
      <c r="AA399" s="27" t="s">
        <v>2999</v>
      </c>
      <c r="AB399" s="27" t="str">
        <f t="shared" ref="AB399:AB402" si="467">IF(X399="V",B$3-Y399,IF(X399="C","",""))</f>
        <v/>
      </c>
      <c r="AC399" s="31">
        <f t="shared" ref="AC399:AC402" si="468">IF(X399="","",IF(X399="V","",IF(X399="C",Z399-Y399,"Yikes")))</f>
        <v>39</v>
      </c>
      <c r="AD399" s="14" t="s">
        <v>3000</v>
      </c>
      <c r="AF399" s="59"/>
      <c r="AG399" s="59"/>
      <c r="AH399" s="14"/>
      <c r="AI399" s="14"/>
      <c r="AJ399" s="14"/>
      <c r="AK399" s="14"/>
      <c r="AL399" s="14"/>
    </row>
    <row r="400" ht="14.25" customHeight="1">
      <c r="A400" s="32">
        <v>16.0</v>
      </c>
      <c r="B400" s="46">
        <v>44683.0</v>
      </c>
      <c r="C400" s="31">
        <f t="shared" si="464"/>
        <v>1229</v>
      </c>
      <c r="D400" s="32" t="s">
        <v>2959</v>
      </c>
      <c r="E400" s="32">
        <v>80091.0</v>
      </c>
      <c r="F400" s="48" t="s">
        <v>52</v>
      </c>
      <c r="G400" s="32"/>
      <c r="H400" s="32"/>
      <c r="I400" s="32"/>
      <c r="J400" s="48">
        <v>80.0</v>
      </c>
      <c r="K400" s="48"/>
      <c r="L400" s="48"/>
      <c r="M400" s="48"/>
      <c r="N400" s="48"/>
      <c r="O400" s="45" t="str">
        <f t="shared" ref="O400:P400" si="465">IF(M400&gt;0,1,"")</f>
        <v/>
      </c>
      <c r="P400" s="45" t="str">
        <f t="shared" si="465"/>
        <v/>
      </c>
      <c r="Q400" s="45"/>
      <c r="R400" s="32" t="s">
        <v>1985</v>
      </c>
      <c r="S400" s="32" t="s">
        <v>1986</v>
      </c>
      <c r="T400" s="32" t="s">
        <v>362</v>
      </c>
      <c r="U400" s="32" t="s">
        <v>28</v>
      </c>
      <c r="V400" s="84">
        <v>84074.0</v>
      </c>
      <c r="W400" s="32" t="s">
        <v>75</v>
      </c>
      <c r="X400" s="48" t="s">
        <v>64</v>
      </c>
      <c r="Y400" s="46">
        <f t="shared" si="466"/>
        <v>44683</v>
      </c>
      <c r="Z400" s="46">
        <v>44705.0</v>
      </c>
      <c r="AA400" s="48" t="s">
        <v>3001</v>
      </c>
      <c r="AB400" s="48" t="str">
        <f t="shared" si="467"/>
        <v/>
      </c>
      <c r="AC400" s="47">
        <f t="shared" si="468"/>
        <v>22</v>
      </c>
      <c r="AD400" s="32" t="s">
        <v>3002</v>
      </c>
      <c r="AF400" s="14"/>
      <c r="AG400" s="14"/>
      <c r="AH400" s="14"/>
      <c r="AI400" s="14"/>
      <c r="AJ400" s="14"/>
      <c r="AK400" s="14"/>
      <c r="AL400" s="14"/>
    </row>
    <row r="401" ht="14.25" customHeight="1">
      <c r="A401" s="14">
        <v>8.0</v>
      </c>
      <c r="B401" s="30">
        <v>44669.0</v>
      </c>
      <c r="C401" s="31">
        <f t="shared" si="464"/>
        <v>1243</v>
      </c>
      <c r="D401" s="14" t="s">
        <v>3003</v>
      </c>
      <c r="E401" s="34">
        <v>105384.0</v>
      </c>
      <c r="F401" s="27" t="s">
        <v>52</v>
      </c>
      <c r="G401" s="14"/>
      <c r="H401" s="14"/>
      <c r="I401" s="14"/>
      <c r="J401" s="27">
        <v>31.0</v>
      </c>
      <c r="K401" s="27"/>
      <c r="L401" s="27"/>
      <c r="M401" s="27"/>
      <c r="N401" s="27"/>
      <c r="O401" s="45" t="str">
        <f t="shared" ref="O401:P401" si="469">IF(M401&gt;0,1,"")</f>
        <v/>
      </c>
      <c r="P401" s="45" t="str">
        <f t="shared" si="469"/>
        <v/>
      </c>
      <c r="Q401" s="45"/>
      <c r="R401" s="14" t="s">
        <v>505</v>
      </c>
      <c r="S401" s="35" t="s">
        <v>506</v>
      </c>
      <c r="T401" s="35" t="s">
        <v>292</v>
      </c>
      <c r="U401" s="35" t="s">
        <v>28</v>
      </c>
      <c r="V401" s="144">
        <v>84128.0</v>
      </c>
      <c r="W401" s="35" t="s">
        <v>29</v>
      </c>
      <c r="X401" s="42" t="s">
        <v>64</v>
      </c>
      <c r="Y401" s="29">
        <f t="shared" si="466"/>
        <v>44669</v>
      </c>
      <c r="Z401" s="30">
        <v>44705.0</v>
      </c>
      <c r="AA401" s="27" t="s">
        <v>3004</v>
      </c>
      <c r="AB401" s="27" t="str">
        <f t="shared" si="467"/>
        <v/>
      </c>
      <c r="AC401" s="31">
        <f t="shared" si="468"/>
        <v>36</v>
      </c>
      <c r="AD401" s="14" t="s">
        <v>3005</v>
      </c>
      <c r="AF401" s="14"/>
      <c r="AG401" s="14"/>
      <c r="AH401" s="14"/>
      <c r="AI401" s="14"/>
      <c r="AJ401" s="14"/>
      <c r="AK401" s="14"/>
      <c r="AL401" s="14"/>
    </row>
    <row r="402" ht="14.25" customHeight="1">
      <c r="A402" s="14">
        <v>4.0</v>
      </c>
      <c r="B402" s="30">
        <v>44692.0</v>
      </c>
      <c r="C402" s="31">
        <f t="shared" si="464"/>
        <v>1220</v>
      </c>
      <c r="D402" s="14" t="s">
        <v>3006</v>
      </c>
      <c r="E402" s="34">
        <v>31181.0</v>
      </c>
      <c r="F402" s="27" t="s">
        <v>52</v>
      </c>
      <c r="G402" s="14"/>
      <c r="H402" s="14"/>
      <c r="I402" s="14"/>
      <c r="J402" s="27">
        <v>18.0</v>
      </c>
      <c r="K402" s="27"/>
      <c r="L402" s="27"/>
      <c r="M402" s="27"/>
      <c r="N402" s="27"/>
      <c r="O402" s="45" t="str">
        <f t="shared" ref="O402:P402" si="470">IF(M402&gt;0,1,"")</f>
        <v/>
      </c>
      <c r="P402" s="45" t="str">
        <f t="shared" si="470"/>
        <v/>
      </c>
      <c r="Q402" s="45"/>
      <c r="R402" s="14" t="s">
        <v>832</v>
      </c>
      <c r="S402" s="35" t="s">
        <v>833</v>
      </c>
      <c r="T402" s="35" t="s">
        <v>731</v>
      </c>
      <c r="U402" s="35" t="s">
        <v>28</v>
      </c>
      <c r="V402" s="144">
        <v>84107.0</v>
      </c>
      <c r="W402" s="35" t="s">
        <v>29</v>
      </c>
      <c r="X402" s="42" t="s">
        <v>64</v>
      </c>
      <c r="Y402" s="29">
        <f t="shared" si="466"/>
        <v>44692</v>
      </c>
      <c r="Z402" s="30">
        <v>44706.0</v>
      </c>
      <c r="AA402" s="27" t="s">
        <v>3007</v>
      </c>
      <c r="AB402" s="27" t="str">
        <f t="shared" si="467"/>
        <v/>
      </c>
      <c r="AC402" s="31">
        <f t="shared" si="468"/>
        <v>14</v>
      </c>
      <c r="AD402" s="14" t="s">
        <v>3008</v>
      </c>
      <c r="AF402" s="14"/>
      <c r="AG402" s="14"/>
      <c r="AH402" s="14"/>
      <c r="AI402" s="14"/>
      <c r="AJ402" s="14"/>
      <c r="AK402" s="14"/>
      <c r="AL402" s="14"/>
    </row>
    <row r="403" ht="14.25" customHeight="1">
      <c r="A403" s="14"/>
      <c r="B403" s="14"/>
      <c r="C403" s="27"/>
      <c r="D403" s="14"/>
      <c r="F403" s="27"/>
      <c r="G403" s="14"/>
      <c r="H403" s="14"/>
      <c r="I403" s="14"/>
      <c r="J403" s="27"/>
      <c r="K403" s="27"/>
      <c r="L403" s="27"/>
      <c r="M403" s="27"/>
      <c r="N403" s="27"/>
      <c r="O403" s="27"/>
      <c r="P403" s="27"/>
      <c r="Q403" s="27"/>
      <c r="R403" s="14"/>
      <c r="S403" s="14"/>
      <c r="T403" s="14"/>
      <c r="U403" s="14"/>
      <c r="V403" s="66"/>
      <c r="W403" s="14"/>
      <c r="X403" s="27"/>
      <c r="Y403" s="29"/>
      <c r="Z403" s="14"/>
      <c r="AA403" s="27"/>
      <c r="AB403" s="27"/>
      <c r="AC403" s="27"/>
      <c r="AD403" s="14"/>
      <c r="AE403" s="14"/>
      <c r="AF403" s="14"/>
    </row>
    <row r="404" ht="14.25" customHeight="1">
      <c r="A404" s="14">
        <v>4.0</v>
      </c>
      <c r="B404" s="30">
        <v>44700.0</v>
      </c>
      <c r="C404" s="31">
        <f t="shared" ref="C404:C410" si="472">B$3-B404</f>
        <v>1212</v>
      </c>
      <c r="D404" s="14" t="s">
        <v>3009</v>
      </c>
      <c r="E404" s="34">
        <v>24712.0</v>
      </c>
      <c r="F404" s="27" t="s">
        <v>52</v>
      </c>
      <c r="G404" s="14"/>
      <c r="H404" s="14"/>
      <c r="I404" s="14"/>
      <c r="J404" s="27">
        <v>17.0</v>
      </c>
      <c r="K404" s="27"/>
      <c r="L404" s="27"/>
      <c r="M404" s="27"/>
      <c r="N404" s="27"/>
      <c r="O404" s="45" t="str">
        <f t="shared" ref="O404:P404" si="471">IF(M404&gt;0,1,"")</f>
        <v/>
      </c>
      <c r="P404" s="45" t="str">
        <f t="shared" si="471"/>
        <v/>
      </c>
      <c r="Q404" s="45"/>
      <c r="R404" s="14" t="s">
        <v>1842</v>
      </c>
      <c r="S404" s="35" t="s">
        <v>1844</v>
      </c>
      <c r="T404" s="35" t="s">
        <v>186</v>
      </c>
      <c r="U404" s="35" t="s">
        <v>28</v>
      </c>
      <c r="V404" s="144">
        <v>84105.0</v>
      </c>
      <c r="W404" s="35" t="s">
        <v>29</v>
      </c>
      <c r="X404" s="42" t="s">
        <v>64</v>
      </c>
      <c r="Y404" s="29">
        <f t="shared" ref="Y404:Y407" si="474">IF(X404="V",B404,IF(X404="C",B404,""))</f>
        <v>44700</v>
      </c>
      <c r="Z404" s="30">
        <v>44712.0</v>
      </c>
      <c r="AA404" s="27" t="s">
        <v>3010</v>
      </c>
      <c r="AB404" s="27" t="str">
        <f t="shared" ref="AB404:AB407" si="475">IF(X404="V",B$3-Y404,IF(X404="C","",""))</f>
        <v/>
      </c>
      <c r="AC404" s="31">
        <f t="shared" ref="AC404:AC406" si="476">IF(X404="","",IF(X404="V","",IF(X404="C",Z404-Y404,"Yikes")))</f>
        <v>12</v>
      </c>
      <c r="AD404" s="14" t="s">
        <v>3011</v>
      </c>
      <c r="AF404" s="14"/>
      <c r="AG404" s="14"/>
      <c r="AH404" s="14"/>
      <c r="AI404" s="14"/>
      <c r="AJ404" s="14"/>
      <c r="AK404" s="14"/>
      <c r="AL404" s="14"/>
    </row>
    <row r="405" ht="14.25" customHeight="1">
      <c r="A405" s="14">
        <v>8.0</v>
      </c>
      <c r="B405" s="30">
        <v>44694.0</v>
      </c>
      <c r="C405" s="31">
        <f t="shared" si="472"/>
        <v>1218</v>
      </c>
      <c r="D405" s="14" t="s">
        <v>3012</v>
      </c>
      <c r="E405" s="34">
        <v>34793.0</v>
      </c>
      <c r="F405" s="27" t="s">
        <v>52</v>
      </c>
      <c r="G405" s="14"/>
      <c r="H405" s="14"/>
      <c r="I405" s="14"/>
      <c r="J405" s="27">
        <v>40.0</v>
      </c>
      <c r="K405" s="27"/>
      <c r="L405" s="27"/>
      <c r="M405" s="27"/>
      <c r="N405" s="27"/>
      <c r="O405" s="45" t="str">
        <f t="shared" ref="O405:P405" si="473">IF(M405&gt;0,1,"")</f>
        <v/>
      </c>
      <c r="P405" s="45" t="str">
        <f t="shared" si="473"/>
        <v/>
      </c>
      <c r="Q405" s="45"/>
      <c r="R405" s="14" t="s">
        <v>413</v>
      </c>
      <c r="S405" s="35" t="s">
        <v>414</v>
      </c>
      <c r="T405" s="35" t="s">
        <v>186</v>
      </c>
      <c r="U405" s="35" t="s">
        <v>28</v>
      </c>
      <c r="V405" s="144">
        <v>84101.0</v>
      </c>
      <c r="W405" s="35" t="s">
        <v>29</v>
      </c>
      <c r="X405" s="42" t="s">
        <v>64</v>
      </c>
      <c r="Y405" s="29">
        <f t="shared" si="474"/>
        <v>44694</v>
      </c>
      <c r="Z405" s="30">
        <v>44712.0</v>
      </c>
      <c r="AA405" s="27" t="s">
        <v>3013</v>
      </c>
      <c r="AB405" s="27" t="str">
        <f t="shared" si="475"/>
        <v/>
      </c>
      <c r="AC405" s="31">
        <f t="shared" si="476"/>
        <v>18</v>
      </c>
      <c r="AD405" s="14" t="s">
        <v>3014</v>
      </c>
      <c r="AF405" s="14"/>
      <c r="AG405" s="14"/>
      <c r="AH405" s="14"/>
      <c r="AI405" s="14"/>
      <c r="AJ405" s="14"/>
      <c r="AK405" s="14"/>
      <c r="AL405" s="14"/>
    </row>
    <row r="406" ht="14.25" customHeight="1">
      <c r="A406" s="169"/>
      <c r="B406" s="170">
        <v>44477.0</v>
      </c>
      <c r="C406" s="171">
        <f t="shared" si="472"/>
        <v>1435</v>
      </c>
      <c r="D406" s="169" t="s">
        <v>3015</v>
      </c>
      <c r="E406" s="169">
        <v>1.223703E7</v>
      </c>
      <c r="F406" s="172" t="s">
        <v>52</v>
      </c>
      <c r="G406" s="169"/>
      <c r="H406" s="169"/>
      <c r="I406" s="169"/>
      <c r="J406" s="172">
        <v>0.0</v>
      </c>
      <c r="K406" s="172">
        <v>20.0</v>
      </c>
      <c r="L406" s="172"/>
      <c r="M406" s="172"/>
      <c r="N406" s="172"/>
      <c r="O406" s="173" t="str">
        <f t="shared" ref="O406:P406" si="477">IF(M406&gt;0,1,"")</f>
        <v/>
      </c>
      <c r="P406" s="173" t="str">
        <f t="shared" si="477"/>
        <v/>
      </c>
      <c r="Q406" s="173"/>
      <c r="R406" s="169" t="s">
        <v>3016</v>
      </c>
      <c r="S406" s="174" t="s">
        <v>3017</v>
      </c>
      <c r="T406" s="174" t="s">
        <v>186</v>
      </c>
      <c r="U406" s="174" t="s">
        <v>28</v>
      </c>
      <c r="V406" s="175">
        <v>84101.0</v>
      </c>
      <c r="W406" s="174" t="s">
        <v>29</v>
      </c>
      <c r="X406" s="176"/>
      <c r="Y406" s="177" t="str">
        <f t="shared" si="474"/>
        <v/>
      </c>
      <c r="Z406" s="170">
        <v>44712.0</v>
      </c>
      <c r="AA406" s="176" t="s">
        <v>3018</v>
      </c>
      <c r="AB406" s="178" t="str">
        <f t="shared" si="475"/>
        <v/>
      </c>
      <c r="AC406" s="179" t="str">
        <f t="shared" si="476"/>
        <v/>
      </c>
      <c r="AD406" s="174" t="s">
        <v>3019</v>
      </c>
      <c r="AE406" s="71"/>
      <c r="AF406" s="71"/>
      <c r="AG406" s="71"/>
      <c r="AH406" s="71"/>
      <c r="AI406" s="71"/>
      <c r="AJ406" s="71"/>
      <c r="AK406" s="71"/>
      <c r="AL406" s="71"/>
    </row>
    <row r="407" ht="14.25" customHeight="1">
      <c r="A407" s="14">
        <v>6.0</v>
      </c>
      <c r="B407" s="30">
        <v>44679.0</v>
      </c>
      <c r="C407" s="31">
        <f t="shared" si="472"/>
        <v>1233</v>
      </c>
      <c r="D407" s="14" t="s">
        <v>3020</v>
      </c>
      <c r="E407" s="34">
        <v>32255.0</v>
      </c>
      <c r="F407" s="27" t="s">
        <v>52</v>
      </c>
      <c r="G407" s="14"/>
      <c r="H407" s="14"/>
      <c r="I407" s="14"/>
      <c r="J407" s="27">
        <v>21.0</v>
      </c>
      <c r="K407" s="27"/>
      <c r="L407" s="27"/>
      <c r="M407" s="27"/>
      <c r="N407" s="27"/>
      <c r="O407" s="45" t="str">
        <f t="shared" ref="O407:P407" si="478">IF(M407&gt;0,1,"")</f>
        <v/>
      </c>
      <c r="P407" s="45" t="str">
        <f t="shared" si="478"/>
        <v/>
      </c>
      <c r="Q407" s="45"/>
      <c r="R407" s="14" t="s">
        <v>2199</v>
      </c>
      <c r="S407" s="35" t="s">
        <v>936</v>
      </c>
      <c r="T407" s="35" t="s">
        <v>292</v>
      </c>
      <c r="U407" s="35" t="s">
        <v>28</v>
      </c>
      <c r="V407" s="144">
        <v>84119.0</v>
      </c>
      <c r="W407" s="35" t="s">
        <v>29</v>
      </c>
      <c r="X407" s="42" t="s">
        <v>1642</v>
      </c>
      <c r="Y407" s="29">
        <f t="shared" si="474"/>
        <v>44679</v>
      </c>
      <c r="Z407" s="30"/>
      <c r="AA407" s="27"/>
      <c r="AB407" s="27">
        <f t="shared" si="475"/>
        <v>1233</v>
      </c>
      <c r="AC407" s="31" t="str">
        <f>IF(X407="","",IF(X407="V","",IF(X407="C",Z408-Y407,"Yikes")))</f>
        <v/>
      </c>
      <c r="AD407" s="14" t="s">
        <v>3021</v>
      </c>
      <c r="AF407" s="14"/>
      <c r="AG407" s="14"/>
      <c r="AH407" s="14"/>
      <c r="AI407" s="14"/>
      <c r="AJ407" s="14"/>
      <c r="AK407" s="14"/>
      <c r="AL407" s="14"/>
    </row>
    <row r="408" ht="14.25" customHeight="1">
      <c r="A408" s="14"/>
      <c r="B408" s="170">
        <v>44426.0</v>
      </c>
      <c r="C408" s="171">
        <f t="shared" si="472"/>
        <v>1486</v>
      </c>
      <c r="D408" s="169" t="s">
        <v>3022</v>
      </c>
      <c r="E408" s="169">
        <v>132.0</v>
      </c>
      <c r="F408" s="172" t="s">
        <v>52</v>
      </c>
      <c r="G408" s="169"/>
      <c r="H408" s="169"/>
      <c r="I408" s="169"/>
      <c r="J408" s="172">
        <v>0.0</v>
      </c>
      <c r="K408" s="172">
        <v>20.0</v>
      </c>
      <c r="L408" s="172"/>
      <c r="M408" s="172"/>
      <c r="N408" s="172"/>
      <c r="O408" s="173" t="str">
        <f t="shared" ref="O408:P408" si="479">IF(M408&gt;0,1,"")</f>
        <v/>
      </c>
      <c r="P408" s="173" t="str">
        <f t="shared" si="479"/>
        <v/>
      </c>
      <c r="Q408" s="173"/>
      <c r="R408" s="169" t="s">
        <v>3023</v>
      </c>
      <c r="S408" s="174" t="s">
        <v>3024</v>
      </c>
      <c r="T408" s="174" t="s">
        <v>292</v>
      </c>
      <c r="U408" s="174" t="s">
        <v>28</v>
      </c>
      <c r="V408" s="175">
        <v>84118.0</v>
      </c>
      <c r="W408" s="174" t="s">
        <v>29</v>
      </c>
      <c r="X408" s="176"/>
      <c r="Y408" s="177"/>
      <c r="Z408" s="170">
        <v>44713.0</v>
      </c>
      <c r="AA408" s="176" t="s">
        <v>3025</v>
      </c>
      <c r="AB408" s="178"/>
      <c r="AC408" s="179"/>
      <c r="AD408" s="174" t="s">
        <v>3019</v>
      </c>
      <c r="AE408" s="14"/>
      <c r="AF408" s="14"/>
    </row>
    <row r="409" ht="14.25" customHeight="1">
      <c r="A409" s="14">
        <v>10.0</v>
      </c>
      <c r="B409" s="30">
        <v>44669.0</v>
      </c>
      <c r="C409" s="31">
        <f t="shared" si="472"/>
        <v>1243</v>
      </c>
      <c r="D409" s="14" t="s">
        <v>2979</v>
      </c>
      <c r="E409" s="34">
        <v>50120.0</v>
      </c>
      <c r="F409" s="27" t="s">
        <v>52</v>
      </c>
      <c r="G409" s="14"/>
      <c r="H409" s="14"/>
      <c r="I409" s="14"/>
      <c r="J409" s="27">
        <v>56.0</v>
      </c>
      <c r="K409" s="27"/>
      <c r="L409" s="27"/>
      <c r="M409" s="27"/>
      <c r="N409" s="27"/>
      <c r="O409" s="45" t="str">
        <f t="shared" ref="O409:P409" si="480">IF(M409&gt;0,1,"")</f>
        <v/>
      </c>
      <c r="P409" s="45" t="str">
        <f t="shared" si="480"/>
        <v/>
      </c>
      <c r="Q409" s="45"/>
      <c r="R409" s="14" t="s">
        <v>1712</v>
      </c>
      <c r="S409" s="14" t="s">
        <v>1713</v>
      </c>
      <c r="T409" s="14" t="s">
        <v>292</v>
      </c>
      <c r="U409" s="14" t="s">
        <v>28</v>
      </c>
      <c r="V409" s="66">
        <v>84119.0</v>
      </c>
      <c r="W409" s="14" t="s">
        <v>29</v>
      </c>
      <c r="X409" s="27" t="s">
        <v>1642</v>
      </c>
      <c r="Y409" s="30">
        <f t="shared" ref="Y409:Y410" si="482">IF(X409="V",B409,IF(X409="C",B409,""))</f>
        <v>44669</v>
      </c>
      <c r="Z409" s="30"/>
      <c r="AA409" s="27"/>
      <c r="AB409" s="27">
        <f t="shared" ref="AB409:AB410" si="483">IF(X409="V",B$3-Y409,IF(X409="C","",""))</f>
        <v>1243</v>
      </c>
      <c r="AC409" s="31" t="str">
        <f t="shared" ref="AC409:AC410" si="484">IF(X409="","",IF(X409="V","",IF(X409="C",Z409-Y409,"Yikes")))</f>
        <v/>
      </c>
      <c r="AD409" s="145" t="s">
        <v>2980</v>
      </c>
      <c r="AF409" s="14"/>
      <c r="AG409" s="14"/>
      <c r="AH409" s="14"/>
      <c r="AI409" s="14"/>
      <c r="AJ409" s="14"/>
      <c r="AK409" s="14"/>
      <c r="AL409" s="14"/>
    </row>
    <row r="410" ht="14.25" customHeight="1">
      <c r="A410" s="14"/>
      <c r="B410" s="170">
        <v>44421.0</v>
      </c>
      <c r="C410" s="171">
        <f t="shared" si="472"/>
        <v>1491</v>
      </c>
      <c r="D410" s="169" t="s">
        <v>3026</v>
      </c>
      <c r="E410" s="169">
        <v>58078.0</v>
      </c>
      <c r="F410" s="172" t="s">
        <v>52</v>
      </c>
      <c r="G410" s="169"/>
      <c r="H410" s="169"/>
      <c r="I410" s="169"/>
      <c r="J410" s="172">
        <v>0.0</v>
      </c>
      <c r="K410" s="172">
        <v>56.0</v>
      </c>
      <c r="L410" s="172"/>
      <c r="M410" s="172"/>
      <c r="N410" s="172"/>
      <c r="O410" s="173" t="str">
        <f t="shared" ref="O410:P410" si="481">IF(M410&gt;0,1,"")</f>
        <v/>
      </c>
      <c r="P410" s="173" t="str">
        <f t="shared" si="481"/>
        <v/>
      </c>
      <c r="Q410" s="173"/>
      <c r="R410" s="169" t="s">
        <v>3027</v>
      </c>
      <c r="S410" s="174" t="s">
        <v>3028</v>
      </c>
      <c r="T410" s="174" t="s">
        <v>27</v>
      </c>
      <c r="U410" s="174" t="s">
        <v>28</v>
      </c>
      <c r="V410" s="175">
        <v>84094.0</v>
      </c>
      <c r="W410" s="174" t="s">
        <v>29</v>
      </c>
      <c r="X410" s="176"/>
      <c r="Y410" s="177" t="str">
        <f t="shared" si="482"/>
        <v/>
      </c>
      <c r="Z410" s="170">
        <v>44715.0</v>
      </c>
      <c r="AA410" s="176" t="s">
        <v>3029</v>
      </c>
      <c r="AB410" s="178" t="str">
        <f t="shared" si="483"/>
        <v/>
      </c>
      <c r="AC410" s="179" t="str">
        <f t="shared" si="484"/>
        <v/>
      </c>
      <c r="AD410" s="174" t="s">
        <v>3030</v>
      </c>
      <c r="AE410" s="14"/>
      <c r="AF410" s="14"/>
    </row>
    <row r="411" ht="14.25" customHeight="1">
      <c r="A411" s="14"/>
      <c r="B411" s="14"/>
      <c r="C411" s="27"/>
      <c r="D411" s="14"/>
      <c r="F411" s="27"/>
      <c r="G411" s="14"/>
      <c r="H411" s="14"/>
      <c r="I411" s="14"/>
      <c r="J411" s="27"/>
      <c r="K411" s="27"/>
      <c r="L411" s="27"/>
      <c r="M411" s="27"/>
      <c r="N411" s="27"/>
      <c r="O411" s="27"/>
      <c r="P411" s="27"/>
      <c r="Q411" s="27"/>
      <c r="R411" s="14"/>
      <c r="S411" s="14"/>
      <c r="T411" s="14"/>
      <c r="U411" s="14"/>
      <c r="V411" s="66"/>
      <c r="W411" s="14"/>
      <c r="X411" s="27"/>
      <c r="Y411" s="29"/>
      <c r="Z411" s="14"/>
      <c r="AA411" s="27"/>
      <c r="AB411" s="27"/>
      <c r="AC411" s="27"/>
      <c r="AD411" s="14"/>
      <c r="AE411" s="14"/>
      <c r="AF411" s="14"/>
    </row>
    <row r="412" ht="15.0" customHeight="1">
      <c r="A412" s="59">
        <v>37.0</v>
      </c>
      <c r="B412" s="60">
        <v>44474.0</v>
      </c>
      <c r="C412" s="31">
        <f t="shared" ref="C412:C415" si="486">B$3-B412</f>
        <v>1438</v>
      </c>
      <c r="D412" s="59" t="s">
        <v>2573</v>
      </c>
      <c r="E412" s="59">
        <v>115255.0</v>
      </c>
      <c r="F412" s="45" t="s">
        <v>52</v>
      </c>
      <c r="G412" s="59"/>
      <c r="H412" s="59"/>
      <c r="I412" s="59"/>
      <c r="J412" s="45">
        <f>196-62</f>
        <v>134</v>
      </c>
      <c r="K412" s="45"/>
      <c r="L412" s="45"/>
      <c r="M412" s="45">
        <v>9.0</v>
      </c>
      <c r="N412" s="45">
        <v>0.0</v>
      </c>
      <c r="O412" s="45">
        <f t="shared" ref="O412:P412" si="485">IF(M412&gt;0,1,"")</f>
        <v>1</v>
      </c>
      <c r="P412" s="45" t="str">
        <f t="shared" si="485"/>
        <v/>
      </c>
      <c r="Q412" s="45"/>
      <c r="R412" s="59" t="s">
        <v>1518</v>
      </c>
      <c r="S412" s="59" t="s">
        <v>1520</v>
      </c>
      <c r="T412" s="59" t="s">
        <v>1521</v>
      </c>
      <c r="U412" s="59" t="s">
        <v>28</v>
      </c>
      <c r="V412" s="73">
        <v>84020.0</v>
      </c>
      <c r="W412" s="59" t="s">
        <v>29</v>
      </c>
      <c r="X412" s="45" t="s">
        <v>64</v>
      </c>
      <c r="Y412" s="60">
        <v>44704.0</v>
      </c>
      <c r="Z412" s="60">
        <v>44719.0</v>
      </c>
      <c r="AA412" s="45" t="s">
        <v>3031</v>
      </c>
      <c r="AB412" s="45" t="str">
        <f>IF(X412="V",B$3-Y412,IF(X412="C","",""))</f>
        <v/>
      </c>
      <c r="AC412" s="61">
        <f t="shared" ref="AC412:AC415" si="488">IF(X412="","",IF(X412="V","",IF(X412="C",Z412-Y412,"Yikes")))</f>
        <v>15</v>
      </c>
      <c r="AD412" s="156" t="s">
        <v>3032</v>
      </c>
      <c r="AF412" s="14"/>
      <c r="AG412" s="14"/>
      <c r="AH412" s="14"/>
      <c r="AI412" s="14"/>
      <c r="AJ412" s="14"/>
      <c r="AK412" s="14"/>
      <c r="AL412" s="14"/>
    </row>
    <row r="413" ht="14.25" customHeight="1">
      <c r="A413" s="39">
        <v>14.0</v>
      </c>
      <c r="B413" s="37">
        <v>44698.0</v>
      </c>
      <c r="C413" s="38">
        <f t="shared" si="486"/>
        <v>1214</v>
      </c>
      <c r="D413" s="39" t="s">
        <v>3033</v>
      </c>
      <c r="E413" s="40">
        <v>1.2237872E7</v>
      </c>
      <c r="F413" s="36" t="s">
        <v>52</v>
      </c>
      <c r="G413" s="14"/>
      <c r="H413" s="14"/>
      <c r="I413" s="14"/>
      <c r="J413" s="36">
        <v>65.0</v>
      </c>
      <c r="O413" s="14" t="str">
        <f t="shared" ref="O413:P413" si="487">IF(M413&gt;0,1,"")</f>
        <v/>
      </c>
      <c r="P413" s="14" t="str">
        <f t="shared" si="487"/>
        <v/>
      </c>
      <c r="Q413" s="14"/>
      <c r="R413" s="39" t="s">
        <v>254</v>
      </c>
      <c r="S413" s="39" t="s">
        <v>255</v>
      </c>
      <c r="T413" s="39" t="s">
        <v>256</v>
      </c>
      <c r="U413" s="39" t="s">
        <v>28</v>
      </c>
      <c r="V413" s="81">
        <v>84057.0</v>
      </c>
      <c r="W413" s="39" t="s">
        <v>35</v>
      </c>
      <c r="X413" s="36" t="s">
        <v>64</v>
      </c>
      <c r="Y413" s="37">
        <f t="shared" ref="Y413:Y415" si="490">IF(X413="V",B413,IF(X413="C",B413,""))</f>
        <v>44698</v>
      </c>
      <c r="Z413" s="37">
        <v>44719.0</v>
      </c>
      <c r="AA413" s="36" t="s">
        <v>3034</v>
      </c>
      <c r="AB413" s="36"/>
      <c r="AC413" s="38">
        <f t="shared" si="488"/>
        <v>21</v>
      </c>
      <c r="AD413" s="146" t="s">
        <v>3035</v>
      </c>
      <c r="AF413" s="14"/>
      <c r="AG413" s="14"/>
      <c r="AH413" s="14"/>
      <c r="AI413" s="14"/>
      <c r="AJ413" s="14"/>
      <c r="AK413" s="14"/>
      <c r="AL413" s="14"/>
    </row>
    <row r="414" ht="14.25" customHeight="1">
      <c r="A414" s="14">
        <v>10.0</v>
      </c>
      <c r="B414" s="30">
        <v>44706.0</v>
      </c>
      <c r="C414" s="31">
        <f t="shared" si="486"/>
        <v>1206</v>
      </c>
      <c r="D414" s="14" t="s">
        <v>3036</v>
      </c>
      <c r="E414" s="34">
        <v>15948.0</v>
      </c>
      <c r="F414" s="27" t="s">
        <v>52</v>
      </c>
      <c r="G414" s="14"/>
      <c r="H414" s="14"/>
      <c r="I414" s="14"/>
      <c r="J414" s="27">
        <v>55.0</v>
      </c>
      <c r="K414" s="27"/>
      <c r="L414" s="27"/>
      <c r="M414" s="27"/>
      <c r="N414" s="27"/>
      <c r="O414" s="45" t="str">
        <f t="shared" ref="O414:P414" si="489">IF(M414&gt;0,1,"")</f>
        <v/>
      </c>
      <c r="P414" s="45" t="str">
        <f t="shared" si="489"/>
        <v/>
      </c>
      <c r="Q414" s="45"/>
      <c r="R414" s="14" t="s">
        <v>2011</v>
      </c>
      <c r="S414" s="35" t="s">
        <v>2012</v>
      </c>
      <c r="T414" s="35" t="s">
        <v>186</v>
      </c>
      <c r="U414" s="35" t="s">
        <v>28</v>
      </c>
      <c r="V414" s="144">
        <v>84123.0</v>
      </c>
      <c r="W414" s="35" t="s">
        <v>29</v>
      </c>
      <c r="X414" s="42" t="s">
        <v>64</v>
      </c>
      <c r="Y414" s="29">
        <f t="shared" si="490"/>
        <v>44706</v>
      </c>
      <c r="Z414" s="30">
        <v>44722.0</v>
      </c>
      <c r="AA414" s="27" t="s">
        <v>3037</v>
      </c>
      <c r="AB414" s="27" t="str">
        <f t="shared" ref="AB414:AB415" si="492">IF(X414="V",B$3-Y414,IF(X414="C","",""))</f>
        <v/>
      </c>
      <c r="AC414" s="31">
        <f t="shared" si="488"/>
        <v>16</v>
      </c>
      <c r="AD414" s="14" t="s">
        <v>3038</v>
      </c>
      <c r="AF414" s="14"/>
      <c r="AG414" s="14"/>
      <c r="AH414" s="14"/>
      <c r="AI414" s="14"/>
      <c r="AJ414" s="14"/>
      <c r="AK414" s="14"/>
      <c r="AL414" s="14"/>
    </row>
    <row r="415" ht="14.25" customHeight="1">
      <c r="A415" s="59">
        <v>21.0</v>
      </c>
      <c r="B415" s="60">
        <v>44712.0</v>
      </c>
      <c r="C415" s="61">
        <f t="shared" si="486"/>
        <v>1200</v>
      </c>
      <c r="D415" s="59" t="s">
        <v>3039</v>
      </c>
      <c r="E415" s="59">
        <v>215001.0</v>
      </c>
      <c r="F415" s="45" t="s">
        <v>52</v>
      </c>
      <c r="G415" s="59"/>
      <c r="H415" s="59"/>
      <c r="I415" s="59"/>
      <c r="J415" s="72">
        <v>88.0</v>
      </c>
      <c r="K415" s="72"/>
      <c r="L415" s="72"/>
      <c r="M415" s="72">
        <v>5.0</v>
      </c>
      <c r="N415" s="72">
        <v>0.0</v>
      </c>
      <c r="O415" s="45">
        <f t="shared" ref="O415:P415" si="491">IF(M415&gt;0,1,"")</f>
        <v>1</v>
      </c>
      <c r="P415" s="45" t="str">
        <f t="shared" si="491"/>
        <v/>
      </c>
      <c r="Q415" s="45"/>
      <c r="R415" s="59" t="s">
        <v>3040</v>
      </c>
      <c r="S415" s="73" t="s">
        <v>526</v>
      </c>
      <c r="T415" s="62" t="s">
        <v>527</v>
      </c>
      <c r="U415" s="62" t="s">
        <v>28</v>
      </c>
      <c r="V415" s="73">
        <v>84115.0</v>
      </c>
      <c r="W415" s="62" t="s">
        <v>29</v>
      </c>
      <c r="X415" s="64"/>
      <c r="Y415" s="29" t="str">
        <f t="shared" si="490"/>
        <v/>
      </c>
      <c r="Z415" s="60"/>
      <c r="AA415" s="45"/>
      <c r="AB415" s="45" t="str">
        <f t="shared" si="492"/>
        <v/>
      </c>
      <c r="AC415" s="61" t="str">
        <f t="shared" si="488"/>
        <v/>
      </c>
      <c r="AD415" s="59" t="s">
        <v>3041</v>
      </c>
      <c r="AF415" s="14"/>
      <c r="AG415" s="14"/>
      <c r="AH415" s="14"/>
      <c r="AI415" s="14"/>
      <c r="AJ415" s="14"/>
      <c r="AK415" s="14"/>
      <c r="AL415" s="14"/>
    </row>
    <row r="416" ht="14.25" customHeight="1">
      <c r="A416" s="14"/>
      <c r="B416" s="14"/>
      <c r="C416" s="27"/>
      <c r="D416" s="14"/>
      <c r="F416" s="27"/>
      <c r="G416" s="14"/>
      <c r="H416" s="14"/>
      <c r="I416" s="14"/>
      <c r="J416" s="27"/>
      <c r="K416" s="27"/>
      <c r="L416" s="27"/>
      <c r="M416" s="27"/>
      <c r="N416" s="27"/>
      <c r="O416" s="27"/>
      <c r="P416" s="27"/>
      <c r="Q416" s="27"/>
      <c r="R416" s="14"/>
      <c r="S416" s="14"/>
      <c r="T416" s="14"/>
      <c r="U416" s="14"/>
      <c r="V416" s="66"/>
      <c r="W416" s="14"/>
      <c r="X416" s="27"/>
      <c r="Y416" s="29"/>
      <c r="Z416" s="14"/>
      <c r="AA416" s="27"/>
      <c r="AB416" s="27"/>
      <c r="AC416" s="27"/>
      <c r="AD416" s="14"/>
      <c r="AE416" s="14"/>
      <c r="AF416" s="14"/>
    </row>
    <row r="417" ht="14.25" customHeight="1">
      <c r="A417" s="14">
        <v>8.0</v>
      </c>
      <c r="B417" s="30">
        <v>44700.0</v>
      </c>
      <c r="C417" s="31">
        <f>B$3-B417</f>
        <v>1212</v>
      </c>
      <c r="D417" s="14" t="s">
        <v>3042</v>
      </c>
      <c r="E417" s="34">
        <v>20171.0</v>
      </c>
      <c r="F417" s="27" t="s">
        <v>52</v>
      </c>
      <c r="G417" s="14"/>
      <c r="H417" s="14"/>
      <c r="I417" s="14"/>
      <c r="J417" s="27">
        <v>32.0</v>
      </c>
      <c r="K417" s="27"/>
      <c r="L417" s="27"/>
      <c r="M417" s="27"/>
      <c r="N417" s="27"/>
      <c r="O417" s="45" t="str">
        <f t="shared" ref="O417:P417" si="493">IF(M417&gt;0,1,"")</f>
        <v/>
      </c>
      <c r="P417" s="45" t="str">
        <f t="shared" si="493"/>
        <v/>
      </c>
      <c r="Q417" s="45"/>
      <c r="R417" s="14" t="s">
        <v>2299</v>
      </c>
      <c r="S417" s="35" t="s">
        <v>2300</v>
      </c>
      <c r="T417" s="35" t="s">
        <v>186</v>
      </c>
      <c r="U417" s="35" t="s">
        <v>28</v>
      </c>
      <c r="V417" s="144">
        <v>84106.0</v>
      </c>
      <c r="W417" s="35" t="s">
        <v>29</v>
      </c>
      <c r="X417" s="42" t="s">
        <v>64</v>
      </c>
      <c r="Y417" s="29">
        <f>IF(X417="V",B417,IF(X417="C",B417,""))</f>
        <v>44700</v>
      </c>
      <c r="Z417" s="30">
        <v>44729.0</v>
      </c>
      <c r="AA417" s="27" t="s">
        <v>3043</v>
      </c>
      <c r="AB417" s="27" t="str">
        <f>IF(X417="V",B$3-Y417,IF(X417="C","",""))</f>
        <v/>
      </c>
      <c r="AC417" s="31">
        <f>IF(X417="","",IF(X417="V","",IF(X417="C",Z417-Y417,"Yikes")))</f>
        <v>29</v>
      </c>
      <c r="AD417" s="14" t="s">
        <v>3044</v>
      </c>
      <c r="AF417" s="14"/>
      <c r="AG417" s="14"/>
      <c r="AH417" s="14"/>
      <c r="AI417" s="14"/>
      <c r="AJ417" s="14"/>
      <c r="AK417" s="14"/>
      <c r="AL417" s="14"/>
    </row>
    <row r="418" ht="14.25" customHeight="1">
      <c r="A418" s="14"/>
      <c r="B418" s="14"/>
      <c r="C418" s="27"/>
      <c r="D418" s="14"/>
      <c r="F418" s="27"/>
      <c r="G418" s="14"/>
      <c r="H418" s="14"/>
      <c r="I418" s="14"/>
      <c r="J418" s="27"/>
      <c r="K418" s="27"/>
      <c r="L418" s="27"/>
      <c r="M418" s="27"/>
      <c r="N418" s="27"/>
      <c r="O418" s="27"/>
      <c r="P418" s="27"/>
      <c r="Q418" s="27"/>
      <c r="R418" s="14"/>
      <c r="S418" s="14"/>
      <c r="T418" s="14"/>
      <c r="U418" s="14"/>
      <c r="V418" s="66"/>
      <c r="W418" s="14"/>
      <c r="X418" s="27"/>
      <c r="Y418" s="29"/>
      <c r="Z418" s="14"/>
      <c r="AA418" s="27"/>
      <c r="AB418" s="27"/>
      <c r="AC418" s="27"/>
      <c r="AD418" s="14"/>
      <c r="AE418" s="14"/>
      <c r="AF418" s="14"/>
    </row>
    <row r="419" ht="14.25" customHeight="1">
      <c r="A419" s="14">
        <v>8.0</v>
      </c>
      <c r="B419" s="149">
        <v>44718.0</v>
      </c>
      <c r="C419" s="150">
        <f t="shared" ref="C419:C422" si="494">B$3-B419</f>
        <v>1194</v>
      </c>
      <c r="D419" s="56" t="s">
        <v>3045</v>
      </c>
      <c r="E419" s="56">
        <v>55039.0</v>
      </c>
      <c r="F419" s="151" t="s">
        <v>52</v>
      </c>
      <c r="G419" s="151"/>
      <c r="H419" s="151"/>
      <c r="I419" s="151"/>
      <c r="J419" s="151">
        <v>33.0</v>
      </c>
      <c r="K419" s="151"/>
      <c r="L419" s="151"/>
      <c r="M419" s="151"/>
      <c r="N419" s="151"/>
      <c r="O419" s="151"/>
      <c r="P419" s="151"/>
      <c r="Q419" s="151"/>
      <c r="R419" s="56" t="s">
        <v>3046</v>
      </c>
      <c r="S419" s="67" t="s">
        <v>3047</v>
      </c>
      <c r="T419" s="67" t="s">
        <v>2093</v>
      </c>
      <c r="U419" s="67" t="s">
        <v>28</v>
      </c>
      <c r="V419" s="116">
        <v>84098.0</v>
      </c>
      <c r="W419" s="67" t="s">
        <v>2094</v>
      </c>
      <c r="X419" s="152" t="s">
        <v>64</v>
      </c>
      <c r="Y419" s="153">
        <f t="shared" ref="Y419:Y422" si="495">IF(X419="V",B419,IF(X419="C",B419,""))</f>
        <v>44718</v>
      </c>
      <c r="Z419" s="153">
        <v>44739.0</v>
      </c>
      <c r="AA419" s="152" t="s">
        <v>3048</v>
      </c>
      <c r="AB419" s="27" t="str">
        <f t="shared" ref="AB419:AB422" si="496">IF(X419="V",B$3-Y419,IF(X419="C","",""))</f>
        <v/>
      </c>
      <c r="AC419" s="31">
        <f t="shared" ref="AC419:AC422" si="497">IF(X419="","",IF(X419="V","",IF(X419="C",Z419-Y419,"Yikes")))</f>
        <v>21</v>
      </c>
      <c r="AD419" s="67" t="s">
        <v>3049</v>
      </c>
      <c r="AF419" s="14"/>
      <c r="AG419" s="14"/>
      <c r="AH419" s="14"/>
      <c r="AI419" s="14"/>
      <c r="AJ419" s="14"/>
      <c r="AK419" s="14"/>
      <c r="AL419" s="14"/>
    </row>
    <row r="420" ht="14.25" customHeight="1">
      <c r="A420" s="56">
        <v>12.0</v>
      </c>
      <c r="B420" s="149">
        <v>44718.0</v>
      </c>
      <c r="C420" s="150">
        <f t="shared" si="494"/>
        <v>1194</v>
      </c>
      <c r="D420" s="56" t="s">
        <v>3050</v>
      </c>
      <c r="E420" s="56">
        <v>56176.0</v>
      </c>
      <c r="F420" s="151" t="s">
        <v>52</v>
      </c>
      <c r="G420" s="151"/>
      <c r="H420" s="151"/>
      <c r="I420" s="151"/>
      <c r="J420" s="151">
        <v>45.0</v>
      </c>
      <c r="K420" s="151"/>
      <c r="L420" s="151"/>
      <c r="M420" s="151"/>
      <c r="N420" s="151"/>
      <c r="O420" s="151"/>
      <c r="P420" s="151"/>
      <c r="Q420" s="151"/>
      <c r="R420" s="56" t="s">
        <v>2474</v>
      </c>
      <c r="S420" s="67" t="s">
        <v>2475</v>
      </c>
      <c r="T420" s="67" t="s">
        <v>2093</v>
      </c>
      <c r="U420" s="67" t="s">
        <v>28</v>
      </c>
      <c r="V420" s="116">
        <v>84060.0</v>
      </c>
      <c r="W420" s="67" t="s">
        <v>2094</v>
      </c>
      <c r="X420" s="152" t="s">
        <v>1642</v>
      </c>
      <c r="Y420" s="153">
        <f t="shared" si="495"/>
        <v>44718</v>
      </c>
      <c r="Z420" s="149"/>
      <c r="AA420" s="151"/>
      <c r="AB420" s="151">
        <f t="shared" si="496"/>
        <v>1194</v>
      </c>
      <c r="AC420" s="150" t="str">
        <f t="shared" si="497"/>
        <v/>
      </c>
      <c r="AD420" s="56" t="s">
        <v>3051</v>
      </c>
      <c r="AF420" s="14"/>
      <c r="AG420" s="14"/>
      <c r="AH420" s="14"/>
      <c r="AI420" s="14"/>
      <c r="AJ420" s="14"/>
      <c r="AK420" s="14"/>
      <c r="AL420" s="14"/>
    </row>
    <row r="421" ht="14.25" customHeight="1">
      <c r="A421" s="56">
        <v>16.0</v>
      </c>
      <c r="B421" s="149">
        <v>44536.0</v>
      </c>
      <c r="C421" s="150">
        <f t="shared" si="494"/>
        <v>1376</v>
      </c>
      <c r="D421" s="56" t="s">
        <v>3052</v>
      </c>
      <c r="E421" s="56">
        <v>53129.0</v>
      </c>
      <c r="F421" s="151" t="s">
        <v>52</v>
      </c>
      <c r="G421" s="154"/>
      <c r="H421" s="154"/>
      <c r="I421" s="154"/>
      <c r="J421" s="154">
        <v>46.0</v>
      </c>
      <c r="K421" s="154"/>
      <c r="L421" s="154"/>
      <c r="M421" s="154">
        <v>7.0</v>
      </c>
      <c r="N421" s="154">
        <v>0.0</v>
      </c>
      <c r="O421" s="45">
        <v>1.0</v>
      </c>
      <c r="P421" s="45"/>
      <c r="Q421" s="45"/>
      <c r="R421" s="56" t="s">
        <v>353</v>
      </c>
      <c r="S421" s="67" t="s">
        <v>3053</v>
      </c>
      <c r="T421" s="67" t="s">
        <v>2093</v>
      </c>
      <c r="U421" s="67" t="s">
        <v>28</v>
      </c>
      <c r="V421" s="116">
        <v>84060.0</v>
      </c>
      <c r="W421" s="67" t="s">
        <v>2094</v>
      </c>
      <c r="X421" s="152" t="s">
        <v>64</v>
      </c>
      <c r="Y421" s="153">
        <f t="shared" si="495"/>
        <v>44536</v>
      </c>
      <c r="Z421" s="149">
        <v>44739.0</v>
      </c>
      <c r="AA421" s="151" t="s">
        <v>3054</v>
      </c>
      <c r="AB421" s="151" t="str">
        <f t="shared" si="496"/>
        <v/>
      </c>
      <c r="AC421" s="150">
        <f t="shared" si="497"/>
        <v>203</v>
      </c>
      <c r="AD421" s="67" t="s">
        <v>3055</v>
      </c>
      <c r="AF421" s="14"/>
      <c r="AG421" s="14"/>
      <c r="AH421" s="14"/>
      <c r="AI421" s="14"/>
      <c r="AJ421" s="14"/>
      <c r="AK421" s="14"/>
      <c r="AL421" s="14"/>
    </row>
    <row r="422" ht="14.25" customHeight="1">
      <c r="A422" s="14">
        <v>6.0</v>
      </c>
      <c r="B422" s="30">
        <v>44679.0</v>
      </c>
      <c r="C422" s="31">
        <f t="shared" si="494"/>
        <v>1233</v>
      </c>
      <c r="D422" s="14" t="s">
        <v>3020</v>
      </c>
      <c r="E422" s="34">
        <v>32255.0</v>
      </c>
      <c r="F422" s="27" t="s">
        <v>52</v>
      </c>
      <c r="G422" s="27"/>
      <c r="H422" s="27"/>
      <c r="I422" s="27"/>
      <c r="J422" s="27">
        <v>21.0</v>
      </c>
      <c r="K422" s="27"/>
      <c r="L422" s="27"/>
      <c r="M422" s="27"/>
      <c r="N422" s="27"/>
      <c r="O422" s="45" t="str">
        <f t="shared" ref="O422:P422" si="498">IF(M422&gt;0,1,"")</f>
        <v/>
      </c>
      <c r="P422" s="45" t="str">
        <f t="shared" si="498"/>
        <v/>
      </c>
      <c r="Q422" s="45"/>
      <c r="R422" s="14" t="s">
        <v>2199</v>
      </c>
      <c r="S422" s="35" t="s">
        <v>936</v>
      </c>
      <c r="T422" s="35" t="s">
        <v>292</v>
      </c>
      <c r="U422" s="35" t="s">
        <v>28</v>
      </c>
      <c r="V422" s="144">
        <v>84119.0</v>
      </c>
      <c r="W422" s="35" t="s">
        <v>29</v>
      </c>
      <c r="X422" s="42" t="s">
        <v>64</v>
      </c>
      <c r="Y422" s="29">
        <f t="shared" si="495"/>
        <v>44679</v>
      </c>
      <c r="Z422" s="30">
        <v>44741.0</v>
      </c>
      <c r="AA422" s="27" t="s">
        <v>3056</v>
      </c>
      <c r="AB422" s="27" t="str">
        <f t="shared" si="496"/>
        <v/>
      </c>
      <c r="AC422" s="31">
        <f t="shared" si="497"/>
        <v>62</v>
      </c>
      <c r="AD422" s="14" t="s">
        <v>3021</v>
      </c>
      <c r="AF422" s="14"/>
      <c r="AG422" s="14"/>
      <c r="AH422" s="14"/>
      <c r="AI422" s="14"/>
      <c r="AJ422" s="14"/>
      <c r="AK422" s="14"/>
      <c r="AL422" s="14"/>
    </row>
    <row r="423" ht="14.25" customHeight="1">
      <c r="A423" s="14"/>
      <c r="B423" s="14"/>
      <c r="C423" s="27"/>
      <c r="D423" s="14"/>
      <c r="F423" s="27"/>
      <c r="G423" s="14"/>
      <c r="H423" s="14"/>
      <c r="I423" s="14"/>
      <c r="J423" s="27"/>
      <c r="K423" s="27"/>
      <c r="L423" s="27"/>
      <c r="M423" s="27"/>
      <c r="N423" s="27"/>
      <c r="O423" s="27"/>
      <c r="P423" s="27"/>
      <c r="Q423" s="27"/>
      <c r="R423" s="14"/>
      <c r="S423" s="14"/>
      <c r="T423" s="14"/>
      <c r="U423" s="14"/>
      <c r="V423" s="66"/>
      <c r="W423" s="14"/>
      <c r="X423" s="27"/>
      <c r="Y423" s="29"/>
      <c r="Z423" s="14"/>
      <c r="AA423" s="27"/>
      <c r="AB423" s="27"/>
      <c r="AC423" s="27"/>
      <c r="AD423" s="14"/>
      <c r="AE423" s="14"/>
      <c r="AF423" s="14"/>
    </row>
    <row r="424" ht="14.25" customHeight="1">
      <c r="A424" s="14">
        <v>20.0</v>
      </c>
      <c r="B424" s="30">
        <v>44741.0</v>
      </c>
      <c r="C424" s="31">
        <f t="shared" ref="C424:C429" si="500">B$3-B424</f>
        <v>1171</v>
      </c>
      <c r="D424" s="14" t="s">
        <v>3057</v>
      </c>
      <c r="E424" s="34">
        <v>92638.0</v>
      </c>
      <c r="F424" s="27" t="s">
        <v>52</v>
      </c>
      <c r="G424" s="27">
        <v>88.0</v>
      </c>
      <c r="H424" s="27">
        <v>4.0</v>
      </c>
      <c r="I424" s="27">
        <v>1.0</v>
      </c>
      <c r="J424" s="27">
        <v>93.0</v>
      </c>
      <c r="K424" s="27"/>
      <c r="L424" s="27"/>
      <c r="M424" s="27"/>
      <c r="N424" s="27"/>
      <c r="O424" s="45" t="str">
        <f t="shared" ref="O424:P424" si="499">IF(M424&gt;0,1,"")</f>
        <v/>
      </c>
      <c r="P424" s="45" t="str">
        <f t="shared" si="499"/>
        <v/>
      </c>
      <c r="Q424" s="45"/>
      <c r="R424" s="14" t="s">
        <v>630</v>
      </c>
      <c r="S424" s="35" t="s">
        <v>631</v>
      </c>
      <c r="T424" s="35" t="s">
        <v>292</v>
      </c>
      <c r="U424" s="35" t="s">
        <v>28</v>
      </c>
      <c r="V424" s="144">
        <v>84119.0</v>
      </c>
      <c r="W424" s="35" t="s">
        <v>29</v>
      </c>
      <c r="X424" s="42" t="s">
        <v>64</v>
      </c>
      <c r="Y424" s="29">
        <f t="shared" ref="Y424:Y429" si="502">IF(X424="V",B424,IF(X424="C",B424,""))</f>
        <v>44741</v>
      </c>
      <c r="Z424" s="30">
        <v>44753.0</v>
      </c>
      <c r="AA424" s="27" t="s">
        <v>3058</v>
      </c>
      <c r="AB424" s="27" t="str">
        <f t="shared" ref="AB424:AB429" si="503">IF(X424="V",B$3-Y424,IF(X424="C","",""))</f>
        <v/>
      </c>
      <c r="AC424" s="31">
        <f t="shared" ref="AC424:AC429" si="504">IF(X424="","",IF(X424="V","",IF(X424="C",Z424-Y424,"Yikes")))</f>
        <v>12</v>
      </c>
      <c r="AD424" s="14" t="s">
        <v>3059</v>
      </c>
      <c r="AF424" s="14"/>
      <c r="AG424" s="14"/>
      <c r="AH424" s="14"/>
      <c r="AI424" s="14"/>
      <c r="AJ424" s="14"/>
      <c r="AK424" s="14"/>
      <c r="AL424" s="14"/>
    </row>
    <row r="425" ht="14.25" customHeight="1">
      <c r="A425" s="14">
        <v>10.0</v>
      </c>
      <c r="B425" s="30">
        <v>44669.0</v>
      </c>
      <c r="C425" s="31">
        <f t="shared" si="500"/>
        <v>1243</v>
      </c>
      <c r="D425" s="14" t="s">
        <v>2979</v>
      </c>
      <c r="E425" s="34">
        <v>50120.0</v>
      </c>
      <c r="F425" s="27" t="s">
        <v>52</v>
      </c>
      <c r="G425" s="27"/>
      <c r="H425" s="27"/>
      <c r="I425" s="27"/>
      <c r="J425" s="27">
        <v>56.0</v>
      </c>
      <c r="K425" s="27"/>
      <c r="L425" s="27"/>
      <c r="M425" s="27"/>
      <c r="N425" s="27"/>
      <c r="O425" s="45" t="str">
        <f t="shared" ref="O425:P425" si="501">IF(M425&gt;0,1,"")</f>
        <v/>
      </c>
      <c r="P425" s="45" t="str">
        <f t="shared" si="501"/>
        <v/>
      </c>
      <c r="Q425" s="45"/>
      <c r="R425" s="14" t="s">
        <v>1712</v>
      </c>
      <c r="S425" s="14" t="s">
        <v>1713</v>
      </c>
      <c r="T425" s="14" t="s">
        <v>292</v>
      </c>
      <c r="U425" s="14" t="s">
        <v>28</v>
      </c>
      <c r="V425" s="66">
        <v>84119.0</v>
      </c>
      <c r="W425" s="14" t="s">
        <v>29</v>
      </c>
      <c r="X425" s="27" t="s">
        <v>64</v>
      </c>
      <c r="Y425" s="30">
        <f t="shared" si="502"/>
        <v>44669</v>
      </c>
      <c r="Z425" s="30">
        <v>44753.0</v>
      </c>
      <c r="AA425" s="27" t="s">
        <v>3060</v>
      </c>
      <c r="AB425" s="27" t="str">
        <f t="shared" si="503"/>
        <v/>
      </c>
      <c r="AC425" s="31">
        <f t="shared" si="504"/>
        <v>84</v>
      </c>
      <c r="AD425" s="145" t="s">
        <v>2980</v>
      </c>
      <c r="AF425" s="14"/>
      <c r="AG425" s="14"/>
      <c r="AH425" s="14"/>
      <c r="AI425" s="14"/>
      <c r="AJ425" s="14"/>
      <c r="AK425" s="14"/>
      <c r="AL425" s="14"/>
    </row>
    <row r="426" ht="14.25" customHeight="1">
      <c r="A426" s="39">
        <v>20.0</v>
      </c>
      <c r="B426" s="37">
        <v>44594.0</v>
      </c>
      <c r="C426" s="31">
        <f t="shared" si="500"/>
        <v>1318</v>
      </c>
      <c r="D426" s="39" t="s">
        <v>3061</v>
      </c>
      <c r="E426" s="39">
        <v>103241.0</v>
      </c>
      <c r="F426" s="36" t="s">
        <v>52</v>
      </c>
      <c r="G426" s="36"/>
      <c r="H426" s="36"/>
      <c r="I426" s="36"/>
      <c r="J426" s="36">
        <v>92.0</v>
      </c>
      <c r="O426" s="14"/>
      <c r="P426" s="14"/>
      <c r="Q426" s="14"/>
      <c r="R426" s="39" t="s">
        <v>1396</v>
      </c>
      <c r="S426" s="39" t="s">
        <v>1397</v>
      </c>
      <c r="T426" s="39" t="s">
        <v>48</v>
      </c>
      <c r="U426" s="39" t="s">
        <v>28</v>
      </c>
      <c r="V426" s="81">
        <v>84601.0</v>
      </c>
      <c r="W426" s="39" t="s">
        <v>35</v>
      </c>
      <c r="X426" s="36" t="s">
        <v>64</v>
      </c>
      <c r="Y426" s="37">
        <f t="shared" si="502"/>
        <v>44594</v>
      </c>
      <c r="Z426" s="37">
        <v>44755.0</v>
      </c>
      <c r="AA426" s="36" t="s">
        <v>3062</v>
      </c>
      <c r="AB426" s="36" t="str">
        <f t="shared" si="503"/>
        <v/>
      </c>
      <c r="AC426" s="38">
        <f t="shared" si="504"/>
        <v>161</v>
      </c>
      <c r="AD426" s="146" t="s">
        <v>3063</v>
      </c>
      <c r="AF426" s="14"/>
      <c r="AG426" s="14"/>
      <c r="AH426" s="14"/>
      <c r="AI426" s="14"/>
      <c r="AJ426" s="14"/>
      <c r="AK426" s="14"/>
      <c r="AL426" s="14"/>
    </row>
    <row r="427" ht="14.25" customHeight="1">
      <c r="A427" s="39">
        <v>4.0</v>
      </c>
      <c r="B427" s="37">
        <v>44628.0</v>
      </c>
      <c r="C427" s="38">
        <f t="shared" si="500"/>
        <v>1284</v>
      </c>
      <c r="D427" s="39" t="s">
        <v>3064</v>
      </c>
      <c r="E427" s="40">
        <v>124025.0</v>
      </c>
      <c r="F427" s="36" t="s">
        <v>52</v>
      </c>
      <c r="G427" s="36"/>
      <c r="H427" s="36"/>
      <c r="I427" s="36"/>
      <c r="J427" s="36">
        <v>21.0</v>
      </c>
      <c r="O427" s="14"/>
      <c r="P427" s="14"/>
      <c r="Q427" s="14"/>
      <c r="R427" s="39" t="s">
        <v>218</v>
      </c>
      <c r="S427" s="39" t="s">
        <v>3065</v>
      </c>
      <c r="T427" s="39" t="s">
        <v>48</v>
      </c>
      <c r="U427" s="39" t="s">
        <v>28</v>
      </c>
      <c r="V427" s="81">
        <v>84606.0</v>
      </c>
      <c r="W427" s="39" t="s">
        <v>35</v>
      </c>
      <c r="X427" s="36" t="s">
        <v>64</v>
      </c>
      <c r="Y427" s="37">
        <f t="shared" si="502"/>
        <v>44628</v>
      </c>
      <c r="Z427" s="37">
        <v>44755.0</v>
      </c>
      <c r="AA427" s="36" t="s">
        <v>3066</v>
      </c>
      <c r="AB427" s="36" t="str">
        <f t="shared" si="503"/>
        <v/>
      </c>
      <c r="AC427" s="38">
        <f t="shared" si="504"/>
        <v>127</v>
      </c>
      <c r="AD427" s="146" t="s">
        <v>3067</v>
      </c>
      <c r="AF427" s="14"/>
      <c r="AG427" s="14"/>
      <c r="AH427" s="14"/>
      <c r="AI427" s="14"/>
      <c r="AJ427" s="14"/>
      <c r="AK427" s="14"/>
      <c r="AL427" s="14"/>
    </row>
    <row r="428" ht="14.25" customHeight="1">
      <c r="A428" s="14">
        <v>10.0</v>
      </c>
      <c r="B428" s="30">
        <v>44722.0</v>
      </c>
      <c r="C428" s="31">
        <f t="shared" si="500"/>
        <v>1190</v>
      </c>
      <c r="D428" s="14" t="s">
        <v>3068</v>
      </c>
      <c r="E428" s="34">
        <v>22721.0</v>
      </c>
      <c r="F428" s="27" t="s">
        <v>52</v>
      </c>
      <c r="G428" s="27"/>
      <c r="H428" s="27"/>
      <c r="I428" s="27"/>
      <c r="J428" s="27">
        <v>39.0</v>
      </c>
      <c r="K428" s="27"/>
      <c r="L428" s="27"/>
      <c r="M428" s="27"/>
      <c r="N428" s="27"/>
      <c r="O428" s="45" t="str">
        <f t="shared" ref="O428:P428" si="505">IF(M428&gt;0,1,"")</f>
        <v/>
      </c>
      <c r="P428" s="45" t="str">
        <f t="shared" si="505"/>
        <v/>
      </c>
      <c r="Q428" s="45"/>
      <c r="R428" s="14" t="s">
        <v>576</v>
      </c>
      <c r="S428" s="35" t="s">
        <v>3069</v>
      </c>
      <c r="T428" s="35" t="s">
        <v>186</v>
      </c>
      <c r="U428" s="35" t="s">
        <v>28</v>
      </c>
      <c r="V428" s="144">
        <v>84121.0</v>
      </c>
      <c r="W428" s="35" t="s">
        <v>29</v>
      </c>
      <c r="X428" s="42" t="s">
        <v>64</v>
      </c>
      <c r="Y428" s="29">
        <f t="shared" si="502"/>
        <v>44722</v>
      </c>
      <c r="Z428" s="30">
        <v>44756.0</v>
      </c>
      <c r="AA428" s="27" t="s">
        <v>3070</v>
      </c>
      <c r="AB428" s="27" t="str">
        <f t="shared" si="503"/>
        <v/>
      </c>
      <c r="AC428" s="31">
        <f t="shared" si="504"/>
        <v>34</v>
      </c>
      <c r="AD428" s="14" t="s">
        <v>3071</v>
      </c>
      <c r="AF428" s="14"/>
      <c r="AG428" s="14"/>
      <c r="AH428" s="14"/>
      <c r="AI428" s="14"/>
      <c r="AJ428" s="32"/>
      <c r="AK428" s="32"/>
      <c r="AL428" s="32"/>
    </row>
    <row r="429" ht="14.25" customHeight="1">
      <c r="A429" s="59">
        <v>25.0</v>
      </c>
      <c r="B429" s="60">
        <v>44725.0</v>
      </c>
      <c r="C429" s="31">
        <f t="shared" si="500"/>
        <v>1187</v>
      </c>
      <c r="D429" s="59" t="s">
        <v>3072</v>
      </c>
      <c r="E429" s="59">
        <v>80982.0</v>
      </c>
      <c r="F429" s="45" t="s">
        <v>52</v>
      </c>
      <c r="G429" s="45"/>
      <c r="H429" s="45"/>
      <c r="I429" s="45"/>
      <c r="J429" s="45">
        <v>72.0</v>
      </c>
      <c r="K429" s="45"/>
      <c r="L429" s="45"/>
      <c r="M429" s="45">
        <v>9.0</v>
      </c>
      <c r="N429" s="45">
        <v>0.0</v>
      </c>
      <c r="O429" s="45">
        <f t="shared" ref="O429:P429" si="506">IF(M429&gt;0,1,"")</f>
        <v>1</v>
      </c>
      <c r="P429" s="45" t="str">
        <f t="shared" si="506"/>
        <v/>
      </c>
      <c r="Q429" s="45"/>
      <c r="R429" s="59" t="s">
        <v>529</v>
      </c>
      <c r="S429" s="62" t="s">
        <v>530</v>
      </c>
      <c r="T429" s="62" t="s">
        <v>186</v>
      </c>
      <c r="U429" s="62" t="s">
        <v>28</v>
      </c>
      <c r="V429" s="114">
        <v>84116.0</v>
      </c>
      <c r="W429" s="62" t="s">
        <v>29</v>
      </c>
      <c r="X429" s="64" t="s">
        <v>64</v>
      </c>
      <c r="Y429" s="60">
        <f t="shared" si="502"/>
        <v>44725</v>
      </c>
      <c r="Z429" s="60">
        <v>44757.0</v>
      </c>
      <c r="AA429" s="45" t="s">
        <v>3073</v>
      </c>
      <c r="AB429" s="45" t="str">
        <f t="shared" si="503"/>
        <v/>
      </c>
      <c r="AC429" s="61">
        <f t="shared" si="504"/>
        <v>32</v>
      </c>
      <c r="AD429" s="59" t="s">
        <v>3074</v>
      </c>
      <c r="AF429" s="14"/>
      <c r="AG429" s="14"/>
      <c r="AH429" s="14"/>
      <c r="AI429" s="14"/>
      <c r="AJ429" s="14"/>
      <c r="AK429" s="14"/>
      <c r="AL429" s="14"/>
    </row>
    <row r="430" ht="14.25" customHeight="1">
      <c r="A430" s="14"/>
      <c r="B430" s="14"/>
      <c r="C430" s="27"/>
      <c r="D430" s="14"/>
      <c r="F430" s="27"/>
      <c r="G430" s="14"/>
      <c r="H430" s="14"/>
      <c r="I430" s="14"/>
      <c r="J430" s="27"/>
      <c r="K430" s="27"/>
      <c r="L430" s="27"/>
      <c r="M430" s="27"/>
      <c r="N430" s="27"/>
      <c r="O430" s="27"/>
      <c r="P430" s="27"/>
      <c r="Q430" s="27"/>
      <c r="R430" s="14"/>
      <c r="S430" s="14"/>
      <c r="T430" s="14"/>
      <c r="U430" s="14"/>
      <c r="V430" s="66"/>
      <c r="W430" s="14"/>
      <c r="X430" s="27"/>
      <c r="Y430" s="29"/>
      <c r="Z430" s="14"/>
      <c r="AA430" s="27"/>
      <c r="AB430" s="27"/>
      <c r="AC430" s="27"/>
      <c r="AD430" s="14"/>
      <c r="AE430" s="14"/>
      <c r="AF430" s="14"/>
    </row>
    <row r="431" ht="14.25" customHeight="1">
      <c r="A431" s="59">
        <v>28.0</v>
      </c>
      <c r="B431" s="60">
        <v>44757.0</v>
      </c>
      <c r="C431" s="31">
        <f t="shared" ref="C431:C434" si="508">B$3-B431</f>
        <v>1155</v>
      </c>
      <c r="D431" s="59" t="s">
        <v>3075</v>
      </c>
      <c r="E431" s="59">
        <v>52125.0</v>
      </c>
      <c r="F431" s="45" t="s">
        <v>52</v>
      </c>
      <c r="G431" s="45">
        <v>42.0</v>
      </c>
      <c r="H431" s="45">
        <v>10.0</v>
      </c>
      <c r="I431" s="45">
        <v>2.0</v>
      </c>
      <c r="J431" s="45">
        <v>54.0</v>
      </c>
      <c r="K431" s="45"/>
      <c r="L431" s="45"/>
      <c r="M431" s="45">
        <v>12.0</v>
      </c>
      <c r="N431" s="45">
        <v>0.0</v>
      </c>
      <c r="O431" s="45">
        <f t="shared" ref="O431:P431" si="507">IF(M431&gt;0,1,"")</f>
        <v>1</v>
      </c>
      <c r="P431" s="45" t="str">
        <f t="shared" si="507"/>
        <v/>
      </c>
      <c r="Q431" s="45"/>
      <c r="R431" s="59" t="s">
        <v>582</v>
      </c>
      <c r="S431" s="62" t="s">
        <v>583</v>
      </c>
      <c r="T431" s="62" t="s">
        <v>186</v>
      </c>
      <c r="U431" s="62" t="s">
        <v>28</v>
      </c>
      <c r="V431" s="114">
        <v>84104.0</v>
      </c>
      <c r="W431" s="62" t="s">
        <v>29</v>
      </c>
      <c r="X431" s="64" t="s">
        <v>64</v>
      </c>
      <c r="Y431" s="60">
        <f t="shared" ref="Y431:Y434" si="509">IF(X431="V",B431,IF(X431="C",B431,""))</f>
        <v>44757</v>
      </c>
      <c r="Z431" s="60">
        <v>44768.0</v>
      </c>
      <c r="AA431" s="45" t="s">
        <v>3076</v>
      </c>
      <c r="AB431" s="45" t="str">
        <f t="shared" ref="AB431:AB434" si="510">IF(X431="V",B$3-Y431,IF(X431="C","",""))</f>
        <v/>
      </c>
      <c r="AC431" s="61">
        <f t="shared" ref="AC431:AC434" si="511">IF(X431="","",IF(X431="V","",IF(X431="C",Z431-Y431,"Yikes")))</f>
        <v>11</v>
      </c>
      <c r="AD431" s="59" t="s">
        <v>584</v>
      </c>
      <c r="AF431" s="14"/>
      <c r="AG431" s="14"/>
      <c r="AH431" s="14"/>
      <c r="AI431" s="14"/>
      <c r="AJ431" s="14"/>
      <c r="AK431" s="14"/>
      <c r="AL431" s="14"/>
    </row>
    <row r="432" ht="14.25" customHeight="1">
      <c r="A432" s="39">
        <v>8.0</v>
      </c>
      <c r="B432" s="37">
        <v>44743.0</v>
      </c>
      <c r="C432" s="38">
        <f t="shared" si="508"/>
        <v>1169</v>
      </c>
      <c r="D432" s="39" t="s">
        <v>3077</v>
      </c>
      <c r="E432" s="40">
        <v>55319.0</v>
      </c>
      <c r="F432" s="36" t="s">
        <v>52</v>
      </c>
      <c r="G432" s="36">
        <v>30.0</v>
      </c>
      <c r="H432" s="36">
        <v>4.0</v>
      </c>
      <c r="I432" s="36">
        <v>1.0</v>
      </c>
      <c r="J432" s="36">
        <v>36.0</v>
      </c>
      <c r="O432" s="14"/>
      <c r="P432" s="14"/>
      <c r="Q432" s="14"/>
      <c r="R432" s="39" t="s">
        <v>757</v>
      </c>
      <c r="S432" s="39" t="s">
        <v>759</v>
      </c>
      <c r="T432" s="39" t="s">
        <v>179</v>
      </c>
      <c r="U432" s="39" t="s">
        <v>28</v>
      </c>
      <c r="V432" s="81">
        <v>84048.0</v>
      </c>
      <c r="W432" s="39" t="s">
        <v>35</v>
      </c>
      <c r="X432" s="36" t="s">
        <v>64</v>
      </c>
      <c r="Y432" s="37">
        <f t="shared" si="509"/>
        <v>44743</v>
      </c>
      <c r="Z432" s="37">
        <v>44769.0</v>
      </c>
      <c r="AA432" s="36" t="s">
        <v>3078</v>
      </c>
      <c r="AB432" s="36" t="str">
        <f t="shared" si="510"/>
        <v/>
      </c>
      <c r="AC432" s="38">
        <f t="shared" si="511"/>
        <v>26</v>
      </c>
      <c r="AD432" s="146" t="s">
        <v>3079</v>
      </c>
      <c r="AF432" s="14"/>
      <c r="AG432" s="14"/>
      <c r="AH432" s="14"/>
      <c r="AI432" s="14"/>
      <c r="AJ432" s="14"/>
      <c r="AK432" s="14"/>
      <c r="AL432" s="14"/>
    </row>
    <row r="433" ht="14.25" customHeight="1">
      <c r="A433" s="39">
        <v>6.0</v>
      </c>
      <c r="B433" s="37">
        <v>44727.0</v>
      </c>
      <c r="C433" s="38">
        <f t="shared" si="508"/>
        <v>1185</v>
      </c>
      <c r="D433" s="39" t="s">
        <v>3080</v>
      </c>
      <c r="E433" s="40">
        <v>124023.0</v>
      </c>
      <c r="F433" s="36" t="s">
        <v>52</v>
      </c>
      <c r="G433" s="36"/>
      <c r="H433" s="36"/>
      <c r="I433" s="36"/>
      <c r="J433" s="36">
        <v>25.0</v>
      </c>
      <c r="O433" s="14"/>
      <c r="P433" s="14"/>
      <c r="Q433" s="14"/>
      <c r="R433" s="39" t="s">
        <v>389</v>
      </c>
      <c r="S433" s="39" t="s">
        <v>2376</v>
      </c>
      <c r="T433" s="39" t="s">
        <v>256</v>
      </c>
      <c r="U433" s="39" t="s">
        <v>28</v>
      </c>
      <c r="V433" s="81">
        <v>84057.0</v>
      </c>
      <c r="W433" s="39" t="s">
        <v>35</v>
      </c>
      <c r="X433" s="36" t="s">
        <v>64</v>
      </c>
      <c r="Y433" s="37">
        <f t="shared" si="509"/>
        <v>44727</v>
      </c>
      <c r="Z433" s="37">
        <v>44769.0</v>
      </c>
      <c r="AA433" s="36" t="s">
        <v>3081</v>
      </c>
      <c r="AB433" s="36" t="str">
        <f t="shared" si="510"/>
        <v/>
      </c>
      <c r="AC433" s="38">
        <f t="shared" si="511"/>
        <v>42</v>
      </c>
      <c r="AD433" s="146" t="s">
        <v>2514</v>
      </c>
      <c r="AF433" s="14"/>
      <c r="AG433" s="14"/>
      <c r="AH433" s="14"/>
      <c r="AI433" s="14"/>
      <c r="AJ433" s="14"/>
      <c r="AK433" s="14"/>
      <c r="AL433" s="14"/>
    </row>
    <row r="434" ht="14.25" customHeight="1">
      <c r="A434" s="39">
        <v>16.0</v>
      </c>
      <c r="B434" s="37">
        <v>44727.0</v>
      </c>
      <c r="C434" s="38">
        <f t="shared" si="508"/>
        <v>1185</v>
      </c>
      <c r="D434" s="39" t="s">
        <v>3082</v>
      </c>
      <c r="E434" s="40">
        <v>138059.0</v>
      </c>
      <c r="F434" s="36" t="s">
        <v>52</v>
      </c>
      <c r="G434" s="36"/>
      <c r="H434" s="36"/>
      <c r="I434" s="36"/>
      <c r="J434" s="36">
        <v>57.0</v>
      </c>
      <c r="O434" s="14"/>
      <c r="P434" s="14"/>
      <c r="Q434" s="14"/>
      <c r="R434" s="39" t="s">
        <v>287</v>
      </c>
      <c r="S434" s="39" t="s">
        <v>288</v>
      </c>
      <c r="T434" s="39" t="s">
        <v>256</v>
      </c>
      <c r="U434" s="39" t="s">
        <v>28</v>
      </c>
      <c r="V434" s="81">
        <v>84057.0</v>
      </c>
      <c r="W434" s="39" t="s">
        <v>35</v>
      </c>
      <c r="X434" s="36" t="s">
        <v>1642</v>
      </c>
      <c r="Y434" s="37">
        <f t="shared" si="509"/>
        <v>44727</v>
      </c>
      <c r="Z434" s="37">
        <v>44770.0</v>
      </c>
      <c r="AA434" s="36" t="s">
        <v>3083</v>
      </c>
      <c r="AB434" s="36">
        <f t="shared" si="510"/>
        <v>1185</v>
      </c>
      <c r="AC434" s="38" t="str">
        <f t="shared" si="511"/>
        <v/>
      </c>
      <c r="AD434" s="146" t="s">
        <v>3084</v>
      </c>
      <c r="AF434" s="14"/>
      <c r="AG434" s="14"/>
      <c r="AH434" s="14"/>
      <c r="AI434" s="14"/>
      <c r="AJ434" s="14"/>
      <c r="AK434" s="14"/>
      <c r="AL434" s="14"/>
    </row>
    <row r="435" ht="14.25" customHeight="1">
      <c r="A435" s="14"/>
      <c r="B435" s="14"/>
      <c r="C435" s="27"/>
      <c r="D435" s="14"/>
      <c r="F435" s="27"/>
      <c r="G435" s="14"/>
      <c r="H435" s="14"/>
      <c r="I435" s="14"/>
      <c r="J435" s="27"/>
      <c r="K435" s="27"/>
      <c r="L435" s="27"/>
      <c r="M435" s="27"/>
      <c r="N435" s="27"/>
      <c r="O435" s="27"/>
      <c r="P435" s="27"/>
      <c r="Q435" s="27"/>
      <c r="R435" s="14"/>
      <c r="S435" s="14"/>
      <c r="T435" s="14"/>
      <c r="U435" s="14"/>
      <c r="V435" s="66"/>
      <c r="W435" s="14"/>
      <c r="X435" s="27"/>
      <c r="Y435" s="29"/>
      <c r="Z435" s="14"/>
      <c r="AA435" s="27"/>
      <c r="AB435" s="27"/>
      <c r="AC435" s="27"/>
      <c r="AD435" s="14"/>
      <c r="AE435" s="14"/>
      <c r="AF435" s="14"/>
    </row>
    <row r="436" ht="14.25" customHeight="1">
      <c r="A436" s="32">
        <v>6.0</v>
      </c>
      <c r="B436" s="46">
        <v>44371.0</v>
      </c>
      <c r="C436" s="31">
        <f t="shared" ref="C436:C437" si="513">B$3-B436</f>
        <v>1541</v>
      </c>
      <c r="D436" s="32" t="s">
        <v>2411</v>
      </c>
      <c r="E436" s="32">
        <v>95858.0</v>
      </c>
      <c r="F436" s="48" t="s">
        <v>52</v>
      </c>
      <c r="G436" s="48"/>
      <c r="H436" s="48"/>
      <c r="I436" s="48"/>
      <c r="J436" s="48">
        <v>23.0</v>
      </c>
      <c r="K436" s="48"/>
      <c r="L436" s="48"/>
      <c r="M436" s="48"/>
      <c r="N436" s="48"/>
      <c r="O436" s="45" t="str">
        <f t="shared" ref="O436:P436" si="512">IF(M436&gt;0,1,"")</f>
        <v/>
      </c>
      <c r="P436" s="45" t="str">
        <f t="shared" si="512"/>
        <v/>
      </c>
      <c r="Q436" s="45"/>
      <c r="R436" s="32" t="s">
        <v>357</v>
      </c>
      <c r="S436" s="51" t="s">
        <v>358</v>
      </c>
      <c r="T436" s="51" t="s">
        <v>351</v>
      </c>
      <c r="U436" s="51" t="s">
        <v>28</v>
      </c>
      <c r="V436" s="84">
        <v>84083.0</v>
      </c>
      <c r="W436" s="51" t="s">
        <v>75</v>
      </c>
      <c r="X436" s="55"/>
      <c r="Y436" s="46" t="str">
        <f t="shared" ref="Y436:Y437" si="514">IF(X436="V",B436,IF(X436="C",B436,""))</f>
        <v/>
      </c>
      <c r="Z436" s="46">
        <v>44775.0</v>
      </c>
      <c r="AA436" s="48" t="s">
        <v>3085</v>
      </c>
      <c r="AB436" s="48" t="str">
        <f t="shared" ref="AB436:AB437" si="515">IF(X436="V",B$3-Y436,IF(X436="C","",""))</f>
        <v/>
      </c>
      <c r="AC436" s="47" t="str">
        <f t="shared" ref="AC436:AC437" si="516">IF(X436="","",IF(X436="V","",IF(X436="C",Z436-Y436,"Yikes")))</f>
        <v/>
      </c>
      <c r="AD436" s="32" t="s">
        <v>3086</v>
      </c>
      <c r="AE436" s="56"/>
      <c r="AF436" s="14"/>
      <c r="AG436" s="14"/>
      <c r="AH436" s="14"/>
      <c r="AI436" s="14"/>
      <c r="AJ436" s="14"/>
      <c r="AK436" s="14"/>
      <c r="AL436" s="14"/>
    </row>
    <row r="437" ht="14.25" customHeight="1">
      <c r="A437" s="39">
        <v>20.0</v>
      </c>
      <c r="B437" s="37">
        <v>44728.0</v>
      </c>
      <c r="C437" s="38">
        <f t="shared" si="513"/>
        <v>1184</v>
      </c>
      <c r="D437" s="39" t="s">
        <v>3087</v>
      </c>
      <c r="E437" s="40">
        <v>1.2237976E7</v>
      </c>
      <c r="F437" s="36" t="s">
        <v>52</v>
      </c>
      <c r="G437" s="36"/>
      <c r="H437" s="36"/>
      <c r="I437" s="36"/>
      <c r="J437" s="36">
        <v>107.0</v>
      </c>
      <c r="O437" s="14"/>
      <c r="P437" s="14"/>
      <c r="Q437" s="14"/>
      <c r="R437" s="39" t="s">
        <v>392</v>
      </c>
      <c r="S437" s="39" t="s">
        <v>393</v>
      </c>
      <c r="T437" s="39" t="s">
        <v>179</v>
      </c>
      <c r="U437" s="39" t="s">
        <v>28</v>
      </c>
      <c r="V437" s="81">
        <v>84043.0</v>
      </c>
      <c r="W437" s="39" t="s">
        <v>35</v>
      </c>
      <c r="X437" s="36" t="s">
        <v>64</v>
      </c>
      <c r="Y437" s="37">
        <f t="shared" si="514"/>
        <v>44728</v>
      </c>
      <c r="Z437" s="37">
        <v>44776.0</v>
      </c>
      <c r="AA437" s="36" t="s">
        <v>3088</v>
      </c>
      <c r="AB437" s="36" t="str">
        <f t="shared" si="515"/>
        <v/>
      </c>
      <c r="AC437" s="38">
        <f t="shared" si="516"/>
        <v>48</v>
      </c>
      <c r="AD437" s="146" t="s">
        <v>3089</v>
      </c>
      <c r="AF437" s="14"/>
      <c r="AG437" s="14"/>
      <c r="AH437" s="14"/>
      <c r="AI437" s="14"/>
      <c r="AJ437" s="14"/>
      <c r="AK437" s="14"/>
      <c r="AL437" s="14"/>
    </row>
    <row r="438" ht="14.25" customHeight="1">
      <c r="A438" s="14"/>
      <c r="B438" s="14"/>
      <c r="C438" s="27"/>
      <c r="D438" s="14"/>
      <c r="F438" s="27"/>
      <c r="G438" s="14"/>
      <c r="H438" s="14"/>
      <c r="I438" s="14"/>
      <c r="J438" s="27"/>
      <c r="K438" s="27"/>
      <c r="L438" s="27"/>
      <c r="M438" s="27"/>
      <c r="N438" s="27"/>
      <c r="O438" s="27"/>
      <c r="P438" s="27"/>
      <c r="Q438" s="27"/>
      <c r="R438" s="14"/>
      <c r="S438" s="14"/>
      <c r="T438" s="14"/>
      <c r="U438" s="14"/>
      <c r="V438" s="66"/>
      <c r="W438" s="14"/>
      <c r="X438" s="27"/>
      <c r="Y438" s="29"/>
      <c r="Z438" s="14"/>
      <c r="AA438" s="27"/>
      <c r="AB438" s="27"/>
      <c r="AC438" s="27"/>
      <c r="AD438" s="14"/>
      <c r="AE438" s="14"/>
      <c r="AF438" s="14"/>
    </row>
    <row r="439" ht="14.25" customHeight="1">
      <c r="A439" s="59">
        <v>25.0</v>
      </c>
      <c r="B439" s="60">
        <v>44686.0</v>
      </c>
      <c r="C439" s="31">
        <f t="shared" ref="C439:C443" si="517">B$3-B439</f>
        <v>1226</v>
      </c>
      <c r="D439" s="59" t="s">
        <v>3090</v>
      </c>
      <c r="E439" s="59">
        <v>1.2237884E7</v>
      </c>
      <c r="F439" s="45" t="s">
        <v>52</v>
      </c>
      <c r="G439" s="45"/>
      <c r="H439" s="45"/>
      <c r="I439" s="45"/>
      <c r="J439" s="45">
        <v>104.0</v>
      </c>
      <c r="K439" s="45"/>
      <c r="L439" s="45"/>
      <c r="M439" s="45"/>
      <c r="N439" s="45"/>
      <c r="O439" s="45"/>
      <c r="P439" s="45"/>
      <c r="Q439" s="45"/>
      <c r="R439" s="59" t="s">
        <v>184</v>
      </c>
      <c r="S439" s="62" t="s">
        <v>185</v>
      </c>
      <c r="T439" s="62" t="s">
        <v>186</v>
      </c>
      <c r="U439" s="62" t="s">
        <v>28</v>
      </c>
      <c r="V439" s="114">
        <v>84104.0</v>
      </c>
      <c r="W439" s="62" t="s">
        <v>29</v>
      </c>
      <c r="X439" s="64"/>
      <c r="Y439" s="60" t="str">
        <f t="shared" ref="Y439:Y443" si="519">IF(X439="V",B439,IF(X439="C",B439,""))</f>
        <v/>
      </c>
      <c r="Z439" s="60"/>
      <c r="AA439" s="45"/>
      <c r="AB439" s="45" t="str">
        <f t="shared" ref="AB439:AB443" si="520">IF(X439="V",B$3-Y439,IF(X439="C","",""))</f>
        <v/>
      </c>
      <c r="AC439" s="61" t="str">
        <f t="shared" ref="AC439:AC443" si="521">IF(X439="","",IF(X439="V","",IF(X439="C",Z439-Y439,"Yikes")))</f>
        <v/>
      </c>
      <c r="AD439" s="59" t="s">
        <v>3091</v>
      </c>
      <c r="AF439" s="14"/>
      <c r="AG439" s="14"/>
      <c r="AH439" s="14"/>
      <c r="AI439" s="14"/>
      <c r="AJ439" s="14"/>
      <c r="AK439" s="14"/>
      <c r="AL439" s="14"/>
    </row>
    <row r="440" ht="14.25" customHeight="1">
      <c r="A440" s="14">
        <v>18.0</v>
      </c>
      <c r="B440" s="30">
        <v>44704.0</v>
      </c>
      <c r="C440" s="31">
        <f t="shared" si="517"/>
        <v>1208</v>
      </c>
      <c r="D440" s="14" t="s">
        <v>3092</v>
      </c>
      <c r="E440" s="34">
        <v>137415.0</v>
      </c>
      <c r="F440" s="27" t="s">
        <v>52</v>
      </c>
      <c r="G440" s="27"/>
      <c r="H440" s="27"/>
      <c r="I440" s="27"/>
      <c r="J440" s="27">
        <v>98.0</v>
      </c>
      <c r="K440" s="27"/>
      <c r="L440" s="27"/>
      <c r="M440" s="27"/>
      <c r="N440" s="27"/>
      <c r="O440" s="45" t="str">
        <f t="shared" ref="O440:P440" si="518">IF(M440&gt;0,1,"")</f>
        <v/>
      </c>
      <c r="P440" s="45" t="str">
        <f t="shared" si="518"/>
        <v/>
      </c>
      <c r="Q440" s="45"/>
      <c r="R440" s="14" t="s">
        <v>680</v>
      </c>
      <c r="S440" s="35" t="s">
        <v>681</v>
      </c>
      <c r="T440" s="35" t="s">
        <v>437</v>
      </c>
      <c r="U440" s="35" t="s">
        <v>28</v>
      </c>
      <c r="V440" s="144">
        <v>84056.0</v>
      </c>
      <c r="W440" s="35" t="s">
        <v>29</v>
      </c>
      <c r="X440" s="42" t="s">
        <v>1642</v>
      </c>
      <c r="Y440" s="29">
        <f t="shared" si="519"/>
        <v>44704</v>
      </c>
      <c r="Z440" s="30"/>
      <c r="AA440" s="27"/>
      <c r="AB440" s="27">
        <f t="shared" si="520"/>
        <v>1208</v>
      </c>
      <c r="AC440" s="31" t="str">
        <f t="shared" si="521"/>
        <v/>
      </c>
      <c r="AD440" s="14" t="s">
        <v>3093</v>
      </c>
      <c r="AE440" s="56"/>
      <c r="AF440" s="14"/>
      <c r="AG440" s="14"/>
      <c r="AH440" s="14"/>
      <c r="AI440" s="14"/>
      <c r="AJ440" s="14"/>
      <c r="AK440" s="14"/>
      <c r="AL440" s="14"/>
    </row>
    <row r="441" ht="14.25" customHeight="1">
      <c r="A441" s="39">
        <v>8.0</v>
      </c>
      <c r="B441" s="37">
        <v>44734.0</v>
      </c>
      <c r="C441" s="38">
        <f t="shared" si="517"/>
        <v>1178</v>
      </c>
      <c r="D441" s="39" t="s">
        <v>3094</v>
      </c>
      <c r="E441" s="40">
        <v>14290.0</v>
      </c>
      <c r="F441" s="36" t="s">
        <v>52</v>
      </c>
      <c r="G441" s="36">
        <v>32.0</v>
      </c>
      <c r="H441" s="36">
        <v>4.0</v>
      </c>
      <c r="I441" s="36">
        <v>1.0</v>
      </c>
      <c r="J441" s="36">
        <v>37.0</v>
      </c>
      <c r="O441" s="14"/>
      <c r="P441" s="14"/>
      <c r="Q441" s="14"/>
      <c r="R441" s="39" t="s">
        <v>2238</v>
      </c>
      <c r="S441" s="39" t="s">
        <v>480</v>
      </c>
      <c r="T441" s="39" t="s">
        <v>481</v>
      </c>
      <c r="U441" s="39" t="s">
        <v>28</v>
      </c>
      <c r="V441" s="81">
        <v>84003.0</v>
      </c>
      <c r="W441" s="39" t="s">
        <v>35</v>
      </c>
      <c r="X441" s="36" t="s">
        <v>64</v>
      </c>
      <c r="Y441" s="37">
        <f t="shared" si="519"/>
        <v>44734</v>
      </c>
      <c r="Z441" s="37">
        <v>44784.0</v>
      </c>
      <c r="AA441" s="36" t="s">
        <v>3095</v>
      </c>
      <c r="AB441" s="36" t="str">
        <f t="shared" si="520"/>
        <v/>
      </c>
      <c r="AC441" s="38">
        <f t="shared" si="521"/>
        <v>50</v>
      </c>
      <c r="AD441" s="39" t="s">
        <v>3096</v>
      </c>
      <c r="AF441" s="14"/>
      <c r="AG441" s="14"/>
      <c r="AH441" s="14"/>
      <c r="AI441" s="14"/>
      <c r="AJ441" s="14"/>
      <c r="AK441" s="14"/>
      <c r="AL441" s="14"/>
    </row>
    <row r="442" ht="14.25" customHeight="1">
      <c r="A442" s="39">
        <v>10.0</v>
      </c>
      <c r="B442" s="37">
        <v>44776.0</v>
      </c>
      <c r="C442" s="38">
        <f t="shared" si="517"/>
        <v>1136</v>
      </c>
      <c r="D442" s="39" t="s">
        <v>3097</v>
      </c>
      <c r="E442" s="40">
        <v>71751.0</v>
      </c>
      <c r="F442" s="36" t="s">
        <v>52</v>
      </c>
      <c r="G442" s="36">
        <v>36.0</v>
      </c>
      <c r="H442" s="36">
        <v>3.0</v>
      </c>
      <c r="I442" s="36">
        <v>1.0</v>
      </c>
      <c r="J442" s="36">
        <v>40.0</v>
      </c>
      <c r="O442" s="14"/>
      <c r="P442" s="14"/>
      <c r="Q442" s="14"/>
      <c r="R442" s="39" t="s">
        <v>761</v>
      </c>
      <c r="S442" s="39" t="s">
        <v>762</v>
      </c>
      <c r="T442" s="39" t="s">
        <v>179</v>
      </c>
      <c r="U442" s="39" t="s">
        <v>28</v>
      </c>
      <c r="V442" s="81">
        <v>84043.0</v>
      </c>
      <c r="W442" s="39" t="s">
        <v>35</v>
      </c>
      <c r="X442" s="36" t="s">
        <v>64</v>
      </c>
      <c r="Y442" s="37">
        <f t="shared" si="519"/>
        <v>44776</v>
      </c>
      <c r="Z442" s="37">
        <v>44784.0</v>
      </c>
      <c r="AA442" s="36" t="s">
        <v>3098</v>
      </c>
      <c r="AB442" s="36" t="str">
        <f t="shared" si="520"/>
        <v/>
      </c>
      <c r="AC442" s="38">
        <f t="shared" si="521"/>
        <v>8</v>
      </c>
      <c r="AD442" s="146" t="s">
        <v>3099</v>
      </c>
      <c r="AF442" s="14"/>
      <c r="AG442" s="14"/>
      <c r="AH442" s="14"/>
      <c r="AI442" s="14"/>
      <c r="AJ442" s="14"/>
      <c r="AK442" s="14"/>
      <c r="AL442" s="14"/>
    </row>
    <row r="443" ht="14.25" customHeight="1">
      <c r="A443" s="39">
        <v>12.0</v>
      </c>
      <c r="B443" s="37">
        <v>44776.0</v>
      </c>
      <c r="C443" s="38">
        <f t="shared" si="517"/>
        <v>1136</v>
      </c>
      <c r="D443" s="39" t="s">
        <v>3100</v>
      </c>
      <c r="E443" s="40">
        <v>15947.0</v>
      </c>
      <c r="F443" s="36" t="s">
        <v>52</v>
      </c>
      <c r="G443" s="36">
        <v>52.0</v>
      </c>
      <c r="H443" s="36">
        <v>4.0</v>
      </c>
      <c r="I443" s="36">
        <v>1.0</v>
      </c>
      <c r="J443" s="36">
        <v>57.0</v>
      </c>
      <c r="O443" s="14"/>
      <c r="P443" s="14"/>
      <c r="Q443" s="14"/>
      <c r="R443" s="39" t="s">
        <v>2511</v>
      </c>
      <c r="S443" s="39" t="s">
        <v>2512</v>
      </c>
      <c r="T443" s="39" t="s">
        <v>179</v>
      </c>
      <c r="U443" s="39" t="s">
        <v>28</v>
      </c>
      <c r="V443" s="81">
        <v>84043.0</v>
      </c>
      <c r="W443" s="39" t="s">
        <v>35</v>
      </c>
      <c r="X443" s="36" t="s">
        <v>64</v>
      </c>
      <c r="Y443" s="37">
        <f t="shared" si="519"/>
        <v>44776</v>
      </c>
      <c r="Z443" s="37">
        <v>44784.0</v>
      </c>
      <c r="AA443" s="36" t="s">
        <v>3101</v>
      </c>
      <c r="AB443" s="36" t="str">
        <f t="shared" si="520"/>
        <v/>
      </c>
      <c r="AC443" s="38">
        <f t="shared" si="521"/>
        <v>8</v>
      </c>
      <c r="AD443" s="146" t="s">
        <v>3102</v>
      </c>
      <c r="AF443" s="14"/>
      <c r="AG443" s="14"/>
      <c r="AH443" s="14"/>
      <c r="AI443" s="14"/>
      <c r="AJ443" s="14"/>
      <c r="AK443" s="14"/>
      <c r="AL443" s="14"/>
    </row>
    <row r="444" ht="14.25" customHeight="1">
      <c r="A444" s="14"/>
      <c r="B444" s="14"/>
      <c r="C444" s="27"/>
      <c r="D444" s="14"/>
      <c r="F444" s="27"/>
      <c r="G444" s="14"/>
      <c r="H444" s="14"/>
      <c r="I444" s="14"/>
      <c r="J444" s="27"/>
      <c r="K444" s="27"/>
      <c r="L444" s="27"/>
      <c r="M444" s="27"/>
      <c r="N444" s="27"/>
      <c r="O444" s="27"/>
      <c r="P444" s="27"/>
      <c r="Q444" s="27"/>
      <c r="R444" s="14"/>
      <c r="S444" s="14"/>
      <c r="T444" s="14"/>
      <c r="U444" s="14"/>
      <c r="V444" s="66"/>
      <c r="W444" s="14"/>
      <c r="X444" s="27"/>
      <c r="Y444" s="29"/>
      <c r="Z444" s="14"/>
      <c r="AA444" s="27"/>
      <c r="AB444" s="27"/>
      <c r="AC444" s="27"/>
      <c r="AD444" s="14"/>
      <c r="AE444" s="14"/>
      <c r="AF444" s="14"/>
    </row>
    <row r="445" ht="14.25" customHeight="1">
      <c r="A445" s="14">
        <v>8.0</v>
      </c>
      <c r="B445" s="30">
        <v>44733.0</v>
      </c>
      <c r="C445" s="31">
        <f t="shared" ref="C445:C451" si="523">B$3-B445</f>
        <v>1179</v>
      </c>
      <c r="D445" s="14" t="s">
        <v>3103</v>
      </c>
      <c r="E445" s="34">
        <v>72607.0</v>
      </c>
      <c r="F445" s="27" t="s">
        <v>52</v>
      </c>
      <c r="G445" s="27">
        <v>28.0</v>
      </c>
      <c r="H445" s="27">
        <v>3.0</v>
      </c>
      <c r="I445" s="27">
        <v>1.0</v>
      </c>
      <c r="J445" s="27">
        <v>32.0</v>
      </c>
      <c r="K445" s="27"/>
      <c r="L445" s="27"/>
      <c r="M445" s="27"/>
      <c r="N445" s="27"/>
      <c r="O445" s="45" t="str">
        <f t="shared" ref="O445:P445" si="522">IF(M445&gt;0,1,"")</f>
        <v/>
      </c>
      <c r="P445" s="45" t="str">
        <f t="shared" si="522"/>
        <v/>
      </c>
      <c r="Q445" s="45"/>
      <c r="R445" s="14" t="s">
        <v>3104</v>
      </c>
      <c r="S445" s="35" t="s">
        <v>436</v>
      </c>
      <c r="T445" s="35" t="s">
        <v>437</v>
      </c>
      <c r="U445" s="35" t="s">
        <v>28</v>
      </c>
      <c r="V445" s="144">
        <v>84065.0</v>
      </c>
      <c r="W445" s="35" t="s">
        <v>29</v>
      </c>
      <c r="X445" s="42" t="s">
        <v>64</v>
      </c>
      <c r="Y445" s="29">
        <f t="shared" ref="Y445:Y451" si="525">IF(X445="V",B445,IF(X445="C",B445,""))</f>
        <v>44733</v>
      </c>
      <c r="Z445" s="30">
        <v>44788.0</v>
      </c>
      <c r="AA445" s="27" t="s">
        <v>3105</v>
      </c>
      <c r="AB445" s="27" t="str">
        <f t="shared" ref="AB445:AB451" si="526">IF(X445="V",B$3-Y445,IF(X445="C","",""))</f>
        <v/>
      </c>
      <c r="AC445" s="31">
        <f t="shared" ref="AC445:AC451" si="527">IF(X445="","",IF(X445="V","",IF(X445="C",Z445-Y445,"Yikes")))</f>
        <v>55</v>
      </c>
      <c r="AD445" s="14" t="s">
        <v>3106</v>
      </c>
      <c r="AF445" s="14"/>
      <c r="AG445" s="14"/>
      <c r="AH445" s="14"/>
      <c r="AI445" s="14"/>
      <c r="AJ445" s="14"/>
      <c r="AK445" s="14"/>
      <c r="AL445" s="14"/>
    </row>
    <row r="446" ht="14.25" customHeight="1">
      <c r="A446" s="14">
        <v>18.0</v>
      </c>
      <c r="B446" s="30">
        <v>44704.0</v>
      </c>
      <c r="C446" s="31">
        <f t="shared" si="523"/>
        <v>1208</v>
      </c>
      <c r="D446" s="14" t="s">
        <v>3092</v>
      </c>
      <c r="E446" s="34">
        <v>137415.0</v>
      </c>
      <c r="F446" s="27" t="s">
        <v>52</v>
      </c>
      <c r="G446" s="27"/>
      <c r="H446" s="27"/>
      <c r="I446" s="27"/>
      <c r="J446" s="27">
        <v>98.0</v>
      </c>
      <c r="K446" s="27"/>
      <c r="L446" s="27"/>
      <c r="M446" s="27"/>
      <c r="N446" s="27"/>
      <c r="O446" s="45" t="str">
        <f t="shared" ref="O446:P446" si="524">IF(M446&gt;0,1,"")</f>
        <v/>
      </c>
      <c r="P446" s="45" t="str">
        <f t="shared" si="524"/>
        <v/>
      </c>
      <c r="Q446" s="45"/>
      <c r="R446" s="14" t="s">
        <v>680</v>
      </c>
      <c r="S446" s="35" t="s">
        <v>681</v>
      </c>
      <c r="T446" s="35" t="s">
        <v>437</v>
      </c>
      <c r="U446" s="35" t="s">
        <v>28</v>
      </c>
      <c r="V446" s="144">
        <v>84056.0</v>
      </c>
      <c r="W446" s="35" t="s">
        <v>29</v>
      </c>
      <c r="X446" s="42" t="s">
        <v>64</v>
      </c>
      <c r="Y446" s="29">
        <f t="shared" si="525"/>
        <v>44704</v>
      </c>
      <c r="Z446" s="30">
        <v>44788.0</v>
      </c>
      <c r="AA446" s="27" t="s">
        <v>3107</v>
      </c>
      <c r="AB446" s="27" t="str">
        <f t="shared" si="526"/>
        <v/>
      </c>
      <c r="AC446" s="31">
        <f t="shared" si="527"/>
        <v>84</v>
      </c>
      <c r="AD446" s="14" t="s">
        <v>3093</v>
      </c>
      <c r="AE446" s="56"/>
      <c r="AF446" s="14"/>
      <c r="AG446" s="14"/>
      <c r="AH446" s="14"/>
      <c r="AI446" s="14"/>
      <c r="AJ446" s="14"/>
      <c r="AK446" s="14"/>
      <c r="AL446" s="14"/>
    </row>
    <row r="447" ht="14.25" customHeight="1">
      <c r="A447" s="39">
        <v>8.0</v>
      </c>
      <c r="B447" s="37">
        <v>44663.0</v>
      </c>
      <c r="C447" s="38">
        <f t="shared" si="523"/>
        <v>1249</v>
      </c>
      <c r="D447" s="39" t="s">
        <v>3108</v>
      </c>
      <c r="E447" s="39">
        <v>112657.0</v>
      </c>
      <c r="F447" s="36" t="s">
        <v>52</v>
      </c>
      <c r="G447" s="36"/>
      <c r="H447" s="36"/>
      <c r="I447" s="36"/>
      <c r="J447" s="36">
        <v>34.0</v>
      </c>
      <c r="O447" s="14"/>
      <c r="P447" s="14"/>
      <c r="Q447" s="14"/>
      <c r="R447" s="39" t="s">
        <v>1625</v>
      </c>
      <c r="S447" s="44" t="s">
        <v>1626</v>
      </c>
      <c r="T447" s="39" t="s">
        <v>1627</v>
      </c>
      <c r="U447" s="39" t="s">
        <v>28</v>
      </c>
      <c r="V447" s="81">
        <v>84655.0</v>
      </c>
      <c r="W447" s="39" t="s">
        <v>35</v>
      </c>
      <c r="X447" s="36" t="s">
        <v>64</v>
      </c>
      <c r="Y447" s="37">
        <f t="shared" si="525"/>
        <v>44663</v>
      </c>
      <c r="Z447" s="37">
        <v>44790.0</v>
      </c>
      <c r="AA447" s="36" t="s">
        <v>3109</v>
      </c>
      <c r="AB447" s="36" t="str">
        <f t="shared" si="526"/>
        <v/>
      </c>
      <c r="AC447" s="38">
        <f t="shared" si="527"/>
        <v>127</v>
      </c>
      <c r="AD447" s="146" t="s">
        <v>2233</v>
      </c>
      <c r="AF447" s="14"/>
      <c r="AG447" s="14"/>
      <c r="AH447" s="14"/>
      <c r="AI447" s="14"/>
      <c r="AJ447" s="14"/>
      <c r="AK447" s="14"/>
      <c r="AL447" s="14"/>
    </row>
    <row r="448" ht="14.25" customHeight="1">
      <c r="A448" s="39">
        <v>14.0</v>
      </c>
      <c r="B448" s="37">
        <v>44622.0</v>
      </c>
      <c r="C448" s="31">
        <f t="shared" si="523"/>
        <v>1290</v>
      </c>
      <c r="D448" s="39" t="s">
        <v>3110</v>
      </c>
      <c r="E448" s="39">
        <v>88612.0</v>
      </c>
      <c r="F448" s="36" t="s">
        <v>52</v>
      </c>
      <c r="G448" s="36"/>
      <c r="H448" s="36"/>
      <c r="I448" s="36"/>
      <c r="J448" s="36">
        <v>77.0</v>
      </c>
      <c r="K448" s="39"/>
      <c r="L448" s="39"/>
      <c r="M448" s="39"/>
      <c r="N448" s="39"/>
      <c r="O448" s="39"/>
      <c r="P448" s="39"/>
      <c r="Q448" s="39"/>
      <c r="R448" s="39" t="s">
        <v>1637</v>
      </c>
      <c r="S448" s="39" t="s">
        <v>1638</v>
      </c>
      <c r="T448" s="39" t="s">
        <v>1627</v>
      </c>
      <c r="U448" s="39" t="s">
        <v>28</v>
      </c>
      <c r="V448" s="81">
        <v>84655.0</v>
      </c>
      <c r="W448" s="39" t="s">
        <v>35</v>
      </c>
      <c r="X448" s="36" t="s">
        <v>64</v>
      </c>
      <c r="Y448" s="37">
        <f t="shared" si="525"/>
        <v>44622</v>
      </c>
      <c r="Z448" s="37">
        <v>44790.0</v>
      </c>
      <c r="AA448" s="36" t="s">
        <v>3111</v>
      </c>
      <c r="AB448" s="36" t="str">
        <f t="shared" si="526"/>
        <v/>
      </c>
      <c r="AC448" s="38">
        <f t="shared" si="527"/>
        <v>168</v>
      </c>
      <c r="AD448" s="146" t="s">
        <v>3112</v>
      </c>
      <c r="AF448" s="14"/>
      <c r="AG448" s="14"/>
      <c r="AH448" s="14"/>
      <c r="AI448" s="14"/>
      <c r="AJ448" s="14"/>
      <c r="AK448" s="14"/>
      <c r="AL448" s="14"/>
    </row>
    <row r="449" ht="14.25" customHeight="1">
      <c r="A449" s="39">
        <v>8.0</v>
      </c>
      <c r="B449" s="37">
        <v>44663.0</v>
      </c>
      <c r="C449" s="38">
        <f t="shared" si="523"/>
        <v>1249</v>
      </c>
      <c r="D449" s="39" t="s">
        <v>3113</v>
      </c>
      <c r="E449" s="39">
        <v>57734.0</v>
      </c>
      <c r="F449" s="36" t="s">
        <v>52</v>
      </c>
      <c r="G449" s="36"/>
      <c r="H449" s="36"/>
      <c r="I449" s="36"/>
      <c r="J449" s="36">
        <v>33.0</v>
      </c>
      <c r="O449" s="14"/>
      <c r="P449" s="14"/>
      <c r="Q449" s="14"/>
      <c r="R449" s="39" t="s">
        <v>141</v>
      </c>
      <c r="S449" s="44" t="s">
        <v>143</v>
      </c>
      <c r="T449" s="39" t="s">
        <v>34</v>
      </c>
      <c r="U449" s="39" t="s">
        <v>28</v>
      </c>
      <c r="V449" s="81">
        <v>84653.0</v>
      </c>
      <c r="W449" s="39" t="s">
        <v>35</v>
      </c>
      <c r="X449" s="36" t="s">
        <v>64</v>
      </c>
      <c r="Y449" s="37">
        <f t="shared" si="525"/>
        <v>44663</v>
      </c>
      <c r="Z449" s="37">
        <v>44790.0</v>
      </c>
      <c r="AA449" s="36" t="s">
        <v>3114</v>
      </c>
      <c r="AB449" s="36" t="str">
        <f t="shared" si="526"/>
        <v/>
      </c>
      <c r="AC449" s="38">
        <f t="shared" si="527"/>
        <v>127</v>
      </c>
      <c r="AD449" s="146" t="s">
        <v>3115</v>
      </c>
      <c r="AF449" s="14"/>
      <c r="AG449" s="14"/>
      <c r="AH449" s="14"/>
      <c r="AI449" s="14"/>
      <c r="AJ449" s="14"/>
      <c r="AK449" s="14"/>
      <c r="AL449" s="14"/>
    </row>
    <row r="450" ht="14.25" customHeight="1">
      <c r="A450" s="32">
        <v>18.0</v>
      </c>
      <c r="B450" s="46">
        <v>44771.0</v>
      </c>
      <c r="C450" s="31">
        <f t="shared" si="523"/>
        <v>1141</v>
      </c>
      <c r="D450" s="32" t="s">
        <v>3116</v>
      </c>
      <c r="E450" s="32">
        <v>22496.0</v>
      </c>
      <c r="F450" s="48" t="s">
        <v>52</v>
      </c>
      <c r="G450" s="48">
        <v>50.0</v>
      </c>
      <c r="H450" s="48">
        <v>4.0</v>
      </c>
      <c r="I450" s="48">
        <v>1.0</v>
      </c>
      <c r="J450" s="48">
        <v>55.0</v>
      </c>
      <c r="K450" s="48"/>
      <c r="L450" s="48"/>
      <c r="M450" s="48">
        <v>4.0</v>
      </c>
      <c r="N450" s="48">
        <v>0.0</v>
      </c>
      <c r="O450" s="45">
        <f t="shared" ref="O450:P450" si="528">IF(M450&gt;0,1,"")</f>
        <v>1</v>
      </c>
      <c r="P450" s="45" t="str">
        <f t="shared" si="528"/>
        <v/>
      </c>
      <c r="Q450" s="45"/>
      <c r="R450" s="32" t="s">
        <v>97</v>
      </c>
      <c r="S450" s="51" t="s">
        <v>98</v>
      </c>
      <c r="T450" s="51" t="s">
        <v>99</v>
      </c>
      <c r="U450" s="51" t="s">
        <v>28</v>
      </c>
      <c r="V450" s="115">
        <v>84029.0</v>
      </c>
      <c r="W450" s="51" t="s">
        <v>75</v>
      </c>
      <c r="X450" s="55" t="s">
        <v>64</v>
      </c>
      <c r="Y450" s="46">
        <f t="shared" si="525"/>
        <v>44771</v>
      </c>
      <c r="Z450" s="46">
        <v>44791.0</v>
      </c>
      <c r="AA450" s="48" t="s">
        <v>3117</v>
      </c>
      <c r="AB450" s="48" t="str">
        <f t="shared" si="526"/>
        <v/>
      </c>
      <c r="AC450" s="47">
        <f t="shared" si="527"/>
        <v>20</v>
      </c>
      <c r="AD450" s="32" t="s">
        <v>3118</v>
      </c>
      <c r="AF450" s="14"/>
      <c r="AG450" s="14"/>
      <c r="AH450" s="14"/>
      <c r="AI450" s="14"/>
      <c r="AJ450" s="14"/>
      <c r="AK450" s="14"/>
      <c r="AL450" s="14"/>
    </row>
    <row r="451" ht="14.25" customHeight="1">
      <c r="A451" s="14">
        <v>12.0</v>
      </c>
      <c r="B451" s="30">
        <v>44792.0</v>
      </c>
      <c r="C451" s="31">
        <f t="shared" si="523"/>
        <v>1120</v>
      </c>
      <c r="D451" s="14" t="s">
        <v>3119</v>
      </c>
      <c r="E451" s="34">
        <v>72374.0</v>
      </c>
      <c r="F451" s="27" t="s">
        <v>52</v>
      </c>
      <c r="G451" s="27">
        <v>42.0</v>
      </c>
      <c r="H451" s="27">
        <v>3.0</v>
      </c>
      <c r="I451" s="27">
        <v>1.0</v>
      </c>
      <c r="J451" s="27">
        <v>46.0</v>
      </c>
      <c r="K451" s="27"/>
      <c r="L451" s="27"/>
      <c r="M451" s="27"/>
      <c r="N451" s="27"/>
      <c r="O451" s="45" t="str">
        <f t="shared" ref="O451:P451" si="529">IF(M451&gt;0,1,"")</f>
        <v/>
      </c>
      <c r="P451" s="45" t="str">
        <f t="shared" si="529"/>
        <v/>
      </c>
      <c r="Q451" s="45"/>
      <c r="R451" s="14" t="s">
        <v>3120</v>
      </c>
      <c r="S451" s="35" t="s">
        <v>606</v>
      </c>
      <c r="T451" s="35" t="s">
        <v>108</v>
      </c>
      <c r="U451" s="35" t="s">
        <v>28</v>
      </c>
      <c r="V451" s="144">
        <v>84020.0</v>
      </c>
      <c r="W451" s="35" t="s">
        <v>29</v>
      </c>
      <c r="X451" s="42"/>
      <c r="Y451" s="29" t="str">
        <f t="shared" si="525"/>
        <v/>
      </c>
      <c r="Z451" s="30">
        <v>44792.0</v>
      </c>
      <c r="AA451" s="27" t="s">
        <v>3121</v>
      </c>
      <c r="AB451" s="27" t="str">
        <f t="shared" si="526"/>
        <v/>
      </c>
      <c r="AC451" s="31" t="str">
        <f t="shared" si="527"/>
        <v/>
      </c>
      <c r="AD451" s="14" t="s">
        <v>3122</v>
      </c>
      <c r="AF451" s="14"/>
      <c r="AG451" s="14"/>
      <c r="AH451" s="14"/>
      <c r="AI451" s="14"/>
      <c r="AJ451" s="14"/>
      <c r="AK451" s="14"/>
      <c r="AL451" s="14"/>
    </row>
    <row r="452" ht="14.25" customHeight="1">
      <c r="A452" s="14"/>
      <c r="B452" s="14"/>
      <c r="C452" s="27"/>
      <c r="D452" s="14"/>
      <c r="F452" s="27"/>
      <c r="G452" s="14"/>
      <c r="H452" s="14"/>
      <c r="I452" s="14"/>
      <c r="J452" s="27"/>
      <c r="K452" s="27"/>
      <c r="L452" s="27"/>
      <c r="M452" s="27"/>
      <c r="N452" s="27"/>
      <c r="O452" s="27"/>
      <c r="P452" s="27"/>
      <c r="Q452" s="27"/>
      <c r="R452" s="14"/>
      <c r="S452" s="14"/>
      <c r="T452" s="14"/>
      <c r="U452" s="14"/>
      <c r="V452" s="66"/>
      <c r="W452" s="14"/>
      <c r="X452" s="27"/>
      <c r="Y452" s="29"/>
      <c r="Z452" s="14"/>
      <c r="AA452" s="27"/>
      <c r="AB452" s="27"/>
      <c r="AC452" s="27"/>
      <c r="AD452" s="14"/>
      <c r="AE452" s="14"/>
      <c r="AF452" s="14"/>
    </row>
    <row r="453" ht="14.25" customHeight="1">
      <c r="A453" s="14">
        <v>8.0</v>
      </c>
      <c r="B453" s="30">
        <v>44756.0</v>
      </c>
      <c r="C453" s="31">
        <f t="shared" ref="C453:C455" si="531">B$3-B453</f>
        <v>1156</v>
      </c>
      <c r="D453" s="14" t="s">
        <v>3123</v>
      </c>
      <c r="E453" s="34">
        <v>84142.0</v>
      </c>
      <c r="F453" s="27" t="s">
        <v>52</v>
      </c>
      <c r="G453" s="27">
        <v>28.0</v>
      </c>
      <c r="H453" s="27">
        <v>3.0</v>
      </c>
      <c r="I453" s="27">
        <v>1.0</v>
      </c>
      <c r="J453" s="27">
        <v>32.0</v>
      </c>
      <c r="K453" s="27"/>
      <c r="L453" s="27"/>
      <c r="M453" s="27"/>
      <c r="N453" s="27"/>
      <c r="O453" s="45" t="str">
        <f t="shared" ref="O453:P453" si="530">IF(M453&gt;0,1,"")</f>
        <v/>
      </c>
      <c r="P453" s="45" t="str">
        <f t="shared" si="530"/>
        <v/>
      </c>
      <c r="Q453" s="45"/>
      <c r="R453" s="14" t="s">
        <v>3124</v>
      </c>
      <c r="S453" s="35" t="s">
        <v>1790</v>
      </c>
      <c r="T453" s="35" t="s">
        <v>108</v>
      </c>
      <c r="U453" s="35" t="s">
        <v>28</v>
      </c>
      <c r="V453" s="144">
        <v>84020.0</v>
      </c>
      <c r="W453" s="35" t="s">
        <v>29</v>
      </c>
      <c r="X453" s="42" t="s">
        <v>64</v>
      </c>
      <c r="Y453" s="29">
        <f t="shared" ref="Y453:Y455" si="533">IF(X453="V",B453,IF(X453="C",B453,""))</f>
        <v>44756</v>
      </c>
      <c r="Z453" s="30">
        <v>44795.0</v>
      </c>
      <c r="AA453" s="27" t="s">
        <v>3125</v>
      </c>
      <c r="AB453" s="27" t="str">
        <f t="shared" ref="AB453:AB455" si="534">IF(X453="V",B$3-Y453,IF(X453="C","",""))</f>
        <v/>
      </c>
      <c r="AC453" s="31">
        <f t="shared" ref="AC453:AC455" si="535">IF(X453="","",IF(X453="V","",IF(X453="C",Z453-Y453,"Yikes")))</f>
        <v>39</v>
      </c>
      <c r="AD453" s="14" t="s">
        <v>3126</v>
      </c>
      <c r="AF453" s="14"/>
      <c r="AG453" s="14"/>
      <c r="AH453" s="14"/>
      <c r="AI453" s="14"/>
      <c r="AJ453" s="14"/>
      <c r="AK453" s="14"/>
      <c r="AL453" s="14"/>
    </row>
    <row r="454" ht="14.25" customHeight="1">
      <c r="A454" s="14">
        <v>8.0</v>
      </c>
      <c r="B454" s="30">
        <v>44764.0</v>
      </c>
      <c r="C454" s="31">
        <f t="shared" si="531"/>
        <v>1148</v>
      </c>
      <c r="D454" s="14" t="s">
        <v>3127</v>
      </c>
      <c r="E454" s="34">
        <v>1.2235785E7</v>
      </c>
      <c r="F454" s="27" t="s">
        <v>52</v>
      </c>
      <c r="G454" s="27">
        <v>32.0</v>
      </c>
      <c r="H454" s="27">
        <v>3.0</v>
      </c>
      <c r="I454" s="27">
        <v>1.0</v>
      </c>
      <c r="J454" s="27">
        <v>36.0</v>
      </c>
      <c r="K454" s="27"/>
      <c r="L454" s="27"/>
      <c r="M454" s="27"/>
      <c r="N454" s="27"/>
      <c r="O454" s="45" t="str">
        <f t="shared" ref="O454:P454" si="532">IF(M454&gt;0,1,"")</f>
        <v/>
      </c>
      <c r="P454" s="45" t="str">
        <f t="shared" si="532"/>
        <v/>
      </c>
      <c r="Q454" s="45"/>
      <c r="R454" s="14" t="s">
        <v>515</v>
      </c>
      <c r="S454" s="35" t="s">
        <v>517</v>
      </c>
      <c r="T454" s="35" t="s">
        <v>341</v>
      </c>
      <c r="U454" s="35" t="s">
        <v>28</v>
      </c>
      <c r="V454" s="144">
        <v>84118.0</v>
      </c>
      <c r="W454" s="35" t="s">
        <v>29</v>
      </c>
      <c r="X454" s="42" t="s">
        <v>1642</v>
      </c>
      <c r="Y454" s="29">
        <f t="shared" si="533"/>
        <v>44764</v>
      </c>
      <c r="Z454" s="30"/>
      <c r="AA454" s="27"/>
      <c r="AB454" s="27">
        <f t="shared" si="534"/>
        <v>1148</v>
      </c>
      <c r="AC454" s="31" t="str">
        <f t="shared" si="535"/>
        <v/>
      </c>
      <c r="AD454" s="14" t="s">
        <v>3128</v>
      </c>
      <c r="AF454" s="14"/>
      <c r="AG454" s="14"/>
      <c r="AH454" s="14"/>
      <c r="AI454" s="14"/>
      <c r="AJ454" s="53"/>
      <c r="AK454" s="53"/>
      <c r="AL454" s="53"/>
    </row>
    <row r="455" ht="14.25" customHeight="1">
      <c r="A455" s="14">
        <v>8.0</v>
      </c>
      <c r="B455" s="30">
        <v>44785.0</v>
      </c>
      <c r="C455" s="31">
        <f t="shared" si="531"/>
        <v>1127</v>
      </c>
      <c r="D455" s="14" t="s">
        <v>3129</v>
      </c>
      <c r="E455" s="34">
        <v>29747.0</v>
      </c>
      <c r="F455" s="27" t="s">
        <v>52</v>
      </c>
      <c r="G455" s="27">
        <v>30.0</v>
      </c>
      <c r="H455" s="27">
        <v>4.0</v>
      </c>
      <c r="I455" s="27">
        <v>1.0</v>
      </c>
      <c r="J455" s="27">
        <v>35.0</v>
      </c>
      <c r="K455" s="27"/>
      <c r="L455" s="27"/>
      <c r="M455" s="27"/>
      <c r="N455" s="27"/>
      <c r="O455" s="45" t="str">
        <f t="shared" ref="O455:P455" si="536">IF(M455&gt;0,1,"")</f>
        <v/>
      </c>
      <c r="P455" s="45" t="str">
        <f t="shared" si="536"/>
        <v/>
      </c>
      <c r="Q455" s="45"/>
      <c r="R455" s="14" t="s">
        <v>2323</v>
      </c>
      <c r="S455" s="35" t="s">
        <v>708</v>
      </c>
      <c r="T455" s="35" t="s">
        <v>341</v>
      </c>
      <c r="U455" s="35" t="s">
        <v>28</v>
      </c>
      <c r="V455" s="144">
        <v>84118.0</v>
      </c>
      <c r="W455" s="35" t="s">
        <v>29</v>
      </c>
      <c r="X455" s="42" t="s">
        <v>64</v>
      </c>
      <c r="Y455" s="29">
        <f t="shared" si="533"/>
        <v>44785</v>
      </c>
      <c r="Z455" s="30">
        <v>44797.0</v>
      </c>
      <c r="AA455" s="27" t="s">
        <v>3130</v>
      </c>
      <c r="AB455" s="27" t="str">
        <f t="shared" si="534"/>
        <v/>
      </c>
      <c r="AC455" s="31">
        <f t="shared" si="535"/>
        <v>12</v>
      </c>
      <c r="AD455" s="14" t="s">
        <v>3131</v>
      </c>
      <c r="AF455" s="14"/>
      <c r="AG455" s="14"/>
      <c r="AH455" s="14"/>
      <c r="AI455" s="14"/>
      <c r="AJ455" s="14"/>
      <c r="AK455" s="14"/>
      <c r="AL455" s="14"/>
    </row>
    <row r="456" ht="14.25" customHeight="1">
      <c r="A456" s="14"/>
      <c r="B456" s="14"/>
      <c r="C456" s="27"/>
      <c r="D456" s="14"/>
      <c r="F456" s="27"/>
      <c r="G456" s="14"/>
      <c r="H456" s="14"/>
      <c r="I456" s="14"/>
      <c r="J456" s="27"/>
      <c r="K456" s="27"/>
      <c r="L456" s="27"/>
      <c r="M456" s="27"/>
      <c r="N456" s="27"/>
      <c r="O456" s="27"/>
      <c r="P456" s="27"/>
      <c r="Q456" s="27"/>
      <c r="R456" s="14"/>
      <c r="S456" s="14"/>
      <c r="T456" s="14"/>
      <c r="U456" s="14"/>
      <c r="V456" s="66"/>
      <c r="W456" s="14"/>
      <c r="X456" s="27"/>
      <c r="Y456" s="29"/>
      <c r="Z456" s="14"/>
      <c r="AA456" s="27"/>
      <c r="AB456" s="27"/>
      <c r="AC456" s="27"/>
      <c r="AD456" s="14"/>
      <c r="AE456" s="14"/>
      <c r="AF456" s="14"/>
    </row>
    <row r="457" ht="14.25" customHeight="1">
      <c r="A457" s="39">
        <v>8.0</v>
      </c>
      <c r="B457" s="37">
        <v>44796.0</v>
      </c>
      <c r="C457" s="38">
        <f t="shared" ref="C457:C461" si="537">B$3-B457</f>
        <v>1116</v>
      </c>
      <c r="D457" s="39" t="s">
        <v>3132</v>
      </c>
      <c r="E457" s="40">
        <v>4466.0</v>
      </c>
      <c r="F457" s="36" t="s">
        <v>52</v>
      </c>
      <c r="G457" s="36">
        <v>28.0</v>
      </c>
      <c r="H457" s="36">
        <v>3.0</v>
      </c>
      <c r="I457" s="36">
        <v>1.0</v>
      </c>
      <c r="J457" s="36">
        <v>32.0</v>
      </c>
      <c r="O457" s="14"/>
      <c r="P457" s="14"/>
      <c r="Q457" s="14"/>
      <c r="R457" s="39" t="s">
        <v>835</v>
      </c>
      <c r="S457" s="39" t="s">
        <v>836</v>
      </c>
      <c r="T457" s="39" t="s">
        <v>179</v>
      </c>
      <c r="U457" s="39" t="s">
        <v>28</v>
      </c>
      <c r="V457" s="81">
        <v>84043.0</v>
      </c>
      <c r="W457" s="39" t="s">
        <v>35</v>
      </c>
      <c r="X457" s="36" t="s">
        <v>64</v>
      </c>
      <c r="Y457" s="37">
        <f t="shared" ref="Y457:Y461" si="539">IF(X457="V",B457,IF(X457="C",B457,""))</f>
        <v>44796</v>
      </c>
      <c r="Z457" s="37">
        <v>44803.0</v>
      </c>
      <c r="AA457" s="36" t="s">
        <v>3133</v>
      </c>
      <c r="AB457" s="36" t="str">
        <f t="shared" ref="AB457:AB461" si="540">IF(X457="V",B$3-Y457,IF(X457="C","",""))</f>
        <v/>
      </c>
      <c r="AC457" s="38">
        <f t="shared" ref="AC457:AC461" si="541">IF(X457="","",IF(X457="V","",IF(X457="C",Z457-Y457,"Yikes")))</f>
        <v>7</v>
      </c>
      <c r="AD457" s="146" t="s">
        <v>3134</v>
      </c>
      <c r="AE457" s="14"/>
      <c r="AF457" s="14"/>
      <c r="AG457" s="14"/>
      <c r="AH457" s="14"/>
      <c r="AI457" s="14"/>
      <c r="AJ457" s="14"/>
      <c r="AK457" s="14"/>
      <c r="AL457" s="14"/>
    </row>
    <row r="458" ht="14.25" customHeight="1">
      <c r="A458" s="14">
        <v>12.0</v>
      </c>
      <c r="B458" s="30">
        <v>44795.0</v>
      </c>
      <c r="C458" s="31">
        <f t="shared" si="537"/>
        <v>1117</v>
      </c>
      <c r="D458" s="14" t="s">
        <v>3135</v>
      </c>
      <c r="E458" s="34">
        <v>79037.0</v>
      </c>
      <c r="F458" s="27" t="s">
        <v>52</v>
      </c>
      <c r="G458" s="27">
        <v>44.0</v>
      </c>
      <c r="H458" s="27">
        <v>3.0</v>
      </c>
      <c r="I458" s="27">
        <v>1.0</v>
      </c>
      <c r="J458" s="27">
        <v>48.0</v>
      </c>
      <c r="K458" s="27"/>
      <c r="L458" s="27"/>
      <c r="M458" s="27"/>
      <c r="N458" s="27"/>
      <c r="O458" s="45" t="str">
        <f t="shared" ref="O458:P458" si="538">IF(M458&gt;0,1,"")</f>
        <v/>
      </c>
      <c r="P458" s="45" t="str">
        <f t="shared" si="538"/>
        <v/>
      </c>
      <c r="Q458" s="45"/>
      <c r="R458" s="14" t="s">
        <v>806</v>
      </c>
      <c r="S458" s="35" t="s">
        <v>807</v>
      </c>
      <c r="T458" s="35" t="s">
        <v>27</v>
      </c>
      <c r="U458" s="35" t="s">
        <v>28</v>
      </c>
      <c r="V458" s="144">
        <v>84092.0</v>
      </c>
      <c r="W458" s="35" t="s">
        <v>29</v>
      </c>
      <c r="X458" s="42" t="s">
        <v>1642</v>
      </c>
      <c r="Y458" s="29">
        <f t="shared" si="539"/>
        <v>44795</v>
      </c>
      <c r="Z458" s="30"/>
      <c r="AA458" s="27"/>
      <c r="AB458" s="27">
        <f t="shared" si="540"/>
        <v>1117</v>
      </c>
      <c r="AC458" s="31" t="str">
        <f t="shared" si="541"/>
        <v/>
      </c>
      <c r="AD458" s="14" t="s">
        <v>3136</v>
      </c>
      <c r="AF458" s="14"/>
      <c r="AG458" s="14"/>
      <c r="AH458" s="14"/>
      <c r="AI458" s="14"/>
      <c r="AJ458" s="14"/>
      <c r="AK458" s="14"/>
      <c r="AL458" s="14"/>
    </row>
    <row r="459" ht="14.25" customHeight="1">
      <c r="A459" s="14">
        <v>16.0</v>
      </c>
      <c r="B459" s="30">
        <v>44783.0</v>
      </c>
      <c r="C459" s="31">
        <f t="shared" si="537"/>
        <v>1129</v>
      </c>
      <c r="D459" s="14" t="s">
        <v>3137</v>
      </c>
      <c r="E459" s="34">
        <v>112929.0</v>
      </c>
      <c r="F459" s="27" t="s">
        <v>52</v>
      </c>
      <c r="G459" s="27">
        <v>80.0</v>
      </c>
      <c r="H459" s="27">
        <v>4.0</v>
      </c>
      <c r="I459" s="27">
        <v>2.0</v>
      </c>
      <c r="J459" s="27">
        <v>86.0</v>
      </c>
      <c r="K459" s="27"/>
      <c r="L459" s="27"/>
      <c r="M459" s="27"/>
      <c r="N459" s="27"/>
      <c r="O459" s="45" t="str">
        <f t="shared" ref="O459:P459" si="542">IF(M459&gt;0,1,"")</f>
        <v/>
      </c>
      <c r="P459" s="45" t="str">
        <f t="shared" si="542"/>
        <v/>
      </c>
      <c r="Q459" s="45"/>
      <c r="R459" s="14" t="s">
        <v>2024</v>
      </c>
      <c r="S459" s="35" t="s">
        <v>2025</v>
      </c>
      <c r="T459" s="35" t="s">
        <v>27</v>
      </c>
      <c r="U459" s="35" t="s">
        <v>28</v>
      </c>
      <c r="V459" s="144">
        <v>84121.0</v>
      </c>
      <c r="W459" s="35" t="s">
        <v>29</v>
      </c>
      <c r="X459" s="42" t="s">
        <v>1642</v>
      </c>
      <c r="Y459" s="29">
        <f t="shared" si="539"/>
        <v>44783</v>
      </c>
      <c r="Z459" s="30"/>
      <c r="AA459" s="27"/>
      <c r="AB459" s="27">
        <f t="shared" si="540"/>
        <v>1129</v>
      </c>
      <c r="AC459" s="31" t="str">
        <f t="shared" si="541"/>
        <v/>
      </c>
      <c r="AD459" s="14" t="s">
        <v>3138</v>
      </c>
      <c r="AF459" s="14"/>
      <c r="AG459" s="14"/>
      <c r="AH459" s="14"/>
      <c r="AI459" s="14"/>
      <c r="AJ459" s="14"/>
      <c r="AK459" s="14"/>
      <c r="AL459" s="14"/>
    </row>
    <row r="460" ht="14.25" customHeight="1">
      <c r="A460" s="14">
        <v>12.0</v>
      </c>
      <c r="B460" s="30">
        <v>44781.0</v>
      </c>
      <c r="C460" s="31">
        <f t="shared" si="537"/>
        <v>1131</v>
      </c>
      <c r="D460" s="14" t="s">
        <v>3139</v>
      </c>
      <c r="E460" s="34">
        <v>80273.0</v>
      </c>
      <c r="F460" s="27" t="s">
        <v>52</v>
      </c>
      <c r="G460" s="27">
        <v>40.0</v>
      </c>
      <c r="H460" s="27">
        <v>4.0</v>
      </c>
      <c r="I460" s="27">
        <v>1.0</v>
      </c>
      <c r="J460" s="27">
        <v>45.0</v>
      </c>
      <c r="K460" s="27"/>
      <c r="L460" s="27"/>
      <c r="M460" s="27"/>
      <c r="N460" s="27"/>
      <c r="O460" s="45" t="str">
        <f t="shared" ref="O460:P460" si="543">IF(M460&gt;0,1,"")</f>
        <v/>
      </c>
      <c r="P460" s="45" t="str">
        <f t="shared" si="543"/>
        <v/>
      </c>
      <c r="Q460" s="45"/>
      <c r="R460" s="14" t="s">
        <v>663</v>
      </c>
      <c r="S460" s="35" t="s">
        <v>664</v>
      </c>
      <c r="T460" s="35" t="s">
        <v>27</v>
      </c>
      <c r="U460" s="35" t="s">
        <v>28</v>
      </c>
      <c r="V460" s="144">
        <v>84070.0</v>
      </c>
      <c r="W460" s="35" t="s">
        <v>29</v>
      </c>
      <c r="X460" s="42" t="s">
        <v>1642</v>
      </c>
      <c r="Y460" s="29">
        <f t="shared" si="539"/>
        <v>44781</v>
      </c>
      <c r="Z460" s="30"/>
      <c r="AA460" s="27"/>
      <c r="AB460" s="27">
        <f t="shared" si="540"/>
        <v>1131</v>
      </c>
      <c r="AC460" s="31" t="str">
        <f t="shared" si="541"/>
        <v/>
      </c>
      <c r="AD460" s="14" t="s">
        <v>3140</v>
      </c>
      <c r="AF460" s="14"/>
      <c r="AG460" s="14"/>
      <c r="AH460" s="14"/>
      <c r="AI460" s="14"/>
      <c r="AJ460" s="14"/>
      <c r="AK460" s="14"/>
      <c r="AL460" s="14"/>
    </row>
    <row r="461" ht="14.25" customHeight="1">
      <c r="A461" s="14">
        <v>10.0</v>
      </c>
      <c r="B461" s="30">
        <v>44777.0</v>
      </c>
      <c r="C461" s="31">
        <f t="shared" si="537"/>
        <v>1135</v>
      </c>
      <c r="D461" s="14" t="s">
        <v>3141</v>
      </c>
      <c r="E461" s="34">
        <v>15960.0</v>
      </c>
      <c r="F461" s="27" t="s">
        <v>52</v>
      </c>
      <c r="G461" s="27">
        <v>44.0</v>
      </c>
      <c r="H461" s="27">
        <v>4.0</v>
      </c>
      <c r="I461" s="27">
        <v>1.0</v>
      </c>
      <c r="J461" s="27">
        <v>49.0</v>
      </c>
      <c r="K461" s="27"/>
      <c r="L461" s="27"/>
      <c r="M461" s="27"/>
      <c r="N461" s="27"/>
      <c r="O461" s="45" t="str">
        <f t="shared" ref="O461:P461" si="544">IF(M461&gt;0,1,"")</f>
        <v/>
      </c>
      <c r="P461" s="45" t="str">
        <f t="shared" si="544"/>
        <v/>
      </c>
      <c r="Q461" s="45"/>
      <c r="R461" s="14" t="s">
        <v>499</v>
      </c>
      <c r="S461" s="35" t="s">
        <v>501</v>
      </c>
      <c r="T461" s="35" t="s">
        <v>453</v>
      </c>
      <c r="U461" s="35" t="s">
        <v>28</v>
      </c>
      <c r="V461" s="144">
        <v>84088.0</v>
      </c>
      <c r="W461" s="35" t="s">
        <v>29</v>
      </c>
      <c r="X461" s="42" t="s">
        <v>64</v>
      </c>
      <c r="Y461" s="29">
        <f t="shared" si="539"/>
        <v>44777</v>
      </c>
      <c r="Z461" s="30">
        <v>44806.0</v>
      </c>
      <c r="AA461" s="27" t="s">
        <v>3142</v>
      </c>
      <c r="AB461" s="27" t="str">
        <f t="shared" si="540"/>
        <v/>
      </c>
      <c r="AC461" s="31">
        <f t="shared" si="541"/>
        <v>29</v>
      </c>
      <c r="AD461" s="14" t="s">
        <v>3143</v>
      </c>
      <c r="AF461" s="71"/>
      <c r="AG461" s="71"/>
      <c r="AH461" s="14"/>
      <c r="AI461" s="14"/>
      <c r="AJ461" s="14"/>
      <c r="AK461" s="14"/>
      <c r="AL461" s="14"/>
    </row>
    <row r="462" ht="14.25" customHeight="1">
      <c r="A462" s="14"/>
      <c r="B462" s="14"/>
      <c r="C462" s="27"/>
      <c r="D462" s="14"/>
      <c r="F462" s="27"/>
      <c r="G462" s="14"/>
      <c r="H462" s="14"/>
      <c r="I462" s="14"/>
      <c r="J462" s="27"/>
      <c r="K462" s="27"/>
      <c r="L462" s="27"/>
      <c r="M462" s="27"/>
      <c r="N462" s="27"/>
      <c r="O462" s="27"/>
      <c r="P462" s="27"/>
      <c r="Q462" s="27"/>
      <c r="R462" s="14"/>
      <c r="S462" s="14"/>
      <c r="T462" s="14"/>
      <c r="U462" s="14"/>
      <c r="V462" s="66"/>
      <c r="W462" s="14"/>
      <c r="X462" s="27"/>
      <c r="Y462" s="29"/>
      <c r="Z462" s="14"/>
      <c r="AA462" s="27"/>
      <c r="AB462" s="27"/>
      <c r="AC462" s="27"/>
      <c r="AD462" s="14"/>
      <c r="AE462" s="14"/>
      <c r="AF462" s="14"/>
    </row>
    <row r="463" ht="14.25" customHeight="1">
      <c r="A463" s="39">
        <v>4.0</v>
      </c>
      <c r="B463" s="37">
        <v>44755.0</v>
      </c>
      <c r="C463" s="38">
        <f t="shared" ref="C463:C472" si="545">B$3-B463</f>
        <v>1157</v>
      </c>
      <c r="D463" s="39" t="s">
        <v>3144</v>
      </c>
      <c r="E463" s="40">
        <v>1.223978E7</v>
      </c>
      <c r="F463" s="36" t="s">
        <v>52</v>
      </c>
      <c r="G463" s="36">
        <v>16.0</v>
      </c>
      <c r="H463" s="36">
        <v>3.0</v>
      </c>
      <c r="I463" s="36">
        <v>1.0</v>
      </c>
      <c r="J463" s="36">
        <v>20.0</v>
      </c>
      <c r="O463" s="14"/>
      <c r="P463" s="14"/>
      <c r="Q463" s="14"/>
      <c r="R463" s="39" t="s">
        <v>278</v>
      </c>
      <c r="S463" s="39" t="s">
        <v>279</v>
      </c>
      <c r="T463" s="39" t="s">
        <v>48</v>
      </c>
      <c r="U463" s="39" t="s">
        <v>28</v>
      </c>
      <c r="V463" s="81">
        <v>84601.0</v>
      </c>
      <c r="W463" s="39" t="s">
        <v>35</v>
      </c>
      <c r="X463" s="36" t="s">
        <v>64</v>
      </c>
      <c r="Y463" s="37">
        <f t="shared" ref="Y463:Y472" si="546">IF(X463="V",B463,IF(X463="C",B463,""))</f>
        <v>44755</v>
      </c>
      <c r="Z463" s="37">
        <v>44811.0</v>
      </c>
      <c r="AA463" s="36" t="s">
        <v>3145</v>
      </c>
      <c r="AB463" s="36" t="str">
        <f t="shared" ref="AB463:AB472" si="547">IF(X463="V",B$3-Y463,IF(X463="C","",""))</f>
        <v/>
      </c>
      <c r="AC463" s="38">
        <f t="shared" ref="AC463:AC472" si="548">IF(X463="","",IF(X463="V","",IF(X463="C",Z463-Y463,"Yikes")))</f>
        <v>56</v>
      </c>
      <c r="AD463" s="146" t="s">
        <v>3146</v>
      </c>
      <c r="AF463" s="14"/>
      <c r="AG463" s="14"/>
      <c r="AH463" s="14"/>
      <c r="AI463" s="14"/>
      <c r="AJ463" s="14"/>
      <c r="AK463" s="14"/>
      <c r="AL463" s="14"/>
    </row>
    <row r="464" ht="14.25" customHeight="1">
      <c r="A464" s="39">
        <v>14.0</v>
      </c>
      <c r="B464" s="37">
        <v>44789.0</v>
      </c>
      <c r="C464" s="38">
        <f t="shared" si="545"/>
        <v>1123</v>
      </c>
      <c r="D464" s="39" t="s">
        <v>3147</v>
      </c>
      <c r="E464" s="40">
        <v>89857.0</v>
      </c>
      <c r="F464" s="36" t="s">
        <v>52</v>
      </c>
      <c r="G464" s="36">
        <v>48.0</v>
      </c>
      <c r="H464" s="36">
        <v>4.0</v>
      </c>
      <c r="I464" s="36">
        <v>1.0</v>
      </c>
      <c r="J464" s="36">
        <v>53.0</v>
      </c>
      <c r="O464" s="14"/>
      <c r="P464" s="14"/>
      <c r="Q464" s="14"/>
      <c r="R464" s="39" t="s">
        <v>778</v>
      </c>
      <c r="S464" s="39" t="s">
        <v>779</v>
      </c>
      <c r="T464" s="39" t="s">
        <v>179</v>
      </c>
      <c r="U464" s="39" t="s">
        <v>28</v>
      </c>
      <c r="V464" s="81">
        <v>84043.0</v>
      </c>
      <c r="W464" s="39" t="s">
        <v>35</v>
      </c>
      <c r="X464" s="36" t="s">
        <v>64</v>
      </c>
      <c r="Y464" s="37">
        <f t="shared" si="546"/>
        <v>44789</v>
      </c>
      <c r="Z464" s="37">
        <v>44811.0</v>
      </c>
      <c r="AA464" s="36" t="s">
        <v>3148</v>
      </c>
      <c r="AB464" s="36" t="str">
        <f t="shared" si="547"/>
        <v/>
      </c>
      <c r="AC464" s="38">
        <f t="shared" si="548"/>
        <v>22</v>
      </c>
      <c r="AD464" s="146" t="s">
        <v>3149</v>
      </c>
      <c r="AF464" s="14"/>
      <c r="AG464" s="14"/>
      <c r="AH464" s="14"/>
      <c r="AI464" s="14"/>
      <c r="AJ464" s="59"/>
      <c r="AK464" s="59"/>
      <c r="AL464" s="59"/>
    </row>
    <row r="465" ht="14.25" customHeight="1">
      <c r="A465" s="14">
        <v>10.0</v>
      </c>
      <c r="B465" s="30">
        <v>44733.0</v>
      </c>
      <c r="C465" s="31">
        <f t="shared" si="545"/>
        <v>1179</v>
      </c>
      <c r="D465" s="14" t="s">
        <v>3150</v>
      </c>
      <c r="E465" s="34">
        <v>78787.0</v>
      </c>
      <c r="F465" s="27" t="s">
        <v>52</v>
      </c>
      <c r="G465" s="27">
        <v>44.0</v>
      </c>
      <c r="H465" s="27">
        <v>4.0</v>
      </c>
      <c r="I465" s="27">
        <v>1.0</v>
      </c>
      <c r="J465" s="27">
        <v>49.0</v>
      </c>
      <c r="K465" s="27"/>
      <c r="L465" s="27"/>
      <c r="M465" s="27"/>
      <c r="N465" s="27"/>
      <c r="O465" s="45" t="str">
        <f t="shared" ref="O465:P465" si="549">IF(M465&gt;0,1,"")</f>
        <v/>
      </c>
      <c r="P465" s="45" t="str">
        <f t="shared" si="549"/>
        <v/>
      </c>
      <c r="Q465" s="45"/>
      <c r="R465" s="14" t="s">
        <v>423</v>
      </c>
      <c r="S465" s="35" t="s">
        <v>424</v>
      </c>
      <c r="T465" s="35" t="s">
        <v>263</v>
      </c>
      <c r="U465" s="35" t="s">
        <v>28</v>
      </c>
      <c r="V465" s="144">
        <v>84067.0</v>
      </c>
      <c r="W465" s="35" t="s">
        <v>29</v>
      </c>
      <c r="X465" s="42" t="s">
        <v>64</v>
      </c>
      <c r="Y465" s="29">
        <f t="shared" si="546"/>
        <v>44733</v>
      </c>
      <c r="Z465" s="30">
        <v>44812.0</v>
      </c>
      <c r="AA465" s="27" t="s">
        <v>3151</v>
      </c>
      <c r="AB465" s="27" t="str">
        <f t="shared" si="547"/>
        <v/>
      </c>
      <c r="AC465" s="31">
        <f t="shared" si="548"/>
        <v>79</v>
      </c>
      <c r="AD465" s="14" t="s">
        <v>3152</v>
      </c>
      <c r="AF465" s="14"/>
      <c r="AG465" s="14"/>
      <c r="AH465" s="14"/>
      <c r="AI465" s="14"/>
      <c r="AJ465" s="14"/>
      <c r="AK465" s="14"/>
      <c r="AL465" s="14"/>
    </row>
    <row r="466" ht="14.25" customHeight="1">
      <c r="A466" s="14">
        <v>12.0</v>
      </c>
      <c r="B466" s="30">
        <v>44788.0</v>
      </c>
      <c r="C466" s="31">
        <f t="shared" si="545"/>
        <v>1124</v>
      </c>
      <c r="D466" s="14" t="s">
        <v>3153</v>
      </c>
      <c r="E466" s="34">
        <v>15954.0</v>
      </c>
      <c r="F466" s="27" t="s">
        <v>52</v>
      </c>
      <c r="G466" s="27">
        <v>48.0</v>
      </c>
      <c r="H466" s="27">
        <v>3.0</v>
      </c>
      <c r="I466" s="27">
        <v>1.0</v>
      </c>
      <c r="J466" s="27">
        <v>52.0</v>
      </c>
      <c r="K466" s="27"/>
      <c r="L466" s="27"/>
      <c r="M466" s="27"/>
      <c r="N466" s="27"/>
      <c r="O466" s="45" t="str">
        <f t="shared" ref="O466:P466" si="550">IF(M466&gt;0,1,"")</f>
        <v/>
      </c>
      <c r="P466" s="45" t="str">
        <f t="shared" si="550"/>
        <v/>
      </c>
      <c r="Q466" s="45"/>
      <c r="R466" s="14" t="s">
        <v>645</v>
      </c>
      <c r="S466" s="35" t="s">
        <v>646</v>
      </c>
      <c r="T466" s="35" t="s">
        <v>437</v>
      </c>
      <c r="U466" s="35" t="s">
        <v>28</v>
      </c>
      <c r="V466" s="144">
        <v>84065.0</v>
      </c>
      <c r="W466" s="35" t="s">
        <v>29</v>
      </c>
      <c r="X466" s="42" t="s">
        <v>64</v>
      </c>
      <c r="Y466" s="29">
        <f t="shared" si="546"/>
        <v>44788</v>
      </c>
      <c r="Z466" s="30">
        <v>44812.0</v>
      </c>
      <c r="AA466" s="27" t="s">
        <v>3154</v>
      </c>
      <c r="AB466" s="27" t="str">
        <f t="shared" si="547"/>
        <v/>
      </c>
      <c r="AC466" s="31">
        <f t="shared" si="548"/>
        <v>24</v>
      </c>
      <c r="AD466" s="14" t="s">
        <v>3155</v>
      </c>
      <c r="AF466" s="14"/>
      <c r="AG466" s="14"/>
      <c r="AH466" s="14"/>
      <c r="AI466" s="14"/>
      <c r="AJ466" s="14"/>
      <c r="AK466" s="14"/>
      <c r="AL466" s="14"/>
    </row>
    <row r="467" ht="14.25" customHeight="1">
      <c r="A467" s="14">
        <v>12.0</v>
      </c>
      <c r="B467" s="30">
        <v>44795.0</v>
      </c>
      <c r="C467" s="31">
        <f t="shared" si="545"/>
        <v>1117</v>
      </c>
      <c r="D467" s="14" t="s">
        <v>3135</v>
      </c>
      <c r="E467" s="34">
        <v>79037.0</v>
      </c>
      <c r="F467" s="27" t="s">
        <v>52</v>
      </c>
      <c r="G467" s="27">
        <v>44.0</v>
      </c>
      <c r="H467" s="27">
        <v>3.0</v>
      </c>
      <c r="I467" s="27">
        <v>1.0</v>
      </c>
      <c r="J467" s="27">
        <v>48.0</v>
      </c>
      <c r="K467" s="27"/>
      <c r="L467" s="27"/>
      <c r="M467" s="27"/>
      <c r="N467" s="27"/>
      <c r="O467" s="45" t="str">
        <f t="shared" ref="O467:P467" si="551">IF(M467&gt;0,1,"")</f>
        <v/>
      </c>
      <c r="P467" s="45" t="str">
        <f t="shared" si="551"/>
        <v/>
      </c>
      <c r="Q467" s="45"/>
      <c r="R467" s="14" t="s">
        <v>806</v>
      </c>
      <c r="S467" s="35" t="s">
        <v>807</v>
      </c>
      <c r="T467" s="35" t="s">
        <v>27</v>
      </c>
      <c r="U467" s="35" t="s">
        <v>28</v>
      </c>
      <c r="V467" s="144">
        <v>84092.0</v>
      </c>
      <c r="W467" s="35" t="s">
        <v>29</v>
      </c>
      <c r="X467" s="42" t="s">
        <v>64</v>
      </c>
      <c r="Y467" s="29">
        <f t="shared" si="546"/>
        <v>44795</v>
      </c>
      <c r="Z467" s="30">
        <v>44812.0</v>
      </c>
      <c r="AA467" s="27" t="s">
        <v>3156</v>
      </c>
      <c r="AB467" s="27" t="str">
        <f t="shared" si="547"/>
        <v/>
      </c>
      <c r="AC467" s="31">
        <f t="shared" si="548"/>
        <v>17</v>
      </c>
      <c r="AD467" s="14" t="s">
        <v>3136</v>
      </c>
      <c r="AF467" s="14"/>
      <c r="AG467" s="14"/>
      <c r="AH467" s="14"/>
      <c r="AI467" s="14"/>
      <c r="AJ467" s="14"/>
      <c r="AK467" s="14"/>
      <c r="AL467" s="14"/>
    </row>
    <row r="468" ht="14.25" customHeight="1">
      <c r="A468" s="14">
        <v>12.0</v>
      </c>
      <c r="B468" s="30">
        <v>44774.0</v>
      </c>
      <c r="C468" s="31">
        <f t="shared" si="545"/>
        <v>1138</v>
      </c>
      <c r="D468" s="14" t="s">
        <v>3157</v>
      </c>
      <c r="E468" s="34">
        <v>102766.0</v>
      </c>
      <c r="F468" s="27" t="s">
        <v>52</v>
      </c>
      <c r="G468" s="27">
        <v>48.0</v>
      </c>
      <c r="H468" s="27">
        <v>3.0</v>
      </c>
      <c r="I468" s="27">
        <v>1.0</v>
      </c>
      <c r="J468" s="27">
        <v>52.0</v>
      </c>
      <c r="K468" s="27"/>
      <c r="L468" s="27"/>
      <c r="M468" s="27"/>
      <c r="N468" s="27"/>
      <c r="O468" s="45" t="str">
        <f t="shared" ref="O468:P468" si="552">IF(M468&gt;0,1,"")</f>
        <v/>
      </c>
      <c r="P468" s="45" t="str">
        <f t="shared" si="552"/>
        <v/>
      </c>
      <c r="Q468" s="45"/>
      <c r="R468" s="14" t="s">
        <v>3158</v>
      </c>
      <c r="S468" s="35" t="s">
        <v>669</v>
      </c>
      <c r="T468" s="35" t="s">
        <v>27</v>
      </c>
      <c r="U468" s="35" t="s">
        <v>28</v>
      </c>
      <c r="V468" s="144">
        <v>84094.0</v>
      </c>
      <c r="W468" s="35" t="s">
        <v>29</v>
      </c>
      <c r="X468" s="42" t="s">
        <v>64</v>
      </c>
      <c r="Y468" s="29">
        <f t="shared" si="546"/>
        <v>44774</v>
      </c>
      <c r="Z468" s="30">
        <v>44812.0</v>
      </c>
      <c r="AA468" s="27" t="s">
        <v>3159</v>
      </c>
      <c r="AB468" s="27" t="str">
        <f t="shared" si="547"/>
        <v/>
      </c>
      <c r="AC468" s="31">
        <f t="shared" si="548"/>
        <v>38</v>
      </c>
      <c r="AD468" s="14" t="s">
        <v>3160</v>
      </c>
      <c r="AF468" s="14"/>
      <c r="AG468" s="14"/>
      <c r="AH468" s="14"/>
      <c r="AI468" s="14"/>
      <c r="AJ468" s="56"/>
      <c r="AK468" s="56"/>
      <c r="AL468" s="56"/>
    </row>
    <row r="469" ht="14.25" customHeight="1">
      <c r="A469" s="14">
        <v>16.0</v>
      </c>
      <c r="B469" s="30">
        <v>44783.0</v>
      </c>
      <c r="C469" s="31">
        <f t="shared" si="545"/>
        <v>1129</v>
      </c>
      <c r="D469" s="14" t="s">
        <v>3137</v>
      </c>
      <c r="E469" s="34">
        <v>112929.0</v>
      </c>
      <c r="F469" s="27" t="s">
        <v>52</v>
      </c>
      <c r="G469" s="27">
        <v>80.0</v>
      </c>
      <c r="H469" s="27">
        <v>4.0</v>
      </c>
      <c r="I469" s="27">
        <v>2.0</v>
      </c>
      <c r="J469" s="27">
        <v>86.0</v>
      </c>
      <c r="K469" s="27"/>
      <c r="L469" s="27"/>
      <c r="M469" s="27"/>
      <c r="N469" s="27"/>
      <c r="O469" s="45" t="str">
        <f t="shared" ref="O469:P469" si="553">IF(M469&gt;0,1,"")</f>
        <v/>
      </c>
      <c r="P469" s="45" t="str">
        <f t="shared" si="553"/>
        <v/>
      </c>
      <c r="Q469" s="45"/>
      <c r="R469" s="14" t="s">
        <v>2024</v>
      </c>
      <c r="S469" s="35" t="s">
        <v>2025</v>
      </c>
      <c r="T469" s="35" t="s">
        <v>27</v>
      </c>
      <c r="U469" s="35" t="s">
        <v>28</v>
      </c>
      <c r="V469" s="144">
        <v>84121.0</v>
      </c>
      <c r="W469" s="35" t="s">
        <v>29</v>
      </c>
      <c r="X469" s="42" t="s">
        <v>64</v>
      </c>
      <c r="Y469" s="29">
        <f t="shared" si="546"/>
        <v>44783</v>
      </c>
      <c r="Z469" s="30">
        <v>44812.0</v>
      </c>
      <c r="AA469" s="27" t="s">
        <v>3161</v>
      </c>
      <c r="AB469" s="27" t="str">
        <f t="shared" si="547"/>
        <v/>
      </c>
      <c r="AC469" s="31">
        <f t="shared" si="548"/>
        <v>29</v>
      </c>
      <c r="AD469" s="14" t="s">
        <v>3138</v>
      </c>
      <c r="AF469" s="14"/>
      <c r="AG469" s="14"/>
      <c r="AH469" s="14"/>
      <c r="AI469" s="14"/>
      <c r="AJ469" s="14"/>
      <c r="AK469" s="14"/>
      <c r="AL469" s="14"/>
    </row>
    <row r="470" ht="14.25" customHeight="1">
      <c r="A470" s="14">
        <v>12.0</v>
      </c>
      <c r="B470" s="30">
        <v>44805.0</v>
      </c>
      <c r="C470" s="31">
        <f t="shared" si="545"/>
        <v>1107</v>
      </c>
      <c r="D470" s="14" t="s">
        <v>3162</v>
      </c>
      <c r="E470" s="34">
        <v>4471.0</v>
      </c>
      <c r="F470" s="27" t="s">
        <v>52</v>
      </c>
      <c r="G470" s="27">
        <v>40.0</v>
      </c>
      <c r="H470" s="27">
        <v>3.0</v>
      </c>
      <c r="I470" s="27">
        <v>1.0</v>
      </c>
      <c r="J470" s="27">
        <v>44.0</v>
      </c>
      <c r="K470" s="27"/>
      <c r="L470" s="27"/>
      <c r="M470" s="27"/>
      <c r="N470" s="27"/>
      <c r="O470" s="45" t="str">
        <f t="shared" ref="O470:P470" si="554">IF(M470&gt;0,1,"")</f>
        <v/>
      </c>
      <c r="P470" s="45" t="str">
        <f t="shared" si="554"/>
        <v/>
      </c>
      <c r="Q470" s="45"/>
      <c r="R470" s="14" t="s">
        <v>659</v>
      </c>
      <c r="S470" s="35" t="s">
        <v>661</v>
      </c>
      <c r="T470" s="35" t="s">
        <v>27</v>
      </c>
      <c r="U470" s="35" t="s">
        <v>28</v>
      </c>
      <c r="V470" s="144">
        <v>84070.0</v>
      </c>
      <c r="W470" s="14" t="s">
        <v>29</v>
      </c>
      <c r="X470" s="27" t="s">
        <v>64</v>
      </c>
      <c r="Y470" s="29">
        <f t="shared" si="546"/>
        <v>44805</v>
      </c>
      <c r="Z470" s="30">
        <v>44812.0</v>
      </c>
      <c r="AA470" s="27" t="s">
        <v>3163</v>
      </c>
      <c r="AB470" s="27" t="str">
        <f t="shared" si="547"/>
        <v/>
      </c>
      <c r="AC470" s="31">
        <f t="shared" si="548"/>
        <v>7</v>
      </c>
      <c r="AD470" s="14" t="s">
        <v>3164</v>
      </c>
      <c r="AF470" s="14"/>
      <c r="AG470" s="14"/>
      <c r="AH470" s="14"/>
      <c r="AI470" s="14"/>
      <c r="AJ470" s="14"/>
      <c r="AK470" s="14"/>
      <c r="AL470" s="14"/>
    </row>
    <row r="471" ht="14.25" customHeight="1">
      <c r="A471" s="14">
        <v>12.0</v>
      </c>
      <c r="B471" s="30">
        <v>44781.0</v>
      </c>
      <c r="C471" s="31">
        <f t="shared" si="545"/>
        <v>1131</v>
      </c>
      <c r="D471" s="14" t="s">
        <v>3139</v>
      </c>
      <c r="E471" s="34">
        <v>80273.0</v>
      </c>
      <c r="F471" s="27" t="s">
        <v>52</v>
      </c>
      <c r="G471" s="27">
        <v>40.0</v>
      </c>
      <c r="H471" s="27">
        <v>4.0</v>
      </c>
      <c r="I471" s="27">
        <v>1.0</v>
      </c>
      <c r="J471" s="27">
        <v>45.0</v>
      </c>
      <c r="K471" s="27"/>
      <c r="L471" s="27"/>
      <c r="M471" s="27"/>
      <c r="N471" s="27"/>
      <c r="O471" s="45" t="str">
        <f t="shared" ref="O471:P471" si="555">IF(M471&gt;0,1,"")</f>
        <v/>
      </c>
      <c r="P471" s="45" t="str">
        <f t="shared" si="555"/>
        <v/>
      </c>
      <c r="Q471" s="45"/>
      <c r="R471" s="14" t="s">
        <v>663</v>
      </c>
      <c r="S471" s="35" t="s">
        <v>664</v>
      </c>
      <c r="T471" s="35" t="s">
        <v>27</v>
      </c>
      <c r="U471" s="35" t="s">
        <v>28</v>
      </c>
      <c r="V471" s="144">
        <v>84070.0</v>
      </c>
      <c r="W471" s="35" t="s">
        <v>29</v>
      </c>
      <c r="X471" s="42" t="s">
        <v>64</v>
      </c>
      <c r="Y471" s="29">
        <f t="shared" si="546"/>
        <v>44781</v>
      </c>
      <c r="Z471" s="30">
        <v>44812.0</v>
      </c>
      <c r="AA471" s="27" t="s">
        <v>3165</v>
      </c>
      <c r="AB471" s="27" t="str">
        <f t="shared" si="547"/>
        <v/>
      </c>
      <c r="AC471" s="31">
        <f t="shared" si="548"/>
        <v>31</v>
      </c>
      <c r="AD471" s="14" t="s">
        <v>3140</v>
      </c>
      <c r="AF471" s="14"/>
      <c r="AG471" s="14"/>
      <c r="AH471" s="14"/>
      <c r="AI471" s="14"/>
      <c r="AJ471" s="14"/>
      <c r="AK471" s="14"/>
      <c r="AL471" s="14"/>
    </row>
    <row r="472" ht="14.25" customHeight="1">
      <c r="A472" s="14">
        <v>8.0</v>
      </c>
      <c r="B472" s="30">
        <v>44764.0</v>
      </c>
      <c r="C472" s="31">
        <f t="shared" si="545"/>
        <v>1148</v>
      </c>
      <c r="D472" s="14" t="s">
        <v>3127</v>
      </c>
      <c r="E472" s="34">
        <v>1.2235785E7</v>
      </c>
      <c r="F472" s="27" t="s">
        <v>52</v>
      </c>
      <c r="G472" s="27">
        <v>32.0</v>
      </c>
      <c r="H472" s="27">
        <v>3.0</v>
      </c>
      <c r="I472" s="27">
        <v>1.0</v>
      </c>
      <c r="J472" s="27">
        <v>36.0</v>
      </c>
      <c r="K472" s="27"/>
      <c r="L472" s="27"/>
      <c r="M472" s="27"/>
      <c r="N472" s="27"/>
      <c r="O472" s="45" t="str">
        <f t="shared" ref="O472:P472" si="556">IF(M472&gt;0,1,"")</f>
        <v/>
      </c>
      <c r="P472" s="45" t="str">
        <f t="shared" si="556"/>
        <v/>
      </c>
      <c r="Q472" s="45"/>
      <c r="R472" s="14" t="s">
        <v>515</v>
      </c>
      <c r="S472" s="35" t="s">
        <v>517</v>
      </c>
      <c r="T472" s="35" t="s">
        <v>341</v>
      </c>
      <c r="U472" s="35" t="s">
        <v>28</v>
      </c>
      <c r="V472" s="144">
        <v>84118.0</v>
      </c>
      <c r="W472" s="35" t="s">
        <v>29</v>
      </c>
      <c r="X472" s="42" t="s">
        <v>64</v>
      </c>
      <c r="Y472" s="29">
        <f t="shared" si="546"/>
        <v>44764</v>
      </c>
      <c r="Z472" s="30">
        <v>44813.0</v>
      </c>
      <c r="AA472" s="27" t="s">
        <v>3166</v>
      </c>
      <c r="AB472" s="27" t="str">
        <f t="shared" si="547"/>
        <v/>
      </c>
      <c r="AC472" s="31">
        <f t="shared" si="548"/>
        <v>49</v>
      </c>
      <c r="AD472" s="14" t="s">
        <v>3128</v>
      </c>
      <c r="AF472" s="14"/>
      <c r="AG472" s="14"/>
      <c r="AH472" s="14"/>
      <c r="AI472" s="14"/>
      <c r="AJ472" s="53"/>
      <c r="AK472" s="53"/>
      <c r="AL472" s="53"/>
    </row>
    <row r="473" ht="14.25" customHeight="1">
      <c r="A473" s="14"/>
      <c r="B473" s="14"/>
      <c r="C473" s="27"/>
      <c r="D473" s="14"/>
      <c r="F473" s="27"/>
      <c r="G473" s="14"/>
      <c r="H473" s="14"/>
      <c r="I473" s="14"/>
      <c r="J473" s="27"/>
      <c r="K473" s="27"/>
      <c r="L473" s="27"/>
      <c r="M473" s="27"/>
      <c r="N473" s="27"/>
      <c r="O473" s="27"/>
      <c r="P473" s="27"/>
      <c r="Q473" s="27"/>
      <c r="R473" s="14"/>
      <c r="S473" s="14"/>
      <c r="T473" s="14"/>
      <c r="U473" s="14"/>
      <c r="V473" s="66"/>
      <c r="W473" s="14"/>
      <c r="X473" s="27"/>
      <c r="Y473" s="29"/>
      <c r="Z473" s="14"/>
      <c r="AA473" s="27"/>
      <c r="AB473" s="27"/>
      <c r="AC473" s="27"/>
      <c r="AD473" s="14"/>
      <c r="AE473" s="14"/>
      <c r="AF473" s="14"/>
    </row>
    <row r="474" ht="14.25" customHeight="1">
      <c r="A474" s="56">
        <v>8.0</v>
      </c>
      <c r="B474" s="149">
        <v>44739.0</v>
      </c>
      <c r="C474" s="150">
        <f t="shared" ref="C474:C475" si="557">B$3-B474</f>
        <v>1173</v>
      </c>
      <c r="D474" s="56" t="s">
        <v>3167</v>
      </c>
      <c r="E474" s="56">
        <v>25280.0</v>
      </c>
      <c r="F474" s="151" t="s">
        <v>52</v>
      </c>
      <c r="G474" s="151">
        <v>32.0</v>
      </c>
      <c r="H474" s="151">
        <v>3.0</v>
      </c>
      <c r="I474" s="151">
        <v>1.0</v>
      </c>
      <c r="J474" s="151">
        <v>36.0</v>
      </c>
      <c r="K474" s="151"/>
      <c r="L474" s="151"/>
      <c r="M474" s="151"/>
      <c r="N474" s="151"/>
      <c r="O474" s="151"/>
      <c r="P474" s="151"/>
      <c r="Q474" s="151"/>
      <c r="R474" s="56" t="s">
        <v>3168</v>
      </c>
      <c r="S474" s="67" t="s">
        <v>2495</v>
      </c>
      <c r="T474" s="67" t="s">
        <v>2093</v>
      </c>
      <c r="U474" s="67" t="s">
        <v>28</v>
      </c>
      <c r="V474" s="116">
        <v>84060.0</v>
      </c>
      <c r="W474" s="67" t="s">
        <v>2094</v>
      </c>
      <c r="X474" s="152" t="s">
        <v>64</v>
      </c>
      <c r="Y474" s="153">
        <f t="shared" ref="Y474:Y475" si="558">IF(X474="V",B474,IF(X474="C",B474,""))</f>
        <v>44739</v>
      </c>
      <c r="Z474" s="149">
        <v>44817.0</v>
      </c>
      <c r="AA474" s="151" t="s">
        <v>3169</v>
      </c>
      <c r="AB474" s="151" t="str">
        <f>IF(X474="V",B$3-Y474,IF(X474="C","",""))</f>
        <v/>
      </c>
      <c r="AC474" s="150">
        <f t="shared" ref="AC474:AC475" si="559">IF(X474="","",IF(X474="V","",IF(X474="C",Z474-Y474,"Yikes")))</f>
        <v>78</v>
      </c>
      <c r="AD474" s="56" t="s">
        <v>3170</v>
      </c>
      <c r="AF474" s="14"/>
      <c r="AG474" s="14"/>
      <c r="AH474" s="14"/>
      <c r="AI474" s="14"/>
      <c r="AJ474" s="14"/>
      <c r="AK474" s="14"/>
      <c r="AL474" s="14"/>
    </row>
    <row r="475" ht="14.25" customHeight="1">
      <c r="A475" s="14">
        <v>8.0</v>
      </c>
      <c r="B475" s="149">
        <v>44817.0</v>
      </c>
      <c r="C475" s="150">
        <f t="shared" si="557"/>
        <v>1095</v>
      </c>
      <c r="D475" s="56" t="s">
        <v>3171</v>
      </c>
      <c r="E475" s="56">
        <v>30439.0</v>
      </c>
      <c r="F475" s="151" t="s">
        <v>52</v>
      </c>
      <c r="G475" s="151">
        <v>28.0</v>
      </c>
      <c r="H475" s="151">
        <v>3.0</v>
      </c>
      <c r="I475" s="151">
        <v>1.0</v>
      </c>
      <c r="J475" s="151">
        <v>32.0</v>
      </c>
      <c r="K475" s="151"/>
      <c r="L475" s="151"/>
      <c r="M475" s="151"/>
      <c r="N475" s="151"/>
      <c r="O475" s="151"/>
      <c r="P475" s="151"/>
      <c r="Q475" s="151"/>
      <c r="R475" s="56" t="s">
        <v>3172</v>
      </c>
      <c r="S475" s="67" t="s">
        <v>3173</v>
      </c>
      <c r="T475" s="67" t="s">
        <v>2093</v>
      </c>
      <c r="U475" s="67" t="s">
        <v>28</v>
      </c>
      <c r="V475" s="116">
        <v>84060.0</v>
      </c>
      <c r="W475" s="67" t="s">
        <v>2094</v>
      </c>
      <c r="X475" s="152" t="s">
        <v>64</v>
      </c>
      <c r="Y475" s="153">
        <f t="shared" si="558"/>
        <v>44817</v>
      </c>
      <c r="Z475" s="153">
        <v>44820.0</v>
      </c>
      <c r="AA475" s="67" t="s">
        <v>3174</v>
      </c>
      <c r="AB475" s="67"/>
      <c r="AC475" s="150">
        <f t="shared" si="559"/>
        <v>3</v>
      </c>
      <c r="AD475" s="67" t="s">
        <v>3175</v>
      </c>
      <c r="AF475" s="14"/>
      <c r="AG475" s="14"/>
      <c r="AH475" s="14"/>
      <c r="AI475" s="14"/>
      <c r="AJ475" s="14"/>
      <c r="AK475" s="14"/>
      <c r="AL475" s="14"/>
    </row>
    <row r="476" ht="14.25" customHeight="1">
      <c r="A476" s="14"/>
      <c r="B476" s="14"/>
      <c r="C476" s="27"/>
      <c r="D476" s="14"/>
      <c r="F476" s="27"/>
      <c r="G476" s="14"/>
      <c r="H476" s="14"/>
      <c r="I476" s="14"/>
      <c r="J476" s="27"/>
      <c r="K476" s="27"/>
      <c r="L476" s="27"/>
      <c r="M476" s="27"/>
      <c r="N476" s="27"/>
      <c r="O476" s="27"/>
      <c r="P476" s="27"/>
      <c r="Q476" s="27"/>
      <c r="R476" s="14"/>
      <c r="S476" s="14"/>
      <c r="T476" s="14"/>
      <c r="U476" s="14"/>
      <c r="V476" s="66"/>
      <c r="W476" s="14"/>
      <c r="X476" s="27"/>
      <c r="Y476" s="29"/>
      <c r="Z476" s="14"/>
      <c r="AA476" s="27"/>
      <c r="AB476" s="27"/>
      <c r="AC476" s="27"/>
      <c r="AD476" s="14"/>
      <c r="AE476" s="14"/>
      <c r="AF476" s="14"/>
    </row>
    <row r="477" ht="14.25" customHeight="1">
      <c r="A477" s="56">
        <v>17.0</v>
      </c>
      <c r="B477" s="149">
        <v>44816.0</v>
      </c>
      <c r="C477" s="150">
        <f>B$3-B477</f>
        <v>1096</v>
      </c>
      <c r="D477" s="157" t="s">
        <v>3176</v>
      </c>
      <c r="E477" s="56">
        <v>40311.0</v>
      </c>
      <c r="F477" s="151" t="s">
        <v>52</v>
      </c>
      <c r="G477" s="154">
        <v>59.0</v>
      </c>
      <c r="H477" s="154">
        <v>4.0</v>
      </c>
      <c r="I477" s="154">
        <v>2.0</v>
      </c>
      <c r="J477" s="154">
        <v>65.0</v>
      </c>
      <c r="K477" s="154"/>
      <c r="L477" s="154"/>
      <c r="M477" s="154"/>
      <c r="N477" s="154"/>
      <c r="O477" s="151"/>
      <c r="P477" s="151"/>
      <c r="Q477" s="151"/>
      <c r="R477" s="158" t="s">
        <v>2595</v>
      </c>
      <c r="S477" s="159" t="s">
        <v>2596</v>
      </c>
      <c r="T477" s="56" t="s">
        <v>2597</v>
      </c>
      <c r="U477" s="56" t="s">
        <v>28</v>
      </c>
      <c r="V477" s="86">
        <v>84036.0</v>
      </c>
      <c r="W477" s="67" t="s">
        <v>2094</v>
      </c>
      <c r="X477" s="152" t="s">
        <v>64</v>
      </c>
      <c r="Y477" s="153">
        <f>IF(X477="V",B477,IF(X477="C",B477,""))</f>
        <v>44816</v>
      </c>
      <c r="Z477" s="149">
        <v>44823.0</v>
      </c>
      <c r="AA477" s="151" t="s">
        <v>3177</v>
      </c>
      <c r="AB477" s="151" t="str">
        <f>IF(X477="V",B$3-Y477,IF(X477="C","",""))</f>
        <v/>
      </c>
      <c r="AC477" s="150">
        <f>IF(X477="","",IF(X477="V","",IF(X477="C",Z477-Y477,"Yikes")))</f>
        <v>7</v>
      </c>
      <c r="AD477" s="56" t="s">
        <v>3178</v>
      </c>
      <c r="AF477" s="14"/>
      <c r="AG477" s="14"/>
      <c r="AH477" s="14"/>
      <c r="AI477" s="14"/>
      <c r="AJ477" s="14"/>
      <c r="AK477" s="14"/>
      <c r="AL477" s="14"/>
    </row>
    <row r="478" ht="14.25" customHeight="1">
      <c r="A478" s="14"/>
      <c r="B478" s="14"/>
      <c r="C478" s="27"/>
      <c r="D478" s="14"/>
      <c r="F478" s="27"/>
      <c r="G478" s="14"/>
      <c r="H478" s="14"/>
      <c r="I478" s="14"/>
      <c r="J478" s="27"/>
      <c r="K478" s="27"/>
      <c r="L478" s="27"/>
      <c r="M478" s="27"/>
      <c r="N478" s="27"/>
      <c r="O478" s="27"/>
      <c r="P478" s="27"/>
      <c r="Q478" s="27"/>
      <c r="R478" s="14"/>
      <c r="S478" s="14"/>
      <c r="T478" s="14"/>
      <c r="U478" s="14"/>
      <c r="V478" s="66"/>
      <c r="W478" s="14"/>
      <c r="X478" s="27"/>
      <c r="Y478" s="29"/>
      <c r="Z478" s="14"/>
      <c r="AA478" s="27"/>
      <c r="AB478" s="27"/>
      <c r="AC478" s="27"/>
      <c r="AD478" s="14"/>
      <c r="AE478" s="14"/>
      <c r="AF478" s="14"/>
    </row>
    <row r="479" ht="14.25" customHeight="1">
      <c r="A479" s="39">
        <v>12.0</v>
      </c>
      <c r="B479" s="37">
        <v>44811.0</v>
      </c>
      <c r="C479" s="38">
        <f t="shared" ref="C479:C484" si="560">B$3-B479</f>
        <v>1101</v>
      </c>
      <c r="D479" s="39" t="s">
        <v>3179</v>
      </c>
      <c r="E479" s="40">
        <v>107681.0</v>
      </c>
      <c r="F479" s="36" t="s">
        <v>52</v>
      </c>
      <c r="G479" s="36">
        <v>40.0</v>
      </c>
      <c r="H479" s="36">
        <v>3.0</v>
      </c>
      <c r="I479" s="36">
        <v>1.0</v>
      </c>
      <c r="J479" s="36">
        <v>44.0</v>
      </c>
      <c r="O479" s="14"/>
      <c r="P479" s="14"/>
      <c r="Q479" s="14"/>
      <c r="R479" s="39" t="s">
        <v>3180</v>
      </c>
      <c r="S479" s="39" t="s">
        <v>249</v>
      </c>
      <c r="T479" s="39" t="s">
        <v>48</v>
      </c>
      <c r="U479" s="39" t="s">
        <v>28</v>
      </c>
      <c r="V479" s="81">
        <v>84006.0</v>
      </c>
      <c r="W479" s="39" t="s">
        <v>35</v>
      </c>
      <c r="X479" s="36" t="s">
        <v>1642</v>
      </c>
      <c r="Y479" s="37">
        <f t="shared" ref="Y479:Y484" si="562">IF(X479="V",B479,IF(X479="C",B479,""))</f>
        <v>44811</v>
      </c>
      <c r="Z479" s="37"/>
      <c r="AA479" s="36"/>
      <c r="AB479" s="36">
        <f t="shared" ref="AB479:AB484" si="563">IF(X479="V",B$3-Y479,IF(X479="C","",""))</f>
        <v>1101</v>
      </c>
      <c r="AC479" s="38" t="str">
        <f t="shared" ref="AC479:AC484" si="564">IF(X479="","",IF(X479="V","",IF(X479="C",Z479-Y479,"Yikes")))</f>
        <v/>
      </c>
      <c r="AD479" s="146" t="s">
        <v>3181</v>
      </c>
      <c r="AF479" s="14"/>
      <c r="AG479" s="14"/>
      <c r="AH479" s="14"/>
      <c r="AI479" s="14"/>
      <c r="AJ479" s="14"/>
      <c r="AK479" s="14"/>
      <c r="AL479" s="14"/>
    </row>
    <row r="480" ht="14.25" customHeight="1">
      <c r="A480" s="14">
        <v>12.0</v>
      </c>
      <c r="B480" s="30">
        <v>44813.0</v>
      </c>
      <c r="C480" s="31">
        <f t="shared" si="560"/>
        <v>1099</v>
      </c>
      <c r="D480" s="14" t="s">
        <v>3182</v>
      </c>
      <c r="E480" s="34">
        <v>117148.0</v>
      </c>
      <c r="F480" s="27" t="s">
        <v>52</v>
      </c>
      <c r="G480" s="27">
        <v>60.0</v>
      </c>
      <c r="H480" s="27">
        <v>4.0</v>
      </c>
      <c r="I480" s="27">
        <v>2.0</v>
      </c>
      <c r="J480" s="27">
        <v>66.0</v>
      </c>
      <c r="K480" s="27"/>
      <c r="L480" s="27"/>
      <c r="M480" s="27"/>
      <c r="N480" s="27"/>
      <c r="O480" s="45" t="str">
        <f t="shared" ref="O480:P480" si="561">IF(M480&gt;0,1,"")</f>
        <v/>
      </c>
      <c r="P480" s="45" t="str">
        <f t="shared" si="561"/>
        <v/>
      </c>
      <c r="Q480" s="45"/>
      <c r="R480" s="14" t="s">
        <v>702</v>
      </c>
      <c r="S480" s="35" t="s">
        <v>703</v>
      </c>
      <c r="T480" s="35" t="s">
        <v>341</v>
      </c>
      <c r="U480" s="35" t="s">
        <v>28</v>
      </c>
      <c r="V480" s="144">
        <v>84118.0</v>
      </c>
      <c r="W480" s="35" t="s">
        <v>29</v>
      </c>
      <c r="X480" s="42" t="s">
        <v>64</v>
      </c>
      <c r="Y480" s="29">
        <f t="shared" si="562"/>
        <v>44813</v>
      </c>
      <c r="Z480" s="30">
        <v>44833.0</v>
      </c>
      <c r="AA480" s="27" t="s">
        <v>3183</v>
      </c>
      <c r="AB480" s="27" t="str">
        <f t="shared" si="563"/>
        <v/>
      </c>
      <c r="AC480" s="31">
        <f t="shared" si="564"/>
        <v>20</v>
      </c>
      <c r="AD480" s="14" t="s">
        <v>3184</v>
      </c>
      <c r="AF480" s="14"/>
      <c r="AG480" s="14"/>
      <c r="AH480" s="32"/>
      <c r="AI480" s="32"/>
      <c r="AJ480" s="14"/>
      <c r="AK480" s="14"/>
      <c r="AL480" s="14"/>
    </row>
    <row r="481" ht="14.25" customHeight="1">
      <c r="A481" s="14">
        <v>10.0</v>
      </c>
      <c r="B481" s="30">
        <v>44818.0</v>
      </c>
      <c r="C481" s="31">
        <f t="shared" si="560"/>
        <v>1094</v>
      </c>
      <c r="D481" s="14" t="s">
        <v>3185</v>
      </c>
      <c r="E481" s="34">
        <v>117607.0</v>
      </c>
      <c r="F481" s="27" t="s">
        <v>52</v>
      </c>
      <c r="G481" s="27">
        <v>50.0</v>
      </c>
      <c r="H481" s="27">
        <v>5.0</v>
      </c>
      <c r="I481" s="27">
        <v>2.0</v>
      </c>
      <c r="J481" s="27">
        <v>57.0</v>
      </c>
      <c r="K481" s="27"/>
      <c r="L481" s="27"/>
      <c r="M481" s="27"/>
      <c r="N481" s="27"/>
      <c r="O481" s="45" t="str">
        <f t="shared" ref="O481:P481" si="565">IF(M481&gt;0,1,"")</f>
        <v/>
      </c>
      <c r="P481" s="45" t="str">
        <f t="shared" si="565"/>
        <v/>
      </c>
      <c r="Q481" s="45"/>
      <c r="R481" s="14" t="s">
        <v>728</v>
      </c>
      <c r="S481" s="35" t="s">
        <v>730</v>
      </c>
      <c r="T481" s="35" t="s">
        <v>731</v>
      </c>
      <c r="U481" s="35" t="s">
        <v>28</v>
      </c>
      <c r="V481" s="144">
        <v>84107.0</v>
      </c>
      <c r="W481" s="35" t="s">
        <v>29</v>
      </c>
      <c r="X481" s="42" t="s">
        <v>64</v>
      </c>
      <c r="Y481" s="29">
        <f t="shared" si="562"/>
        <v>44818</v>
      </c>
      <c r="Z481" s="30">
        <v>44833.0</v>
      </c>
      <c r="AA481" s="27" t="s">
        <v>3186</v>
      </c>
      <c r="AB481" s="27" t="str">
        <f t="shared" si="563"/>
        <v/>
      </c>
      <c r="AC481" s="31">
        <f t="shared" si="564"/>
        <v>15</v>
      </c>
      <c r="AD481" s="14" t="s">
        <v>3187</v>
      </c>
      <c r="AF481" s="14"/>
      <c r="AG481" s="14"/>
      <c r="AH481" s="14"/>
      <c r="AI481" s="14"/>
      <c r="AJ481" s="14"/>
      <c r="AK481" s="14"/>
      <c r="AL481" s="14"/>
    </row>
    <row r="482" ht="14.25" customHeight="1">
      <c r="A482" s="14">
        <v>20.0</v>
      </c>
      <c r="B482" s="30">
        <v>44824.0</v>
      </c>
      <c r="C482" s="31">
        <f t="shared" si="560"/>
        <v>1088</v>
      </c>
      <c r="D482" s="14" t="s">
        <v>2467</v>
      </c>
      <c r="E482" s="34">
        <v>122800.0</v>
      </c>
      <c r="F482" s="27" t="s">
        <v>52</v>
      </c>
      <c r="G482" s="27">
        <v>64.0</v>
      </c>
      <c r="H482" s="27">
        <v>4.0</v>
      </c>
      <c r="I482" s="27">
        <v>1.0</v>
      </c>
      <c r="J482" s="27">
        <v>69.0</v>
      </c>
      <c r="K482" s="27"/>
      <c r="L482" s="27"/>
      <c r="M482" s="27"/>
      <c r="N482" s="27"/>
      <c r="O482" s="45" t="str">
        <f t="shared" ref="O482:P482" si="566">IF(M482&gt;0,1,"")</f>
        <v/>
      </c>
      <c r="P482" s="45" t="str">
        <f t="shared" si="566"/>
        <v/>
      </c>
      <c r="Q482" s="45"/>
      <c r="R482" s="14" t="s">
        <v>916</v>
      </c>
      <c r="S482" s="35" t="s">
        <v>918</v>
      </c>
      <c r="T482" s="35" t="s">
        <v>186</v>
      </c>
      <c r="U482" s="35" t="s">
        <v>28</v>
      </c>
      <c r="V482" s="144">
        <v>84115.0</v>
      </c>
      <c r="W482" s="35" t="s">
        <v>29</v>
      </c>
      <c r="X482" s="42" t="s">
        <v>64</v>
      </c>
      <c r="Y482" s="29">
        <f t="shared" si="562"/>
        <v>44824</v>
      </c>
      <c r="Z482" s="30">
        <v>44834.0</v>
      </c>
      <c r="AA482" s="27" t="s">
        <v>2468</v>
      </c>
      <c r="AB482" s="27" t="str">
        <f t="shared" si="563"/>
        <v/>
      </c>
      <c r="AC482" s="31">
        <f t="shared" si="564"/>
        <v>10</v>
      </c>
      <c r="AD482" s="14" t="s">
        <v>2469</v>
      </c>
      <c r="AF482" s="14"/>
      <c r="AG482" s="14"/>
      <c r="AH482" s="14"/>
      <c r="AI482" s="14"/>
      <c r="AJ482" s="14"/>
      <c r="AK482" s="14"/>
      <c r="AL482" s="14"/>
    </row>
    <row r="483" ht="14.25" customHeight="1">
      <c r="A483" s="59">
        <v>8.0</v>
      </c>
      <c r="B483" s="60">
        <v>44768.0</v>
      </c>
      <c r="C483" s="31">
        <f t="shared" si="560"/>
        <v>1144</v>
      </c>
      <c r="D483" s="59" t="s">
        <v>3188</v>
      </c>
      <c r="E483" s="59">
        <v>57942.0</v>
      </c>
      <c r="F483" s="45" t="s">
        <v>52</v>
      </c>
      <c r="G483" s="45">
        <v>28.0</v>
      </c>
      <c r="H483" s="45">
        <v>3.0</v>
      </c>
      <c r="I483" s="45">
        <v>1.0</v>
      </c>
      <c r="J483" s="45">
        <v>32.0</v>
      </c>
      <c r="K483" s="45"/>
      <c r="L483" s="45"/>
      <c r="M483" s="45">
        <v>4.0</v>
      </c>
      <c r="N483" s="45">
        <v>0.0</v>
      </c>
      <c r="O483" s="45">
        <f t="shared" ref="O483:P483" si="567">IF(M483&gt;0,1,"")</f>
        <v>1</v>
      </c>
      <c r="P483" s="45" t="str">
        <f t="shared" si="567"/>
        <v/>
      </c>
      <c r="Q483" s="45"/>
      <c r="R483" s="59" t="s">
        <v>586</v>
      </c>
      <c r="S483" s="62" t="s">
        <v>587</v>
      </c>
      <c r="T483" s="62" t="s">
        <v>186</v>
      </c>
      <c r="U483" s="62" t="s">
        <v>28</v>
      </c>
      <c r="V483" s="114">
        <v>84106.0</v>
      </c>
      <c r="W483" s="62" t="s">
        <v>29</v>
      </c>
      <c r="X483" s="64" t="s">
        <v>64</v>
      </c>
      <c r="Y483" s="60">
        <f t="shared" si="562"/>
        <v>44768</v>
      </c>
      <c r="Z483" s="30">
        <v>44834.0</v>
      </c>
      <c r="AA483" s="45" t="s">
        <v>3189</v>
      </c>
      <c r="AB483" s="27" t="str">
        <f t="shared" si="563"/>
        <v/>
      </c>
      <c r="AC483" s="31">
        <f t="shared" si="564"/>
        <v>66</v>
      </c>
      <c r="AD483" s="59" t="s">
        <v>3190</v>
      </c>
      <c r="AF483" s="14"/>
      <c r="AG483" s="14"/>
      <c r="AH483" s="14"/>
      <c r="AI483" s="14"/>
      <c r="AJ483" s="14"/>
      <c r="AK483" s="14"/>
      <c r="AL483" s="14"/>
    </row>
    <row r="484" ht="14.25" customHeight="1">
      <c r="A484" s="14">
        <v>8.0</v>
      </c>
      <c r="B484" s="30">
        <v>44826.0</v>
      </c>
      <c r="C484" s="31">
        <f t="shared" si="560"/>
        <v>1086</v>
      </c>
      <c r="D484" s="14" t="s">
        <v>3191</v>
      </c>
      <c r="E484" s="34">
        <v>78929.0</v>
      </c>
      <c r="F484" s="27" t="s">
        <v>52</v>
      </c>
      <c r="G484" s="27">
        <v>28.0</v>
      </c>
      <c r="H484" s="27">
        <v>3.0</v>
      </c>
      <c r="I484" s="27">
        <v>1.0</v>
      </c>
      <c r="J484" s="27">
        <v>32.0</v>
      </c>
      <c r="K484" s="27"/>
      <c r="L484" s="27"/>
      <c r="M484" s="27"/>
      <c r="N484" s="27"/>
      <c r="O484" s="45" t="str">
        <f t="shared" ref="O484:P484" si="568">IF(M484&gt;0,1,"")</f>
        <v/>
      </c>
      <c r="P484" s="45" t="str">
        <f t="shared" si="568"/>
        <v/>
      </c>
      <c r="Q484" s="45"/>
      <c r="R484" s="14" t="s">
        <v>410</v>
      </c>
      <c r="S484" s="35" t="s">
        <v>411</v>
      </c>
      <c r="T484" s="35" t="s">
        <v>186</v>
      </c>
      <c r="U484" s="35" t="s">
        <v>28</v>
      </c>
      <c r="V484" s="144">
        <v>84115.0</v>
      </c>
      <c r="W484" s="35" t="s">
        <v>29</v>
      </c>
      <c r="X484" s="42" t="s">
        <v>64</v>
      </c>
      <c r="Y484" s="29">
        <f t="shared" si="562"/>
        <v>44826</v>
      </c>
      <c r="Z484" s="30">
        <v>44834.0</v>
      </c>
      <c r="AA484" s="27" t="s">
        <v>3192</v>
      </c>
      <c r="AB484" s="27" t="str">
        <f t="shared" si="563"/>
        <v/>
      </c>
      <c r="AC484" s="31">
        <f t="shared" si="564"/>
        <v>8</v>
      </c>
      <c r="AD484" s="14" t="s">
        <v>3193</v>
      </c>
      <c r="AF484" s="14"/>
      <c r="AG484" s="14"/>
      <c r="AH484" s="14"/>
      <c r="AI484" s="14"/>
      <c r="AJ484" s="14"/>
      <c r="AK484" s="14"/>
      <c r="AL484" s="14"/>
    </row>
    <row r="485" ht="14.25" customHeight="1">
      <c r="A485" s="14"/>
      <c r="B485" s="14"/>
      <c r="C485" s="27"/>
      <c r="D485" s="14"/>
      <c r="F485" s="27"/>
      <c r="G485" s="14"/>
      <c r="H485" s="14"/>
      <c r="I485" s="14"/>
      <c r="J485" s="27"/>
      <c r="K485" s="27"/>
      <c r="L485" s="27"/>
      <c r="M485" s="27"/>
      <c r="N485" s="27"/>
      <c r="O485" s="27"/>
      <c r="P485" s="27"/>
      <c r="Q485" s="27"/>
      <c r="R485" s="14"/>
      <c r="S485" s="14"/>
      <c r="T485" s="14"/>
      <c r="U485" s="14"/>
      <c r="V485" s="66"/>
      <c r="W485" s="14"/>
      <c r="X485" s="27"/>
      <c r="Y485" s="29"/>
      <c r="Z485" s="14"/>
      <c r="AA485" s="27"/>
      <c r="AB485" s="27"/>
      <c r="AC485" s="27"/>
      <c r="AD485" s="14"/>
      <c r="AE485" s="14"/>
      <c r="AF485" s="14"/>
    </row>
    <row r="486" ht="14.25" customHeight="1">
      <c r="A486" s="14">
        <v>6.0</v>
      </c>
      <c r="B486" s="30">
        <v>44832.0</v>
      </c>
      <c r="C486" s="31">
        <f t="shared" ref="C486:C488" si="570">B$3-B486</f>
        <v>1080</v>
      </c>
      <c r="D486" s="14" t="s">
        <v>3194</v>
      </c>
      <c r="E486" s="34">
        <v>25425.0</v>
      </c>
      <c r="F486" s="27" t="s">
        <v>52</v>
      </c>
      <c r="G486" s="27">
        <v>20.0</v>
      </c>
      <c r="H486" s="27">
        <v>3.0</v>
      </c>
      <c r="I486" s="27">
        <v>1.0</v>
      </c>
      <c r="J486" s="27">
        <v>24.0</v>
      </c>
      <c r="K486" s="27"/>
      <c r="L486" s="27"/>
      <c r="M486" s="27"/>
      <c r="N486" s="27"/>
      <c r="O486" s="45" t="str">
        <f t="shared" ref="O486:P486" si="569">IF(M486&gt;0,1,"")</f>
        <v/>
      </c>
      <c r="P486" s="45" t="str">
        <f t="shared" si="569"/>
        <v/>
      </c>
      <c r="Q486" s="45"/>
      <c r="R486" s="14" t="s">
        <v>1064</v>
      </c>
      <c r="S486" s="35" t="s">
        <v>1065</v>
      </c>
      <c r="T486" s="35" t="s">
        <v>186</v>
      </c>
      <c r="U486" s="35" t="s">
        <v>28</v>
      </c>
      <c r="V486" s="144">
        <v>84106.0</v>
      </c>
      <c r="W486" s="35" t="s">
        <v>29</v>
      </c>
      <c r="X486" s="42" t="s">
        <v>64</v>
      </c>
      <c r="Y486" s="29">
        <f t="shared" ref="Y486:Y488" si="571">IF(X486="V",B486,IF(X486="C",B486,""))</f>
        <v>44832</v>
      </c>
      <c r="Z486" s="30">
        <v>44838.0</v>
      </c>
      <c r="AA486" s="27" t="s">
        <v>3195</v>
      </c>
      <c r="AB486" s="27" t="str">
        <f t="shared" ref="AB486:AB488" si="572">IF(X486="V",B$3-Y486,IF(X486="C","",""))</f>
        <v/>
      </c>
      <c r="AC486" s="31">
        <f t="shared" ref="AC486:AC488" si="573">IF(X486="","",IF(X486="V","",IF(X486="C",Z486-Y486,"Yikes")))</f>
        <v>6</v>
      </c>
      <c r="AD486" s="14" t="s">
        <v>3196</v>
      </c>
      <c r="AF486" s="14"/>
      <c r="AG486" s="14"/>
      <c r="AH486" s="14"/>
      <c r="AI486" s="14"/>
      <c r="AJ486" s="57"/>
      <c r="AK486" s="57"/>
      <c r="AL486" s="57"/>
    </row>
    <row r="487" ht="14.25" customHeight="1">
      <c r="A487" s="56">
        <v>5.0</v>
      </c>
      <c r="B487" s="149">
        <v>44823.0</v>
      </c>
      <c r="C487" s="150">
        <f t="shared" si="570"/>
        <v>1089</v>
      </c>
      <c r="D487" s="157" t="s">
        <v>3197</v>
      </c>
      <c r="E487" s="56">
        <v>22506.0</v>
      </c>
      <c r="F487" s="151" t="s">
        <v>52</v>
      </c>
      <c r="G487" s="154">
        <v>5.0</v>
      </c>
      <c r="H487" s="154">
        <v>4.0</v>
      </c>
      <c r="I487" s="154">
        <v>1.0</v>
      </c>
      <c r="J487" s="154">
        <v>10.0</v>
      </c>
      <c r="K487" s="154"/>
      <c r="L487" s="154"/>
      <c r="M487" s="154"/>
      <c r="N487" s="154">
        <v>1.0</v>
      </c>
      <c r="O487" s="151"/>
      <c r="P487" s="151"/>
      <c r="Q487" s="151"/>
      <c r="R487" s="158" t="s">
        <v>2601</v>
      </c>
      <c r="S487" s="159" t="s">
        <v>2602</v>
      </c>
      <c r="T487" s="56" t="s">
        <v>2603</v>
      </c>
      <c r="U487" s="56" t="s">
        <v>28</v>
      </c>
      <c r="V487" s="86">
        <v>84055.0</v>
      </c>
      <c r="W487" s="67" t="s">
        <v>2094</v>
      </c>
      <c r="X487" s="152" t="s">
        <v>64</v>
      </c>
      <c r="Y487" s="149">
        <f t="shared" si="571"/>
        <v>44823</v>
      </c>
      <c r="Z487" s="149">
        <v>44839.0</v>
      </c>
      <c r="AA487" s="151" t="s">
        <v>3198</v>
      </c>
      <c r="AB487" s="151" t="str">
        <f t="shared" si="572"/>
        <v/>
      </c>
      <c r="AC487" s="150">
        <f t="shared" si="573"/>
        <v>16</v>
      </c>
      <c r="AD487" s="56" t="s">
        <v>3199</v>
      </c>
      <c r="AF487" s="14"/>
      <c r="AG487" s="14"/>
      <c r="AH487" s="14"/>
      <c r="AI487" s="14"/>
      <c r="AJ487" s="14"/>
      <c r="AK487" s="14"/>
      <c r="AL487" s="14"/>
    </row>
    <row r="488" ht="14.25" customHeight="1">
      <c r="A488" s="14">
        <v>12.0</v>
      </c>
      <c r="B488" s="30">
        <v>44833.0</v>
      </c>
      <c r="C488" s="31">
        <f t="shared" si="570"/>
        <v>1079</v>
      </c>
      <c r="D488" s="14" t="s">
        <v>3200</v>
      </c>
      <c r="E488" s="34">
        <v>67807.0</v>
      </c>
      <c r="F488" s="27" t="s">
        <v>52</v>
      </c>
      <c r="G488" s="27">
        <v>40.0</v>
      </c>
      <c r="H488" s="27">
        <v>3.0</v>
      </c>
      <c r="I488" s="27">
        <v>1.0</v>
      </c>
      <c r="J488" s="27">
        <v>44.0</v>
      </c>
      <c r="K488" s="27"/>
      <c r="L488" s="27"/>
      <c r="M488" s="27"/>
      <c r="N488" s="27"/>
      <c r="O488" s="45" t="str">
        <f t="shared" ref="O488:P488" si="574">IF(M488&gt;0,1,"")</f>
        <v/>
      </c>
      <c r="P488" s="45" t="str">
        <f t="shared" si="574"/>
        <v/>
      </c>
      <c r="Q488" s="45"/>
      <c r="R488" s="14" t="s">
        <v>3201</v>
      </c>
      <c r="S488" s="35" t="s">
        <v>788</v>
      </c>
      <c r="T488" s="35" t="s">
        <v>292</v>
      </c>
      <c r="U488" s="35" t="s">
        <v>28</v>
      </c>
      <c r="V488" s="144">
        <v>84120.0</v>
      </c>
      <c r="W488" s="35" t="s">
        <v>29</v>
      </c>
      <c r="X488" s="42" t="s">
        <v>64</v>
      </c>
      <c r="Y488" s="29">
        <f t="shared" si="571"/>
        <v>44833</v>
      </c>
      <c r="Z488" s="30">
        <v>44840.0</v>
      </c>
      <c r="AA488" s="27" t="s">
        <v>3202</v>
      </c>
      <c r="AB488" s="27" t="str">
        <f t="shared" si="572"/>
        <v/>
      </c>
      <c r="AC488" s="31">
        <f t="shared" si="573"/>
        <v>7</v>
      </c>
      <c r="AD488" s="14" t="s">
        <v>3203</v>
      </c>
      <c r="AF488" s="14"/>
      <c r="AG488" s="14"/>
      <c r="AH488" s="14"/>
      <c r="AI488" s="14"/>
      <c r="AJ488" s="14"/>
      <c r="AK488" s="14"/>
      <c r="AL488" s="14"/>
    </row>
    <row r="489" ht="14.25" customHeight="1">
      <c r="A489" s="14"/>
      <c r="B489" s="14"/>
      <c r="C489" s="27"/>
      <c r="D489" s="14"/>
      <c r="F489" s="27"/>
      <c r="G489" s="14"/>
      <c r="H489" s="14"/>
      <c r="I489" s="14"/>
      <c r="J489" s="27"/>
      <c r="K489" s="27"/>
      <c r="L489" s="27"/>
      <c r="M489" s="27"/>
      <c r="N489" s="27"/>
      <c r="O489" s="27"/>
      <c r="P489" s="27"/>
      <c r="Q489" s="27"/>
      <c r="R489" s="14"/>
      <c r="S489" s="14"/>
      <c r="T489" s="14"/>
      <c r="U489" s="14"/>
      <c r="V489" s="66"/>
      <c r="W489" s="14"/>
      <c r="X489" s="27"/>
      <c r="Y489" s="29"/>
      <c r="Z489" s="14"/>
      <c r="AA489" s="27"/>
      <c r="AB489" s="27"/>
      <c r="AC489" s="27"/>
      <c r="AD489" s="14"/>
      <c r="AE489" s="14"/>
      <c r="AF489" s="14"/>
    </row>
    <row r="490" ht="14.25" customHeight="1">
      <c r="A490" s="14">
        <v>12.0</v>
      </c>
      <c r="B490" s="30">
        <v>44838.0</v>
      </c>
      <c r="C490" s="31">
        <f t="shared" ref="C490:C493" si="576">B$3-B490</f>
        <v>1074</v>
      </c>
      <c r="D490" s="14" t="s">
        <v>3204</v>
      </c>
      <c r="E490" s="34">
        <v>11448.0</v>
      </c>
      <c r="F490" s="27" t="s">
        <v>52</v>
      </c>
      <c r="G490" s="27">
        <v>40.0</v>
      </c>
      <c r="H490" s="27">
        <v>4.0</v>
      </c>
      <c r="I490" s="27">
        <v>1.0</v>
      </c>
      <c r="J490" s="27">
        <v>45.0</v>
      </c>
      <c r="K490" s="27"/>
      <c r="L490" s="27"/>
      <c r="M490" s="27"/>
      <c r="N490" s="27"/>
      <c r="O490" s="45" t="str">
        <f t="shared" ref="O490:P490" si="575">IF(M490&gt;0,1,"")</f>
        <v/>
      </c>
      <c r="P490" s="45" t="str">
        <f t="shared" si="575"/>
        <v/>
      </c>
      <c r="Q490" s="45"/>
      <c r="R490" s="66" t="s">
        <v>978</v>
      </c>
      <c r="S490" s="35" t="s">
        <v>979</v>
      </c>
      <c r="T490" s="35" t="s">
        <v>195</v>
      </c>
      <c r="U490" s="35" t="s">
        <v>28</v>
      </c>
      <c r="V490" s="144">
        <v>84047.0</v>
      </c>
      <c r="W490" s="35" t="s">
        <v>29</v>
      </c>
      <c r="X490" s="42" t="s">
        <v>1642</v>
      </c>
      <c r="Y490" s="29">
        <f t="shared" ref="Y490:Y493" si="578">IF(X490="V",B490,IF(X490="C",B490,""))</f>
        <v>44838</v>
      </c>
      <c r="Z490" s="30"/>
      <c r="AA490" s="27"/>
      <c r="AB490" s="27">
        <f t="shared" ref="AB490:AB493" si="579">IF(X490="V",B$3-Y490,IF(X490="C","",""))</f>
        <v>1074</v>
      </c>
      <c r="AC490" s="31" t="str">
        <f t="shared" ref="AC490:AC493" si="580">IF(X490="","",IF(X490="V","",IF(X490="C",Z490-Y490,"Yikes")))</f>
        <v/>
      </c>
      <c r="AD490" s="14" t="s">
        <v>3205</v>
      </c>
      <c r="AF490" s="14"/>
      <c r="AG490" s="14"/>
      <c r="AH490" s="14"/>
      <c r="AI490" s="14"/>
      <c r="AJ490" s="14"/>
      <c r="AK490" s="14"/>
      <c r="AL490" s="14"/>
    </row>
    <row r="491" ht="14.25" customHeight="1">
      <c r="A491" s="14">
        <v>12.0</v>
      </c>
      <c r="B491" s="30">
        <v>44840.0</v>
      </c>
      <c r="C491" s="31">
        <f t="shared" si="576"/>
        <v>1072</v>
      </c>
      <c r="D491" s="14" t="s">
        <v>3206</v>
      </c>
      <c r="E491" s="34">
        <v>54932.0</v>
      </c>
      <c r="F491" s="27" t="s">
        <v>52</v>
      </c>
      <c r="G491" s="27">
        <v>40.0</v>
      </c>
      <c r="H491" s="27">
        <v>3.0</v>
      </c>
      <c r="I491" s="27">
        <v>1.0</v>
      </c>
      <c r="J491" s="27">
        <v>44.0</v>
      </c>
      <c r="K491" s="27"/>
      <c r="L491" s="27"/>
      <c r="M491" s="27"/>
      <c r="N491" s="27"/>
      <c r="O491" s="45" t="str">
        <f t="shared" ref="O491:P491" si="577">IF(M491&gt;0,1,"")</f>
        <v/>
      </c>
      <c r="P491" s="45" t="str">
        <f t="shared" si="577"/>
        <v/>
      </c>
      <c r="Q491" s="45"/>
      <c r="R491" s="66" t="s">
        <v>615</v>
      </c>
      <c r="S491" s="35" t="s">
        <v>616</v>
      </c>
      <c r="T491" s="35" t="s">
        <v>617</v>
      </c>
      <c r="U491" s="35" t="s">
        <v>28</v>
      </c>
      <c r="V491" s="144">
        <v>84044.0</v>
      </c>
      <c r="W491" s="35" t="s">
        <v>29</v>
      </c>
      <c r="X491" s="42" t="s">
        <v>64</v>
      </c>
      <c r="Y491" s="29">
        <f t="shared" si="578"/>
        <v>44840</v>
      </c>
      <c r="Z491" s="30">
        <v>44848.0</v>
      </c>
      <c r="AA491" s="27" t="s">
        <v>3207</v>
      </c>
      <c r="AB491" s="27" t="str">
        <f t="shared" si="579"/>
        <v/>
      </c>
      <c r="AC491" s="31">
        <f t="shared" si="580"/>
        <v>8</v>
      </c>
      <c r="AD491" s="14" t="s">
        <v>3208</v>
      </c>
      <c r="AF491" s="14"/>
      <c r="AG491" s="14"/>
      <c r="AH491" s="14"/>
      <c r="AI491" s="14"/>
      <c r="AJ491" s="14"/>
      <c r="AK491" s="14"/>
      <c r="AL491" s="14"/>
    </row>
    <row r="492" ht="14.25" customHeight="1">
      <c r="A492" s="14">
        <v>12.0</v>
      </c>
      <c r="B492" s="30">
        <v>44832.0</v>
      </c>
      <c r="C492" s="31">
        <f t="shared" si="576"/>
        <v>1080</v>
      </c>
      <c r="D492" s="14" t="s">
        <v>3209</v>
      </c>
      <c r="E492" s="34">
        <v>31231.0</v>
      </c>
      <c r="F492" s="27" t="s">
        <v>52</v>
      </c>
      <c r="G492" s="27">
        <v>40.0</v>
      </c>
      <c r="H492" s="27">
        <v>3.0</v>
      </c>
      <c r="I492" s="27">
        <v>1.0</v>
      </c>
      <c r="J492" s="27">
        <v>44.0</v>
      </c>
      <c r="K492" s="27"/>
      <c r="L492" s="27"/>
      <c r="M492" s="27"/>
      <c r="N492" s="27"/>
      <c r="O492" s="45" t="str">
        <f t="shared" ref="O492:P492" si="581">IF(M492&gt;0,1,"")</f>
        <v/>
      </c>
      <c r="P492" s="45" t="str">
        <f t="shared" si="581"/>
        <v/>
      </c>
      <c r="Q492" s="45"/>
      <c r="R492" s="14" t="s">
        <v>768</v>
      </c>
      <c r="S492" s="35" t="s">
        <v>769</v>
      </c>
      <c r="T492" s="35" t="s">
        <v>186</v>
      </c>
      <c r="U492" s="35" t="s">
        <v>28</v>
      </c>
      <c r="V492" s="144">
        <v>84106.0</v>
      </c>
      <c r="W492" s="35" t="s">
        <v>29</v>
      </c>
      <c r="X492" s="42" t="s">
        <v>64</v>
      </c>
      <c r="Y492" s="29">
        <f t="shared" si="578"/>
        <v>44832</v>
      </c>
      <c r="Z492" s="30">
        <v>44848.0</v>
      </c>
      <c r="AA492" s="27" t="s">
        <v>3210</v>
      </c>
      <c r="AB492" s="27" t="str">
        <f t="shared" si="579"/>
        <v/>
      </c>
      <c r="AC492" s="31">
        <f t="shared" si="580"/>
        <v>16</v>
      </c>
      <c r="AD492" s="14" t="s">
        <v>3211</v>
      </c>
      <c r="AF492" s="14"/>
      <c r="AG492" s="14"/>
      <c r="AH492" s="14"/>
      <c r="AI492" s="14"/>
      <c r="AJ492" s="14"/>
      <c r="AK492" s="14"/>
      <c r="AL492" s="14"/>
    </row>
    <row r="493" ht="14.25" customHeight="1">
      <c r="A493" s="14">
        <v>6.0</v>
      </c>
      <c r="B493" s="30">
        <v>44838.0</v>
      </c>
      <c r="C493" s="31">
        <f t="shared" si="576"/>
        <v>1074</v>
      </c>
      <c r="D493" s="14" t="s">
        <v>3212</v>
      </c>
      <c r="E493" s="34">
        <v>10574.0</v>
      </c>
      <c r="F493" s="27" t="s">
        <v>52</v>
      </c>
      <c r="G493" s="27">
        <v>22.0</v>
      </c>
      <c r="H493" s="27">
        <v>3.0</v>
      </c>
      <c r="I493" s="27">
        <v>1.0</v>
      </c>
      <c r="J493" s="27">
        <v>26.0</v>
      </c>
      <c r="K493" s="27"/>
      <c r="L493" s="27"/>
      <c r="M493" s="27"/>
      <c r="N493" s="27"/>
      <c r="O493" s="45" t="str">
        <f t="shared" ref="O493:P493" si="582">IF(M493&gt;0,1,"")</f>
        <v/>
      </c>
      <c r="P493" s="45" t="str">
        <f t="shared" si="582"/>
        <v/>
      </c>
      <c r="Q493" s="45"/>
      <c r="R493" s="66" t="s">
        <v>943</v>
      </c>
      <c r="S493" s="35" t="s">
        <v>944</v>
      </c>
      <c r="T493" s="35" t="s">
        <v>186</v>
      </c>
      <c r="U493" s="35" t="s">
        <v>28</v>
      </c>
      <c r="V493" s="144">
        <v>84106.0</v>
      </c>
      <c r="W493" s="14" t="s">
        <v>29</v>
      </c>
      <c r="X493" s="27" t="s">
        <v>64</v>
      </c>
      <c r="Y493" s="29">
        <f t="shared" si="578"/>
        <v>44838</v>
      </c>
      <c r="Z493" s="30">
        <v>44848.0</v>
      </c>
      <c r="AA493" s="27" t="s">
        <v>3213</v>
      </c>
      <c r="AB493" s="27" t="str">
        <f t="shared" si="579"/>
        <v/>
      </c>
      <c r="AC493" s="31">
        <f t="shared" si="580"/>
        <v>10</v>
      </c>
      <c r="AD493" s="14" t="s">
        <v>3214</v>
      </c>
      <c r="AF493" s="14"/>
      <c r="AG493" s="14"/>
      <c r="AH493" s="14"/>
      <c r="AI493" s="14"/>
      <c r="AJ493" s="14"/>
      <c r="AK493" s="14"/>
      <c r="AL493" s="14"/>
    </row>
    <row r="494" ht="14.25" customHeight="1">
      <c r="A494" s="14"/>
      <c r="B494" s="14"/>
      <c r="C494" s="27"/>
      <c r="D494" s="14"/>
      <c r="F494" s="27"/>
      <c r="G494" s="14"/>
      <c r="H494" s="14"/>
      <c r="I494" s="14"/>
      <c r="J494" s="27"/>
      <c r="K494" s="27"/>
      <c r="L494" s="27"/>
      <c r="M494" s="27"/>
      <c r="N494" s="27"/>
      <c r="O494" s="27"/>
      <c r="P494" s="27"/>
      <c r="Q494" s="27"/>
      <c r="R494" s="14"/>
      <c r="S494" s="14"/>
      <c r="T494" s="14"/>
      <c r="U494" s="14"/>
      <c r="V494" s="66"/>
      <c r="W494" s="14"/>
      <c r="X494" s="27"/>
      <c r="Y494" s="29"/>
      <c r="Z494" s="14"/>
      <c r="AA494" s="27"/>
      <c r="AB494" s="27"/>
      <c r="AC494" s="27"/>
      <c r="AD494" s="14"/>
      <c r="AE494" s="14"/>
      <c r="AF494" s="14"/>
    </row>
    <row r="495" ht="14.25" customHeight="1">
      <c r="A495" s="32">
        <v>16.0</v>
      </c>
      <c r="B495" s="46">
        <v>44819.0</v>
      </c>
      <c r="C495" s="31">
        <f t="shared" ref="C495:C501" si="584">B$3-B495</f>
        <v>1093</v>
      </c>
      <c r="D495" s="32" t="s">
        <v>3215</v>
      </c>
      <c r="E495" s="32">
        <v>61989.0</v>
      </c>
      <c r="F495" s="48" t="s">
        <v>52</v>
      </c>
      <c r="G495" s="48">
        <v>60.0</v>
      </c>
      <c r="H495" s="48">
        <v>5.0</v>
      </c>
      <c r="I495" s="48">
        <v>1.0</v>
      </c>
      <c r="J495" s="48">
        <v>66.0</v>
      </c>
      <c r="K495" s="48"/>
      <c r="L495" s="48"/>
      <c r="M495" s="48">
        <v>8.0</v>
      </c>
      <c r="N495" s="48">
        <v>0.0</v>
      </c>
      <c r="O495" s="45">
        <f t="shared" ref="O495:P495" si="583">IF(M495&gt;0,1,"")</f>
        <v>1</v>
      </c>
      <c r="P495" s="45" t="str">
        <f t="shared" si="583"/>
        <v/>
      </c>
      <c r="Q495" s="45"/>
      <c r="R495" s="32" t="s">
        <v>94</v>
      </c>
      <c r="S495" s="32" t="s">
        <v>95</v>
      </c>
      <c r="T495" s="32" t="s">
        <v>80</v>
      </c>
      <c r="U495" s="32" t="s">
        <v>28</v>
      </c>
      <c r="V495" s="84">
        <v>84074.0</v>
      </c>
      <c r="W495" s="32" t="s">
        <v>75</v>
      </c>
      <c r="X495" s="48" t="s">
        <v>1642</v>
      </c>
      <c r="Y495" s="46">
        <f t="shared" ref="Y495:Y501" si="586">IF(X495="V",B495,IF(X495="C",B495,""))</f>
        <v>44819</v>
      </c>
      <c r="Z495" s="46"/>
      <c r="AA495" s="48"/>
      <c r="AB495" s="48">
        <f t="shared" ref="AB495:AB501" si="587">IF(X495="V",B$3-Y495,IF(X495="C","",""))</f>
        <v>1093</v>
      </c>
      <c r="AC495" s="47" t="str">
        <f t="shared" ref="AC495:AC501" si="588">IF(X495="","",IF(X495="V","",IF(X495="C",Z495-Y495,"Yikes")))</f>
        <v/>
      </c>
      <c r="AD495" s="155" t="s">
        <v>3216</v>
      </c>
      <c r="AF495" s="14"/>
      <c r="AG495" s="14"/>
      <c r="AH495" s="57"/>
      <c r="AI495" s="57"/>
      <c r="AJ495" s="14"/>
      <c r="AK495" s="14"/>
      <c r="AL495" s="14"/>
    </row>
    <row r="496" ht="14.25" customHeight="1">
      <c r="A496" s="32">
        <v>8.0</v>
      </c>
      <c r="B496" s="46">
        <v>44819.0</v>
      </c>
      <c r="C496" s="31">
        <f t="shared" si="584"/>
        <v>1093</v>
      </c>
      <c r="D496" s="32" t="s">
        <v>3217</v>
      </c>
      <c r="E496" s="32">
        <v>1.2234526E7</v>
      </c>
      <c r="F496" s="48" t="s">
        <v>52</v>
      </c>
      <c r="G496" s="48">
        <v>32.0</v>
      </c>
      <c r="H496" s="48">
        <v>3.0</v>
      </c>
      <c r="I496" s="48">
        <v>1.0</v>
      </c>
      <c r="J496" s="48">
        <v>36.0</v>
      </c>
      <c r="K496" s="48"/>
      <c r="L496" s="48"/>
      <c r="M496" s="48"/>
      <c r="N496" s="48"/>
      <c r="O496" s="45" t="str">
        <f t="shared" ref="O496:P496" si="585">IF(M496&gt;0,1,"")</f>
        <v/>
      </c>
      <c r="P496" s="45" t="str">
        <f t="shared" si="585"/>
        <v/>
      </c>
      <c r="Q496" s="45"/>
      <c r="R496" s="32" t="s">
        <v>84</v>
      </c>
      <c r="S496" s="51" t="s">
        <v>86</v>
      </c>
      <c r="T496" s="51" t="s">
        <v>80</v>
      </c>
      <c r="U496" s="51" t="s">
        <v>28</v>
      </c>
      <c r="V496" s="115">
        <v>84074.0</v>
      </c>
      <c r="W496" s="51" t="s">
        <v>75</v>
      </c>
      <c r="X496" s="55" t="s">
        <v>64</v>
      </c>
      <c r="Y496" s="46">
        <f t="shared" si="586"/>
        <v>44819</v>
      </c>
      <c r="Z496" s="46">
        <v>44851.0</v>
      </c>
      <c r="AA496" s="48" t="s">
        <v>3218</v>
      </c>
      <c r="AB496" s="48" t="str">
        <f t="shared" si="587"/>
        <v/>
      </c>
      <c r="AC496" s="47">
        <f t="shared" si="588"/>
        <v>32</v>
      </c>
      <c r="AD496" s="32" t="s">
        <v>3219</v>
      </c>
      <c r="AF496" s="14"/>
      <c r="AG496" s="14"/>
      <c r="AH496" s="14"/>
      <c r="AI496" s="14"/>
      <c r="AJ496" s="14"/>
      <c r="AK496" s="14"/>
      <c r="AL496" s="14"/>
    </row>
    <row r="497" ht="14.25" customHeight="1">
      <c r="A497" s="39">
        <v>8.0</v>
      </c>
      <c r="B497" s="37">
        <v>44790.0</v>
      </c>
      <c r="C497" s="38">
        <f t="shared" si="584"/>
        <v>1122</v>
      </c>
      <c r="D497" s="39" t="s">
        <v>3220</v>
      </c>
      <c r="E497" s="40">
        <v>1234913.0</v>
      </c>
      <c r="F497" s="36" t="s">
        <v>52</v>
      </c>
      <c r="G497" s="36">
        <v>26.0</v>
      </c>
      <c r="H497" s="36">
        <v>4.0</v>
      </c>
      <c r="I497" s="36">
        <v>1.0</v>
      </c>
      <c r="J497" s="36">
        <v>31.0</v>
      </c>
      <c r="O497" s="14"/>
      <c r="P497" s="14"/>
      <c r="Q497" s="14"/>
      <c r="R497" s="39" t="s">
        <v>119</v>
      </c>
      <c r="S497" s="39" t="s">
        <v>120</v>
      </c>
      <c r="T497" s="39" t="s">
        <v>121</v>
      </c>
      <c r="U497" s="39" t="s">
        <v>28</v>
      </c>
      <c r="V497" s="81">
        <v>84651.0</v>
      </c>
      <c r="W497" s="39" t="s">
        <v>35</v>
      </c>
      <c r="X497" s="36" t="s">
        <v>64</v>
      </c>
      <c r="Y497" s="37">
        <f t="shared" si="586"/>
        <v>44790</v>
      </c>
      <c r="Z497" s="37">
        <v>44852.0</v>
      </c>
      <c r="AA497" s="36" t="s">
        <v>3221</v>
      </c>
      <c r="AB497" s="36" t="str">
        <f t="shared" si="587"/>
        <v/>
      </c>
      <c r="AC497" s="38">
        <f t="shared" si="588"/>
        <v>62</v>
      </c>
      <c r="AD497" s="146" t="s">
        <v>3222</v>
      </c>
      <c r="AE497" s="14"/>
      <c r="AF497" s="14"/>
      <c r="AG497" s="14"/>
      <c r="AH497" s="14"/>
      <c r="AI497" s="14"/>
      <c r="AJ497" s="14"/>
      <c r="AK497" s="14"/>
      <c r="AL497" s="14"/>
    </row>
    <row r="498" ht="14.25" customHeight="1">
      <c r="A498" s="39">
        <v>9.0</v>
      </c>
      <c r="B498" s="37">
        <v>44671.0</v>
      </c>
      <c r="C498" s="38">
        <f t="shared" si="584"/>
        <v>1241</v>
      </c>
      <c r="D498" s="39" t="s">
        <v>3223</v>
      </c>
      <c r="E498" s="39">
        <v>63262.0</v>
      </c>
      <c r="F498" s="36" t="s">
        <v>52</v>
      </c>
      <c r="G498" s="36"/>
      <c r="H498" s="36"/>
      <c r="I498" s="36"/>
      <c r="J498" s="36">
        <v>42.0</v>
      </c>
      <c r="O498" s="14"/>
      <c r="P498" s="14"/>
      <c r="Q498" s="14"/>
      <c r="R498" s="39" t="s">
        <v>1885</v>
      </c>
      <c r="S498" s="44" t="s">
        <v>1886</v>
      </c>
      <c r="T498" s="39" t="s">
        <v>1882</v>
      </c>
      <c r="U498" s="39" t="s">
        <v>28</v>
      </c>
      <c r="V498" s="81">
        <v>84664.0</v>
      </c>
      <c r="W498" s="39" t="s">
        <v>35</v>
      </c>
      <c r="X498" s="36" t="s">
        <v>64</v>
      </c>
      <c r="Y498" s="37">
        <f t="shared" si="586"/>
        <v>44671</v>
      </c>
      <c r="Z498" s="37">
        <v>44852.0</v>
      </c>
      <c r="AA498" s="36" t="s">
        <v>3224</v>
      </c>
      <c r="AB498" s="36" t="str">
        <f t="shared" si="587"/>
        <v/>
      </c>
      <c r="AC498" s="38">
        <f t="shared" si="588"/>
        <v>181</v>
      </c>
      <c r="AD498" s="146" t="s">
        <v>3225</v>
      </c>
      <c r="AF498" s="14"/>
      <c r="AG498" s="14"/>
      <c r="AH498" s="14"/>
      <c r="AI498" s="14"/>
      <c r="AJ498" s="14"/>
      <c r="AK498" s="14"/>
      <c r="AL498" s="14"/>
    </row>
    <row r="499" ht="14.25" customHeight="1">
      <c r="A499" s="14">
        <v>6.0</v>
      </c>
      <c r="B499" s="30">
        <v>44839.0</v>
      </c>
      <c r="C499" s="31">
        <f t="shared" si="584"/>
        <v>1073</v>
      </c>
      <c r="D499" s="14" t="s">
        <v>3226</v>
      </c>
      <c r="E499" s="34">
        <v>1234472.0</v>
      </c>
      <c r="F499" s="27" t="s">
        <v>52</v>
      </c>
      <c r="G499" s="27">
        <v>22.0</v>
      </c>
      <c r="H499" s="27">
        <v>3.0</v>
      </c>
      <c r="I499" s="27">
        <v>1.0</v>
      </c>
      <c r="J499" s="27">
        <v>26.0</v>
      </c>
      <c r="K499" s="27"/>
      <c r="L499" s="27"/>
      <c r="M499" s="27"/>
      <c r="N499" s="27"/>
      <c r="O499" s="45" t="str">
        <f t="shared" ref="O499:P499" si="589">IF(M499&gt;0,1,"")</f>
        <v/>
      </c>
      <c r="P499" s="45" t="str">
        <f t="shared" si="589"/>
        <v/>
      </c>
      <c r="Q499" s="45"/>
      <c r="R499" s="66" t="s">
        <v>197</v>
      </c>
      <c r="S499" s="35" t="s">
        <v>199</v>
      </c>
      <c r="T499" s="35" t="s">
        <v>200</v>
      </c>
      <c r="U499" s="35" t="s">
        <v>28</v>
      </c>
      <c r="V499" s="144">
        <v>84121.0</v>
      </c>
      <c r="W499" s="35" t="s">
        <v>29</v>
      </c>
      <c r="X499" s="42" t="s">
        <v>64</v>
      </c>
      <c r="Y499" s="29">
        <f t="shared" si="586"/>
        <v>44839</v>
      </c>
      <c r="Z499" s="30">
        <v>44853.0</v>
      </c>
      <c r="AA499" s="27" t="s">
        <v>3227</v>
      </c>
      <c r="AB499" s="27" t="str">
        <f t="shared" si="587"/>
        <v/>
      </c>
      <c r="AC499" s="31">
        <f t="shared" si="588"/>
        <v>14</v>
      </c>
      <c r="AD499" s="14" t="s">
        <v>3228</v>
      </c>
      <c r="AF499" s="14"/>
      <c r="AG499" s="14"/>
      <c r="AH499" s="14"/>
      <c r="AI499" s="14"/>
      <c r="AJ499" s="14"/>
      <c r="AK499" s="14"/>
      <c r="AL499" s="14"/>
    </row>
    <row r="500" ht="14.25" customHeight="1">
      <c r="A500" s="59">
        <v>14.0</v>
      </c>
      <c r="B500" s="60">
        <v>44795.0</v>
      </c>
      <c r="C500" s="61">
        <f t="shared" si="584"/>
        <v>1117</v>
      </c>
      <c r="D500" s="59" t="s">
        <v>3229</v>
      </c>
      <c r="E500" s="59">
        <v>97465.0</v>
      </c>
      <c r="F500" s="45" t="s">
        <v>52</v>
      </c>
      <c r="G500" s="45">
        <v>56.0</v>
      </c>
      <c r="H500" s="45">
        <v>4.0</v>
      </c>
      <c r="I500" s="45">
        <v>1.0</v>
      </c>
      <c r="J500" s="45">
        <v>61.0</v>
      </c>
      <c r="K500" s="45"/>
      <c r="L500" s="45"/>
      <c r="M500" s="45">
        <v>2.0</v>
      </c>
      <c r="N500" s="45">
        <v>0.0</v>
      </c>
      <c r="O500" s="45">
        <f t="shared" ref="O500:P500" si="590">IF(M500&gt;0,1,"")</f>
        <v>1</v>
      </c>
      <c r="P500" s="45" t="str">
        <f t="shared" si="590"/>
        <v/>
      </c>
      <c r="Q500" s="45"/>
      <c r="R500" s="59" t="s">
        <v>739</v>
      </c>
      <c r="S500" s="62" t="s">
        <v>741</v>
      </c>
      <c r="T500" s="62" t="s">
        <v>108</v>
      </c>
      <c r="U500" s="62" t="s">
        <v>28</v>
      </c>
      <c r="V500" s="114">
        <v>84020.0</v>
      </c>
      <c r="W500" s="62" t="s">
        <v>29</v>
      </c>
      <c r="X500" s="64" t="s">
        <v>64</v>
      </c>
      <c r="Y500" s="76">
        <f t="shared" si="586"/>
        <v>44795</v>
      </c>
      <c r="Z500" s="60">
        <v>44855.0</v>
      </c>
      <c r="AA500" s="45" t="s">
        <v>3230</v>
      </c>
      <c r="AB500" s="45" t="str">
        <f t="shared" si="587"/>
        <v/>
      </c>
      <c r="AC500" s="61">
        <f t="shared" si="588"/>
        <v>60</v>
      </c>
      <c r="AD500" s="59" t="s">
        <v>3231</v>
      </c>
      <c r="AF500" s="14"/>
      <c r="AG500" s="14"/>
      <c r="AH500" s="14"/>
      <c r="AI500" s="14"/>
      <c r="AJ500" s="14"/>
      <c r="AK500" s="14"/>
      <c r="AL500" s="14"/>
    </row>
    <row r="501" ht="14.25" customHeight="1">
      <c r="A501" s="14">
        <v>8.0</v>
      </c>
      <c r="B501" s="30">
        <v>44854.0</v>
      </c>
      <c r="C501" s="31">
        <f t="shared" si="584"/>
        <v>1058</v>
      </c>
      <c r="D501" s="14" t="s">
        <v>3232</v>
      </c>
      <c r="E501" s="34">
        <v>93127.0</v>
      </c>
      <c r="F501" s="27" t="s">
        <v>52</v>
      </c>
      <c r="G501" s="27">
        <v>32.0</v>
      </c>
      <c r="H501" s="27">
        <v>3.0</v>
      </c>
      <c r="I501" s="27">
        <v>1.0</v>
      </c>
      <c r="J501" s="27">
        <v>36.0</v>
      </c>
      <c r="K501" s="27"/>
      <c r="L501" s="27"/>
      <c r="M501" s="27"/>
      <c r="N501" s="27"/>
      <c r="O501" s="45" t="str">
        <f t="shared" ref="O501:P501" si="591">IF(M501&gt;0,1,"")</f>
        <v/>
      </c>
      <c r="P501" s="45" t="str">
        <f t="shared" si="591"/>
        <v/>
      </c>
      <c r="Q501" s="45"/>
      <c r="R501" s="14" t="s">
        <v>879</v>
      </c>
      <c r="S501" s="35" t="s">
        <v>881</v>
      </c>
      <c r="T501" s="35" t="s">
        <v>27</v>
      </c>
      <c r="U501" s="35" t="s">
        <v>28</v>
      </c>
      <c r="V501" s="144">
        <v>84094.0</v>
      </c>
      <c r="W501" s="35" t="s">
        <v>29</v>
      </c>
      <c r="X501" s="42" t="s">
        <v>64</v>
      </c>
      <c r="Y501" s="29">
        <f t="shared" si="586"/>
        <v>44854</v>
      </c>
      <c r="Z501" s="30">
        <v>44855.0</v>
      </c>
      <c r="AA501" s="27" t="s">
        <v>3233</v>
      </c>
      <c r="AB501" s="27" t="str">
        <f t="shared" si="587"/>
        <v/>
      </c>
      <c r="AC501" s="31">
        <f t="shared" si="588"/>
        <v>1</v>
      </c>
      <c r="AD501" s="14" t="s">
        <v>3234</v>
      </c>
      <c r="AF501" s="14"/>
      <c r="AG501" s="14"/>
      <c r="AH501" s="14"/>
      <c r="AI501" s="14"/>
      <c r="AJ501" s="14"/>
      <c r="AK501" s="14"/>
      <c r="AL501" s="14"/>
    </row>
    <row r="502" ht="14.25" customHeight="1">
      <c r="A502" s="14"/>
      <c r="B502" s="14"/>
      <c r="C502" s="27"/>
      <c r="D502" s="14"/>
      <c r="F502" s="27"/>
      <c r="G502" s="14"/>
      <c r="H502" s="14"/>
      <c r="I502" s="14"/>
      <c r="J502" s="27"/>
      <c r="K502" s="27"/>
      <c r="L502" s="27"/>
      <c r="M502" s="27"/>
      <c r="N502" s="27"/>
      <c r="O502" s="27"/>
      <c r="P502" s="27"/>
      <c r="Q502" s="27"/>
      <c r="R502" s="14"/>
      <c r="S502" s="14"/>
      <c r="T502" s="14"/>
      <c r="U502" s="14"/>
      <c r="V502" s="66"/>
      <c r="W502" s="14"/>
      <c r="X502" s="27"/>
      <c r="Y502" s="29"/>
      <c r="Z502" s="14"/>
      <c r="AA502" s="27"/>
      <c r="AB502" s="27"/>
      <c r="AC502" s="27"/>
      <c r="AD502" s="14"/>
      <c r="AE502" s="14"/>
      <c r="AF502" s="14"/>
    </row>
    <row r="503" ht="14.25" customHeight="1">
      <c r="A503" s="14">
        <v>8.0</v>
      </c>
      <c r="B503" s="30">
        <v>44861.0</v>
      </c>
      <c r="C503" s="31">
        <f t="shared" ref="C503:C507" si="593">B$3-B503</f>
        <v>1051</v>
      </c>
      <c r="D503" s="14" t="s">
        <v>3235</v>
      </c>
      <c r="E503" s="34">
        <v>37581.0</v>
      </c>
      <c r="F503" s="27" t="s">
        <v>52</v>
      </c>
      <c r="G503" s="27">
        <v>36.0</v>
      </c>
      <c r="H503" s="27">
        <v>3.0</v>
      </c>
      <c r="I503" s="27">
        <v>1.0</v>
      </c>
      <c r="J503" s="27">
        <v>40.0</v>
      </c>
      <c r="K503" s="27"/>
      <c r="L503" s="27"/>
      <c r="M503" s="27"/>
      <c r="N503" s="27"/>
      <c r="O503" s="45" t="str">
        <f t="shared" ref="O503:P503" si="592">IF(M503&gt;0,1,"")</f>
        <v/>
      </c>
      <c r="P503" s="45" t="str">
        <f t="shared" si="592"/>
        <v/>
      </c>
      <c r="Q503" s="45"/>
      <c r="R503" s="14" t="s">
        <v>1729</v>
      </c>
      <c r="S503" s="35" t="s">
        <v>1730</v>
      </c>
      <c r="T503" s="35" t="s">
        <v>195</v>
      </c>
      <c r="U503" s="35" t="s">
        <v>28</v>
      </c>
      <c r="V503" s="144">
        <v>84047.0</v>
      </c>
      <c r="W503" s="35" t="s">
        <v>29</v>
      </c>
      <c r="X503" s="42" t="s">
        <v>64</v>
      </c>
      <c r="Y503" s="29">
        <f t="shared" ref="Y503:Y507" si="594">IF(X503="V",B503,IF(X503="C",B503,""))</f>
        <v>44861</v>
      </c>
      <c r="Z503" s="30">
        <v>44886.0</v>
      </c>
      <c r="AA503" s="27" t="s">
        <v>3236</v>
      </c>
      <c r="AB503" s="27" t="str">
        <f t="shared" ref="AB503:AB507" si="595">IF(X503="V",B$3-Y503,IF(X503="C","",""))</f>
        <v/>
      </c>
      <c r="AC503" s="31">
        <f t="shared" ref="AC503:AC507" si="596">IF(X503="","",IF(X503="V","",IF(X503="C",Z503-Y503,"Yikes")))</f>
        <v>25</v>
      </c>
      <c r="AD503" s="14" t="s">
        <v>3237</v>
      </c>
      <c r="AF503" s="14"/>
      <c r="AG503" s="14"/>
      <c r="AH503" s="14"/>
      <c r="AI503" s="14"/>
      <c r="AJ503" s="14"/>
      <c r="AK503" s="14"/>
      <c r="AL503" s="14"/>
    </row>
    <row r="504" ht="14.25" customHeight="1">
      <c r="A504" s="39">
        <v>16.0</v>
      </c>
      <c r="B504" s="37">
        <v>44719.0</v>
      </c>
      <c r="C504" s="38">
        <f t="shared" si="593"/>
        <v>1193</v>
      </c>
      <c r="D504" s="39" t="s">
        <v>3238</v>
      </c>
      <c r="E504" s="40">
        <v>104743.0</v>
      </c>
      <c r="F504" s="36" t="s">
        <v>52</v>
      </c>
      <c r="G504" s="36"/>
      <c r="H504" s="36"/>
      <c r="I504" s="36"/>
      <c r="J504" s="36">
        <v>69.0</v>
      </c>
      <c r="O504" s="14"/>
      <c r="P504" s="14"/>
      <c r="Q504" s="14"/>
      <c r="R504" s="39" t="s">
        <v>2271</v>
      </c>
      <c r="S504" s="39" t="s">
        <v>148</v>
      </c>
      <c r="T504" s="39" t="s">
        <v>149</v>
      </c>
      <c r="U504" s="39" t="s">
        <v>28</v>
      </c>
      <c r="V504" s="81">
        <v>84663.0</v>
      </c>
      <c r="W504" s="39" t="s">
        <v>35</v>
      </c>
      <c r="X504" s="36" t="s">
        <v>64</v>
      </c>
      <c r="Y504" s="37">
        <f t="shared" si="594"/>
        <v>44719</v>
      </c>
      <c r="Z504" s="37">
        <v>44887.0</v>
      </c>
      <c r="AA504" s="36" t="s">
        <v>3239</v>
      </c>
      <c r="AB504" s="36" t="str">
        <f t="shared" si="595"/>
        <v/>
      </c>
      <c r="AC504" s="38">
        <f t="shared" si="596"/>
        <v>168</v>
      </c>
      <c r="AD504" s="146" t="s">
        <v>3240</v>
      </c>
      <c r="AF504" s="14"/>
      <c r="AG504" s="14"/>
      <c r="AH504" s="14"/>
      <c r="AI504" s="14"/>
      <c r="AJ504" s="14"/>
      <c r="AK504" s="14"/>
      <c r="AL504" s="14"/>
    </row>
    <row r="505" ht="14.25" customHeight="1">
      <c r="A505" s="39">
        <v>18.0</v>
      </c>
      <c r="B505" s="37">
        <v>44831.0</v>
      </c>
      <c r="C505" s="38">
        <f t="shared" si="593"/>
        <v>1081</v>
      </c>
      <c r="D505" s="39" t="s">
        <v>3241</v>
      </c>
      <c r="E505" s="40">
        <v>118751.0</v>
      </c>
      <c r="F505" s="36" t="s">
        <v>52</v>
      </c>
      <c r="G505" s="36">
        <v>64.0</v>
      </c>
      <c r="H505" s="36">
        <v>3.0</v>
      </c>
      <c r="I505" s="36">
        <v>1.0</v>
      </c>
      <c r="J505" s="36">
        <v>68.0</v>
      </c>
      <c r="O505" s="14"/>
      <c r="P505" s="14"/>
      <c r="Q505" s="14"/>
      <c r="R505" s="39" t="s">
        <v>156</v>
      </c>
      <c r="S505" s="39" t="s">
        <v>157</v>
      </c>
      <c r="T505" s="39" t="s">
        <v>149</v>
      </c>
      <c r="U505" s="39" t="s">
        <v>28</v>
      </c>
      <c r="V505" s="81">
        <v>84663.0</v>
      </c>
      <c r="W505" s="39" t="s">
        <v>35</v>
      </c>
      <c r="X505" s="36" t="s">
        <v>64</v>
      </c>
      <c r="Y505" s="37">
        <f t="shared" si="594"/>
        <v>44831</v>
      </c>
      <c r="Z505" s="37">
        <v>44887.0</v>
      </c>
      <c r="AA505" s="36" t="s">
        <v>3242</v>
      </c>
      <c r="AB505" s="36" t="str">
        <f t="shared" si="595"/>
        <v/>
      </c>
      <c r="AC505" s="38">
        <f t="shared" si="596"/>
        <v>56</v>
      </c>
      <c r="AD505" s="146" t="s">
        <v>3243</v>
      </c>
      <c r="AE505" s="14"/>
      <c r="AF505" s="14"/>
      <c r="AG505" s="14"/>
      <c r="AH505" s="14"/>
      <c r="AI505" s="14"/>
      <c r="AJ505" s="14"/>
      <c r="AK505" s="14"/>
      <c r="AL505" s="14"/>
    </row>
    <row r="506" ht="14.25" customHeight="1">
      <c r="A506" s="39">
        <v>12.0</v>
      </c>
      <c r="B506" s="37">
        <v>44770.0</v>
      </c>
      <c r="C506" s="38">
        <f t="shared" si="593"/>
        <v>1142</v>
      </c>
      <c r="D506" s="39" t="s">
        <v>3244</v>
      </c>
      <c r="E506" s="40">
        <v>65899.0</v>
      </c>
      <c r="F506" s="36" t="s">
        <v>52</v>
      </c>
      <c r="G506" s="36">
        <v>52.0</v>
      </c>
      <c r="H506" s="36">
        <v>4.0</v>
      </c>
      <c r="I506" s="36">
        <v>1.0</v>
      </c>
      <c r="J506" s="36">
        <v>57.0</v>
      </c>
      <c r="O506" s="14"/>
      <c r="P506" s="14"/>
      <c r="Q506" s="14"/>
      <c r="R506" s="39" t="s">
        <v>2372</v>
      </c>
      <c r="S506" s="39" t="s">
        <v>1688</v>
      </c>
      <c r="T506" s="39" t="s">
        <v>256</v>
      </c>
      <c r="U506" s="39" t="s">
        <v>28</v>
      </c>
      <c r="V506" s="81">
        <v>84057.0</v>
      </c>
      <c r="W506" s="39" t="s">
        <v>35</v>
      </c>
      <c r="X506" s="36" t="s">
        <v>1642</v>
      </c>
      <c r="Y506" s="37">
        <f t="shared" si="594"/>
        <v>44770</v>
      </c>
      <c r="Z506" s="37"/>
      <c r="AA506" s="36"/>
      <c r="AB506" s="36">
        <f t="shared" si="595"/>
        <v>1142</v>
      </c>
      <c r="AC506" s="38" t="str">
        <f t="shared" si="596"/>
        <v/>
      </c>
      <c r="AD506" s="146" t="s">
        <v>3245</v>
      </c>
      <c r="AE506" s="14"/>
      <c r="AF506" s="14"/>
      <c r="AG506" s="14"/>
      <c r="AH506" s="14"/>
      <c r="AI506" s="14"/>
      <c r="AJ506" s="14"/>
      <c r="AK506" s="14"/>
      <c r="AL506" s="14"/>
    </row>
    <row r="507" ht="14.25" customHeight="1">
      <c r="A507" s="39">
        <v>16.0</v>
      </c>
      <c r="B507" s="37">
        <v>44727.0</v>
      </c>
      <c r="C507" s="38">
        <f t="shared" si="593"/>
        <v>1185</v>
      </c>
      <c r="D507" s="39" t="s">
        <v>3082</v>
      </c>
      <c r="E507" s="40">
        <v>138059.0</v>
      </c>
      <c r="F507" s="36" t="s">
        <v>52</v>
      </c>
      <c r="G507" s="36"/>
      <c r="H507" s="36"/>
      <c r="I507" s="36"/>
      <c r="J507" s="36">
        <v>57.0</v>
      </c>
      <c r="O507" s="14"/>
      <c r="P507" s="14"/>
      <c r="Q507" s="14"/>
      <c r="R507" s="39" t="s">
        <v>287</v>
      </c>
      <c r="S507" s="39" t="s">
        <v>288</v>
      </c>
      <c r="T507" s="39" t="s">
        <v>256</v>
      </c>
      <c r="U507" s="39" t="s">
        <v>28</v>
      </c>
      <c r="V507" s="81">
        <v>84057.0</v>
      </c>
      <c r="W507" s="39" t="s">
        <v>35</v>
      </c>
      <c r="X507" s="36" t="s">
        <v>64</v>
      </c>
      <c r="Y507" s="37">
        <f t="shared" si="594"/>
        <v>44727</v>
      </c>
      <c r="Z507" s="37">
        <v>44888.0</v>
      </c>
      <c r="AA507" s="36" t="s">
        <v>3246</v>
      </c>
      <c r="AB507" s="36" t="str">
        <f t="shared" si="595"/>
        <v/>
      </c>
      <c r="AC507" s="38">
        <f t="shared" si="596"/>
        <v>161</v>
      </c>
      <c r="AD507" s="146" t="s">
        <v>3084</v>
      </c>
      <c r="AF507" s="14"/>
      <c r="AG507" s="14"/>
      <c r="AH507" s="14"/>
      <c r="AI507" s="14"/>
      <c r="AJ507" s="14"/>
      <c r="AK507" s="14"/>
      <c r="AL507" s="14"/>
    </row>
    <row r="508" ht="14.25" customHeight="1">
      <c r="A508" s="14"/>
      <c r="B508" s="14"/>
      <c r="C508" s="27"/>
      <c r="D508" s="14"/>
      <c r="F508" s="27"/>
      <c r="G508" s="14"/>
      <c r="H508" s="14"/>
      <c r="I508" s="14"/>
      <c r="J508" s="27"/>
      <c r="K508" s="27"/>
      <c r="L508" s="27"/>
      <c r="M508" s="27"/>
      <c r="N508" s="27"/>
      <c r="O508" s="27"/>
      <c r="P508" s="27"/>
      <c r="Q508" s="27"/>
      <c r="R508" s="14"/>
      <c r="S508" s="14"/>
      <c r="T508" s="14"/>
      <c r="U508" s="14"/>
      <c r="V508" s="66"/>
      <c r="W508" s="14"/>
      <c r="X508" s="27"/>
      <c r="Y508" s="29"/>
      <c r="Z508" s="14"/>
      <c r="AA508" s="27"/>
      <c r="AB508" s="27"/>
      <c r="AC508" s="27"/>
      <c r="AD508" s="14"/>
      <c r="AE508" s="14"/>
      <c r="AF508" s="14"/>
    </row>
    <row r="509" ht="14.25" customHeight="1">
      <c r="A509" s="14">
        <v>12.0</v>
      </c>
      <c r="B509" s="30">
        <v>44860.0</v>
      </c>
      <c r="C509" s="31">
        <f t="shared" ref="C509:C512" si="598">B$3-B509</f>
        <v>1052</v>
      </c>
      <c r="D509" s="14" t="s">
        <v>3247</v>
      </c>
      <c r="E509" s="34">
        <v>118542.0</v>
      </c>
      <c r="F509" s="27" t="s">
        <v>52</v>
      </c>
      <c r="G509" s="27">
        <v>40.0</v>
      </c>
      <c r="H509" s="27">
        <v>3.0</v>
      </c>
      <c r="I509" s="27">
        <v>1.0</v>
      </c>
      <c r="J509" s="27">
        <v>44.0</v>
      </c>
      <c r="K509" s="27"/>
      <c r="L509" s="27"/>
      <c r="M509" s="27"/>
      <c r="N509" s="27"/>
      <c r="O509" s="45" t="str">
        <f t="shared" ref="O509:P509" si="597">IF(M509&gt;0,1,"")</f>
        <v/>
      </c>
      <c r="P509" s="45" t="str">
        <f t="shared" si="597"/>
        <v/>
      </c>
      <c r="Q509" s="45"/>
      <c r="R509" s="14" t="s">
        <v>889</v>
      </c>
      <c r="S509" s="35" t="s">
        <v>890</v>
      </c>
      <c r="T509" s="35" t="s">
        <v>418</v>
      </c>
      <c r="U509" s="35" t="s">
        <v>28</v>
      </c>
      <c r="V509" s="144">
        <v>84121.0</v>
      </c>
      <c r="W509" s="35" t="s">
        <v>29</v>
      </c>
      <c r="X509" s="42" t="s">
        <v>1642</v>
      </c>
      <c r="Y509" s="29">
        <f t="shared" ref="Y509:Y512" si="600">IF(X509="V",B509,IF(X509="C",B509,""))</f>
        <v>44860</v>
      </c>
      <c r="Z509" s="30">
        <v>44893.0</v>
      </c>
      <c r="AA509" s="27" t="s">
        <v>3248</v>
      </c>
      <c r="AB509" s="27">
        <f t="shared" ref="AB509:AB512" si="601">IF(X509="V",B$3-Y509,IF(X509="C","",""))</f>
        <v>1052</v>
      </c>
      <c r="AC509" s="31" t="str">
        <f t="shared" ref="AC509:AC512" si="602">IF(X509="","",IF(X509="V","",IF(X509="C",Z509-Y509,"Yikes")))</f>
        <v/>
      </c>
      <c r="AD509" s="14" t="s">
        <v>3249</v>
      </c>
      <c r="AE509" s="57"/>
      <c r="AF509" s="14"/>
      <c r="AG509" s="14"/>
      <c r="AH509" s="14"/>
      <c r="AI509" s="14"/>
      <c r="AJ509" s="14"/>
      <c r="AK509" s="14"/>
      <c r="AL509" s="14"/>
    </row>
    <row r="510" ht="14.25" customHeight="1">
      <c r="A510" s="14">
        <v>12.0</v>
      </c>
      <c r="B510" s="30">
        <v>44860.0</v>
      </c>
      <c r="C510" s="31">
        <f t="shared" si="598"/>
        <v>1052</v>
      </c>
      <c r="D510" s="14" t="s">
        <v>3247</v>
      </c>
      <c r="E510" s="34">
        <v>118542.0</v>
      </c>
      <c r="F510" s="27" t="s">
        <v>52</v>
      </c>
      <c r="G510" s="27">
        <v>40.0</v>
      </c>
      <c r="H510" s="27">
        <v>3.0</v>
      </c>
      <c r="I510" s="27">
        <v>1.0</v>
      </c>
      <c r="J510" s="27">
        <v>44.0</v>
      </c>
      <c r="K510" s="27"/>
      <c r="L510" s="27"/>
      <c r="M510" s="27"/>
      <c r="N510" s="27"/>
      <c r="O510" s="45" t="str">
        <f t="shared" ref="O510:P510" si="599">IF(M510&gt;0,1,"")</f>
        <v/>
      </c>
      <c r="P510" s="45" t="str">
        <f t="shared" si="599"/>
        <v/>
      </c>
      <c r="Q510" s="45"/>
      <c r="R510" s="14" t="s">
        <v>889</v>
      </c>
      <c r="S510" s="35" t="s">
        <v>890</v>
      </c>
      <c r="T510" s="35" t="s">
        <v>418</v>
      </c>
      <c r="U510" s="35" t="s">
        <v>28</v>
      </c>
      <c r="V510" s="144">
        <v>84121.0</v>
      </c>
      <c r="W510" s="35" t="s">
        <v>29</v>
      </c>
      <c r="X510" s="42" t="s">
        <v>64</v>
      </c>
      <c r="Y510" s="29">
        <f t="shared" si="600"/>
        <v>44860</v>
      </c>
      <c r="Z510" s="30">
        <v>44894.0</v>
      </c>
      <c r="AA510" s="27" t="s">
        <v>3250</v>
      </c>
      <c r="AB510" s="27" t="str">
        <f t="shared" si="601"/>
        <v/>
      </c>
      <c r="AC510" s="31">
        <f t="shared" si="602"/>
        <v>34</v>
      </c>
      <c r="AD510" s="14" t="s">
        <v>3249</v>
      </c>
      <c r="AE510" s="57"/>
      <c r="AF510" s="14"/>
      <c r="AG510" s="14"/>
      <c r="AH510" s="14"/>
      <c r="AI510" s="14"/>
      <c r="AJ510" s="14"/>
      <c r="AK510" s="14"/>
      <c r="AL510" s="14"/>
    </row>
    <row r="511" ht="14.25" customHeight="1">
      <c r="A511" s="14">
        <v>16.0</v>
      </c>
      <c r="B511" s="30">
        <v>44890.0</v>
      </c>
      <c r="C511" s="31">
        <f t="shared" si="598"/>
        <v>1022</v>
      </c>
      <c r="D511" s="14" t="s">
        <v>3251</v>
      </c>
      <c r="E511" s="34">
        <v>77612.0</v>
      </c>
      <c r="F511" s="27" t="s">
        <v>52</v>
      </c>
      <c r="G511" s="27">
        <v>56.0</v>
      </c>
      <c r="H511" s="27">
        <v>3.0</v>
      </c>
      <c r="I511" s="27">
        <v>1.0</v>
      </c>
      <c r="J511" s="27">
        <v>60.0</v>
      </c>
      <c r="K511" s="27"/>
      <c r="L511" s="27"/>
      <c r="M511" s="27"/>
      <c r="N511" s="27"/>
      <c r="O511" s="45" t="str">
        <f t="shared" ref="O511:P511" si="603">IF(M511&gt;0,1,"")</f>
        <v/>
      </c>
      <c r="P511" s="45" t="str">
        <f t="shared" si="603"/>
        <v/>
      </c>
      <c r="Q511" s="45"/>
      <c r="R511" s="14" t="s">
        <v>894</v>
      </c>
      <c r="S511" s="35" t="s">
        <v>895</v>
      </c>
      <c r="T511" s="35" t="s">
        <v>641</v>
      </c>
      <c r="U511" s="35" t="s">
        <v>28</v>
      </c>
      <c r="V511" s="144">
        <v>84095.0</v>
      </c>
      <c r="W511" s="35" t="s">
        <v>29</v>
      </c>
      <c r="X511" s="42" t="s">
        <v>64</v>
      </c>
      <c r="Y511" s="29">
        <f t="shared" si="600"/>
        <v>44890</v>
      </c>
      <c r="Z511" s="30">
        <v>44896.0</v>
      </c>
      <c r="AA511" s="27" t="s">
        <v>3252</v>
      </c>
      <c r="AB511" s="27" t="str">
        <f t="shared" si="601"/>
        <v/>
      </c>
      <c r="AC511" s="31">
        <f t="shared" si="602"/>
        <v>6</v>
      </c>
      <c r="AD511" s="14" t="s">
        <v>3253</v>
      </c>
      <c r="AF511" s="14"/>
      <c r="AG511" s="14"/>
      <c r="AH511" s="14"/>
      <c r="AI511" s="14"/>
      <c r="AJ511" s="14"/>
      <c r="AK511" s="14"/>
      <c r="AL511" s="14"/>
    </row>
    <row r="512" ht="14.25" customHeight="1">
      <c r="A512" s="14">
        <v>6.0</v>
      </c>
      <c r="B512" s="30">
        <v>44886.0</v>
      </c>
      <c r="C512" s="31">
        <f t="shared" si="598"/>
        <v>1026</v>
      </c>
      <c r="D512" s="14" t="s">
        <v>3254</v>
      </c>
      <c r="E512" s="34">
        <v>42344.0</v>
      </c>
      <c r="F512" s="27" t="s">
        <v>52</v>
      </c>
      <c r="G512" s="27">
        <v>28.0</v>
      </c>
      <c r="H512" s="27">
        <v>3.0</v>
      </c>
      <c r="I512" s="27">
        <v>1.0</v>
      </c>
      <c r="J512" s="27">
        <v>32.0</v>
      </c>
      <c r="K512" s="27"/>
      <c r="L512" s="27"/>
      <c r="M512" s="27"/>
      <c r="N512" s="27"/>
      <c r="O512" s="45" t="str">
        <f t="shared" ref="O512:P512" si="604">IF(M512&gt;0,1,"")</f>
        <v/>
      </c>
      <c r="P512" s="45" t="str">
        <f t="shared" si="604"/>
        <v/>
      </c>
      <c r="Q512" s="45"/>
      <c r="R512" s="14" t="s">
        <v>1294</v>
      </c>
      <c r="S512" s="14" t="s">
        <v>1295</v>
      </c>
      <c r="T512" s="14" t="s">
        <v>108</v>
      </c>
      <c r="U512" s="14" t="s">
        <v>28</v>
      </c>
      <c r="V512" s="66">
        <v>84020.0</v>
      </c>
      <c r="W512" s="14" t="s">
        <v>29</v>
      </c>
      <c r="X512" s="27" t="s">
        <v>64</v>
      </c>
      <c r="Y512" s="30">
        <f t="shared" si="600"/>
        <v>44886</v>
      </c>
      <c r="Z512" s="30">
        <v>44897.0</v>
      </c>
      <c r="AA512" s="27" t="s">
        <v>3255</v>
      </c>
      <c r="AB512" s="27" t="str">
        <f t="shared" si="601"/>
        <v/>
      </c>
      <c r="AC512" s="31">
        <f t="shared" si="602"/>
        <v>11</v>
      </c>
      <c r="AD512" s="145" t="s">
        <v>3256</v>
      </c>
      <c r="AF512" s="14"/>
      <c r="AG512" s="14"/>
      <c r="AH512" s="14"/>
      <c r="AI512" s="14"/>
      <c r="AJ512" s="14"/>
      <c r="AK512" s="14"/>
      <c r="AL512" s="14"/>
    </row>
    <row r="513" ht="14.25" customHeight="1">
      <c r="A513" s="14"/>
      <c r="B513" s="14"/>
      <c r="C513" s="27"/>
      <c r="D513" s="14"/>
      <c r="F513" s="27"/>
      <c r="G513" s="14"/>
      <c r="H513" s="14"/>
      <c r="I513" s="14"/>
      <c r="J513" s="27"/>
      <c r="K513" s="27"/>
      <c r="L513" s="27"/>
      <c r="M513" s="27"/>
      <c r="N513" s="27"/>
      <c r="O513" s="27"/>
      <c r="P513" s="27"/>
      <c r="Q513" s="27"/>
      <c r="R513" s="14"/>
      <c r="S513" s="14"/>
      <c r="T513" s="14"/>
      <c r="U513" s="14"/>
      <c r="V513" s="66"/>
      <c r="W513" s="14"/>
      <c r="X513" s="27"/>
      <c r="Y513" s="29"/>
      <c r="Z513" s="14"/>
      <c r="AA513" s="27"/>
      <c r="AB513" s="27"/>
      <c r="AC513" s="27"/>
      <c r="AD513" s="14"/>
      <c r="AE513" s="14"/>
      <c r="AF513" s="14"/>
    </row>
    <row r="514" ht="14.25" customHeight="1">
      <c r="A514" s="39">
        <v>8.0</v>
      </c>
      <c r="B514" s="37">
        <v>44902.0</v>
      </c>
      <c r="C514" s="38">
        <f t="shared" ref="C514:C517" si="605">B$3-B514</f>
        <v>1010</v>
      </c>
      <c r="D514" s="39" t="s">
        <v>3257</v>
      </c>
      <c r="E514" s="40">
        <v>45491.0</v>
      </c>
      <c r="F514" s="36" t="s">
        <v>52</v>
      </c>
      <c r="G514" s="36"/>
      <c r="H514" s="36"/>
      <c r="I514" s="36"/>
      <c r="J514" s="36">
        <v>36.0</v>
      </c>
      <c r="O514" s="14"/>
      <c r="P514" s="14"/>
      <c r="Q514" s="14"/>
      <c r="R514" s="39" t="s">
        <v>2764</v>
      </c>
      <c r="S514" s="39" t="s">
        <v>2765</v>
      </c>
      <c r="T514" s="39" t="s">
        <v>48</v>
      </c>
      <c r="U514" s="39" t="s">
        <v>28</v>
      </c>
      <c r="V514" s="81">
        <v>84601.0</v>
      </c>
      <c r="W514" s="39" t="s">
        <v>35</v>
      </c>
      <c r="X514" s="36"/>
      <c r="Y514" s="37" t="str">
        <f t="shared" ref="Y514:Y517" si="606">IF(X514="V",B514,IF(X514="C",B514,""))</f>
        <v/>
      </c>
      <c r="Z514" s="37"/>
      <c r="AA514" s="36"/>
      <c r="AB514" s="36" t="str">
        <f t="shared" ref="AB514:AB517" si="607">IF(X514="V",B$3-Y514,IF(X514="C","",""))</f>
        <v/>
      </c>
      <c r="AC514" s="38" t="str">
        <f t="shared" ref="AC514:AC517" si="608">IF(X514="","",IF(X514="V","",IF(X514="C",Z514-Y514,"Yikes")))</f>
        <v/>
      </c>
      <c r="AD514" s="146" t="s">
        <v>3258</v>
      </c>
      <c r="AE514" s="14"/>
      <c r="AF514" s="14"/>
      <c r="AG514" s="14"/>
      <c r="AH514" s="14"/>
      <c r="AI514" s="14"/>
      <c r="AJ514" s="14"/>
      <c r="AK514" s="14"/>
      <c r="AL514" s="14"/>
    </row>
    <row r="515" ht="14.25" customHeight="1">
      <c r="A515" s="39">
        <v>12.0</v>
      </c>
      <c r="B515" s="37">
        <v>44811.0</v>
      </c>
      <c r="C515" s="38">
        <f t="shared" si="605"/>
        <v>1101</v>
      </c>
      <c r="D515" s="39" t="s">
        <v>3179</v>
      </c>
      <c r="E515" s="40">
        <v>107681.0</v>
      </c>
      <c r="F515" s="36" t="s">
        <v>52</v>
      </c>
      <c r="G515" s="36">
        <v>40.0</v>
      </c>
      <c r="H515" s="36">
        <v>3.0</v>
      </c>
      <c r="I515" s="36">
        <v>1.0</v>
      </c>
      <c r="J515" s="36">
        <v>44.0</v>
      </c>
      <c r="O515" s="14"/>
      <c r="P515" s="14"/>
      <c r="Q515" s="14"/>
      <c r="R515" s="39" t="s">
        <v>3180</v>
      </c>
      <c r="S515" s="39" t="s">
        <v>249</v>
      </c>
      <c r="T515" s="39" t="s">
        <v>48</v>
      </c>
      <c r="U515" s="39" t="s">
        <v>28</v>
      </c>
      <c r="V515" s="81">
        <v>84006.0</v>
      </c>
      <c r="W515" s="39" t="s">
        <v>35</v>
      </c>
      <c r="X515" s="36" t="s">
        <v>64</v>
      </c>
      <c r="Y515" s="37">
        <f t="shared" si="606"/>
        <v>44811</v>
      </c>
      <c r="Z515" s="37">
        <v>44902.0</v>
      </c>
      <c r="AA515" s="36" t="s">
        <v>3259</v>
      </c>
      <c r="AB515" s="36" t="str">
        <f t="shared" si="607"/>
        <v/>
      </c>
      <c r="AC515" s="38">
        <f t="shared" si="608"/>
        <v>91</v>
      </c>
      <c r="AD515" s="146" t="s">
        <v>3181</v>
      </c>
      <c r="AF515" s="14"/>
      <c r="AG515" s="14"/>
      <c r="AH515" s="14"/>
      <c r="AI515" s="14"/>
      <c r="AJ515" s="14"/>
      <c r="AK515" s="14"/>
      <c r="AL515" s="14"/>
    </row>
    <row r="516" ht="14.25" customHeight="1">
      <c r="A516" s="39">
        <v>12.0</v>
      </c>
      <c r="B516" s="37">
        <v>44769.0</v>
      </c>
      <c r="C516" s="38">
        <f t="shared" si="605"/>
        <v>1143</v>
      </c>
      <c r="D516" s="39" t="s">
        <v>3260</v>
      </c>
      <c r="E516" s="40">
        <v>117474.0</v>
      </c>
      <c r="F516" s="36" t="s">
        <v>52</v>
      </c>
      <c r="G516" s="36">
        <v>40.0</v>
      </c>
      <c r="H516" s="36">
        <v>3.0</v>
      </c>
      <c r="I516" s="36">
        <v>1.0</v>
      </c>
      <c r="J516" s="36">
        <v>44.0</v>
      </c>
      <c r="O516" s="14"/>
      <c r="P516" s="14"/>
      <c r="Q516" s="14"/>
      <c r="R516" s="39" t="s">
        <v>3261</v>
      </c>
      <c r="S516" s="39" t="s">
        <v>495</v>
      </c>
      <c r="T516" s="39" t="s">
        <v>256</v>
      </c>
      <c r="U516" s="39" t="s">
        <v>28</v>
      </c>
      <c r="V516" s="81">
        <v>84058.0</v>
      </c>
      <c r="W516" s="39" t="s">
        <v>35</v>
      </c>
      <c r="X516" s="36" t="s">
        <v>64</v>
      </c>
      <c r="Y516" s="37">
        <f t="shared" si="606"/>
        <v>44769</v>
      </c>
      <c r="Z516" s="37">
        <v>44902.0</v>
      </c>
      <c r="AA516" s="36" t="s">
        <v>3262</v>
      </c>
      <c r="AB516" s="36" t="str">
        <f t="shared" si="607"/>
        <v/>
      </c>
      <c r="AC516" s="38">
        <f t="shared" si="608"/>
        <v>133</v>
      </c>
      <c r="AD516" s="146" t="s">
        <v>3263</v>
      </c>
      <c r="AF516" s="14"/>
      <c r="AG516" s="14"/>
      <c r="AH516" s="14"/>
      <c r="AI516" s="14"/>
      <c r="AJ516" s="14"/>
      <c r="AK516" s="14"/>
      <c r="AL516" s="14"/>
    </row>
    <row r="517" ht="14.25" customHeight="1">
      <c r="A517" s="39">
        <v>4.0</v>
      </c>
      <c r="B517" s="37">
        <v>44888.0</v>
      </c>
      <c r="C517" s="38">
        <f t="shared" si="605"/>
        <v>1024</v>
      </c>
      <c r="D517" s="39" t="s">
        <v>3264</v>
      </c>
      <c r="E517" s="39">
        <v>122476.0</v>
      </c>
      <c r="F517" s="36" t="s">
        <v>52</v>
      </c>
      <c r="G517" s="36">
        <v>12.0</v>
      </c>
      <c r="H517" s="36">
        <v>2.0</v>
      </c>
      <c r="I517" s="36">
        <v>1.0</v>
      </c>
      <c r="J517" s="36">
        <v>15.0</v>
      </c>
      <c r="K517" s="39"/>
      <c r="L517" s="39"/>
      <c r="M517" s="39"/>
      <c r="N517" s="39"/>
      <c r="O517" s="39"/>
      <c r="P517" s="39"/>
      <c r="Q517" s="39"/>
      <c r="R517" s="39" t="s">
        <v>241</v>
      </c>
      <c r="S517" s="39" t="s">
        <v>242</v>
      </c>
      <c r="T517" s="39" t="s">
        <v>243</v>
      </c>
      <c r="U517" s="39" t="s">
        <v>28</v>
      </c>
      <c r="V517" s="81">
        <v>84062.0</v>
      </c>
      <c r="W517" s="39" t="s">
        <v>35</v>
      </c>
      <c r="X517" s="36" t="s">
        <v>64</v>
      </c>
      <c r="Y517" s="37">
        <f t="shared" si="606"/>
        <v>44888</v>
      </c>
      <c r="Z517" s="37">
        <v>44902.0</v>
      </c>
      <c r="AA517" s="36" t="s">
        <v>3265</v>
      </c>
      <c r="AB517" s="36" t="str">
        <f t="shared" si="607"/>
        <v/>
      </c>
      <c r="AC517" s="38">
        <f t="shared" si="608"/>
        <v>14</v>
      </c>
      <c r="AD517" s="146" t="s">
        <v>3266</v>
      </c>
      <c r="AF517" s="14"/>
      <c r="AG517" s="14"/>
      <c r="AH517" s="14"/>
      <c r="AI517" s="14"/>
      <c r="AJ517" s="14"/>
      <c r="AK517" s="14"/>
      <c r="AL517" s="14"/>
    </row>
    <row r="518" ht="14.25" customHeight="1">
      <c r="A518" s="14"/>
      <c r="B518" s="14"/>
      <c r="C518" s="27"/>
      <c r="D518" s="14"/>
      <c r="F518" s="27"/>
      <c r="G518" s="14"/>
      <c r="H518" s="14"/>
      <c r="I518" s="14"/>
      <c r="J518" s="27"/>
      <c r="K518" s="27"/>
      <c r="L518" s="27"/>
      <c r="M518" s="27"/>
      <c r="N518" s="27"/>
      <c r="O518" s="27"/>
      <c r="P518" s="27"/>
      <c r="Q518" s="27"/>
      <c r="R518" s="14"/>
      <c r="S518" s="14"/>
      <c r="T518" s="14"/>
      <c r="U518" s="14"/>
      <c r="V518" s="66"/>
      <c r="W518" s="14"/>
      <c r="X518" s="27"/>
      <c r="Y518" s="29"/>
      <c r="Z518" s="14"/>
      <c r="AA518" s="27"/>
      <c r="AB518" s="27"/>
      <c r="AC518" s="27"/>
      <c r="AD518" s="14"/>
      <c r="AE518" s="14"/>
      <c r="AF518" s="14"/>
    </row>
    <row r="519" ht="14.25" customHeight="1">
      <c r="A519" s="14">
        <v>4.0</v>
      </c>
      <c r="B519" s="30">
        <v>44579.0</v>
      </c>
      <c r="C519" s="31">
        <f t="shared" ref="C519:C525" si="610">B$3-B519</f>
        <v>1333</v>
      </c>
      <c r="D519" s="14" t="s">
        <v>2707</v>
      </c>
      <c r="E519" s="34">
        <v>140146.0</v>
      </c>
      <c r="F519" s="27" t="s">
        <v>52</v>
      </c>
      <c r="G519" s="27"/>
      <c r="H519" s="27"/>
      <c r="I519" s="27"/>
      <c r="J519" s="27">
        <v>16.0</v>
      </c>
      <c r="K519" s="27"/>
      <c r="L519" s="27"/>
      <c r="M519" s="27"/>
      <c r="N519" s="27"/>
      <c r="O519" s="45" t="str">
        <f t="shared" ref="O519:P519" si="609">IF(M519&gt;0,1,"")</f>
        <v/>
      </c>
      <c r="P519" s="45" t="str">
        <f t="shared" si="609"/>
        <v/>
      </c>
      <c r="Q519" s="45"/>
      <c r="R519" s="14" t="s">
        <v>2708</v>
      </c>
      <c r="S519" s="14" t="s">
        <v>2709</v>
      </c>
      <c r="T519" s="14" t="s">
        <v>2710</v>
      </c>
      <c r="U519" s="14" t="s">
        <v>28</v>
      </c>
      <c r="V519" s="66">
        <v>84119.0</v>
      </c>
      <c r="W519" s="14" t="s">
        <v>29</v>
      </c>
      <c r="X519" s="42"/>
      <c r="Y519" s="29" t="str">
        <f t="shared" ref="Y519:Y525" si="612">IF(X519="V",B519,IF(X519="C",B519,""))</f>
        <v/>
      </c>
      <c r="Z519" s="30"/>
      <c r="AA519" s="27"/>
      <c r="AB519" s="27" t="str">
        <f t="shared" ref="AB519:AB525" si="613">IF(X519="V",B$3-Y519,IF(X519="C","",""))</f>
        <v/>
      </c>
      <c r="AC519" s="31" t="str">
        <f t="shared" ref="AC519:AC525" si="614">IF(X519="","",IF(X519="V","",IF(X519="C",Z519-Y519,"Yikes")))</f>
        <v/>
      </c>
      <c r="AD519" s="145" t="s">
        <v>3267</v>
      </c>
      <c r="AF519" s="14"/>
      <c r="AG519" s="14"/>
      <c r="AH519" s="14"/>
      <c r="AI519" s="14"/>
      <c r="AJ519" s="14"/>
      <c r="AK519" s="14"/>
      <c r="AL519" s="14"/>
    </row>
    <row r="520" ht="14.25" customHeight="1">
      <c r="A520" s="14">
        <v>4.0</v>
      </c>
      <c r="B520" s="30">
        <v>44782.0</v>
      </c>
      <c r="C520" s="31">
        <f t="shared" si="610"/>
        <v>1130</v>
      </c>
      <c r="D520" s="14" t="s">
        <v>3268</v>
      </c>
      <c r="E520" s="34">
        <v>32252.0</v>
      </c>
      <c r="F520" s="27" t="s">
        <v>52</v>
      </c>
      <c r="G520" s="27">
        <v>12.0</v>
      </c>
      <c r="H520" s="27">
        <v>3.0</v>
      </c>
      <c r="I520" s="27">
        <v>1.0</v>
      </c>
      <c r="J520" s="27">
        <v>16.0</v>
      </c>
      <c r="K520" s="27"/>
      <c r="L520" s="27"/>
      <c r="M520" s="27"/>
      <c r="N520" s="27"/>
      <c r="O520" s="45" t="str">
        <f t="shared" ref="O520:P520" si="611">IF(M520&gt;0,1,"")</f>
        <v/>
      </c>
      <c r="P520" s="45" t="str">
        <f t="shared" si="611"/>
        <v/>
      </c>
      <c r="Q520" s="45"/>
      <c r="R520" s="14" t="s">
        <v>534</v>
      </c>
      <c r="S520" s="35" t="s">
        <v>535</v>
      </c>
      <c r="T520" s="35" t="s">
        <v>186</v>
      </c>
      <c r="U520" s="35" t="s">
        <v>28</v>
      </c>
      <c r="V520" s="144">
        <v>84104.0</v>
      </c>
      <c r="W520" s="35" t="s">
        <v>29</v>
      </c>
      <c r="X520" s="42" t="s">
        <v>64</v>
      </c>
      <c r="Y520" s="29">
        <f t="shared" si="612"/>
        <v>44782</v>
      </c>
      <c r="Z520" s="30">
        <v>44908.0</v>
      </c>
      <c r="AA520" s="27" t="s">
        <v>3269</v>
      </c>
      <c r="AB520" s="27" t="str">
        <f t="shared" si="613"/>
        <v/>
      </c>
      <c r="AC520" s="31">
        <f t="shared" si="614"/>
        <v>126</v>
      </c>
      <c r="AD520" s="14" t="s">
        <v>3270</v>
      </c>
      <c r="AF520" s="67"/>
      <c r="AG520" s="56"/>
      <c r="AH520" s="14"/>
      <c r="AI520" s="14"/>
      <c r="AJ520" s="14"/>
      <c r="AK520" s="14"/>
      <c r="AL520" s="14"/>
    </row>
    <row r="521" ht="14.25" customHeight="1">
      <c r="A521" s="59">
        <v>16.0</v>
      </c>
      <c r="B521" s="60">
        <v>44907.0</v>
      </c>
      <c r="C521" s="31">
        <f t="shared" si="610"/>
        <v>1005</v>
      </c>
      <c r="D521" s="59" t="s">
        <v>3271</v>
      </c>
      <c r="E521" s="59">
        <v>8548.0</v>
      </c>
      <c r="F521" s="45" t="s">
        <v>52</v>
      </c>
      <c r="G521" s="45">
        <v>60.0</v>
      </c>
      <c r="H521" s="45">
        <v>5.0</v>
      </c>
      <c r="I521" s="45">
        <v>1.0</v>
      </c>
      <c r="J521" s="45">
        <v>66.0</v>
      </c>
      <c r="K521" s="45"/>
      <c r="L521" s="45"/>
      <c r="M521" s="45">
        <v>8.0</v>
      </c>
      <c r="N521" s="45">
        <v>0.0</v>
      </c>
      <c r="O521" s="45">
        <f t="shared" ref="O521:P521" si="615">IF(M521&gt;0,1,"")</f>
        <v>1</v>
      </c>
      <c r="P521" s="45" t="str">
        <f t="shared" si="615"/>
        <v/>
      </c>
      <c r="Q521" s="45"/>
      <c r="R521" s="59" t="s">
        <v>970</v>
      </c>
      <c r="S521" s="62" t="s">
        <v>971</v>
      </c>
      <c r="T521" s="62" t="s">
        <v>186</v>
      </c>
      <c r="U521" s="62" t="s">
        <v>28</v>
      </c>
      <c r="V521" s="114">
        <v>84104.0</v>
      </c>
      <c r="W521" s="62" t="s">
        <v>29</v>
      </c>
      <c r="X521" s="64" t="s">
        <v>64</v>
      </c>
      <c r="Y521" s="60">
        <f t="shared" si="612"/>
        <v>44907</v>
      </c>
      <c r="Z521" s="60">
        <v>44908.0</v>
      </c>
      <c r="AA521" s="45" t="s">
        <v>3272</v>
      </c>
      <c r="AB521" s="27" t="str">
        <f t="shared" si="613"/>
        <v/>
      </c>
      <c r="AC521" s="31">
        <f t="shared" si="614"/>
        <v>1</v>
      </c>
      <c r="AD521" s="59" t="s">
        <v>3273</v>
      </c>
      <c r="AF521" s="14"/>
      <c r="AG521" s="14"/>
      <c r="AH521" s="14"/>
      <c r="AI521" s="14"/>
      <c r="AJ521" s="14"/>
      <c r="AK521" s="14"/>
      <c r="AL521" s="14"/>
    </row>
    <row r="522" ht="14.25" customHeight="1">
      <c r="A522" s="39">
        <v>10.0</v>
      </c>
      <c r="B522" s="37">
        <v>44398.0</v>
      </c>
      <c r="C522" s="38">
        <f t="shared" si="610"/>
        <v>1514</v>
      </c>
      <c r="D522" s="39" t="s">
        <v>3274</v>
      </c>
      <c r="E522" s="40">
        <v>63792.0</v>
      </c>
      <c r="F522" s="36" t="s">
        <v>52</v>
      </c>
      <c r="G522" s="36"/>
      <c r="H522" s="36"/>
      <c r="I522" s="36"/>
      <c r="J522" s="36">
        <v>38.0</v>
      </c>
      <c r="O522" s="14"/>
      <c r="P522" s="14"/>
      <c r="Q522" s="14"/>
      <c r="R522" s="39" t="s">
        <v>1684</v>
      </c>
      <c r="S522" s="39" t="s">
        <v>1685</v>
      </c>
      <c r="T522" s="39" t="s">
        <v>256</v>
      </c>
      <c r="U522" s="39" t="s">
        <v>28</v>
      </c>
      <c r="V522" s="81">
        <v>84058.0</v>
      </c>
      <c r="W522" s="39" t="s">
        <v>35</v>
      </c>
      <c r="X522" s="36"/>
      <c r="Y522" s="37" t="str">
        <f t="shared" si="612"/>
        <v/>
      </c>
      <c r="Z522" s="37"/>
      <c r="AA522" s="36"/>
      <c r="AB522" s="36" t="str">
        <f t="shared" si="613"/>
        <v/>
      </c>
      <c r="AC522" s="38" t="str">
        <f t="shared" si="614"/>
        <v/>
      </c>
      <c r="AD522" s="146" t="s">
        <v>3275</v>
      </c>
      <c r="AE522" s="14"/>
      <c r="AF522" s="14"/>
      <c r="AG522" s="14"/>
      <c r="AH522" s="14"/>
      <c r="AI522" s="14"/>
      <c r="AJ522" s="14"/>
      <c r="AK522" s="14"/>
      <c r="AL522" s="14"/>
    </row>
    <row r="523" ht="14.25" customHeight="1">
      <c r="A523" s="39">
        <v>8.0</v>
      </c>
      <c r="B523" s="37">
        <v>44398.0</v>
      </c>
      <c r="C523" s="38">
        <f t="shared" si="610"/>
        <v>1514</v>
      </c>
      <c r="D523" s="39" t="s">
        <v>3276</v>
      </c>
      <c r="E523" s="40">
        <v>79033.0</v>
      </c>
      <c r="F523" s="36" t="s">
        <v>52</v>
      </c>
      <c r="G523" s="36"/>
      <c r="H523" s="36"/>
      <c r="I523" s="36"/>
      <c r="J523" s="36">
        <v>28.0</v>
      </c>
      <c r="O523" s="14"/>
      <c r="P523" s="14"/>
      <c r="Q523" s="14"/>
      <c r="R523" s="39" t="s">
        <v>3277</v>
      </c>
      <c r="S523" s="39" t="s">
        <v>3278</v>
      </c>
      <c r="T523" s="39" t="s">
        <v>256</v>
      </c>
      <c r="U523" s="39" t="s">
        <v>28</v>
      </c>
      <c r="V523" s="81">
        <v>84097.0</v>
      </c>
      <c r="W523" s="39" t="s">
        <v>35</v>
      </c>
      <c r="X523" s="36"/>
      <c r="Y523" s="37" t="str">
        <f t="shared" si="612"/>
        <v/>
      </c>
      <c r="Z523" s="37"/>
      <c r="AA523" s="36"/>
      <c r="AB523" s="36" t="str">
        <f t="shared" si="613"/>
        <v/>
      </c>
      <c r="AC523" s="38" t="str">
        <f t="shared" si="614"/>
        <v/>
      </c>
      <c r="AD523" s="146" t="s">
        <v>3279</v>
      </c>
      <c r="AE523" s="14"/>
      <c r="AF523" s="14"/>
      <c r="AG523" s="14"/>
      <c r="AH523" s="14"/>
      <c r="AI523" s="14"/>
      <c r="AJ523" s="14"/>
      <c r="AK523" s="14"/>
      <c r="AL523" s="14"/>
    </row>
    <row r="524" ht="14.25" customHeight="1">
      <c r="A524" s="39">
        <v>12.0</v>
      </c>
      <c r="B524" s="37">
        <v>44770.0</v>
      </c>
      <c r="C524" s="38">
        <f t="shared" si="610"/>
        <v>1142</v>
      </c>
      <c r="D524" s="39" t="s">
        <v>3244</v>
      </c>
      <c r="E524" s="40">
        <v>65899.0</v>
      </c>
      <c r="F524" s="36" t="s">
        <v>52</v>
      </c>
      <c r="G524" s="36">
        <v>52.0</v>
      </c>
      <c r="H524" s="36">
        <v>4.0</v>
      </c>
      <c r="I524" s="36">
        <v>1.0</v>
      </c>
      <c r="J524" s="36">
        <v>57.0</v>
      </c>
      <c r="O524" s="14"/>
      <c r="P524" s="14"/>
      <c r="Q524" s="14"/>
      <c r="R524" s="39" t="s">
        <v>2372</v>
      </c>
      <c r="S524" s="39" t="s">
        <v>1688</v>
      </c>
      <c r="T524" s="39" t="s">
        <v>256</v>
      </c>
      <c r="U524" s="39" t="s">
        <v>28</v>
      </c>
      <c r="V524" s="81">
        <v>84057.0</v>
      </c>
      <c r="W524" s="39" t="s">
        <v>35</v>
      </c>
      <c r="X524" s="36" t="s">
        <v>64</v>
      </c>
      <c r="Y524" s="37">
        <f t="shared" si="612"/>
        <v>44770</v>
      </c>
      <c r="Z524" s="37">
        <v>44910.0</v>
      </c>
      <c r="AA524" s="36" t="s">
        <v>3280</v>
      </c>
      <c r="AB524" s="36" t="str">
        <f t="shared" si="613"/>
        <v/>
      </c>
      <c r="AC524" s="38">
        <f t="shared" si="614"/>
        <v>140</v>
      </c>
      <c r="AD524" s="146" t="s">
        <v>3281</v>
      </c>
      <c r="AE524" s="14"/>
      <c r="AF524" s="14"/>
      <c r="AG524" s="14"/>
      <c r="AH524" s="14"/>
      <c r="AI524" s="14"/>
      <c r="AJ524" s="14"/>
      <c r="AK524" s="14"/>
      <c r="AL524" s="14"/>
    </row>
    <row r="525" ht="14.25" customHeight="1">
      <c r="A525" s="39">
        <v>7.0</v>
      </c>
      <c r="B525" s="37">
        <v>44672.0</v>
      </c>
      <c r="C525" s="38">
        <f t="shared" si="610"/>
        <v>1240</v>
      </c>
      <c r="D525" s="39" t="s">
        <v>3282</v>
      </c>
      <c r="E525" s="39">
        <v>29618.0</v>
      </c>
      <c r="F525" s="36" t="s">
        <v>52</v>
      </c>
      <c r="G525" s="36"/>
      <c r="H525" s="36"/>
      <c r="I525" s="36"/>
      <c r="J525" s="36">
        <v>35.0</v>
      </c>
      <c r="O525" s="14"/>
      <c r="P525" s="14"/>
      <c r="Q525" s="14"/>
      <c r="R525" s="39" t="s">
        <v>397</v>
      </c>
      <c r="S525" s="44" t="s">
        <v>398</v>
      </c>
      <c r="T525" s="39" t="s">
        <v>256</v>
      </c>
      <c r="U525" s="39" t="s">
        <v>28</v>
      </c>
      <c r="V525" s="81">
        <v>84097.0</v>
      </c>
      <c r="W525" s="39" t="s">
        <v>35</v>
      </c>
      <c r="X525" s="36" t="s">
        <v>64</v>
      </c>
      <c r="Y525" s="37">
        <f t="shared" si="612"/>
        <v>44672</v>
      </c>
      <c r="Z525" s="37">
        <v>44911.0</v>
      </c>
      <c r="AA525" s="36" t="s">
        <v>3283</v>
      </c>
      <c r="AB525" s="36" t="str">
        <f t="shared" si="613"/>
        <v/>
      </c>
      <c r="AC525" s="38">
        <f t="shared" si="614"/>
        <v>239</v>
      </c>
      <c r="AD525" s="146" t="s">
        <v>3284</v>
      </c>
      <c r="AF525" s="14"/>
      <c r="AG525" s="14"/>
      <c r="AH525" s="14"/>
      <c r="AI525" s="14"/>
      <c r="AJ525" s="14"/>
      <c r="AK525" s="14"/>
      <c r="AL525" s="14"/>
    </row>
    <row r="526" ht="14.25" customHeight="1">
      <c r="A526" s="14"/>
      <c r="B526" s="14"/>
      <c r="C526" s="27"/>
      <c r="D526" s="14"/>
      <c r="F526" s="27"/>
      <c r="G526" s="14"/>
      <c r="H526" s="14"/>
      <c r="I526" s="14"/>
      <c r="J526" s="27"/>
      <c r="K526" s="27"/>
      <c r="L526" s="27"/>
      <c r="M526" s="27"/>
      <c r="N526" s="27"/>
      <c r="O526" s="27"/>
      <c r="P526" s="27"/>
      <c r="Q526" s="27"/>
      <c r="R526" s="14"/>
      <c r="S526" s="14"/>
      <c r="T526" s="14"/>
      <c r="U526" s="14"/>
      <c r="V526" s="66"/>
      <c r="W526" s="14"/>
      <c r="X526" s="27"/>
      <c r="Y526" s="29"/>
      <c r="Z526" s="14"/>
      <c r="AA526" s="27"/>
      <c r="AB526" s="27"/>
      <c r="AC526" s="27"/>
      <c r="AD526" s="14"/>
      <c r="AE526" s="14"/>
      <c r="AF526" s="14"/>
    </row>
    <row r="527" ht="14.25" customHeight="1">
      <c r="A527" s="14">
        <v>8.0</v>
      </c>
      <c r="B527" s="30">
        <v>44895.0</v>
      </c>
      <c r="C527" s="31">
        <f t="shared" ref="C527:C530" si="617">B$3-B527</f>
        <v>1017</v>
      </c>
      <c r="D527" s="14" t="s">
        <v>3285</v>
      </c>
      <c r="E527" s="34">
        <v>20162.0</v>
      </c>
      <c r="F527" s="27" t="s">
        <v>52</v>
      </c>
      <c r="G527" s="27">
        <v>28.0</v>
      </c>
      <c r="H527" s="27">
        <v>3.0</v>
      </c>
      <c r="I527" s="27">
        <v>1.0</v>
      </c>
      <c r="J527" s="27">
        <v>32.0</v>
      </c>
      <c r="K527" s="27"/>
      <c r="L527" s="27"/>
      <c r="M527" s="27"/>
      <c r="N527" s="27"/>
      <c r="O527" s="45" t="str">
        <f t="shared" ref="O527:P527" si="616">IF(M527&gt;0,1,"")</f>
        <v/>
      </c>
      <c r="P527" s="45" t="str">
        <f t="shared" si="616"/>
        <v/>
      </c>
      <c r="Q527" s="45"/>
      <c r="R527" s="14" t="s">
        <v>2448</v>
      </c>
      <c r="S527" s="14" t="s">
        <v>2449</v>
      </c>
      <c r="T527" s="14" t="s">
        <v>200</v>
      </c>
      <c r="U527" s="14" t="s">
        <v>28</v>
      </c>
      <c r="V527" s="66">
        <v>84124.0</v>
      </c>
      <c r="W527" s="14" t="s">
        <v>29</v>
      </c>
      <c r="X527" s="27" t="s">
        <v>64</v>
      </c>
      <c r="Y527" s="30">
        <f t="shared" ref="Y527:Y530" si="618">IF(X527="V",B527,IF(X527="C",B527,""))</f>
        <v>44895</v>
      </c>
      <c r="Z527" s="30">
        <v>44915.0</v>
      </c>
      <c r="AA527" s="27" t="s">
        <v>3286</v>
      </c>
      <c r="AB527" s="27" t="str">
        <f t="shared" ref="AB527:AB530" si="619">IF(X527="V",B$3-Y527,IF(X527="C","",""))</f>
        <v/>
      </c>
      <c r="AC527" s="31">
        <f t="shared" ref="AC527:AC530" si="620">IF(X527="","",IF(X527="V","",IF(X527="C",Z527-Y527,"Yikes")))</f>
        <v>20</v>
      </c>
      <c r="AD527" s="14" t="s">
        <v>3287</v>
      </c>
      <c r="AF527" s="14"/>
      <c r="AG527" s="14"/>
      <c r="AH527" s="14"/>
      <c r="AI527" s="14"/>
      <c r="AJ527" s="14"/>
      <c r="AK527" s="14"/>
      <c r="AL527" s="14"/>
    </row>
    <row r="528" ht="14.25" customHeight="1">
      <c r="A528" s="39">
        <v>8.0</v>
      </c>
      <c r="B528" s="37">
        <v>44901.0</v>
      </c>
      <c r="C528" s="38">
        <f t="shared" si="617"/>
        <v>1011</v>
      </c>
      <c r="D528" s="39" t="s">
        <v>3288</v>
      </c>
      <c r="E528" s="40">
        <v>66831.0</v>
      </c>
      <c r="F528" s="36" t="s">
        <v>52</v>
      </c>
      <c r="G528" s="36">
        <v>32.0</v>
      </c>
      <c r="H528" s="36">
        <v>3.0</v>
      </c>
      <c r="I528" s="36">
        <v>1.0</v>
      </c>
      <c r="J528" s="36">
        <v>36.0</v>
      </c>
      <c r="O528" s="14"/>
      <c r="P528" s="14"/>
      <c r="Q528" s="14"/>
      <c r="R528" s="39" t="s">
        <v>946</v>
      </c>
      <c r="S528" s="39" t="s">
        <v>1111</v>
      </c>
      <c r="T528" s="39" t="s">
        <v>243</v>
      </c>
      <c r="U528" s="39" t="s">
        <v>28</v>
      </c>
      <c r="V528" s="81">
        <v>84062.0</v>
      </c>
      <c r="W528" s="39" t="s">
        <v>35</v>
      </c>
      <c r="X528" s="36" t="s">
        <v>64</v>
      </c>
      <c r="Y528" s="37">
        <f t="shared" si="618"/>
        <v>44901</v>
      </c>
      <c r="Z528" s="37">
        <v>44916.0</v>
      </c>
      <c r="AA528" s="36" t="s">
        <v>3289</v>
      </c>
      <c r="AB528" s="36" t="str">
        <f t="shared" si="619"/>
        <v/>
      </c>
      <c r="AC528" s="38">
        <f t="shared" si="620"/>
        <v>15</v>
      </c>
      <c r="AD528" s="146" t="s">
        <v>3290</v>
      </c>
      <c r="AF528" s="14"/>
      <c r="AG528" s="14"/>
      <c r="AH528" s="14"/>
      <c r="AI528" s="14"/>
      <c r="AJ528" s="14"/>
      <c r="AK528" s="14"/>
      <c r="AL528" s="14"/>
    </row>
    <row r="529" ht="14.25" customHeight="1">
      <c r="A529" s="14">
        <v>4.0</v>
      </c>
      <c r="B529" s="30">
        <v>44908.0</v>
      </c>
      <c r="C529" s="31">
        <f t="shared" si="617"/>
        <v>1004</v>
      </c>
      <c r="D529" s="14" t="s">
        <v>3291</v>
      </c>
      <c r="E529" s="34">
        <v>15956.0</v>
      </c>
      <c r="F529" s="27" t="s">
        <v>52</v>
      </c>
      <c r="G529" s="27">
        <v>16.0</v>
      </c>
      <c r="H529" s="27">
        <v>2.0</v>
      </c>
      <c r="I529" s="27">
        <v>1.0</v>
      </c>
      <c r="J529" s="27">
        <v>19.0</v>
      </c>
      <c r="K529" s="27"/>
      <c r="L529" s="27"/>
      <c r="M529" s="27"/>
      <c r="N529" s="27"/>
      <c r="O529" s="45" t="str">
        <f t="shared" ref="O529:P529" si="621">IF(M529&gt;0,1,"")</f>
        <v/>
      </c>
      <c r="P529" s="45" t="str">
        <f t="shared" si="621"/>
        <v/>
      </c>
      <c r="Q529" s="45"/>
      <c r="R529" s="14" t="s">
        <v>2643</v>
      </c>
      <c r="S529" s="35" t="s">
        <v>2644</v>
      </c>
      <c r="T529" s="35" t="s">
        <v>186</v>
      </c>
      <c r="U529" s="35" t="s">
        <v>28</v>
      </c>
      <c r="V529" s="144">
        <v>84101.0</v>
      </c>
      <c r="W529" s="35" t="s">
        <v>29</v>
      </c>
      <c r="X529" s="42" t="s">
        <v>64</v>
      </c>
      <c r="Y529" s="29">
        <f t="shared" si="618"/>
        <v>44908</v>
      </c>
      <c r="Z529" s="30">
        <v>44917.0</v>
      </c>
      <c r="AA529" s="27" t="s">
        <v>3292</v>
      </c>
      <c r="AB529" s="27" t="str">
        <f t="shared" si="619"/>
        <v/>
      </c>
      <c r="AC529" s="31">
        <f t="shared" si="620"/>
        <v>9</v>
      </c>
      <c r="AD529" s="14" t="s">
        <v>3293</v>
      </c>
      <c r="AF529" s="67"/>
      <c r="AG529" s="56"/>
      <c r="AH529" s="14"/>
      <c r="AI529" s="14"/>
      <c r="AJ529" s="14"/>
      <c r="AK529" s="14"/>
      <c r="AL529" s="14"/>
    </row>
    <row r="530" ht="14.25" customHeight="1">
      <c r="A530" s="14">
        <v>8.0</v>
      </c>
      <c r="B530" s="30">
        <v>44909.0</v>
      </c>
      <c r="C530" s="31">
        <f t="shared" si="617"/>
        <v>1003</v>
      </c>
      <c r="D530" s="14" t="s">
        <v>3294</v>
      </c>
      <c r="E530" s="34">
        <v>40330.0</v>
      </c>
      <c r="F530" s="27" t="s">
        <v>52</v>
      </c>
      <c r="G530" s="27">
        <v>40.0</v>
      </c>
      <c r="H530" s="27">
        <v>3.0</v>
      </c>
      <c r="I530" s="27">
        <v>1.0</v>
      </c>
      <c r="J530" s="27">
        <v>44.0</v>
      </c>
      <c r="K530" s="27"/>
      <c r="L530" s="27"/>
      <c r="M530" s="27"/>
      <c r="N530" s="27"/>
      <c r="O530" s="45" t="str">
        <f t="shared" ref="O530:P530" si="622">IF(M530&gt;0,1,"")</f>
        <v/>
      </c>
      <c r="P530" s="45" t="str">
        <f t="shared" si="622"/>
        <v/>
      </c>
      <c r="Q530" s="45"/>
      <c r="R530" s="14" t="s">
        <v>975</v>
      </c>
      <c r="S530" s="35" t="s">
        <v>976</v>
      </c>
      <c r="T530" s="35" t="s">
        <v>731</v>
      </c>
      <c r="U530" s="35" t="s">
        <v>28</v>
      </c>
      <c r="V530" s="144">
        <v>84123.0</v>
      </c>
      <c r="W530" s="35" t="s">
        <v>29</v>
      </c>
      <c r="X530" s="42" t="s">
        <v>64</v>
      </c>
      <c r="Y530" s="29">
        <f t="shared" si="618"/>
        <v>44909</v>
      </c>
      <c r="Z530" s="30">
        <v>44917.0</v>
      </c>
      <c r="AA530" s="27" t="s">
        <v>3295</v>
      </c>
      <c r="AB530" s="27" t="str">
        <f t="shared" si="619"/>
        <v/>
      </c>
      <c r="AC530" s="31">
        <f t="shared" si="620"/>
        <v>8</v>
      </c>
      <c r="AD530" s="14" t="s">
        <v>3296</v>
      </c>
      <c r="AF530" s="14"/>
      <c r="AG530" s="14"/>
      <c r="AH530" s="14"/>
      <c r="AI530" s="14"/>
      <c r="AJ530" s="14"/>
      <c r="AK530" s="14"/>
      <c r="AL530" s="14"/>
    </row>
    <row r="531" ht="14.25" customHeight="1">
      <c r="A531" s="14"/>
      <c r="B531" s="14"/>
      <c r="C531" s="27"/>
      <c r="D531" s="14"/>
      <c r="F531" s="27"/>
      <c r="G531" s="14"/>
      <c r="H531" s="14"/>
      <c r="I531" s="14"/>
      <c r="J531" s="27"/>
      <c r="K531" s="27"/>
      <c r="L531" s="27"/>
      <c r="M531" s="27"/>
      <c r="N531" s="27"/>
      <c r="O531" s="27"/>
      <c r="P531" s="27"/>
      <c r="Q531" s="27"/>
      <c r="R531" s="14"/>
      <c r="S531" s="14"/>
      <c r="T531" s="14"/>
      <c r="U531" s="14"/>
      <c r="V531" s="66"/>
      <c r="W531" s="14"/>
      <c r="X531" s="27"/>
      <c r="Y531" s="29"/>
      <c r="Z531" s="14"/>
      <c r="AA531" s="27"/>
      <c r="AB531" s="27"/>
      <c r="AC531" s="27"/>
      <c r="AD531" s="14"/>
      <c r="AE531" s="14"/>
      <c r="AF531" s="14"/>
    </row>
    <row r="532" ht="14.25" customHeight="1">
      <c r="A532" s="14">
        <v>6.0</v>
      </c>
      <c r="B532" s="30">
        <v>44839.0</v>
      </c>
      <c r="C532" s="31">
        <f t="shared" ref="C532:C534" si="624">B$3-B532</f>
        <v>1073</v>
      </c>
      <c r="D532" s="14" t="s">
        <v>3226</v>
      </c>
      <c r="E532" s="34">
        <v>1234472.0</v>
      </c>
      <c r="F532" s="27" t="s">
        <v>52</v>
      </c>
      <c r="G532" s="27">
        <v>22.0</v>
      </c>
      <c r="H532" s="27">
        <v>3.0</v>
      </c>
      <c r="I532" s="27">
        <v>1.0</v>
      </c>
      <c r="J532" s="27">
        <v>26.0</v>
      </c>
      <c r="K532" s="27"/>
      <c r="L532" s="27"/>
      <c r="M532" s="27"/>
      <c r="N532" s="27"/>
      <c r="O532" s="45" t="str">
        <f t="shared" ref="O532:P532" si="623">IF(M532&gt;0,1,"")</f>
        <v/>
      </c>
      <c r="P532" s="45" t="str">
        <f t="shared" si="623"/>
        <v/>
      </c>
      <c r="Q532" s="45"/>
      <c r="R532" s="66" t="s">
        <v>197</v>
      </c>
      <c r="S532" s="35" t="s">
        <v>199</v>
      </c>
      <c r="T532" s="35" t="s">
        <v>200</v>
      </c>
      <c r="U532" s="35" t="s">
        <v>28</v>
      </c>
      <c r="V532" s="144">
        <v>84121.0</v>
      </c>
      <c r="W532" s="35" t="s">
        <v>29</v>
      </c>
      <c r="X532" s="42" t="s">
        <v>64</v>
      </c>
      <c r="Y532" s="29">
        <f t="shared" ref="Y532:Y534" si="626">IF(X532="V",B532,IF(X532="C",B532,""))</f>
        <v>44839</v>
      </c>
      <c r="Z532" s="30">
        <v>44922.0</v>
      </c>
      <c r="AA532" s="27" t="s">
        <v>3297</v>
      </c>
      <c r="AB532" s="27" t="str">
        <f t="shared" ref="AB532:AB534" si="627">IF(X532="V",B$3-Y532,IF(X532="C","",""))</f>
        <v/>
      </c>
      <c r="AC532" s="31">
        <f t="shared" ref="AC532:AC534" si="628">IF(X532="","",IF(X532="V","",IF(X532="C",Z532-Y532,"Yikes")))</f>
        <v>83</v>
      </c>
      <c r="AD532" s="14" t="s">
        <v>3228</v>
      </c>
      <c r="AF532" s="14"/>
      <c r="AG532" s="14"/>
      <c r="AH532" s="14"/>
      <c r="AI532" s="14"/>
      <c r="AJ532" s="14"/>
      <c r="AK532" s="14"/>
      <c r="AL532" s="14"/>
    </row>
    <row r="533" ht="14.25" customHeight="1">
      <c r="A533" s="14">
        <v>12.0</v>
      </c>
      <c r="B533" s="30">
        <v>44890.0</v>
      </c>
      <c r="C533" s="31">
        <f t="shared" si="624"/>
        <v>1022</v>
      </c>
      <c r="D533" s="14" t="s">
        <v>3298</v>
      </c>
      <c r="E533" s="34">
        <v>96607.0</v>
      </c>
      <c r="F533" s="27" t="s">
        <v>52</v>
      </c>
      <c r="G533" s="27">
        <v>36.0</v>
      </c>
      <c r="H533" s="27">
        <v>2.0</v>
      </c>
      <c r="I533" s="27">
        <v>1.0</v>
      </c>
      <c r="J533" s="27">
        <v>39.0</v>
      </c>
      <c r="K533" s="27"/>
      <c r="L533" s="27"/>
      <c r="M533" s="27"/>
      <c r="N533" s="27"/>
      <c r="O533" s="45" t="str">
        <f t="shared" ref="O533:P533" si="625">IF(M533&gt;0,1,"")</f>
        <v/>
      </c>
      <c r="P533" s="45" t="str">
        <f t="shared" si="625"/>
        <v/>
      </c>
      <c r="Q533" s="45"/>
      <c r="R533" s="14" t="s">
        <v>3299</v>
      </c>
      <c r="S533" s="35" t="s">
        <v>898</v>
      </c>
      <c r="T533" s="35" t="s">
        <v>641</v>
      </c>
      <c r="U533" s="35" t="s">
        <v>28</v>
      </c>
      <c r="V533" s="144">
        <v>84095.0</v>
      </c>
      <c r="W533" s="35" t="s">
        <v>29</v>
      </c>
      <c r="X533" s="42" t="s">
        <v>64</v>
      </c>
      <c r="Y533" s="29">
        <f t="shared" si="626"/>
        <v>44890</v>
      </c>
      <c r="Z533" s="29">
        <v>44923.0</v>
      </c>
      <c r="AA533" s="27" t="s">
        <v>3300</v>
      </c>
      <c r="AB533" s="27" t="str">
        <f t="shared" si="627"/>
        <v/>
      </c>
      <c r="AC533" s="31">
        <f t="shared" si="628"/>
        <v>33</v>
      </c>
      <c r="AD533" s="14" t="s">
        <v>3301</v>
      </c>
      <c r="AF533" s="14"/>
      <c r="AG533" s="14"/>
      <c r="AH533" s="14"/>
      <c r="AI533" s="14"/>
      <c r="AJ533" s="14"/>
      <c r="AK533" s="14"/>
      <c r="AL533" s="14"/>
    </row>
    <row r="534" ht="14.25" customHeight="1">
      <c r="A534" s="14">
        <v>14.0</v>
      </c>
      <c r="B534" s="30">
        <v>44900.0</v>
      </c>
      <c r="C534" s="31">
        <f t="shared" si="624"/>
        <v>1012</v>
      </c>
      <c r="D534" s="14" t="s">
        <v>3302</v>
      </c>
      <c r="E534" s="34">
        <v>125996.0</v>
      </c>
      <c r="F534" s="27" t="s">
        <v>52</v>
      </c>
      <c r="G534" s="27">
        <v>70.0</v>
      </c>
      <c r="H534" s="27">
        <v>5.0</v>
      </c>
      <c r="I534" s="27">
        <v>2.0</v>
      </c>
      <c r="J534" s="27">
        <v>77.0</v>
      </c>
      <c r="K534" s="27"/>
      <c r="L534" s="27"/>
      <c r="M534" s="27"/>
      <c r="N534" s="27"/>
      <c r="O534" s="45" t="str">
        <f t="shared" ref="O534:P534" si="629">IF(M534&gt;0,1,"")</f>
        <v/>
      </c>
      <c r="P534" s="45" t="str">
        <f t="shared" si="629"/>
        <v/>
      </c>
      <c r="Q534" s="45"/>
      <c r="R534" s="14" t="s">
        <v>2484</v>
      </c>
      <c r="S534" s="35" t="s">
        <v>1021</v>
      </c>
      <c r="T534" s="35" t="s">
        <v>263</v>
      </c>
      <c r="U534" s="35" t="s">
        <v>28</v>
      </c>
      <c r="V534" s="144">
        <v>84096.0</v>
      </c>
      <c r="W534" s="35" t="s">
        <v>29</v>
      </c>
      <c r="X534" s="42" t="s">
        <v>64</v>
      </c>
      <c r="Y534" s="29">
        <f t="shared" si="626"/>
        <v>44900</v>
      </c>
      <c r="Z534" s="30">
        <v>44923.0</v>
      </c>
      <c r="AA534" s="27" t="s">
        <v>3303</v>
      </c>
      <c r="AB534" s="27" t="str">
        <f t="shared" si="627"/>
        <v/>
      </c>
      <c r="AC534" s="31">
        <f t="shared" si="628"/>
        <v>23</v>
      </c>
      <c r="AD534" s="14" t="s">
        <v>3304</v>
      </c>
      <c r="AF534" s="14"/>
      <c r="AG534" s="14"/>
      <c r="AH534" s="53"/>
      <c r="AI534" s="53"/>
      <c r="AJ534" s="14"/>
      <c r="AK534" s="14"/>
      <c r="AL534" s="14"/>
    </row>
    <row r="535" ht="14.25" customHeight="1">
      <c r="A535" s="14"/>
      <c r="B535" s="14"/>
      <c r="C535" s="27"/>
      <c r="D535" s="14"/>
      <c r="F535" s="27"/>
      <c r="G535" s="14"/>
      <c r="H535" s="14"/>
      <c r="I535" s="14"/>
      <c r="J535" s="27"/>
      <c r="K535" s="27"/>
      <c r="L535" s="27"/>
      <c r="M535" s="27"/>
      <c r="N535" s="27"/>
      <c r="O535" s="27"/>
      <c r="P535" s="27"/>
      <c r="Q535" s="27"/>
      <c r="R535" s="14"/>
      <c r="S535" s="14"/>
      <c r="T535" s="14"/>
      <c r="U535" s="14"/>
      <c r="V535" s="66"/>
      <c r="W535" s="14"/>
      <c r="X535" s="27"/>
      <c r="Y535" s="29"/>
      <c r="Z535" s="14"/>
      <c r="AA535" s="27"/>
      <c r="AB535" s="27"/>
      <c r="AC535" s="27"/>
      <c r="AD535" s="14"/>
      <c r="AE535" s="14"/>
      <c r="AF535" s="14"/>
    </row>
    <row r="536" ht="14.25" customHeight="1">
      <c r="A536" s="39">
        <v>16.0</v>
      </c>
      <c r="B536" s="37">
        <v>44707.0</v>
      </c>
      <c r="C536" s="38">
        <f>B$3-B536</f>
        <v>1205</v>
      </c>
      <c r="D536" s="39" t="s">
        <v>3305</v>
      </c>
      <c r="E536" s="40">
        <v>117149.0</v>
      </c>
      <c r="F536" s="36" t="s">
        <v>45</v>
      </c>
      <c r="G536" s="36"/>
      <c r="H536" s="36"/>
      <c r="I536" s="36"/>
      <c r="J536" s="36">
        <v>86.0</v>
      </c>
      <c r="O536" s="14"/>
      <c r="P536" s="14"/>
      <c r="Q536" s="14"/>
      <c r="R536" s="39" t="s">
        <v>473</v>
      </c>
      <c r="S536" s="39" t="s">
        <v>474</v>
      </c>
      <c r="T536" s="39" t="s">
        <v>43</v>
      </c>
      <c r="U536" s="39" t="s">
        <v>28</v>
      </c>
      <c r="V536" s="81">
        <v>84045.0</v>
      </c>
      <c r="W536" s="39" t="s">
        <v>35</v>
      </c>
      <c r="X536" s="36" t="s">
        <v>1642</v>
      </c>
      <c r="Y536" s="37">
        <f>IF(X536="V",B536,IF(X536="C",B536,""))</f>
        <v>44707</v>
      </c>
      <c r="Z536" s="37"/>
      <c r="AA536" s="36"/>
      <c r="AB536" s="36">
        <f>IF(X536="V",B$3-Y536,IF(X536="C","",""))</f>
        <v>1205</v>
      </c>
      <c r="AC536" s="38" t="str">
        <f>IF(X536="","",IF(X536="V","",IF(X536="C",Z536-Y536,"Yikes")))</f>
        <v/>
      </c>
      <c r="AD536" s="146" t="s">
        <v>3306</v>
      </c>
      <c r="AF536" s="14"/>
      <c r="AG536" s="14"/>
      <c r="AH536" s="14"/>
      <c r="AI536" s="14"/>
      <c r="AJ536" s="14"/>
      <c r="AK536" s="14"/>
      <c r="AL536" s="14"/>
    </row>
    <row r="537" ht="14.25" customHeight="1">
      <c r="A537" s="14"/>
      <c r="B537" s="14"/>
      <c r="C537" s="27"/>
      <c r="D537" s="14"/>
      <c r="F537" s="27"/>
      <c r="G537" s="14"/>
      <c r="H537" s="14"/>
      <c r="I537" s="14"/>
      <c r="J537" s="27"/>
      <c r="K537" s="27"/>
      <c r="L537" s="27"/>
      <c r="M537" s="27"/>
      <c r="N537" s="27"/>
      <c r="O537" s="27"/>
      <c r="P537" s="27"/>
      <c r="Q537" s="27"/>
      <c r="R537" s="14"/>
      <c r="S537" s="14"/>
      <c r="T537" s="14"/>
      <c r="U537" s="14"/>
      <c r="V537" s="66"/>
      <c r="W537" s="14"/>
      <c r="X537" s="27"/>
      <c r="Y537" s="29"/>
      <c r="Z537" s="14"/>
      <c r="AA537" s="27"/>
      <c r="AB537" s="27"/>
      <c r="AC537" s="27"/>
      <c r="AD537" s="14"/>
      <c r="AE537" s="14"/>
      <c r="AF537" s="14"/>
    </row>
    <row r="538" ht="14.25" customHeight="1">
      <c r="A538" s="14">
        <v>8.0</v>
      </c>
      <c r="B538" s="30">
        <v>44935.0</v>
      </c>
      <c r="C538" s="31">
        <f t="shared" ref="C538:C545" si="631">B$3-B538</f>
        <v>977</v>
      </c>
      <c r="D538" s="14" t="s">
        <v>3307</v>
      </c>
      <c r="E538" s="34">
        <v>33682.0</v>
      </c>
      <c r="F538" s="27" t="s">
        <v>52</v>
      </c>
      <c r="G538" s="27">
        <v>28.0</v>
      </c>
      <c r="H538" s="27">
        <v>3.0</v>
      </c>
      <c r="I538" s="27">
        <v>1.0</v>
      </c>
      <c r="J538" s="27">
        <v>32.0</v>
      </c>
      <c r="K538" s="27"/>
      <c r="L538" s="27"/>
      <c r="M538" s="27"/>
      <c r="N538" s="27"/>
      <c r="O538" s="45" t="str">
        <f t="shared" ref="O538:P538" si="630">IF(M538&gt;0,1,"")</f>
        <v/>
      </c>
      <c r="P538" s="45" t="str">
        <f t="shared" si="630"/>
        <v/>
      </c>
      <c r="Q538" s="45"/>
      <c r="R538" s="14" t="s">
        <v>1087</v>
      </c>
      <c r="S538" s="35" t="s">
        <v>1088</v>
      </c>
      <c r="T538" s="35" t="s">
        <v>186</v>
      </c>
      <c r="U538" s="35" t="s">
        <v>28</v>
      </c>
      <c r="V538" s="144">
        <v>84102.0</v>
      </c>
      <c r="W538" s="35" t="s">
        <v>29</v>
      </c>
      <c r="X538" s="42" t="s">
        <v>64</v>
      </c>
      <c r="Y538" s="29">
        <f t="shared" ref="Y538:Y545" si="633">IF(X538="V",B538,IF(X538="C",B538,""))</f>
        <v>44935</v>
      </c>
      <c r="Z538" s="30">
        <v>44943.0</v>
      </c>
      <c r="AA538" s="27" t="s">
        <v>3308</v>
      </c>
      <c r="AB538" s="27" t="str">
        <f t="shared" ref="AB538:AB545" si="634">IF(X538="V",B$3-Y538,IF(X538="C","",""))</f>
        <v/>
      </c>
      <c r="AC538" s="31">
        <f t="shared" ref="AC538:AC545" si="635">IF(X538="","",IF(X538="V","",IF(X538="C",Z538-Y538,"Yikes")))</f>
        <v>8</v>
      </c>
      <c r="AD538" s="14" t="s">
        <v>3309</v>
      </c>
      <c r="AF538" s="14"/>
      <c r="AG538" s="14"/>
      <c r="AH538" s="14"/>
      <c r="AI538" s="14"/>
      <c r="AJ538" s="14"/>
      <c r="AK538" s="14"/>
      <c r="AL538" s="14"/>
    </row>
    <row r="539" ht="14.25" customHeight="1">
      <c r="A539" s="14">
        <v>8.0</v>
      </c>
      <c r="B539" s="30">
        <v>44935.0</v>
      </c>
      <c r="C539" s="31">
        <f t="shared" si="631"/>
        <v>977</v>
      </c>
      <c r="D539" s="14" t="s">
        <v>3310</v>
      </c>
      <c r="E539" s="34">
        <v>92635.0</v>
      </c>
      <c r="F539" s="27" t="s">
        <v>52</v>
      </c>
      <c r="G539" s="27">
        <v>32.0</v>
      </c>
      <c r="H539" s="27">
        <v>4.0</v>
      </c>
      <c r="I539" s="27">
        <v>1.0</v>
      </c>
      <c r="J539" s="27">
        <v>37.0</v>
      </c>
      <c r="K539" s="27"/>
      <c r="L539" s="27"/>
      <c r="M539" s="27"/>
      <c r="N539" s="27"/>
      <c r="O539" s="45" t="str">
        <f t="shared" ref="O539:P539" si="632">IF(M539&gt;0,1,"")</f>
        <v/>
      </c>
      <c r="P539" s="45" t="str">
        <f t="shared" si="632"/>
        <v/>
      </c>
      <c r="Q539" s="45"/>
      <c r="R539" s="14" t="s">
        <v>1067</v>
      </c>
      <c r="S539" s="35" t="s">
        <v>1266</v>
      </c>
      <c r="T539" s="35" t="s">
        <v>186</v>
      </c>
      <c r="U539" s="35" t="s">
        <v>28</v>
      </c>
      <c r="V539" s="144">
        <v>84102.0</v>
      </c>
      <c r="W539" s="35" t="s">
        <v>29</v>
      </c>
      <c r="X539" s="42" t="s">
        <v>64</v>
      </c>
      <c r="Y539" s="29">
        <f t="shared" si="633"/>
        <v>44935</v>
      </c>
      <c r="Z539" s="30">
        <v>44943.0</v>
      </c>
      <c r="AA539" s="27" t="s">
        <v>3311</v>
      </c>
      <c r="AB539" s="27" t="str">
        <f t="shared" si="634"/>
        <v/>
      </c>
      <c r="AC539" s="31">
        <f t="shared" si="635"/>
        <v>8</v>
      </c>
      <c r="AD539" s="14" t="s">
        <v>3312</v>
      </c>
      <c r="AF539" s="14"/>
      <c r="AG539" s="14"/>
      <c r="AH539" s="14"/>
      <c r="AI539" s="14"/>
      <c r="AJ539" s="14"/>
      <c r="AK539" s="14"/>
      <c r="AL539" s="14"/>
    </row>
    <row r="540" ht="14.25" customHeight="1">
      <c r="A540" s="14">
        <v>14.0</v>
      </c>
      <c r="B540" s="30">
        <v>44896.0</v>
      </c>
      <c r="C540" s="31">
        <f t="shared" si="631"/>
        <v>1016</v>
      </c>
      <c r="D540" s="14" t="s">
        <v>3313</v>
      </c>
      <c r="E540" s="34">
        <v>1.2239847E7</v>
      </c>
      <c r="F540" s="27" t="s">
        <v>52</v>
      </c>
      <c r="G540" s="27">
        <v>70.0</v>
      </c>
      <c r="H540" s="27">
        <v>4.0</v>
      </c>
      <c r="I540" s="27">
        <v>2.0</v>
      </c>
      <c r="J540" s="27">
        <v>76.0</v>
      </c>
      <c r="K540" s="27"/>
      <c r="L540" s="27"/>
      <c r="M540" s="27"/>
      <c r="N540" s="27"/>
      <c r="O540" s="45"/>
      <c r="P540" s="45"/>
      <c r="Q540" s="45"/>
      <c r="R540" s="14" t="s">
        <v>1001</v>
      </c>
      <c r="S540" s="35" t="s">
        <v>1003</v>
      </c>
      <c r="T540" s="35" t="s">
        <v>27</v>
      </c>
      <c r="U540" s="35" t="s">
        <v>28</v>
      </c>
      <c r="V540" s="144">
        <v>84070.0</v>
      </c>
      <c r="W540" s="35" t="s">
        <v>35</v>
      </c>
      <c r="X540" s="42" t="s">
        <v>64</v>
      </c>
      <c r="Y540" s="29">
        <f t="shared" si="633"/>
        <v>44896</v>
      </c>
      <c r="Z540" s="30">
        <v>44944.0</v>
      </c>
      <c r="AA540" s="27" t="s">
        <v>3314</v>
      </c>
      <c r="AB540" s="27" t="str">
        <f t="shared" si="634"/>
        <v/>
      </c>
      <c r="AC540" s="31">
        <f t="shared" si="635"/>
        <v>48</v>
      </c>
      <c r="AD540" s="14" t="s">
        <v>3315</v>
      </c>
      <c r="AF540" s="14"/>
      <c r="AG540" s="14"/>
      <c r="AH540" s="14"/>
      <c r="AI540" s="14"/>
      <c r="AJ540" s="14"/>
      <c r="AK540" s="14"/>
      <c r="AL540" s="14"/>
    </row>
    <row r="541" ht="14.25" customHeight="1">
      <c r="A541" s="39">
        <v>16.0</v>
      </c>
      <c r="B541" s="37">
        <v>44678.0</v>
      </c>
      <c r="C541" s="38">
        <f t="shared" si="631"/>
        <v>1234</v>
      </c>
      <c r="D541" s="39" t="s">
        <v>3316</v>
      </c>
      <c r="E541" s="40">
        <v>18263.0</v>
      </c>
      <c r="F541" s="36" t="s">
        <v>52</v>
      </c>
      <c r="G541" s="36"/>
      <c r="H541" s="36"/>
      <c r="I541" s="36"/>
      <c r="J541" s="36">
        <v>59.0</v>
      </c>
      <c r="O541" s="14"/>
      <c r="P541" s="14"/>
      <c r="Q541" s="14"/>
      <c r="R541" s="39" t="s">
        <v>1930</v>
      </c>
      <c r="S541" s="39" t="s">
        <v>1931</v>
      </c>
      <c r="T541" s="39" t="s">
        <v>114</v>
      </c>
      <c r="U541" s="39" t="s">
        <v>28</v>
      </c>
      <c r="V541" s="81">
        <v>84660.0</v>
      </c>
      <c r="W541" s="39" t="s">
        <v>35</v>
      </c>
      <c r="X541" s="36" t="s">
        <v>1642</v>
      </c>
      <c r="Y541" s="37">
        <f t="shared" si="633"/>
        <v>44678</v>
      </c>
      <c r="Z541" s="37"/>
      <c r="AA541" s="36"/>
      <c r="AB541" s="36">
        <f t="shared" si="634"/>
        <v>1234</v>
      </c>
      <c r="AC541" s="38" t="str">
        <f t="shared" si="635"/>
        <v/>
      </c>
      <c r="AD541" s="146" t="s">
        <v>3317</v>
      </c>
      <c r="AF541" s="14"/>
      <c r="AG541" s="14"/>
      <c r="AH541" s="14"/>
      <c r="AI541" s="14"/>
      <c r="AJ541" s="14"/>
      <c r="AK541" s="14"/>
      <c r="AL541" s="14"/>
    </row>
    <row r="542" ht="14.25" customHeight="1">
      <c r="A542" s="39">
        <v>16.0</v>
      </c>
      <c r="B542" s="37">
        <v>44837.0</v>
      </c>
      <c r="C542" s="38">
        <f t="shared" si="631"/>
        <v>1075</v>
      </c>
      <c r="D542" s="39" t="s">
        <v>3318</v>
      </c>
      <c r="E542" s="39">
        <v>1.223471E7</v>
      </c>
      <c r="F542" s="36" t="s">
        <v>52</v>
      </c>
      <c r="G542" s="36">
        <v>80.0</v>
      </c>
      <c r="H542" s="36">
        <v>4.0</v>
      </c>
      <c r="I542" s="36">
        <v>2.0</v>
      </c>
      <c r="J542" s="36">
        <v>86.0</v>
      </c>
      <c r="K542" s="36"/>
      <c r="L542" s="36"/>
      <c r="M542" s="36"/>
      <c r="N542" s="36"/>
      <c r="O542" s="36"/>
      <c r="P542" s="36"/>
      <c r="Q542" s="36"/>
      <c r="R542" s="81" t="s">
        <v>1921</v>
      </c>
      <c r="S542" s="44" t="s">
        <v>1922</v>
      </c>
      <c r="T542" s="44" t="s">
        <v>114</v>
      </c>
      <c r="U542" s="44" t="s">
        <v>28</v>
      </c>
      <c r="V542" s="167">
        <v>84660.0</v>
      </c>
      <c r="W542" s="44" t="s">
        <v>35</v>
      </c>
      <c r="X542" s="36" t="s">
        <v>64</v>
      </c>
      <c r="Y542" s="37">
        <f t="shared" si="633"/>
        <v>44837</v>
      </c>
      <c r="Z542" s="37">
        <v>44945.0</v>
      </c>
      <c r="AA542" s="36" t="s">
        <v>3319</v>
      </c>
      <c r="AB542" s="36" t="str">
        <f t="shared" si="634"/>
        <v/>
      </c>
      <c r="AC542" s="38">
        <f t="shared" si="635"/>
        <v>108</v>
      </c>
      <c r="AD542" s="146" t="s">
        <v>3320</v>
      </c>
      <c r="AF542" s="14"/>
      <c r="AG542" s="14"/>
      <c r="AH542" s="56"/>
      <c r="AI542" s="56"/>
      <c r="AJ542" s="14"/>
      <c r="AK542" s="14"/>
      <c r="AL542" s="14"/>
    </row>
    <row r="543" ht="14.25" customHeight="1">
      <c r="A543" s="39">
        <v>10.0</v>
      </c>
      <c r="B543" s="37">
        <v>44887.0</v>
      </c>
      <c r="C543" s="38">
        <f t="shared" si="631"/>
        <v>1025</v>
      </c>
      <c r="D543" s="39" t="s">
        <v>3321</v>
      </c>
      <c r="E543" s="40">
        <v>212666.0</v>
      </c>
      <c r="F543" s="36" t="s">
        <v>52</v>
      </c>
      <c r="G543" s="36">
        <v>34.0</v>
      </c>
      <c r="H543" s="36">
        <v>4.0</v>
      </c>
      <c r="I543" s="36">
        <v>1.0</v>
      </c>
      <c r="J543" s="36">
        <v>39.0</v>
      </c>
      <c r="O543" s="14"/>
      <c r="P543" s="14"/>
      <c r="Q543" s="14"/>
      <c r="R543" s="39" t="s">
        <v>159</v>
      </c>
      <c r="S543" s="39" t="s">
        <v>160</v>
      </c>
      <c r="T543" s="39" t="s">
        <v>149</v>
      </c>
      <c r="U543" s="39" t="s">
        <v>28</v>
      </c>
      <c r="V543" s="81">
        <v>84663.0</v>
      </c>
      <c r="W543" s="39" t="s">
        <v>35</v>
      </c>
      <c r="X543" s="36" t="s">
        <v>64</v>
      </c>
      <c r="Y543" s="37">
        <f t="shared" si="633"/>
        <v>44887</v>
      </c>
      <c r="Z543" s="37">
        <v>44945.0</v>
      </c>
      <c r="AA543" s="36" t="s">
        <v>3322</v>
      </c>
      <c r="AB543" s="36" t="str">
        <f t="shared" si="634"/>
        <v/>
      </c>
      <c r="AC543" s="38">
        <f t="shared" si="635"/>
        <v>58</v>
      </c>
      <c r="AD543" s="146" t="s">
        <v>3323</v>
      </c>
      <c r="AF543" s="14"/>
      <c r="AG543" s="14"/>
      <c r="AH543" s="14"/>
      <c r="AI543" s="14"/>
      <c r="AJ543" s="14"/>
      <c r="AK543" s="14"/>
      <c r="AL543" s="14"/>
    </row>
    <row r="544" ht="14.25" customHeight="1">
      <c r="A544" s="14">
        <v>8.0</v>
      </c>
      <c r="B544" s="30">
        <v>44848.0</v>
      </c>
      <c r="C544" s="31">
        <f t="shared" si="631"/>
        <v>1064</v>
      </c>
      <c r="D544" s="14" t="s">
        <v>3324</v>
      </c>
      <c r="E544" s="34">
        <v>1.2234919E7</v>
      </c>
      <c r="F544" s="27" t="s">
        <v>52</v>
      </c>
      <c r="G544" s="65">
        <v>28.0</v>
      </c>
      <c r="H544" s="65">
        <v>3.0</v>
      </c>
      <c r="I544" s="65">
        <v>1.0</v>
      </c>
      <c r="J544" s="65">
        <v>32.0</v>
      </c>
      <c r="K544" s="65"/>
      <c r="L544" s="65"/>
      <c r="M544" s="65"/>
      <c r="N544" s="65"/>
      <c r="O544" s="45"/>
      <c r="P544" s="45"/>
      <c r="Q544" s="45"/>
      <c r="R544" s="14" t="s">
        <v>1145</v>
      </c>
      <c r="S544" s="66" t="s">
        <v>3325</v>
      </c>
      <c r="T544" s="35" t="s">
        <v>617</v>
      </c>
      <c r="U544" s="35" t="s">
        <v>28</v>
      </c>
      <c r="V544" s="144">
        <v>84044.0</v>
      </c>
      <c r="W544" s="35" t="s">
        <v>29</v>
      </c>
      <c r="X544" s="42" t="s">
        <v>64</v>
      </c>
      <c r="Y544" s="29">
        <f t="shared" si="633"/>
        <v>44848</v>
      </c>
      <c r="Z544" s="30">
        <v>44946.0</v>
      </c>
      <c r="AA544" s="27" t="s">
        <v>3326</v>
      </c>
      <c r="AB544" s="27" t="str">
        <f t="shared" si="634"/>
        <v/>
      </c>
      <c r="AC544" s="31">
        <f t="shared" si="635"/>
        <v>98</v>
      </c>
      <c r="AD544" s="14" t="s">
        <v>3327</v>
      </c>
      <c r="AF544" s="51"/>
      <c r="AG544" s="32"/>
      <c r="AH544" s="14"/>
      <c r="AI544" s="14"/>
      <c r="AJ544" s="14"/>
      <c r="AK544" s="14"/>
      <c r="AL544" s="14"/>
    </row>
    <row r="545" ht="14.25" customHeight="1">
      <c r="A545" s="14">
        <v>10.0</v>
      </c>
      <c r="B545" s="30">
        <v>44915.0</v>
      </c>
      <c r="C545" s="31">
        <f t="shared" si="631"/>
        <v>997</v>
      </c>
      <c r="D545" s="14" t="s">
        <v>3328</v>
      </c>
      <c r="E545" s="34">
        <v>28932.0</v>
      </c>
      <c r="F545" s="27" t="s">
        <v>52</v>
      </c>
      <c r="G545" s="27">
        <v>36.0</v>
      </c>
      <c r="H545" s="27">
        <v>3.0</v>
      </c>
      <c r="I545" s="27">
        <v>1.0</v>
      </c>
      <c r="J545" s="27">
        <v>40.0</v>
      </c>
      <c r="K545" s="27"/>
      <c r="L545" s="27"/>
      <c r="M545" s="27"/>
      <c r="N545" s="27"/>
      <c r="O545" s="45" t="str">
        <f t="shared" ref="O545:P545" si="636">IF(M545&gt;0,1,"")</f>
        <v/>
      </c>
      <c r="P545" s="45" t="str">
        <f t="shared" si="636"/>
        <v/>
      </c>
      <c r="Q545" s="45"/>
      <c r="R545" s="14" t="s">
        <v>1055</v>
      </c>
      <c r="S545" s="35" t="s">
        <v>1056</v>
      </c>
      <c r="T545" s="35" t="s">
        <v>617</v>
      </c>
      <c r="U545" s="35" t="s">
        <v>28</v>
      </c>
      <c r="V545" s="144">
        <v>84044.0</v>
      </c>
      <c r="W545" s="35" t="s">
        <v>29</v>
      </c>
      <c r="X545" s="42" t="s">
        <v>64</v>
      </c>
      <c r="Y545" s="29">
        <f t="shared" si="633"/>
        <v>44915</v>
      </c>
      <c r="Z545" s="30">
        <v>44946.0</v>
      </c>
      <c r="AA545" s="27" t="s">
        <v>3329</v>
      </c>
      <c r="AB545" s="27" t="str">
        <f t="shared" si="634"/>
        <v/>
      </c>
      <c r="AC545" s="31">
        <f t="shared" si="635"/>
        <v>31</v>
      </c>
      <c r="AD545" s="14" t="s">
        <v>3330</v>
      </c>
      <c r="AF545" s="14"/>
      <c r="AG545" s="14"/>
      <c r="AH545" s="14"/>
      <c r="AI545" s="14"/>
      <c r="AJ545" s="14"/>
      <c r="AK545" s="14"/>
      <c r="AL545" s="14"/>
    </row>
    <row r="546" ht="14.25" customHeight="1">
      <c r="A546" s="14"/>
      <c r="B546" s="14"/>
      <c r="C546" s="27"/>
      <c r="D546" s="14"/>
      <c r="F546" s="27"/>
      <c r="G546" s="14"/>
      <c r="H546" s="14"/>
      <c r="I546" s="14"/>
      <c r="J546" s="27"/>
      <c r="K546" s="27"/>
      <c r="L546" s="27"/>
      <c r="M546" s="27"/>
      <c r="N546" s="27"/>
      <c r="O546" s="27"/>
      <c r="P546" s="27"/>
      <c r="Q546" s="27"/>
      <c r="R546" s="14"/>
      <c r="S546" s="14"/>
      <c r="T546" s="14"/>
      <c r="U546" s="14"/>
      <c r="V546" s="66"/>
      <c r="W546" s="14"/>
      <c r="X546" s="27"/>
      <c r="Y546" s="29"/>
      <c r="Z546" s="14"/>
      <c r="AA546" s="27"/>
      <c r="AB546" s="27"/>
      <c r="AC546" s="27"/>
      <c r="AD546" s="14"/>
      <c r="AE546" s="14"/>
      <c r="AF546" s="14"/>
    </row>
    <row r="547" ht="14.25" customHeight="1">
      <c r="A547" s="14">
        <v>16.0</v>
      </c>
      <c r="B547" s="30">
        <v>44894.0</v>
      </c>
      <c r="C547" s="31">
        <f t="shared" ref="C547:C548" si="638">B$3-B547</f>
        <v>1018</v>
      </c>
      <c r="D547" s="14" t="s">
        <v>3331</v>
      </c>
      <c r="E547" s="34">
        <v>79036.0</v>
      </c>
      <c r="F547" s="27" t="s">
        <v>52</v>
      </c>
      <c r="G547" s="27">
        <v>48.0</v>
      </c>
      <c r="H547" s="27">
        <v>3.0</v>
      </c>
      <c r="I547" s="27">
        <v>1.0</v>
      </c>
      <c r="J547" s="27">
        <v>52.0</v>
      </c>
      <c r="K547" s="27"/>
      <c r="L547" s="27"/>
      <c r="M547" s="27"/>
      <c r="N547" s="27"/>
      <c r="O547" s="45" t="str">
        <f t="shared" ref="O547:P547" si="637">IF(M547&gt;0,1,"")</f>
        <v/>
      </c>
      <c r="P547" s="45" t="str">
        <f t="shared" si="637"/>
        <v/>
      </c>
      <c r="Q547" s="45"/>
      <c r="R547" s="14" t="s">
        <v>2433</v>
      </c>
      <c r="S547" s="35" t="s">
        <v>1025</v>
      </c>
      <c r="T547" s="35" t="s">
        <v>108</v>
      </c>
      <c r="U547" s="35" t="s">
        <v>28</v>
      </c>
      <c r="V547" s="144">
        <v>84020.0</v>
      </c>
      <c r="W547" s="35" t="s">
        <v>29</v>
      </c>
      <c r="X547" s="42" t="s">
        <v>64</v>
      </c>
      <c r="Y547" s="29">
        <f t="shared" ref="Y547:Y548" si="639">IF(X547="V",B547,IF(X547="C",B547,""))</f>
        <v>44894</v>
      </c>
      <c r="Z547" s="30">
        <v>44951.0</v>
      </c>
      <c r="AA547" s="27" t="s">
        <v>3332</v>
      </c>
      <c r="AB547" s="27" t="str">
        <f t="shared" ref="AB547:AB548" si="640">IF(X547="V",B$3-Y547,IF(X547="C","",""))</f>
        <v/>
      </c>
      <c r="AC547" s="31">
        <f t="shared" ref="AC547:AC548" si="641">IF(X547="","",IF(X547="V","",IF(X547="C",Z547-Y547,"Yikes")))</f>
        <v>57</v>
      </c>
      <c r="AD547" s="14" t="s">
        <v>3333</v>
      </c>
      <c r="AF547" s="14"/>
      <c r="AG547" s="14"/>
      <c r="AH547" s="14"/>
      <c r="AI547" s="14"/>
      <c r="AJ547" s="14"/>
      <c r="AK547" s="14"/>
      <c r="AL547" s="14"/>
    </row>
    <row r="548" ht="14.25" customHeight="1">
      <c r="A548" s="39">
        <v>16.0</v>
      </c>
      <c r="B548" s="37">
        <v>44678.0</v>
      </c>
      <c r="C548" s="38">
        <f t="shared" si="638"/>
        <v>1234</v>
      </c>
      <c r="D548" s="39" t="s">
        <v>3316</v>
      </c>
      <c r="E548" s="40">
        <v>18263.0</v>
      </c>
      <c r="F548" s="36" t="s">
        <v>52</v>
      </c>
      <c r="G548" s="36"/>
      <c r="H548" s="36"/>
      <c r="I548" s="36"/>
      <c r="J548" s="36">
        <v>59.0</v>
      </c>
      <c r="O548" s="14"/>
      <c r="P548" s="14"/>
      <c r="Q548" s="14"/>
      <c r="R548" s="39" t="s">
        <v>1930</v>
      </c>
      <c r="S548" s="39" t="s">
        <v>1931</v>
      </c>
      <c r="T548" s="39" t="s">
        <v>114</v>
      </c>
      <c r="U548" s="39" t="s">
        <v>28</v>
      </c>
      <c r="V548" s="81">
        <v>84660.0</v>
      </c>
      <c r="W548" s="39" t="s">
        <v>35</v>
      </c>
      <c r="X548" s="36" t="s">
        <v>64</v>
      </c>
      <c r="Y548" s="37">
        <f t="shared" si="639"/>
        <v>44678</v>
      </c>
      <c r="Z548" s="37">
        <v>44953.0</v>
      </c>
      <c r="AA548" s="36" t="s">
        <v>3334</v>
      </c>
      <c r="AB548" s="36" t="str">
        <f t="shared" si="640"/>
        <v/>
      </c>
      <c r="AC548" s="38">
        <f t="shared" si="641"/>
        <v>275</v>
      </c>
      <c r="AD548" s="146" t="s">
        <v>3317</v>
      </c>
      <c r="AF548" s="14"/>
      <c r="AG548" s="14"/>
      <c r="AH548" s="14"/>
      <c r="AI548" s="14"/>
      <c r="AJ548" s="14"/>
      <c r="AK548" s="14"/>
      <c r="AL548" s="14"/>
    </row>
    <row r="549" ht="14.25" customHeight="1">
      <c r="A549" s="14"/>
      <c r="B549" s="14"/>
      <c r="C549" s="27"/>
      <c r="D549" s="14"/>
      <c r="F549" s="27"/>
      <c r="G549" s="14"/>
      <c r="H549" s="14"/>
      <c r="I549" s="14"/>
      <c r="J549" s="27"/>
      <c r="K549" s="27"/>
      <c r="L549" s="27"/>
      <c r="M549" s="27"/>
      <c r="N549" s="27"/>
      <c r="O549" s="27"/>
      <c r="P549" s="27"/>
      <c r="Q549" s="27"/>
      <c r="R549" s="14"/>
      <c r="S549" s="14"/>
      <c r="T549" s="14"/>
      <c r="U549" s="14"/>
      <c r="V549" s="66"/>
      <c r="W549" s="14"/>
      <c r="X549" s="27"/>
      <c r="Y549" s="29"/>
      <c r="Z549" s="14"/>
      <c r="AA549" s="27"/>
      <c r="AB549" s="27"/>
      <c r="AC549" s="27"/>
      <c r="AD549" s="14"/>
      <c r="AE549" s="14"/>
      <c r="AF549" s="14"/>
    </row>
    <row r="550" ht="14.25" customHeight="1">
      <c r="A550" s="14">
        <v>10.0</v>
      </c>
      <c r="B550" s="30">
        <v>44923.0</v>
      </c>
      <c r="C550" s="31">
        <f t="shared" ref="C550:C552" si="643">B$3-B550</f>
        <v>989</v>
      </c>
      <c r="D550" s="14" t="s">
        <v>3335</v>
      </c>
      <c r="E550" s="34">
        <v>92891.0</v>
      </c>
      <c r="F550" s="27" t="s">
        <v>52</v>
      </c>
      <c r="G550" s="27">
        <v>44.0</v>
      </c>
      <c r="H550" s="27">
        <v>4.0</v>
      </c>
      <c r="I550" s="27">
        <v>1.0</v>
      </c>
      <c r="J550" s="27">
        <v>49.0</v>
      </c>
      <c r="K550" s="27"/>
      <c r="L550" s="27"/>
      <c r="M550" s="27"/>
      <c r="N550" s="27"/>
      <c r="O550" s="45" t="str">
        <f t="shared" ref="O550:P550" si="642">IF(M550&gt;0,1,"")</f>
        <v/>
      </c>
      <c r="P550" s="45" t="str">
        <f t="shared" si="642"/>
        <v/>
      </c>
      <c r="Q550" s="45"/>
      <c r="R550" s="14" t="s">
        <v>1101</v>
      </c>
      <c r="S550" s="35" t="s">
        <v>1102</v>
      </c>
      <c r="T550" s="35" t="s">
        <v>641</v>
      </c>
      <c r="U550" s="35" t="s">
        <v>28</v>
      </c>
      <c r="V550" s="144">
        <v>84095.0</v>
      </c>
      <c r="W550" s="35" t="s">
        <v>29</v>
      </c>
      <c r="X550" s="42" t="s">
        <v>64</v>
      </c>
      <c r="Y550" s="29">
        <f t="shared" ref="Y550:Y552" si="644">IF(X550="V",B550,IF(X550="C",B550,""))</f>
        <v>44923</v>
      </c>
      <c r="Z550" s="30">
        <v>44958.0</v>
      </c>
      <c r="AA550" s="27" t="s">
        <v>3336</v>
      </c>
      <c r="AB550" s="27" t="str">
        <f t="shared" ref="AB550:AB552" si="645">IF(X550="V",B$3-Y550,IF(X550="C","",""))</f>
        <v/>
      </c>
      <c r="AC550" s="31">
        <f t="shared" ref="AC550:AC552" si="646">IF(X550="","",IF(X550="V","",IF(X550="C",Z550-Y550,"Yikes")))</f>
        <v>35</v>
      </c>
      <c r="AD550" s="14" t="s">
        <v>3337</v>
      </c>
      <c r="AF550" s="14"/>
      <c r="AG550" s="14"/>
      <c r="AH550" s="14"/>
      <c r="AI550" s="14"/>
      <c r="AJ550" s="14"/>
      <c r="AK550" s="14"/>
      <c r="AL550" s="14"/>
    </row>
    <row r="551" ht="14.25" customHeight="1">
      <c r="A551" s="39">
        <v>8.0</v>
      </c>
      <c r="B551" s="37">
        <v>44916.0</v>
      </c>
      <c r="C551" s="38">
        <f t="shared" si="643"/>
        <v>996</v>
      </c>
      <c r="D551" s="39" t="s">
        <v>3338</v>
      </c>
      <c r="E551" s="40">
        <v>56988.0</v>
      </c>
      <c r="F551" s="36" t="s">
        <v>52</v>
      </c>
      <c r="G551" s="36">
        <v>26.0</v>
      </c>
      <c r="H551" s="36">
        <v>3.0</v>
      </c>
      <c r="I551" s="36">
        <v>1.0</v>
      </c>
      <c r="J551" s="36">
        <v>30.0</v>
      </c>
      <c r="O551" s="14"/>
      <c r="P551" s="14"/>
      <c r="Q551" s="14"/>
      <c r="R551" s="39" t="s">
        <v>364</v>
      </c>
      <c r="S551" s="39" t="s">
        <v>1080</v>
      </c>
      <c r="T551" s="39" t="s">
        <v>48</v>
      </c>
      <c r="U551" s="39" t="s">
        <v>28</v>
      </c>
      <c r="V551" s="81">
        <v>84601.0</v>
      </c>
      <c r="W551" s="39" t="s">
        <v>35</v>
      </c>
      <c r="X551" s="36" t="s">
        <v>64</v>
      </c>
      <c r="Y551" s="37">
        <f t="shared" si="644"/>
        <v>44916</v>
      </c>
      <c r="Z551" s="37">
        <v>44959.0</v>
      </c>
      <c r="AA551" s="36" t="s">
        <v>3339</v>
      </c>
      <c r="AB551" s="36" t="str">
        <f t="shared" si="645"/>
        <v/>
      </c>
      <c r="AC551" s="38">
        <f t="shared" si="646"/>
        <v>43</v>
      </c>
      <c r="AD551" s="146" t="s">
        <v>3340</v>
      </c>
      <c r="AE551" s="14"/>
      <c r="AF551" s="14"/>
      <c r="AG551" s="14"/>
      <c r="AH551" s="14"/>
      <c r="AI551" s="14"/>
      <c r="AJ551" s="14"/>
      <c r="AK551" s="14"/>
      <c r="AL551" s="14"/>
    </row>
    <row r="552" ht="14.25" customHeight="1">
      <c r="A552" s="39">
        <v>10.0</v>
      </c>
      <c r="B552" s="37">
        <v>44916.0</v>
      </c>
      <c r="C552" s="38">
        <f t="shared" si="643"/>
        <v>996</v>
      </c>
      <c r="D552" s="39" t="s">
        <v>3341</v>
      </c>
      <c r="E552" s="40">
        <v>78390.0</v>
      </c>
      <c r="F552" s="36" t="s">
        <v>52</v>
      </c>
      <c r="G552" s="36">
        <v>14.0</v>
      </c>
      <c r="H552" s="36">
        <v>3.0</v>
      </c>
      <c r="I552" s="36">
        <v>1.0</v>
      </c>
      <c r="J552" s="36">
        <v>18.0</v>
      </c>
      <c r="O552" s="14"/>
      <c r="P552" s="14"/>
      <c r="Q552" s="14"/>
      <c r="R552" s="39" t="s">
        <v>1250</v>
      </c>
      <c r="S552" s="39" t="s">
        <v>1251</v>
      </c>
      <c r="T552" s="39" t="s">
        <v>48</v>
      </c>
      <c r="U552" s="39" t="s">
        <v>28</v>
      </c>
      <c r="V552" s="81">
        <v>84601.0</v>
      </c>
      <c r="W552" s="39" t="s">
        <v>35</v>
      </c>
      <c r="X552" s="36" t="s">
        <v>64</v>
      </c>
      <c r="Y552" s="37">
        <f t="shared" si="644"/>
        <v>44916</v>
      </c>
      <c r="Z552" s="37">
        <v>44959.0</v>
      </c>
      <c r="AA552" s="36" t="s">
        <v>3342</v>
      </c>
      <c r="AB552" s="36" t="str">
        <f t="shared" si="645"/>
        <v/>
      </c>
      <c r="AC552" s="38">
        <f t="shared" si="646"/>
        <v>43</v>
      </c>
      <c r="AD552" s="146" t="s">
        <v>3343</v>
      </c>
      <c r="AE552" s="14"/>
      <c r="AF552" s="14"/>
      <c r="AG552" s="14"/>
      <c r="AH552" s="14"/>
      <c r="AI552" s="14"/>
      <c r="AJ552" s="14"/>
      <c r="AK552" s="14"/>
      <c r="AL552" s="14"/>
    </row>
    <row r="553" ht="14.25" customHeight="1">
      <c r="A553" s="14"/>
      <c r="B553" s="14"/>
      <c r="C553" s="27"/>
      <c r="D553" s="14"/>
      <c r="F553" s="27"/>
      <c r="G553" s="14"/>
      <c r="H553" s="14"/>
      <c r="I553" s="14"/>
      <c r="J553" s="27"/>
      <c r="K553" s="27"/>
      <c r="L553" s="27"/>
      <c r="M553" s="27"/>
      <c r="N553" s="27"/>
      <c r="O553" s="27"/>
      <c r="P553" s="27"/>
      <c r="Q553" s="27"/>
      <c r="R553" s="14"/>
      <c r="S553" s="14"/>
      <c r="T553" s="14"/>
      <c r="U553" s="14"/>
      <c r="V553" s="66"/>
      <c r="W553" s="14"/>
      <c r="X553" s="27"/>
      <c r="Y553" s="29"/>
      <c r="Z553" s="14"/>
      <c r="AA553" s="27"/>
      <c r="AB553" s="27"/>
      <c r="AC553" s="27"/>
      <c r="AD553" s="14"/>
      <c r="AE553" s="14"/>
      <c r="AF553" s="14"/>
    </row>
    <row r="554" ht="14.25" customHeight="1">
      <c r="A554" s="59">
        <v>18.0</v>
      </c>
      <c r="B554" s="60">
        <v>44960.0</v>
      </c>
      <c r="C554" s="61">
        <f t="shared" ref="C554:C557" si="647">B$3-B554</f>
        <v>952</v>
      </c>
      <c r="D554" s="59" t="s">
        <v>3344</v>
      </c>
      <c r="E554" s="59">
        <v>1.2240041E7</v>
      </c>
      <c r="F554" s="45" t="s">
        <v>52</v>
      </c>
      <c r="G554" s="45">
        <v>90.0</v>
      </c>
      <c r="H554" s="45">
        <v>6.0</v>
      </c>
      <c r="I554" s="45">
        <v>2.0</v>
      </c>
      <c r="J554" s="45">
        <v>98.0</v>
      </c>
      <c r="K554" s="45"/>
      <c r="L554" s="45"/>
      <c r="M554" s="45"/>
      <c r="N554" s="45"/>
      <c r="O554" s="45"/>
      <c r="P554" s="45"/>
      <c r="Q554" s="45"/>
      <c r="R554" s="59" t="s">
        <v>1148</v>
      </c>
      <c r="S554" s="59" t="s">
        <v>1149</v>
      </c>
      <c r="T554" s="59" t="s">
        <v>617</v>
      </c>
      <c r="U554" s="59" t="s">
        <v>28</v>
      </c>
      <c r="V554" s="73">
        <v>84044.0</v>
      </c>
      <c r="W554" s="59" t="s">
        <v>29</v>
      </c>
      <c r="X554" s="45" t="s">
        <v>1642</v>
      </c>
      <c r="Y554" s="60">
        <f t="shared" ref="Y554:Y557" si="649">IF(X554="V",B554,IF(X554="C",B554,""))</f>
        <v>44960</v>
      </c>
      <c r="Z554" s="60"/>
      <c r="AA554" s="45" t="s">
        <v>3345</v>
      </c>
      <c r="AB554" s="45">
        <f t="shared" ref="AB554:AB557" si="650">IF(X554="V",B$3-Y554,IF(X554="C","",""))</f>
        <v>952</v>
      </c>
      <c r="AC554" s="61" t="str">
        <f t="shared" ref="AC554:AC557" si="651">IF(X554="","",IF(X554="V","",IF(X554="C",Z554-Y554,"Yikes")))</f>
        <v/>
      </c>
      <c r="AD554" s="180" t="s">
        <v>3346</v>
      </c>
      <c r="AF554" s="14"/>
      <c r="AG554" s="14"/>
      <c r="AH554" s="14"/>
      <c r="AI554" s="14"/>
      <c r="AJ554" s="14"/>
      <c r="AK554" s="14"/>
      <c r="AL554" s="14"/>
    </row>
    <row r="555" ht="14.25" customHeight="1">
      <c r="A555" s="14">
        <v>12.0</v>
      </c>
      <c r="B555" s="30">
        <v>44918.0</v>
      </c>
      <c r="C555" s="31">
        <f t="shared" si="647"/>
        <v>994</v>
      </c>
      <c r="D555" s="14" t="s">
        <v>3347</v>
      </c>
      <c r="E555" s="34">
        <v>29542.0</v>
      </c>
      <c r="F555" s="27" t="s">
        <v>52</v>
      </c>
      <c r="G555" s="27">
        <v>36.0</v>
      </c>
      <c r="H555" s="27">
        <v>2.0</v>
      </c>
      <c r="I555" s="27">
        <v>1.0</v>
      </c>
      <c r="J555" s="27">
        <v>39.0</v>
      </c>
      <c r="K555" s="27"/>
      <c r="L555" s="27"/>
      <c r="M555" s="27"/>
      <c r="N555" s="27"/>
      <c r="O555" s="45" t="str">
        <f t="shared" ref="O555:P555" si="648">IF(M555&gt;0,1,"")</f>
        <v/>
      </c>
      <c r="P555" s="45" t="str">
        <f t="shared" si="648"/>
        <v/>
      </c>
      <c r="Q555" s="45"/>
      <c r="R555" s="14" t="s">
        <v>946</v>
      </c>
      <c r="S555" s="35" t="s">
        <v>947</v>
      </c>
      <c r="T555" s="35" t="s">
        <v>418</v>
      </c>
      <c r="U555" s="35" t="s">
        <v>28</v>
      </c>
      <c r="V555" s="144">
        <v>84117.0</v>
      </c>
      <c r="W555" s="35" t="s">
        <v>29</v>
      </c>
      <c r="X555" s="42" t="s">
        <v>64</v>
      </c>
      <c r="Y555" s="29">
        <f t="shared" si="649"/>
        <v>44918</v>
      </c>
      <c r="Z555" s="30">
        <v>44964.0</v>
      </c>
      <c r="AA555" s="27" t="s">
        <v>3348</v>
      </c>
      <c r="AB555" s="27" t="str">
        <f t="shared" si="650"/>
        <v/>
      </c>
      <c r="AC555" s="31">
        <f t="shared" si="651"/>
        <v>46</v>
      </c>
      <c r="AD555" s="14" t="s">
        <v>3349</v>
      </c>
      <c r="AF555" s="14"/>
      <c r="AG555" s="14"/>
      <c r="AH555" s="14"/>
      <c r="AI555" s="14"/>
      <c r="AJ555" s="14"/>
      <c r="AK555" s="14"/>
      <c r="AL555" s="14"/>
    </row>
    <row r="556" ht="14.25" customHeight="1">
      <c r="A556" s="14">
        <v>12.0</v>
      </c>
      <c r="B556" s="30">
        <v>44964.0</v>
      </c>
      <c r="C556" s="31">
        <f t="shared" si="647"/>
        <v>948</v>
      </c>
      <c r="D556" s="14" t="s">
        <v>3350</v>
      </c>
      <c r="E556" s="34">
        <v>114091.0</v>
      </c>
      <c r="F556" s="27" t="s">
        <v>52</v>
      </c>
      <c r="G556" s="27">
        <v>44.0</v>
      </c>
      <c r="H556" s="27">
        <v>4.0</v>
      </c>
      <c r="I556" s="27">
        <v>1.0</v>
      </c>
      <c r="J556" s="27">
        <v>49.0</v>
      </c>
      <c r="K556" s="27"/>
      <c r="L556" s="27"/>
      <c r="M556" s="27"/>
      <c r="N556" s="27"/>
      <c r="O556" s="45" t="str">
        <f t="shared" ref="O556:P556" si="652">IF(M556&gt;0,1,"")</f>
        <v/>
      </c>
      <c r="P556" s="45" t="str">
        <f t="shared" si="652"/>
        <v/>
      </c>
      <c r="Q556" s="45"/>
      <c r="R556" s="14" t="s">
        <v>1271</v>
      </c>
      <c r="S556" s="35" t="s">
        <v>1272</v>
      </c>
      <c r="T556" s="35" t="s">
        <v>453</v>
      </c>
      <c r="U556" s="35" t="s">
        <v>28</v>
      </c>
      <c r="V556" s="144">
        <v>84088.0</v>
      </c>
      <c r="W556" s="35" t="s">
        <v>29</v>
      </c>
      <c r="X556" s="42" t="s">
        <v>64</v>
      </c>
      <c r="Y556" s="29">
        <f t="shared" si="649"/>
        <v>44964</v>
      </c>
      <c r="Z556" s="30">
        <v>44965.0</v>
      </c>
      <c r="AA556" s="27" t="s">
        <v>3351</v>
      </c>
      <c r="AB556" s="27" t="str">
        <f t="shared" si="650"/>
        <v/>
      </c>
      <c r="AC556" s="31">
        <f t="shared" si="651"/>
        <v>1</v>
      </c>
      <c r="AD556" s="14" t="s">
        <v>3352</v>
      </c>
      <c r="AF556" s="14"/>
      <c r="AG556" s="14"/>
      <c r="AH556" s="14"/>
      <c r="AI556" s="14"/>
      <c r="AJ556" s="14"/>
      <c r="AK556" s="14"/>
      <c r="AL556" s="14"/>
    </row>
    <row r="557" ht="14.25" customHeight="1">
      <c r="A557" s="39">
        <v>12.0</v>
      </c>
      <c r="B557" s="37">
        <v>44859.0</v>
      </c>
      <c r="C557" s="38">
        <f t="shared" si="647"/>
        <v>1053</v>
      </c>
      <c r="D557" s="39" t="s">
        <v>3353</v>
      </c>
      <c r="E557" s="40">
        <v>112290.0</v>
      </c>
      <c r="F557" s="36" t="s">
        <v>52</v>
      </c>
      <c r="G557" s="36">
        <v>60.0</v>
      </c>
      <c r="H557" s="36">
        <v>4.0</v>
      </c>
      <c r="I557" s="36">
        <v>2.0</v>
      </c>
      <c r="J557" s="36">
        <v>66.0</v>
      </c>
      <c r="O557" s="14"/>
      <c r="P557" s="14"/>
      <c r="Q557" s="14"/>
      <c r="R557" s="39" t="s">
        <v>1041</v>
      </c>
      <c r="S557" s="39" t="s">
        <v>1043</v>
      </c>
      <c r="T557" s="39" t="s">
        <v>277</v>
      </c>
      <c r="U557" s="39" t="s">
        <v>28</v>
      </c>
      <c r="V557" s="81">
        <v>84403.0</v>
      </c>
      <c r="W557" s="39" t="s">
        <v>35</v>
      </c>
      <c r="X557" s="36" t="s">
        <v>1642</v>
      </c>
      <c r="Y557" s="37">
        <f t="shared" si="649"/>
        <v>44859</v>
      </c>
      <c r="Z557" s="37"/>
      <c r="AA557" s="36"/>
      <c r="AB557" s="36">
        <f t="shared" si="650"/>
        <v>1053</v>
      </c>
      <c r="AC557" s="38" t="str">
        <f t="shared" si="651"/>
        <v/>
      </c>
      <c r="AD557" s="146" t="s">
        <v>3354</v>
      </c>
      <c r="AE557" s="14"/>
      <c r="AF557" s="14"/>
      <c r="AG557" s="14"/>
      <c r="AH557" s="14"/>
      <c r="AI557" s="14"/>
      <c r="AJ557" s="14"/>
      <c r="AK557" s="14"/>
      <c r="AL557" s="14"/>
    </row>
    <row r="558" ht="14.25" customHeight="1">
      <c r="A558" s="14"/>
      <c r="B558" s="14"/>
      <c r="C558" s="27"/>
      <c r="D558" s="14"/>
      <c r="F558" s="27"/>
      <c r="G558" s="14"/>
      <c r="H558" s="14"/>
      <c r="I558" s="14"/>
      <c r="J558" s="27"/>
      <c r="K558" s="27"/>
      <c r="L558" s="27"/>
      <c r="M558" s="27"/>
      <c r="N558" s="27"/>
      <c r="O558" s="27"/>
      <c r="P558" s="27"/>
      <c r="Q558" s="27"/>
      <c r="R558" s="14"/>
      <c r="S558" s="14"/>
      <c r="T558" s="14"/>
      <c r="U558" s="14"/>
      <c r="V558" s="66"/>
      <c r="W558" s="14"/>
      <c r="X558" s="27"/>
      <c r="Y558" s="29"/>
      <c r="Z558" s="14"/>
      <c r="AA558" s="27"/>
      <c r="AB558" s="27"/>
      <c r="AC558" s="27"/>
      <c r="AD558" s="14"/>
      <c r="AE558" s="14"/>
      <c r="AF558" s="14"/>
    </row>
    <row r="559" ht="14.25" customHeight="1">
      <c r="A559" s="14">
        <v>12.0</v>
      </c>
      <c r="B559" s="30">
        <v>44929.0</v>
      </c>
      <c r="C559" s="31">
        <f t="shared" ref="C559:C560" si="654">B$3-B559</f>
        <v>983</v>
      </c>
      <c r="D559" s="14" t="s">
        <v>3355</v>
      </c>
      <c r="E559" s="34">
        <v>1.2235959E7</v>
      </c>
      <c r="F559" s="27" t="s">
        <v>52</v>
      </c>
      <c r="G559" s="27">
        <v>40.0</v>
      </c>
      <c r="H559" s="27">
        <v>3.0</v>
      </c>
      <c r="I559" s="27">
        <v>1.0</v>
      </c>
      <c r="J559" s="27">
        <v>44.0</v>
      </c>
      <c r="K559" s="27"/>
      <c r="L559" s="27"/>
      <c r="M559" s="27"/>
      <c r="N559" s="27"/>
      <c r="O559" s="45" t="str">
        <f t="shared" ref="O559:P559" si="653">IF(M559&gt;0,1,"")</f>
        <v/>
      </c>
      <c r="P559" s="45" t="str">
        <f t="shared" si="653"/>
        <v/>
      </c>
      <c r="Q559" s="45"/>
      <c r="R559" s="14" t="s">
        <v>1175</v>
      </c>
      <c r="S559" s="35" t="s">
        <v>1176</v>
      </c>
      <c r="T559" s="35" t="s">
        <v>27</v>
      </c>
      <c r="U559" s="35" t="s">
        <v>28</v>
      </c>
      <c r="V559" s="144">
        <v>84047.0</v>
      </c>
      <c r="W559" s="35" t="s">
        <v>29</v>
      </c>
      <c r="X559" s="42" t="s">
        <v>64</v>
      </c>
      <c r="Y559" s="29">
        <f t="shared" ref="Y559:Y560" si="656">IF(X559="V",B559,IF(X559="C",B559,""))</f>
        <v>44929</v>
      </c>
      <c r="Z559" s="30">
        <v>44978.0</v>
      </c>
      <c r="AA559" s="27" t="s">
        <v>3356</v>
      </c>
      <c r="AB559" s="27" t="str">
        <f t="shared" ref="AB559:AB560" si="657">IF(X559="V",B$3-Y559,IF(X559="C","",""))</f>
        <v/>
      </c>
      <c r="AC559" s="31">
        <f t="shared" ref="AC559:AC560" si="658">IF(X559="","",IF(X559="V","",IF(X559="C",Z559-Y559,"Yikes")))</f>
        <v>49</v>
      </c>
      <c r="AD559" s="14" t="s">
        <v>3357</v>
      </c>
      <c r="AF559" s="14"/>
      <c r="AG559" s="14"/>
      <c r="AH559" s="14"/>
      <c r="AI559" s="14"/>
      <c r="AJ559" s="14"/>
      <c r="AK559" s="14"/>
      <c r="AL559" s="14"/>
    </row>
    <row r="560" ht="14.25" customHeight="1">
      <c r="A560" s="14">
        <v>10.0</v>
      </c>
      <c r="B560" s="30">
        <v>44965.0</v>
      </c>
      <c r="C560" s="31">
        <f t="shared" si="654"/>
        <v>947</v>
      </c>
      <c r="D560" s="14" t="s">
        <v>3358</v>
      </c>
      <c r="E560" s="34">
        <v>117653.0</v>
      </c>
      <c r="F560" s="27" t="s">
        <v>52</v>
      </c>
      <c r="G560" s="27">
        <v>50.0</v>
      </c>
      <c r="H560" s="27">
        <v>5.0</v>
      </c>
      <c r="I560" s="27">
        <v>2.0</v>
      </c>
      <c r="J560" s="27">
        <v>57.0</v>
      </c>
      <c r="K560" s="27"/>
      <c r="L560" s="27"/>
      <c r="M560" s="27"/>
      <c r="N560" s="27"/>
      <c r="O560" s="45" t="str">
        <f t="shared" ref="O560:P560" si="655">IF(M560&gt;0,1,"")</f>
        <v/>
      </c>
      <c r="P560" s="45" t="str">
        <f t="shared" si="655"/>
        <v/>
      </c>
      <c r="Q560" s="45"/>
      <c r="R560" s="14" t="s">
        <v>1036</v>
      </c>
      <c r="S560" s="35" t="s">
        <v>1038</v>
      </c>
      <c r="T560" s="35" t="s">
        <v>195</v>
      </c>
      <c r="U560" s="35" t="s">
        <v>28</v>
      </c>
      <c r="V560" s="144">
        <v>84047.0</v>
      </c>
      <c r="W560" s="35" t="s">
        <v>29</v>
      </c>
      <c r="X560" s="42" t="s">
        <v>64</v>
      </c>
      <c r="Y560" s="29">
        <f t="shared" si="656"/>
        <v>44965</v>
      </c>
      <c r="Z560" s="30">
        <v>44981.0</v>
      </c>
      <c r="AA560" s="27" t="s">
        <v>3359</v>
      </c>
      <c r="AB560" s="27" t="str">
        <f t="shared" si="657"/>
        <v/>
      </c>
      <c r="AC560" s="31">
        <f t="shared" si="658"/>
        <v>16</v>
      </c>
      <c r="AD560" s="14" t="s">
        <v>3360</v>
      </c>
      <c r="AF560" s="14"/>
      <c r="AG560" s="14"/>
      <c r="AH560" s="14"/>
      <c r="AI560" s="14"/>
      <c r="AJ560" s="14"/>
      <c r="AK560" s="14"/>
      <c r="AL560" s="14"/>
    </row>
    <row r="561" ht="14.25" customHeight="1">
      <c r="A561" s="14"/>
      <c r="B561" s="14"/>
      <c r="C561" s="27"/>
      <c r="D561" s="14"/>
      <c r="F561" s="27"/>
      <c r="G561" s="14"/>
      <c r="H561" s="14"/>
      <c r="I561" s="14"/>
      <c r="J561" s="27"/>
      <c r="K561" s="27"/>
      <c r="L561" s="27"/>
      <c r="M561" s="27"/>
      <c r="N561" s="27"/>
      <c r="O561" s="27"/>
      <c r="P561" s="27"/>
      <c r="Q561" s="27"/>
      <c r="R561" s="14"/>
      <c r="S561" s="14"/>
      <c r="T561" s="14"/>
      <c r="U561" s="14"/>
      <c r="V561" s="66"/>
      <c r="W561" s="14"/>
      <c r="X561" s="27"/>
      <c r="Y561" s="29"/>
      <c r="Z561" s="14"/>
      <c r="AA561" s="27"/>
      <c r="AB561" s="27"/>
      <c r="AC561" s="27"/>
      <c r="AD561" s="14"/>
      <c r="AE561" s="14"/>
      <c r="AF561" s="14"/>
    </row>
    <row r="562" ht="14.25" customHeight="1">
      <c r="A562" s="57">
        <v>8.0</v>
      </c>
      <c r="B562" s="181">
        <v>44568.0</v>
      </c>
      <c r="C562" s="182">
        <f t="shared" ref="C562:C568" si="660">B$3-B562</f>
        <v>1344</v>
      </c>
      <c r="D562" s="57" t="s">
        <v>2699</v>
      </c>
      <c r="E562" s="57">
        <v>43406.0</v>
      </c>
      <c r="F562" s="183" t="s">
        <v>52</v>
      </c>
      <c r="G562" s="183"/>
      <c r="H562" s="183"/>
      <c r="I562" s="183"/>
      <c r="J562" s="183">
        <v>0.0</v>
      </c>
      <c r="K562" s="183">
        <v>32.0</v>
      </c>
      <c r="L562" s="183"/>
      <c r="M562" s="183"/>
      <c r="N562" s="183"/>
      <c r="O562" s="45" t="str">
        <f t="shared" ref="O562:P562" si="659">IF(M562&gt;0,1,"")</f>
        <v/>
      </c>
      <c r="P562" s="45" t="str">
        <f t="shared" si="659"/>
        <v/>
      </c>
      <c r="Q562" s="45"/>
      <c r="R562" s="57" t="s">
        <v>3361</v>
      </c>
      <c r="S562" s="184" t="s">
        <v>2701</v>
      </c>
      <c r="T562" s="184" t="s">
        <v>186</v>
      </c>
      <c r="U562" s="184" t="s">
        <v>28</v>
      </c>
      <c r="V562" s="185">
        <v>84108.0</v>
      </c>
      <c r="W562" s="184" t="s">
        <v>29</v>
      </c>
      <c r="X562" s="186"/>
      <c r="Y562" s="29" t="str">
        <f t="shared" ref="Y562:Y568" si="661">IF(X562="V",B562,IF(X562="C",B562,""))</f>
        <v/>
      </c>
      <c r="Z562" s="30"/>
      <c r="AA562" s="186"/>
      <c r="AB562" s="27" t="str">
        <f t="shared" ref="AB562:AB568" si="662">IF(X562="V",B$3-Y562,IF(X562="C","",""))</f>
        <v/>
      </c>
      <c r="AC562" s="31" t="str">
        <f t="shared" ref="AC562:AC568" si="663">IF(X562="","",IF(X562="V","",IF(X562="C",Z562-Y562,"Yikes")))</f>
        <v/>
      </c>
      <c r="AD562" s="184" t="s">
        <v>3362</v>
      </c>
      <c r="AE562" s="14"/>
      <c r="AF562" s="14"/>
    </row>
    <row r="563" ht="14.25" customHeight="1">
      <c r="A563" s="39">
        <v>16.0</v>
      </c>
      <c r="B563" s="37">
        <v>44707.0</v>
      </c>
      <c r="C563" s="38">
        <f t="shared" si="660"/>
        <v>1205</v>
      </c>
      <c r="D563" s="39" t="s">
        <v>3305</v>
      </c>
      <c r="E563" s="40">
        <v>117149.0</v>
      </c>
      <c r="F563" s="36" t="s">
        <v>52</v>
      </c>
      <c r="G563" s="36"/>
      <c r="H563" s="36"/>
      <c r="I563" s="36"/>
      <c r="J563" s="36">
        <v>86.0</v>
      </c>
      <c r="O563" s="14"/>
      <c r="P563" s="14"/>
      <c r="Q563" s="14"/>
      <c r="R563" s="39" t="s">
        <v>473</v>
      </c>
      <c r="S563" s="39" t="s">
        <v>474</v>
      </c>
      <c r="T563" s="39" t="s">
        <v>43</v>
      </c>
      <c r="U563" s="39" t="s">
        <v>28</v>
      </c>
      <c r="V563" s="81">
        <v>84045.0</v>
      </c>
      <c r="W563" s="39" t="s">
        <v>35</v>
      </c>
      <c r="X563" s="36" t="s">
        <v>64</v>
      </c>
      <c r="Y563" s="37">
        <f t="shared" si="661"/>
        <v>44707</v>
      </c>
      <c r="Z563" s="37">
        <v>44986.0</v>
      </c>
      <c r="AA563" s="36" t="s">
        <v>3363</v>
      </c>
      <c r="AB563" s="36" t="str">
        <f t="shared" si="662"/>
        <v/>
      </c>
      <c r="AC563" s="38">
        <f t="shared" si="663"/>
        <v>279</v>
      </c>
      <c r="AD563" s="146" t="s">
        <v>3306</v>
      </c>
      <c r="AF563" s="14"/>
      <c r="AG563" s="14"/>
      <c r="AH563" s="14"/>
      <c r="AI563" s="14"/>
      <c r="AJ563" s="14"/>
      <c r="AK563" s="14"/>
      <c r="AL563" s="14"/>
    </row>
    <row r="564" ht="14.25" customHeight="1">
      <c r="A564" s="39">
        <v>18.0</v>
      </c>
      <c r="B564" s="37">
        <v>44802.0</v>
      </c>
      <c r="C564" s="38">
        <f t="shared" si="660"/>
        <v>1110</v>
      </c>
      <c r="D564" s="39" t="s">
        <v>3364</v>
      </c>
      <c r="E564" s="39">
        <v>125502.0</v>
      </c>
      <c r="F564" s="36" t="s">
        <v>52</v>
      </c>
      <c r="G564" s="36">
        <v>108.0</v>
      </c>
      <c r="H564" s="36">
        <v>4.0</v>
      </c>
      <c r="I564" s="36">
        <v>2.0</v>
      </c>
      <c r="J564" s="36">
        <v>114.0</v>
      </c>
      <c r="K564" s="36"/>
      <c r="L564" s="36"/>
      <c r="M564" s="36"/>
      <c r="N564" s="36"/>
      <c r="O564" s="36" t="str">
        <f t="shared" ref="O564:P564" si="664">IF(M564&gt;0,1,"")</f>
        <v/>
      </c>
      <c r="P564" s="36" t="str">
        <f t="shared" si="664"/>
        <v/>
      </c>
      <c r="Q564" s="36"/>
      <c r="R564" s="39" t="s">
        <v>798</v>
      </c>
      <c r="S564" s="44" t="s">
        <v>800</v>
      </c>
      <c r="T564" s="44" t="s">
        <v>43</v>
      </c>
      <c r="U564" s="44" t="s">
        <v>28</v>
      </c>
      <c r="V564" s="167">
        <v>84045.0</v>
      </c>
      <c r="W564" s="44" t="s">
        <v>35</v>
      </c>
      <c r="X564" s="36" t="s">
        <v>64</v>
      </c>
      <c r="Y564" s="37">
        <f t="shared" si="661"/>
        <v>44802</v>
      </c>
      <c r="Z564" s="37">
        <v>44986.0</v>
      </c>
      <c r="AA564" s="36" t="s">
        <v>3365</v>
      </c>
      <c r="AB564" s="36" t="str">
        <f t="shared" si="662"/>
        <v/>
      </c>
      <c r="AC564" s="38">
        <f t="shared" si="663"/>
        <v>184</v>
      </c>
      <c r="AD564" s="146" t="s">
        <v>3366</v>
      </c>
      <c r="AF564" s="14"/>
      <c r="AG564" s="14"/>
      <c r="AH564" s="56"/>
      <c r="AI564" s="56"/>
      <c r="AJ564" s="14"/>
      <c r="AK564" s="14"/>
      <c r="AL564" s="14"/>
    </row>
    <row r="565" ht="14.25" customHeight="1">
      <c r="A565" s="39">
        <v>8.0</v>
      </c>
      <c r="B565" s="37">
        <v>44902.0</v>
      </c>
      <c r="C565" s="38">
        <f t="shared" si="660"/>
        <v>1010</v>
      </c>
      <c r="D565" s="39" t="s">
        <v>3367</v>
      </c>
      <c r="E565" s="40">
        <v>4821.0</v>
      </c>
      <c r="F565" s="36" t="s">
        <v>52</v>
      </c>
      <c r="G565" s="36">
        <v>28.0</v>
      </c>
      <c r="H565" s="36">
        <v>3.0</v>
      </c>
      <c r="I565" s="36">
        <v>1.0</v>
      </c>
      <c r="J565" s="36">
        <v>32.0</v>
      </c>
      <c r="O565" s="14"/>
      <c r="P565" s="14"/>
      <c r="Q565" s="14"/>
      <c r="R565" s="39" t="s">
        <v>1076</v>
      </c>
      <c r="S565" s="39" t="s">
        <v>1077</v>
      </c>
      <c r="T565" s="39" t="s">
        <v>48</v>
      </c>
      <c r="U565" s="39" t="s">
        <v>28</v>
      </c>
      <c r="V565" s="81">
        <v>84601.0</v>
      </c>
      <c r="W565" s="39" t="s">
        <v>35</v>
      </c>
      <c r="X565" s="36" t="s">
        <v>64</v>
      </c>
      <c r="Y565" s="37">
        <f t="shared" si="661"/>
        <v>44902</v>
      </c>
      <c r="Z565" s="37">
        <v>44986.0</v>
      </c>
      <c r="AA565" s="36" t="s">
        <v>3368</v>
      </c>
      <c r="AB565" s="36" t="str">
        <f t="shared" si="662"/>
        <v/>
      </c>
      <c r="AC565" s="38">
        <f t="shared" si="663"/>
        <v>84</v>
      </c>
      <c r="AD565" s="146" t="s">
        <v>3369</v>
      </c>
      <c r="AE565" s="14"/>
      <c r="AF565" s="14"/>
      <c r="AG565" s="14"/>
      <c r="AH565" s="14"/>
      <c r="AI565" s="14"/>
      <c r="AJ565" s="14"/>
      <c r="AK565" s="14"/>
      <c r="AL565" s="14"/>
    </row>
    <row r="566" ht="14.25" customHeight="1">
      <c r="A566" s="39">
        <v>10.0</v>
      </c>
      <c r="B566" s="37">
        <v>44959.0</v>
      </c>
      <c r="C566" s="38">
        <f t="shared" si="660"/>
        <v>953</v>
      </c>
      <c r="D566" s="39" t="s">
        <v>3370</v>
      </c>
      <c r="E566" s="40">
        <v>112927.0</v>
      </c>
      <c r="F566" s="36" t="s">
        <v>52</v>
      </c>
      <c r="G566" s="36">
        <v>50.0</v>
      </c>
      <c r="H566" s="36">
        <v>4.0</v>
      </c>
      <c r="I566" s="36">
        <v>2.0</v>
      </c>
      <c r="J566" s="36">
        <v>56.0</v>
      </c>
      <c r="O566" s="14"/>
      <c r="P566" s="14"/>
      <c r="Q566" s="14"/>
      <c r="R566" s="39" t="s">
        <v>1314</v>
      </c>
      <c r="S566" s="39" t="s">
        <v>1315</v>
      </c>
      <c r="T566" s="39" t="s">
        <v>48</v>
      </c>
      <c r="U566" s="39" t="s">
        <v>28</v>
      </c>
      <c r="V566" s="81">
        <v>84601.0</v>
      </c>
      <c r="W566" s="39" t="s">
        <v>35</v>
      </c>
      <c r="X566" s="36" t="s">
        <v>64</v>
      </c>
      <c r="Y566" s="37">
        <f t="shared" si="661"/>
        <v>44959</v>
      </c>
      <c r="Z566" s="37">
        <v>44986.0</v>
      </c>
      <c r="AA566" s="36" t="s">
        <v>3371</v>
      </c>
      <c r="AB566" s="36" t="str">
        <f t="shared" si="662"/>
        <v/>
      </c>
      <c r="AC566" s="38">
        <f t="shared" si="663"/>
        <v>27</v>
      </c>
      <c r="AD566" s="146" t="s">
        <v>3372</v>
      </c>
      <c r="AE566" s="14"/>
      <c r="AF566" s="14"/>
      <c r="AG566" s="14"/>
      <c r="AH566" s="14"/>
      <c r="AI566" s="14"/>
      <c r="AJ566" s="14"/>
      <c r="AK566" s="14"/>
      <c r="AL566" s="14"/>
    </row>
    <row r="567" ht="14.25" customHeight="1">
      <c r="A567" s="14">
        <v>16.0</v>
      </c>
      <c r="B567" s="30">
        <v>44943.0</v>
      </c>
      <c r="C567" s="31">
        <f t="shared" si="660"/>
        <v>969</v>
      </c>
      <c r="D567" s="14" t="s">
        <v>3373</v>
      </c>
      <c r="E567" s="34">
        <v>43405.0</v>
      </c>
      <c r="F567" s="27" t="s">
        <v>52</v>
      </c>
      <c r="G567" s="27">
        <v>48.0</v>
      </c>
      <c r="H567" s="27">
        <v>3.0</v>
      </c>
      <c r="I567" s="27">
        <v>1.0</v>
      </c>
      <c r="J567" s="27">
        <v>52.0</v>
      </c>
      <c r="K567" s="27"/>
      <c r="L567" s="27"/>
      <c r="M567" s="27"/>
      <c r="N567" s="27"/>
      <c r="O567" s="45" t="str">
        <f t="shared" ref="O567:P567" si="665">IF(M567&gt;0,1,"")</f>
        <v/>
      </c>
      <c r="P567" s="45" t="str">
        <f t="shared" si="665"/>
        <v/>
      </c>
      <c r="Q567" s="45"/>
      <c r="R567" s="14" t="s">
        <v>2433</v>
      </c>
      <c r="S567" s="35" t="s">
        <v>1205</v>
      </c>
      <c r="T567" s="35" t="s">
        <v>186</v>
      </c>
      <c r="U567" s="35" t="s">
        <v>28</v>
      </c>
      <c r="V567" s="144">
        <v>84106.0</v>
      </c>
      <c r="W567" s="35" t="s">
        <v>29</v>
      </c>
      <c r="X567" s="42" t="s">
        <v>64</v>
      </c>
      <c r="Y567" s="29">
        <f t="shared" si="661"/>
        <v>44943</v>
      </c>
      <c r="Z567" s="30">
        <v>44987.0</v>
      </c>
      <c r="AA567" s="27" t="s">
        <v>3374</v>
      </c>
      <c r="AB567" s="27" t="str">
        <f t="shared" si="662"/>
        <v/>
      </c>
      <c r="AC567" s="31">
        <f t="shared" si="663"/>
        <v>44</v>
      </c>
      <c r="AD567" s="14" t="s">
        <v>3375</v>
      </c>
      <c r="AF567" s="14"/>
      <c r="AG567" s="14"/>
      <c r="AH567" s="14"/>
      <c r="AI567" s="14"/>
      <c r="AJ567" s="14"/>
      <c r="AK567" s="14"/>
      <c r="AL567" s="14"/>
    </row>
    <row r="568" ht="14.25" customHeight="1">
      <c r="A568" s="14">
        <v>8.0</v>
      </c>
      <c r="B568" s="30">
        <v>44952.0</v>
      </c>
      <c r="C568" s="31">
        <f t="shared" si="660"/>
        <v>960</v>
      </c>
      <c r="D568" s="14" t="s">
        <v>3376</v>
      </c>
      <c r="E568" s="34">
        <v>45245.0</v>
      </c>
      <c r="F568" s="27" t="s">
        <v>52</v>
      </c>
      <c r="G568" s="27">
        <v>24.0</v>
      </c>
      <c r="H568" s="27">
        <v>3.0</v>
      </c>
      <c r="I568" s="27">
        <v>1.0</v>
      </c>
      <c r="J568" s="27">
        <v>28.0</v>
      </c>
      <c r="K568" s="27"/>
      <c r="L568" s="27"/>
      <c r="M568" s="27"/>
      <c r="N568" s="27"/>
      <c r="O568" s="45" t="str">
        <f t="shared" ref="O568:P568" si="666">IF(M568&gt;0,1,"")</f>
        <v/>
      </c>
      <c r="P568" s="45" t="str">
        <f t="shared" si="666"/>
        <v/>
      </c>
      <c r="Q568" s="45"/>
      <c r="R568" s="14" t="s">
        <v>1153</v>
      </c>
      <c r="S568" s="35" t="s">
        <v>1154</v>
      </c>
      <c r="T568" s="35" t="s">
        <v>292</v>
      </c>
      <c r="U568" s="35" t="s">
        <v>28</v>
      </c>
      <c r="V568" s="144">
        <v>84119.0</v>
      </c>
      <c r="W568" s="35" t="s">
        <v>29</v>
      </c>
      <c r="X568" s="42" t="s">
        <v>64</v>
      </c>
      <c r="Y568" s="29">
        <f t="shared" si="661"/>
        <v>44952</v>
      </c>
      <c r="Z568" s="30">
        <v>44988.0</v>
      </c>
      <c r="AA568" s="27" t="s">
        <v>3377</v>
      </c>
      <c r="AB568" s="27" t="str">
        <f t="shared" si="662"/>
        <v/>
      </c>
      <c r="AC568" s="31">
        <f t="shared" si="663"/>
        <v>36</v>
      </c>
      <c r="AD568" s="14" t="s">
        <v>3378</v>
      </c>
      <c r="AF568" s="67"/>
      <c r="AG568" s="56"/>
      <c r="AH568" s="14"/>
      <c r="AI568" s="14"/>
      <c r="AJ568" s="14"/>
      <c r="AK568" s="14"/>
      <c r="AL568" s="14"/>
    </row>
    <row r="569" ht="14.25" customHeight="1">
      <c r="A569" s="14"/>
      <c r="B569" s="14"/>
      <c r="C569" s="27"/>
      <c r="D569" s="14"/>
      <c r="F569" s="27"/>
      <c r="G569" s="14"/>
      <c r="H569" s="14"/>
      <c r="I569" s="14"/>
      <c r="J569" s="27"/>
      <c r="K569" s="27"/>
      <c r="L569" s="27"/>
      <c r="M569" s="27"/>
      <c r="N569" s="27"/>
      <c r="O569" s="27"/>
      <c r="P569" s="27"/>
      <c r="Q569" s="27"/>
      <c r="R569" s="14"/>
      <c r="S569" s="14"/>
      <c r="T569" s="14"/>
      <c r="U569" s="14"/>
      <c r="V569" s="66"/>
      <c r="W569" s="14"/>
      <c r="X569" s="27"/>
      <c r="Y569" s="29"/>
      <c r="Z569" s="14"/>
      <c r="AA569" s="27"/>
      <c r="AB569" s="27"/>
      <c r="AC569" s="27"/>
      <c r="AD569" s="14"/>
      <c r="AE569" s="14"/>
      <c r="AF569" s="14"/>
    </row>
    <row r="570" ht="14.25" customHeight="1">
      <c r="A570" s="14">
        <v>8.0</v>
      </c>
      <c r="B570" s="30">
        <v>44984.0</v>
      </c>
      <c r="C570" s="31">
        <f t="shared" ref="C570:C580" si="668">B$3-B570</f>
        <v>928</v>
      </c>
      <c r="D570" s="14" t="s">
        <v>3379</v>
      </c>
      <c r="E570" s="34">
        <v>29941.0</v>
      </c>
      <c r="F570" s="27" t="s">
        <v>52</v>
      </c>
      <c r="G570" s="27">
        <v>26.0</v>
      </c>
      <c r="H570" s="27">
        <v>3.0</v>
      </c>
      <c r="I570" s="27">
        <v>1.0</v>
      </c>
      <c r="J570" s="27">
        <v>30.0</v>
      </c>
      <c r="K570" s="27"/>
      <c r="L570" s="27"/>
      <c r="M570" s="27"/>
      <c r="N570" s="27"/>
      <c r="O570" s="45" t="str">
        <f t="shared" ref="O570:P570" si="667">IF(M570&gt;0,1,"")</f>
        <v/>
      </c>
      <c r="P570" s="45" t="str">
        <f t="shared" si="667"/>
        <v/>
      </c>
      <c r="Q570" s="45"/>
      <c r="R570" s="14" t="s">
        <v>1377</v>
      </c>
      <c r="S570" s="35" t="s">
        <v>1379</v>
      </c>
      <c r="T570" s="35" t="s">
        <v>186</v>
      </c>
      <c r="U570" s="35" t="s">
        <v>28</v>
      </c>
      <c r="V570" s="144">
        <v>84105.0</v>
      </c>
      <c r="W570" s="35" t="s">
        <v>29</v>
      </c>
      <c r="X570" s="42" t="s">
        <v>64</v>
      </c>
      <c r="Y570" s="29">
        <f t="shared" ref="Y570:Y580" si="670">IF(X570="V",B570,IF(X570="C",B570,""))</f>
        <v>44984</v>
      </c>
      <c r="Z570" s="30">
        <v>44991.0</v>
      </c>
      <c r="AA570" s="27" t="s">
        <v>3380</v>
      </c>
      <c r="AB570" s="27" t="str">
        <f t="shared" ref="AB570:AB580" si="671">IF(X570="V",B$3-Y570,IF(X570="C","",""))</f>
        <v/>
      </c>
      <c r="AC570" s="31">
        <f t="shared" ref="AC570:AC580" si="672">IF(X570="","",IF(X570="V","",IF(X570="C",Z570-Y570,"Yikes")))</f>
        <v>7</v>
      </c>
      <c r="AD570" s="14" t="s">
        <v>3381</v>
      </c>
      <c r="AF570" s="14"/>
      <c r="AG570" s="14"/>
      <c r="AH570" s="14"/>
      <c r="AI570" s="14"/>
      <c r="AJ570" s="14"/>
      <c r="AK570" s="14"/>
      <c r="AL570" s="14"/>
    </row>
    <row r="571" ht="14.25" customHeight="1">
      <c r="A571" s="14">
        <v>8.0</v>
      </c>
      <c r="B571" s="30">
        <v>44987.0</v>
      </c>
      <c r="C571" s="31">
        <f t="shared" si="668"/>
        <v>925</v>
      </c>
      <c r="D571" s="14" t="s">
        <v>3382</v>
      </c>
      <c r="E571" s="34">
        <v>5228.0</v>
      </c>
      <c r="F571" s="27" t="s">
        <v>52</v>
      </c>
      <c r="G571" s="27">
        <v>36.0</v>
      </c>
      <c r="H571" s="27">
        <v>3.0</v>
      </c>
      <c r="I571" s="27">
        <v>1.0</v>
      </c>
      <c r="J571" s="27">
        <v>40.0</v>
      </c>
      <c r="K571" s="27"/>
      <c r="L571" s="27"/>
      <c r="M571" s="27"/>
      <c r="N571" s="27"/>
      <c r="O571" s="45" t="str">
        <f t="shared" ref="O571:P571" si="669">IF(M571&gt;0,1,"")</f>
        <v/>
      </c>
      <c r="P571" s="45" t="str">
        <f t="shared" si="669"/>
        <v/>
      </c>
      <c r="Q571" s="45"/>
      <c r="R571" s="14" t="s">
        <v>1381</v>
      </c>
      <c r="S571" s="35" t="s">
        <v>1382</v>
      </c>
      <c r="T571" s="35" t="s">
        <v>186</v>
      </c>
      <c r="U571" s="35" t="s">
        <v>28</v>
      </c>
      <c r="V571" s="144">
        <v>84109.0</v>
      </c>
      <c r="W571" s="35" t="s">
        <v>29</v>
      </c>
      <c r="X571" s="42" t="s">
        <v>64</v>
      </c>
      <c r="Y571" s="29">
        <f t="shared" si="670"/>
        <v>44987</v>
      </c>
      <c r="Z571" s="30">
        <v>44991.0</v>
      </c>
      <c r="AA571" s="27" t="s">
        <v>3383</v>
      </c>
      <c r="AB571" s="27" t="str">
        <f t="shared" si="671"/>
        <v/>
      </c>
      <c r="AC571" s="31">
        <f t="shared" si="672"/>
        <v>4</v>
      </c>
      <c r="AD571" s="14" t="s">
        <v>3384</v>
      </c>
      <c r="AF571" s="14"/>
      <c r="AG571" s="14"/>
      <c r="AH571" s="14"/>
      <c r="AI571" s="14"/>
      <c r="AJ571" s="14"/>
      <c r="AK571" s="14"/>
      <c r="AL571" s="14"/>
    </row>
    <row r="572" ht="14.25" customHeight="1">
      <c r="A572" s="39">
        <v>12.0</v>
      </c>
      <c r="B572" s="37">
        <v>44953.0</v>
      </c>
      <c r="C572" s="38">
        <f t="shared" si="668"/>
        <v>959</v>
      </c>
      <c r="D572" s="39" t="s">
        <v>3385</v>
      </c>
      <c r="E572" s="39">
        <v>42581.0</v>
      </c>
      <c r="F572" s="36" t="s">
        <v>52</v>
      </c>
      <c r="G572" s="36">
        <v>44.0</v>
      </c>
      <c r="H572" s="36">
        <v>5.0</v>
      </c>
      <c r="I572" s="36">
        <v>2.0</v>
      </c>
      <c r="J572" s="36">
        <v>51.0</v>
      </c>
      <c r="K572" s="36"/>
      <c r="L572" s="36"/>
      <c r="M572" s="36"/>
      <c r="N572" s="36"/>
      <c r="O572" s="36" t="str">
        <f t="shared" ref="O572:P572" si="673">IF(M572&gt;0,1,"")</f>
        <v/>
      </c>
      <c r="P572" s="36" t="str">
        <f t="shared" si="673"/>
        <v/>
      </c>
      <c r="Q572" s="36"/>
      <c r="R572" s="39" t="s">
        <v>1574</v>
      </c>
      <c r="S572" s="44" t="s">
        <v>1575</v>
      </c>
      <c r="T572" s="44" t="s">
        <v>114</v>
      </c>
      <c r="U572" s="44" t="s">
        <v>28</v>
      </c>
      <c r="V572" s="167">
        <v>84660.0</v>
      </c>
      <c r="W572" s="44" t="s">
        <v>35</v>
      </c>
      <c r="X572" s="36" t="s">
        <v>64</v>
      </c>
      <c r="Y572" s="37">
        <f t="shared" si="670"/>
        <v>44953</v>
      </c>
      <c r="Z572" s="37">
        <v>44992.0</v>
      </c>
      <c r="AA572" s="36" t="s">
        <v>3386</v>
      </c>
      <c r="AB572" s="36" t="str">
        <f t="shared" si="671"/>
        <v/>
      </c>
      <c r="AC572" s="38">
        <f t="shared" si="672"/>
        <v>39</v>
      </c>
      <c r="AD572" s="146" t="s">
        <v>3387</v>
      </c>
      <c r="AF572" s="14"/>
      <c r="AG572" s="14"/>
      <c r="AH572" s="56"/>
      <c r="AI572" s="56"/>
      <c r="AJ572" s="14"/>
      <c r="AK572" s="14"/>
      <c r="AL572" s="14"/>
    </row>
    <row r="573" ht="14.25" customHeight="1">
      <c r="A573" s="39">
        <v>8.0</v>
      </c>
      <c r="B573" s="37">
        <v>44944.0</v>
      </c>
      <c r="C573" s="38">
        <f t="shared" si="668"/>
        <v>968</v>
      </c>
      <c r="D573" s="39" t="s">
        <v>3388</v>
      </c>
      <c r="E573" s="39">
        <v>1234912.0</v>
      </c>
      <c r="F573" s="36" t="s">
        <v>52</v>
      </c>
      <c r="G573" s="36">
        <v>28.0</v>
      </c>
      <c r="H573" s="36">
        <v>4.0</v>
      </c>
      <c r="I573" s="36">
        <v>1.0</v>
      </c>
      <c r="J573" s="36">
        <v>33.0</v>
      </c>
      <c r="K573" s="36"/>
      <c r="L573" s="36"/>
      <c r="M573" s="36"/>
      <c r="N573" s="36"/>
      <c r="O573" s="36" t="str">
        <f t="shared" ref="O573:P573" si="674">IF(M573&gt;0,1,"")</f>
        <v/>
      </c>
      <c r="P573" s="36" t="str">
        <f t="shared" si="674"/>
        <v/>
      </c>
      <c r="Q573" s="36"/>
      <c r="R573" s="39" t="s">
        <v>1456</v>
      </c>
      <c r="S573" s="44" t="s">
        <v>1457</v>
      </c>
      <c r="T573" s="44" t="s">
        <v>114</v>
      </c>
      <c r="U573" s="44" t="s">
        <v>28</v>
      </c>
      <c r="V573" s="167">
        <v>84660.0</v>
      </c>
      <c r="W573" s="44" t="s">
        <v>35</v>
      </c>
      <c r="X573" s="36" t="s">
        <v>64</v>
      </c>
      <c r="Y573" s="37">
        <f t="shared" si="670"/>
        <v>44944</v>
      </c>
      <c r="Z573" s="37">
        <v>44992.0</v>
      </c>
      <c r="AA573" s="36" t="s">
        <v>3389</v>
      </c>
      <c r="AB573" s="36" t="str">
        <f t="shared" si="671"/>
        <v/>
      </c>
      <c r="AC573" s="38">
        <f t="shared" si="672"/>
        <v>48</v>
      </c>
      <c r="AD573" s="146" t="s">
        <v>3390</v>
      </c>
      <c r="AF573" s="14"/>
      <c r="AG573" s="14"/>
      <c r="AH573" s="56"/>
      <c r="AI573" s="56"/>
      <c r="AJ573" s="14"/>
      <c r="AK573" s="14"/>
      <c r="AL573" s="14"/>
    </row>
    <row r="574" ht="14.25" customHeight="1">
      <c r="A574" s="39">
        <v>12.0</v>
      </c>
      <c r="B574" s="37">
        <v>44944.0</v>
      </c>
      <c r="C574" s="38">
        <f t="shared" si="668"/>
        <v>968</v>
      </c>
      <c r="D574" s="39" t="s">
        <v>3391</v>
      </c>
      <c r="E574" s="40">
        <v>42543.0</v>
      </c>
      <c r="F574" s="36" t="s">
        <v>52</v>
      </c>
      <c r="G574" s="36">
        <v>44.0</v>
      </c>
      <c r="H574" s="36">
        <v>4.0</v>
      </c>
      <c r="I574" s="36">
        <v>2.0</v>
      </c>
      <c r="J574" s="36">
        <v>50.0</v>
      </c>
      <c r="O574" s="14"/>
      <c r="P574" s="14"/>
      <c r="Q574" s="14"/>
      <c r="R574" s="39" t="s">
        <v>1452</v>
      </c>
      <c r="S574" s="39" t="s">
        <v>3392</v>
      </c>
      <c r="T574" s="39" t="s">
        <v>114</v>
      </c>
      <c r="U574" s="39" t="s">
        <v>28</v>
      </c>
      <c r="V574" s="81">
        <v>84660.0</v>
      </c>
      <c r="W574" s="39" t="s">
        <v>35</v>
      </c>
      <c r="X574" s="36" t="s">
        <v>64</v>
      </c>
      <c r="Y574" s="37">
        <f t="shared" si="670"/>
        <v>44944</v>
      </c>
      <c r="Z574" s="37">
        <v>44992.0</v>
      </c>
      <c r="AA574" s="36" t="s">
        <v>3393</v>
      </c>
      <c r="AB574" s="36" t="str">
        <f t="shared" si="671"/>
        <v/>
      </c>
      <c r="AC574" s="38">
        <f t="shared" si="672"/>
        <v>48</v>
      </c>
      <c r="AD574" s="146" t="s">
        <v>3394</v>
      </c>
      <c r="AE574" s="14"/>
      <c r="AF574" s="14"/>
      <c r="AG574" s="14"/>
      <c r="AH574" s="14"/>
      <c r="AI574" s="14"/>
      <c r="AJ574" s="14"/>
      <c r="AK574" s="14"/>
      <c r="AL574" s="14"/>
    </row>
    <row r="575" ht="14.25" customHeight="1">
      <c r="A575" s="39">
        <v>8.0</v>
      </c>
      <c r="B575" s="37">
        <v>44953.0</v>
      </c>
      <c r="C575" s="38">
        <f t="shared" si="668"/>
        <v>959</v>
      </c>
      <c r="D575" s="39" t="s">
        <v>3395</v>
      </c>
      <c r="E575" s="40">
        <v>32082.0</v>
      </c>
      <c r="F575" s="36" t="s">
        <v>52</v>
      </c>
      <c r="G575" s="36">
        <v>40.0</v>
      </c>
      <c r="H575" s="36">
        <v>3.0</v>
      </c>
      <c r="I575" s="36">
        <v>1.0</v>
      </c>
      <c r="J575" s="36">
        <v>44.0</v>
      </c>
      <c r="O575" s="14"/>
      <c r="P575" s="14"/>
      <c r="Q575" s="14"/>
      <c r="R575" s="39" t="s">
        <v>854</v>
      </c>
      <c r="S575" s="44" t="s">
        <v>855</v>
      </c>
      <c r="T575" s="39" t="s">
        <v>149</v>
      </c>
      <c r="U575" s="39" t="s">
        <v>28</v>
      </c>
      <c r="V575" s="81">
        <v>84663.0</v>
      </c>
      <c r="W575" s="39" t="s">
        <v>35</v>
      </c>
      <c r="X575" s="36" t="s">
        <v>64</v>
      </c>
      <c r="Y575" s="37">
        <f t="shared" si="670"/>
        <v>44953</v>
      </c>
      <c r="Z575" s="37">
        <v>44992.0</v>
      </c>
      <c r="AA575" s="36" t="s">
        <v>3396</v>
      </c>
      <c r="AB575" s="36" t="str">
        <f t="shared" si="671"/>
        <v/>
      </c>
      <c r="AC575" s="38">
        <f t="shared" si="672"/>
        <v>39</v>
      </c>
      <c r="AD575" s="146" t="s">
        <v>3397</v>
      </c>
      <c r="AE575" s="14"/>
      <c r="AF575" s="14"/>
      <c r="AG575" s="14"/>
      <c r="AH575" s="14"/>
      <c r="AI575" s="14"/>
      <c r="AJ575" s="14"/>
      <c r="AK575" s="14"/>
      <c r="AL575" s="14"/>
    </row>
    <row r="576" ht="14.25" customHeight="1">
      <c r="A576" s="14">
        <v>16.0</v>
      </c>
      <c r="B576" s="30">
        <v>44980.0</v>
      </c>
      <c r="C576" s="31">
        <f t="shared" si="668"/>
        <v>932</v>
      </c>
      <c r="D576" s="14" t="s">
        <v>3398</v>
      </c>
      <c r="E576" s="34">
        <v>80458.0</v>
      </c>
      <c r="F576" s="27" t="s">
        <v>52</v>
      </c>
      <c r="G576" s="27">
        <v>32.0</v>
      </c>
      <c r="H576" s="27">
        <v>3.0</v>
      </c>
      <c r="I576" s="27">
        <v>1.0</v>
      </c>
      <c r="J576" s="27">
        <v>36.0</v>
      </c>
      <c r="K576" s="27"/>
      <c r="L576" s="27"/>
      <c r="M576" s="27"/>
      <c r="N576" s="27"/>
      <c r="O576" s="45" t="str">
        <f t="shared" ref="O576:P576" si="675">IF(M576&gt;0,1,"")</f>
        <v/>
      </c>
      <c r="P576" s="45" t="str">
        <f t="shared" si="675"/>
        <v/>
      </c>
      <c r="Q576" s="45"/>
      <c r="R576" s="14" t="s">
        <v>68</v>
      </c>
      <c r="S576" s="35" t="s">
        <v>1349</v>
      </c>
      <c r="T576" s="35" t="s">
        <v>292</v>
      </c>
      <c r="U576" s="35" t="s">
        <v>28</v>
      </c>
      <c r="V576" s="144">
        <v>84119.0</v>
      </c>
      <c r="W576" s="35" t="s">
        <v>29</v>
      </c>
      <c r="X576" s="42" t="s">
        <v>64</v>
      </c>
      <c r="Y576" s="29">
        <f t="shared" si="670"/>
        <v>44980</v>
      </c>
      <c r="Z576" s="30">
        <v>44993.0</v>
      </c>
      <c r="AA576" s="27" t="s">
        <v>3399</v>
      </c>
      <c r="AB576" s="27" t="str">
        <f t="shared" si="671"/>
        <v/>
      </c>
      <c r="AC576" s="31">
        <f t="shared" si="672"/>
        <v>13</v>
      </c>
      <c r="AD576" s="14" t="s">
        <v>3400</v>
      </c>
      <c r="AF576" s="14"/>
      <c r="AG576" s="14"/>
      <c r="AH576" s="14"/>
      <c r="AI576" s="14"/>
      <c r="AJ576" s="14"/>
      <c r="AK576" s="14"/>
      <c r="AL576" s="14"/>
    </row>
    <row r="577" ht="14.25" customHeight="1">
      <c r="A577" s="14">
        <v>8.0</v>
      </c>
      <c r="B577" s="30">
        <v>44938.0</v>
      </c>
      <c r="C577" s="31">
        <f t="shared" si="668"/>
        <v>974</v>
      </c>
      <c r="D577" s="14" t="s">
        <v>3401</v>
      </c>
      <c r="E577" s="34">
        <v>107187.0</v>
      </c>
      <c r="F577" s="27" t="s">
        <v>52</v>
      </c>
      <c r="G577" s="27">
        <v>28.0</v>
      </c>
      <c r="H577" s="27">
        <v>3.0</v>
      </c>
      <c r="I577" s="27">
        <v>1.0</v>
      </c>
      <c r="J577" s="27">
        <v>32.0</v>
      </c>
      <c r="K577" s="27"/>
      <c r="L577" s="27"/>
      <c r="M577" s="27"/>
      <c r="N577" s="27"/>
      <c r="O577" s="45" t="str">
        <f t="shared" ref="O577:P577" si="676">IF(M577&gt;0,1,"")</f>
        <v/>
      </c>
      <c r="P577" s="45" t="str">
        <f t="shared" si="676"/>
        <v/>
      </c>
      <c r="Q577" s="45"/>
      <c r="R577" s="14" t="s">
        <v>3402</v>
      </c>
      <c r="S577" s="35" t="s">
        <v>3403</v>
      </c>
      <c r="T577" s="35" t="s">
        <v>453</v>
      </c>
      <c r="U577" s="35" t="s">
        <v>28</v>
      </c>
      <c r="V577" s="144">
        <v>84088.0</v>
      </c>
      <c r="W577" s="35" t="s">
        <v>29</v>
      </c>
      <c r="X577" s="42" t="s">
        <v>64</v>
      </c>
      <c r="Y577" s="29">
        <f t="shared" si="670"/>
        <v>44938</v>
      </c>
      <c r="Z577" s="30">
        <v>44994.0</v>
      </c>
      <c r="AA577" s="27" t="s">
        <v>3404</v>
      </c>
      <c r="AB577" s="27" t="str">
        <f t="shared" si="671"/>
        <v/>
      </c>
      <c r="AC577" s="31">
        <f t="shared" si="672"/>
        <v>56</v>
      </c>
      <c r="AD577" s="14" t="s">
        <v>3405</v>
      </c>
      <c r="AF577" s="14"/>
      <c r="AG577" s="14"/>
      <c r="AH577" s="14"/>
      <c r="AI577" s="14"/>
      <c r="AJ577" s="14"/>
      <c r="AK577" s="14"/>
      <c r="AL577" s="14"/>
    </row>
    <row r="578" ht="14.25" customHeight="1">
      <c r="A578" s="14">
        <v>12.0</v>
      </c>
      <c r="B578" s="30">
        <v>44931.0</v>
      </c>
      <c r="C578" s="31">
        <f t="shared" si="668"/>
        <v>981</v>
      </c>
      <c r="D578" s="14" t="s">
        <v>3406</v>
      </c>
      <c r="E578" s="34">
        <v>41250.0</v>
      </c>
      <c r="F578" s="27" t="s">
        <v>52</v>
      </c>
      <c r="G578" s="27">
        <v>52.0</v>
      </c>
      <c r="H578" s="27">
        <v>4.0</v>
      </c>
      <c r="I578" s="27">
        <v>1.0</v>
      </c>
      <c r="J578" s="27">
        <v>57.0</v>
      </c>
      <c r="K578" s="27"/>
      <c r="L578" s="27"/>
      <c r="M578" s="27"/>
      <c r="N578" s="27"/>
      <c r="O578" s="45" t="str">
        <f t="shared" ref="O578:P578" si="677">IF(M578&gt;0,1,"")</f>
        <v/>
      </c>
      <c r="P578" s="45" t="str">
        <f t="shared" si="677"/>
        <v/>
      </c>
      <c r="Q578" s="45"/>
      <c r="R578" s="14" t="s">
        <v>1097</v>
      </c>
      <c r="S578" s="35" t="s">
        <v>1099</v>
      </c>
      <c r="T578" s="35" t="s">
        <v>453</v>
      </c>
      <c r="U578" s="35" t="s">
        <v>28</v>
      </c>
      <c r="V578" s="144">
        <v>84084.0</v>
      </c>
      <c r="W578" s="35" t="s">
        <v>29</v>
      </c>
      <c r="X578" s="42" t="s">
        <v>64</v>
      </c>
      <c r="Y578" s="29">
        <f t="shared" si="670"/>
        <v>44931</v>
      </c>
      <c r="Z578" s="30">
        <v>44994.0</v>
      </c>
      <c r="AA578" s="27" t="s">
        <v>3407</v>
      </c>
      <c r="AB578" s="27" t="str">
        <f t="shared" si="671"/>
        <v/>
      </c>
      <c r="AC578" s="31">
        <f t="shared" si="672"/>
        <v>63</v>
      </c>
      <c r="AD578" s="14" t="s">
        <v>3408</v>
      </c>
      <c r="AF578" s="14"/>
      <c r="AG578" s="14"/>
      <c r="AH578" s="14"/>
      <c r="AI578" s="14"/>
      <c r="AJ578" s="14"/>
      <c r="AK578" s="14"/>
      <c r="AL578" s="14"/>
    </row>
    <row r="579" ht="14.25" customHeight="1">
      <c r="A579" s="14">
        <v>4.0</v>
      </c>
      <c r="B579" s="30">
        <v>44981.0</v>
      </c>
      <c r="C579" s="31">
        <f t="shared" si="668"/>
        <v>931</v>
      </c>
      <c r="D579" s="14" t="s">
        <v>3409</v>
      </c>
      <c r="E579" s="34">
        <v>40407.0</v>
      </c>
      <c r="F579" s="27" t="s">
        <v>52</v>
      </c>
      <c r="G579" s="27">
        <v>20.0</v>
      </c>
      <c r="H579" s="27">
        <v>3.0</v>
      </c>
      <c r="I579" s="27">
        <v>1.0</v>
      </c>
      <c r="J579" s="27">
        <v>24.0</v>
      </c>
      <c r="K579" s="27"/>
      <c r="L579" s="27"/>
      <c r="M579" s="27"/>
      <c r="N579" s="27"/>
      <c r="O579" s="45" t="str">
        <f t="shared" ref="O579:P579" si="678">IF(M579&gt;0,1,"")</f>
        <v/>
      </c>
      <c r="P579" s="45" t="str">
        <f t="shared" si="678"/>
        <v/>
      </c>
      <c r="Q579" s="45"/>
      <c r="R579" s="14" t="s">
        <v>1291</v>
      </c>
      <c r="S579" s="14" t="s">
        <v>1292</v>
      </c>
      <c r="T579" s="14" t="s">
        <v>186</v>
      </c>
      <c r="U579" s="14" t="s">
        <v>28</v>
      </c>
      <c r="V579" s="66">
        <v>84120.0</v>
      </c>
      <c r="W579" s="14" t="s">
        <v>29</v>
      </c>
      <c r="X579" s="27" t="s">
        <v>64</v>
      </c>
      <c r="Y579" s="30">
        <f t="shared" si="670"/>
        <v>44981</v>
      </c>
      <c r="Z579" s="30">
        <v>44995.0</v>
      </c>
      <c r="AA579" s="27" t="s">
        <v>3410</v>
      </c>
      <c r="AB579" s="27" t="str">
        <f t="shared" si="671"/>
        <v/>
      </c>
      <c r="AC579" s="31">
        <f t="shared" si="672"/>
        <v>14</v>
      </c>
      <c r="AD579" s="145" t="s">
        <v>3411</v>
      </c>
      <c r="AF579" s="14"/>
      <c r="AG579" s="14"/>
      <c r="AH579" s="14"/>
      <c r="AI579" s="14"/>
      <c r="AJ579" s="14"/>
      <c r="AK579" s="14"/>
      <c r="AL579" s="14"/>
    </row>
    <row r="580" ht="14.25" customHeight="1">
      <c r="A580" s="14">
        <v>8.0</v>
      </c>
      <c r="B580" s="30">
        <v>44978.0</v>
      </c>
      <c r="C580" s="31">
        <f t="shared" si="668"/>
        <v>934</v>
      </c>
      <c r="D580" s="14" t="s">
        <v>3412</v>
      </c>
      <c r="E580" s="34">
        <v>79041.0</v>
      </c>
      <c r="F580" s="27" t="s">
        <v>52</v>
      </c>
      <c r="G580" s="27">
        <v>26.0</v>
      </c>
      <c r="H580" s="27">
        <v>3.0</v>
      </c>
      <c r="I580" s="27">
        <v>1.0</v>
      </c>
      <c r="J580" s="27">
        <v>30.0</v>
      </c>
      <c r="K580" s="27"/>
      <c r="L580" s="27"/>
      <c r="M580" s="27"/>
      <c r="N580" s="27"/>
      <c r="O580" s="45" t="str">
        <f t="shared" ref="O580:P580" si="679">IF(M580&gt;0,1,"")</f>
        <v/>
      </c>
      <c r="P580" s="45" t="str">
        <f t="shared" si="679"/>
        <v/>
      </c>
      <c r="Q580" s="45"/>
      <c r="R580" s="14" t="s">
        <v>1195</v>
      </c>
      <c r="S580" s="14" t="s">
        <v>1196</v>
      </c>
      <c r="T580" s="14" t="s">
        <v>600</v>
      </c>
      <c r="U580" s="14" t="s">
        <v>28</v>
      </c>
      <c r="V580" s="66">
        <v>84123.0</v>
      </c>
      <c r="W580" s="14" t="s">
        <v>29</v>
      </c>
      <c r="X580" s="27" t="s">
        <v>64</v>
      </c>
      <c r="Y580" s="30">
        <f t="shared" si="670"/>
        <v>44978</v>
      </c>
      <c r="Z580" s="30">
        <v>44995.0</v>
      </c>
      <c r="AA580" s="27" t="s">
        <v>3413</v>
      </c>
      <c r="AB580" s="27" t="str">
        <f t="shared" si="671"/>
        <v/>
      </c>
      <c r="AC580" s="31">
        <f t="shared" si="672"/>
        <v>17</v>
      </c>
      <c r="AD580" s="145" t="s">
        <v>3414</v>
      </c>
      <c r="AF580" s="14"/>
      <c r="AG580" s="14"/>
      <c r="AH580" s="14"/>
      <c r="AI580" s="14"/>
      <c r="AJ580" s="14"/>
      <c r="AK580" s="14"/>
      <c r="AL580" s="14"/>
    </row>
    <row r="581" ht="14.25" customHeight="1">
      <c r="A581" s="14"/>
      <c r="B581" s="14"/>
      <c r="C581" s="27"/>
      <c r="D581" s="14"/>
      <c r="F581" s="27"/>
      <c r="G581" s="14"/>
      <c r="H581" s="14"/>
      <c r="I581" s="14"/>
      <c r="J581" s="27"/>
      <c r="K581" s="27"/>
      <c r="L581" s="27"/>
      <c r="M581" s="27"/>
      <c r="N581" s="27"/>
      <c r="O581" s="27"/>
      <c r="P581" s="27"/>
      <c r="Q581" s="27"/>
      <c r="R581" s="14"/>
      <c r="S581" s="14"/>
      <c r="T581" s="14"/>
      <c r="U581" s="14"/>
      <c r="V581" s="66"/>
      <c r="W581" s="14"/>
      <c r="X581" s="27"/>
      <c r="Y581" s="29"/>
      <c r="Z581" s="14"/>
      <c r="AA581" s="27"/>
      <c r="AB581" s="27"/>
      <c r="AC581" s="27"/>
      <c r="AD581" s="14"/>
      <c r="AE581" s="14"/>
      <c r="AF581" s="14"/>
    </row>
    <row r="582" ht="14.25" customHeight="1">
      <c r="A582" s="14">
        <v>12.0</v>
      </c>
      <c r="B582" s="149">
        <v>44893.0</v>
      </c>
      <c r="C582" s="150">
        <f t="shared" ref="C582:C593" si="680">B$3-B582</f>
        <v>1019</v>
      </c>
      <c r="D582" s="56" t="s">
        <v>3415</v>
      </c>
      <c r="E582" s="56">
        <v>71636.0</v>
      </c>
      <c r="F582" s="151" t="s">
        <v>52</v>
      </c>
      <c r="G582" s="151">
        <v>42.0</v>
      </c>
      <c r="H582" s="151">
        <v>3.0</v>
      </c>
      <c r="I582" s="151">
        <v>1.0</v>
      </c>
      <c r="J582" s="151">
        <v>46.0</v>
      </c>
      <c r="K582" s="151"/>
      <c r="L582" s="151"/>
      <c r="M582" s="151"/>
      <c r="N582" s="151"/>
      <c r="O582" s="151"/>
      <c r="P582" s="151"/>
      <c r="Q582" s="151"/>
      <c r="R582" s="56" t="s">
        <v>2616</v>
      </c>
      <c r="S582" s="67" t="s">
        <v>2617</v>
      </c>
      <c r="T582" s="67" t="s">
        <v>2093</v>
      </c>
      <c r="U582" s="67" t="s">
        <v>28</v>
      </c>
      <c r="V582" s="116">
        <v>84098.0</v>
      </c>
      <c r="W582" s="67" t="s">
        <v>2094</v>
      </c>
      <c r="X582" s="152" t="s">
        <v>1642</v>
      </c>
      <c r="Y582" s="153">
        <f t="shared" ref="Y582:Y593" si="681">IF(X582="V",B582,IF(X582="C",B582,""))</f>
        <v>44893</v>
      </c>
      <c r="Z582" s="153"/>
      <c r="AA582" s="152" t="s">
        <v>3416</v>
      </c>
      <c r="AB582" s="27">
        <f t="shared" ref="AB582:AB593" si="682">IF(X582="V",B$3-Y582,IF(X582="C","",""))</f>
        <v>1019</v>
      </c>
      <c r="AC582" s="150" t="str">
        <f t="shared" ref="AC582:AC593" si="683">IF(X582="","",IF(X582="V","",IF(X582="C",Z582-Y582,"Yikes")))</f>
        <v/>
      </c>
      <c r="AD582" s="67" t="s">
        <v>3417</v>
      </c>
      <c r="AF582" s="14"/>
      <c r="AG582" s="14"/>
      <c r="AH582" s="14"/>
      <c r="AI582" s="14"/>
      <c r="AJ582" s="14"/>
      <c r="AK582" s="14"/>
      <c r="AL582" s="14"/>
    </row>
    <row r="583" ht="14.25" customHeight="1">
      <c r="A583" s="56">
        <v>16.0</v>
      </c>
      <c r="B583" s="149">
        <v>44820.0</v>
      </c>
      <c r="C583" s="150">
        <f t="shared" si="680"/>
        <v>1092</v>
      </c>
      <c r="D583" s="56" t="s">
        <v>3418</v>
      </c>
      <c r="E583" s="56">
        <v>53129.0</v>
      </c>
      <c r="F583" s="151" t="s">
        <v>52</v>
      </c>
      <c r="G583" s="154">
        <v>36.0</v>
      </c>
      <c r="H583" s="154">
        <v>3.0</v>
      </c>
      <c r="I583" s="154">
        <v>1.0</v>
      </c>
      <c r="J583" s="154">
        <v>40.0</v>
      </c>
      <c r="K583" s="154"/>
      <c r="L583" s="154"/>
      <c r="M583" s="154">
        <v>7.0</v>
      </c>
      <c r="N583" s="154">
        <v>0.0</v>
      </c>
      <c r="O583" s="45">
        <v>1.0</v>
      </c>
      <c r="P583" s="45"/>
      <c r="Q583" s="45"/>
      <c r="R583" s="56" t="s">
        <v>3419</v>
      </c>
      <c r="S583" s="67" t="s">
        <v>3053</v>
      </c>
      <c r="T583" s="67" t="s">
        <v>2093</v>
      </c>
      <c r="U583" s="67" t="s">
        <v>28</v>
      </c>
      <c r="V583" s="116">
        <v>84060.0</v>
      </c>
      <c r="W583" s="67" t="s">
        <v>2094</v>
      </c>
      <c r="X583" s="152" t="s">
        <v>64</v>
      </c>
      <c r="Y583" s="153">
        <f t="shared" si="681"/>
        <v>44820</v>
      </c>
      <c r="Z583" s="149">
        <v>44998.0</v>
      </c>
      <c r="AA583" s="151" t="s">
        <v>3420</v>
      </c>
      <c r="AB583" s="151" t="str">
        <f t="shared" si="682"/>
        <v/>
      </c>
      <c r="AC583" s="150">
        <f t="shared" si="683"/>
        <v>178</v>
      </c>
      <c r="AD583" s="67" t="s">
        <v>3421</v>
      </c>
      <c r="AF583" s="14"/>
      <c r="AG583" s="14"/>
      <c r="AH583" s="14"/>
      <c r="AI583" s="14"/>
      <c r="AJ583" s="14"/>
      <c r="AK583" s="14"/>
      <c r="AL583" s="14"/>
    </row>
    <row r="584" ht="14.25" customHeight="1">
      <c r="A584" s="56">
        <v>12.0</v>
      </c>
      <c r="B584" s="149">
        <v>44718.0</v>
      </c>
      <c r="C584" s="150">
        <f t="shared" si="680"/>
        <v>1194</v>
      </c>
      <c r="D584" s="56" t="s">
        <v>3050</v>
      </c>
      <c r="E584" s="56">
        <v>56176.0</v>
      </c>
      <c r="F584" s="151" t="s">
        <v>52</v>
      </c>
      <c r="G584" s="151"/>
      <c r="H584" s="151"/>
      <c r="I584" s="151"/>
      <c r="J584" s="151">
        <v>45.0</v>
      </c>
      <c r="K584" s="151"/>
      <c r="L584" s="151"/>
      <c r="M584" s="151"/>
      <c r="N584" s="151"/>
      <c r="O584" s="151"/>
      <c r="P584" s="151"/>
      <c r="Q584" s="151"/>
      <c r="R584" s="56" t="s">
        <v>2474</v>
      </c>
      <c r="S584" s="67" t="s">
        <v>2475</v>
      </c>
      <c r="T584" s="67" t="s">
        <v>2093</v>
      </c>
      <c r="U584" s="67" t="s">
        <v>28</v>
      </c>
      <c r="V584" s="116">
        <v>84060.0</v>
      </c>
      <c r="W584" s="67" t="s">
        <v>2094</v>
      </c>
      <c r="X584" s="152" t="s">
        <v>64</v>
      </c>
      <c r="Y584" s="153">
        <f t="shared" si="681"/>
        <v>44718</v>
      </c>
      <c r="Z584" s="149">
        <v>44998.0</v>
      </c>
      <c r="AA584" s="151" t="s">
        <v>3422</v>
      </c>
      <c r="AB584" s="151" t="str">
        <f t="shared" si="682"/>
        <v/>
      </c>
      <c r="AC584" s="150">
        <f t="shared" si="683"/>
        <v>280</v>
      </c>
      <c r="AD584" s="56" t="s">
        <v>3051</v>
      </c>
      <c r="AF584" s="14"/>
      <c r="AG584" s="14"/>
      <c r="AH584" s="14"/>
      <c r="AI584" s="14"/>
      <c r="AJ584" s="14"/>
      <c r="AK584" s="14"/>
      <c r="AL584" s="14"/>
    </row>
    <row r="585" ht="14.25" customHeight="1">
      <c r="A585" s="56">
        <v>8.0</v>
      </c>
      <c r="B585" s="149">
        <v>44817.0</v>
      </c>
      <c r="C585" s="150">
        <f t="shared" si="680"/>
        <v>1095</v>
      </c>
      <c r="D585" s="56" t="s">
        <v>3423</v>
      </c>
      <c r="E585" s="56">
        <v>56177.0</v>
      </c>
      <c r="F585" s="151" t="s">
        <v>52</v>
      </c>
      <c r="G585" s="154">
        <v>28.0</v>
      </c>
      <c r="H585" s="154">
        <v>3.0</v>
      </c>
      <c r="I585" s="154">
        <v>1.0</v>
      </c>
      <c r="J585" s="154">
        <v>32.0</v>
      </c>
      <c r="K585" s="154"/>
      <c r="L585" s="154"/>
      <c r="M585" s="154"/>
      <c r="N585" s="154"/>
      <c r="O585" s="45"/>
      <c r="P585" s="45"/>
      <c r="Q585" s="45"/>
      <c r="R585" s="56" t="s">
        <v>3424</v>
      </c>
      <c r="S585" s="67" t="s">
        <v>2480</v>
      </c>
      <c r="T585" s="67" t="s">
        <v>2093</v>
      </c>
      <c r="U585" s="67" t="s">
        <v>28</v>
      </c>
      <c r="V585" s="116">
        <v>84060.0</v>
      </c>
      <c r="W585" s="67" t="s">
        <v>2094</v>
      </c>
      <c r="X585" s="152" t="s">
        <v>64</v>
      </c>
      <c r="Y585" s="153">
        <f t="shared" si="681"/>
        <v>44817</v>
      </c>
      <c r="Z585" s="149">
        <v>44998.0</v>
      </c>
      <c r="AA585" s="151" t="s">
        <v>3425</v>
      </c>
      <c r="AB585" s="151" t="str">
        <f t="shared" si="682"/>
        <v/>
      </c>
      <c r="AC585" s="150">
        <f t="shared" si="683"/>
        <v>181</v>
      </c>
      <c r="AD585" s="67" t="s">
        <v>3426</v>
      </c>
      <c r="AF585" s="14"/>
      <c r="AG585" s="14"/>
      <c r="AH585" s="14"/>
      <c r="AI585" s="14"/>
      <c r="AJ585" s="14"/>
      <c r="AK585" s="14"/>
      <c r="AL585" s="14"/>
    </row>
    <row r="586" ht="14.25" customHeight="1">
      <c r="A586" s="32">
        <v>8.0</v>
      </c>
      <c r="B586" s="46">
        <v>44846.0</v>
      </c>
      <c r="C586" s="31">
        <f t="shared" si="680"/>
        <v>1066</v>
      </c>
      <c r="D586" s="32" t="s">
        <v>3427</v>
      </c>
      <c r="E586" s="32">
        <v>57992.0</v>
      </c>
      <c r="F586" s="48" t="s">
        <v>52</v>
      </c>
      <c r="G586" s="48">
        <v>28.0</v>
      </c>
      <c r="H586" s="48">
        <v>4.0</v>
      </c>
      <c r="I586" s="48">
        <v>1.0</v>
      </c>
      <c r="J586" s="48">
        <v>33.0</v>
      </c>
      <c r="K586" s="48"/>
      <c r="L586" s="48"/>
      <c r="M586" s="48"/>
      <c r="N586" s="48"/>
      <c r="O586" s="45" t="str">
        <f t="shared" ref="O586:P586" si="684">IF(M586&gt;0,1,"")</f>
        <v/>
      </c>
      <c r="P586" s="45" t="str">
        <f t="shared" si="684"/>
        <v/>
      </c>
      <c r="Q586" s="45"/>
      <c r="R586" s="32" t="s">
        <v>370</v>
      </c>
      <c r="S586" s="51" t="s">
        <v>371</v>
      </c>
      <c r="T586" s="51" t="s">
        <v>362</v>
      </c>
      <c r="U586" s="51" t="s">
        <v>28</v>
      </c>
      <c r="V586" s="115">
        <v>84074.0</v>
      </c>
      <c r="W586" s="51" t="s">
        <v>75</v>
      </c>
      <c r="X586" s="55" t="s">
        <v>64</v>
      </c>
      <c r="Y586" s="46">
        <f t="shared" si="681"/>
        <v>44846</v>
      </c>
      <c r="Z586" s="46">
        <v>44999.0</v>
      </c>
      <c r="AA586" s="48" t="s">
        <v>3428</v>
      </c>
      <c r="AB586" s="48" t="str">
        <f t="shared" si="682"/>
        <v/>
      </c>
      <c r="AC586" s="47">
        <f t="shared" si="683"/>
        <v>153</v>
      </c>
      <c r="AD586" s="51" t="s">
        <v>3429</v>
      </c>
      <c r="AE586" s="32"/>
      <c r="AF586" s="14"/>
      <c r="AG586" s="14"/>
      <c r="AH586" s="14"/>
      <c r="AI586" s="14"/>
      <c r="AJ586" s="14"/>
      <c r="AK586" s="14"/>
      <c r="AL586" s="14"/>
    </row>
    <row r="587" ht="14.25" customHeight="1">
      <c r="A587" s="32">
        <v>4.0</v>
      </c>
      <c r="B587" s="46">
        <v>44791.0</v>
      </c>
      <c r="C587" s="31">
        <f t="shared" si="680"/>
        <v>1121</v>
      </c>
      <c r="D587" s="32" t="s">
        <v>3430</v>
      </c>
      <c r="E587" s="32">
        <v>10304.0</v>
      </c>
      <c r="F587" s="48" t="s">
        <v>52</v>
      </c>
      <c r="G587" s="48">
        <v>8.0</v>
      </c>
      <c r="H587" s="48">
        <v>2.0</v>
      </c>
      <c r="I587" s="48">
        <v>1.0</v>
      </c>
      <c r="J587" s="48">
        <v>11.0</v>
      </c>
      <c r="K587" s="48"/>
      <c r="L587" s="48"/>
      <c r="M587" s="48"/>
      <c r="N587" s="48"/>
      <c r="O587" s="45" t="str">
        <f t="shared" ref="O587:P587" si="685">IF(M587&gt;0,1,"")</f>
        <v/>
      </c>
      <c r="P587" s="45" t="str">
        <f t="shared" si="685"/>
        <v/>
      </c>
      <c r="Q587" s="45"/>
      <c r="R587" s="32" t="s">
        <v>380</v>
      </c>
      <c r="S587" s="51" t="s">
        <v>381</v>
      </c>
      <c r="T587" s="51" t="s">
        <v>99</v>
      </c>
      <c r="U587" s="51" t="s">
        <v>28</v>
      </c>
      <c r="V587" s="84">
        <v>84029.0</v>
      </c>
      <c r="W587" s="51" t="s">
        <v>75</v>
      </c>
      <c r="X587" s="55" t="s">
        <v>64</v>
      </c>
      <c r="Y587" s="69">
        <f t="shared" si="681"/>
        <v>44791</v>
      </c>
      <c r="Z587" s="46">
        <v>44999.0</v>
      </c>
      <c r="AA587" s="48" t="s">
        <v>3431</v>
      </c>
      <c r="AB587" s="48" t="str">
        <f t="shared" si="682"/>
        <v/>
      </c>
      <c r="AC587" s="47">
        <f t="shared" si="683"/>
        <v>208</v>
      </c>
      <c r="AD587" s="32" t="s">
        <v>2830</v>
      </c>
      <c r="AF587" s="14"/>
      <c r="AG587" s="14"/>
      <c r="AH587" s="14"/>
      <c r="AI587" s="14"/>
      <c r="AJ587" s="14"/>
      <c r="AK587" s="14"/>
      <c r="AL587" s="14"/>
    </row>
    <row r="588" ht="14.25" customHeight="1">
      <c r="A588" s="39">
        <v>6.0</v>
      </c>
      <c r="B588" s="37">
        <v>44971.0</v>
      </c>
      <c r="C588" s="38">
        <f t="shared" si="680"/>
        <v>941</v>
      </c>
      <c r="D588" s="39" t="s">
        <v>3432</v>
      </c>
      <c r="E588" s="40">
        <v>32363.0</v>
      </c>
      <c r="F588" s="36" t="s">
        <v>52</v>
      </c>
      <c r="G588" s="36">
        <v>30.0</v>
      </c>
      <c r="H588" s="36">
        <v>3.0</v>
      </c>
      <c r="I588" s="36">
        <v>1.0</v>
      </c>
      <c r="J588" s="36">
        <v>34.0</v>
      </c>
      <c r="O588" s="14"/>
      <c r="P588" s="14"/>
      <c r="Q588" s="14"/>
      <c r="R588" s="39" t="s">
        <v>1401</v>
      </c>
      <c r="S588" s="39" t="s">
        <v>1402</v>
      </c>
      <c r="T588" s="39" t="s">
        <v>256</v>
      </c>
      <c r="U588" s="39" t="s">
        <v>28</v>
      </c>
      <c r="V588" s="81">
        <v>84058.0</v>
      </c>
      <c r="W588" s="39" t="s">
        <v>35</v>
      </c>
      <c r="X588" s="36" t="s">
        <v>64</v>
      </c>
      <c r="Y588" s="37">
        <f t="shared" si="681"/>
        <v>44971</v>
      </c>
      <c r="Z588" s="37">
        <v>45000.0</v>
      </c>
      <c r="AA588" s="36" t="s">
        <v>3433</v>
      </c>
      <c r="AB588" s="36" t="str">
        <f t="shared" si="682"/>
        <v/>
      </c>
      <c r="AC588" s="38">
        <f t="shared" si="683"/>
        <v>29</v>
      </c>
      <c r="AD588" s="39" t="s">
        <v>3434</v>
      </c>
      <c r="AE588" s="14"/>
      <c r="AF588" s="14"/>
      <c r="AG588" s="14"/>
      <c r="AH588" s="14"/>
      <c r="AI588" s="14"/>
      <c r="AJ588" s="14"/>
      <c r="AK588" s="14"/>
      <c r="AL588" s="14"/>
    </row>
    <row r="589" ht="14.25" customHeight="1">
      <c r="A589" s="39">
        <v>6.0</v>
      </c>
      <c r="B589" s="37">
        <v>44932.0</v>
      </c>
      <c r="C589" s="38">
        <f t="shared" si="680"/>
        <v>980</v>
      </c>
      <c r="D589" s="39" t="s">
        <v>3435</v>
      </c>
      <c r="E589" s="40">
        <v>28417.0</v>
      </c>
      <c r="F589" s="36" t="s">
        <v>52</v>
      </c>
      <c r="G589" s="36">
        <v>28.0</v>
      </c>
      <c r="H589" s="36">
        <v>3.0</v>
      </c>
      <c r="I589" s="36">
        <v>1.0</v>
      </c>
      <c r="J589" s="36">
        <v>32.0</v>
      </c>
      <c r="O589" s="14"/>
      <c r="P589" s="14"/>
      <c r="Q589" s="14"/>
      <c r="R589" s="39" t="s">
        <v>1223</v>
      </c>
      <c r="S589" s="39" t="s">
        <v>1224</v>
      </c>
      <c r="T589" s="39" t="s">
        <v>256</v>
      </c>
      <c r="U589" s="39" t="s">
        <v>28</v>
      </c>
      <c r="V589" s="81">
        <v>84057.0</v>
      </c>
      <c r="W589" s="39" t="s">
        <v>35</v>
      </c>
      <c r="X589" s="36" t="s">
        <v>64</v>
      </c>
      <c r="Y589" s="37">
        <f t="shared" si="681"/>
        <v>44932</v>
      </c>
      <c r="Z589" s="37">
        <v>45000.0</v>
      </c>
      <c r="AA589" s="36" t="s">
        <v>3436</v>
      </c>
      <c r="AB589" s="36" t="str">
        <f t="shared" si="682"/>
        <v/>
      </c>
      <c r="AC589" s="38">
        <f t="shared" si="683"/>
        <v>68</v>
      </c>
      <c r="AD589" s="146" t="s">
        <v>3437</v>
      </c>
      <c r="AE589" s="14"/>
      <c r="AF589" s="14"/>
      <c r="AG589" s="14"/>
      <c r="AH589" s="14"/>
      <c r="AI589" s="14"/>
      <c r="AJ589" s="14"/>
      <c r="AK589" s="14"/>
      <c r="AL589" s="14"/>
    </row>
    <row r="590" ht="14.25" customHeight="1">
      <c r="A590" s="39">
        <v>12.0</v>
      </c>
      <c r="B590" s="37">
        <v>44859.0</v>
      </c>
      <c r="C590" s="38">
        <f t="shared" si="680"/>
        <v>1053</v>
      </c>
      <c r="D590" s="39" t="s">
        <v>3353</v>
      </c>
      <c r="E590" s="40">
        <v>112290.0</v>
      </c>
      <c r="F590" s="36" t="s">
        <v>52</v>
      </c>
      <c r="G590" s="36">
        <v>60.0</v>
      </c>
      <c r="H590" s="36">
        <v>4.0</v>
      </c>
      <c r="I590" s="36">
        <v>2.0</v>
      </c>
      <c r="J590" s="36">
        <v>66.0</v>
      </c>
      <c r="O590" s="14"/>
      <c r="P590" s="14"/>
      <c r="Q590" s="14"/>
      <c r="R590" s="39" t="s">
        <v>1041</v>
      </c>
      <c r="S590" s="39" t="s">
        <v>1043</v>
      </c>
      <c r="T590" s="39" t="s">
        <v>277</v>
      </c>
      <c r="U590" s="39" t="s">
        <v>28</v>
      </c>
      <c r="V590" s="81">
        <v>84403.0</v>
      </c>
      <c r="W590" s="39" t="s">
        <v>35</v>
      </c>
      <c r="X590" s="36" t="s">
        <v>64</v>
      </c>
      <c r="Y590" s="37">
        <f t="shared" si="681"/>
        <v>44859</v>
      </c>
      <c r="Z590" s="37">
        <v>45000.0</v>
      </c>
      <c r="AA590" s="36" t="s">
        <v>3438</v>
      </c>
      <c r="AB590" s="36" t="str">
        <f t="shared" si="682"/>
        <v/>
      </c>
      <c r="AC590" s="38">
        <f t="shared" si="683"/>
        <v>141</v>
      </c>
      <c r="AD590" s="146" t="s">
        <v>3354</v>
      </c>
      <c r="AE590" s="14"/>
      <c r="AF590" s="14"/>
      <c r="AG590" s="14"/>
      <c r="AH590" s="14"/>
      <c r="AI590" s="14"/>
      <c r="AJ590" s="14"/>
      <c r="AK590" s="14"/>
      <c r="AL590" s="14"/>
    </row>
    <row r="591" ht="14.25" customHeight="1">
      <c r="A591" s="39">
        <v>20.0</v>
      </c>
      <c r="B591" s="37">
        <v>44937.0</v>
      </c>
      <c r="C591" s="38">
        <f t="shared" si="680"/>
        <v>975</v>
      </c>
      <c r="D591" s="39" t="s">
        <v>3439</v>
      </c>
      <c r="E591" s="40">
        <v>80083.0</v>
      </c>
      <c r="F591" s="36" t="s">
        <v>52</v>
      </c>
      <c r="G591" s="36">
        <v>88.0</v>
      </c>
      <c r="H591" s="36">
        <v>4.0</v>
      </c>
      <c r="I591" s="36">
        <v>1.0</v>
      </c>
      <c r="J591" s="36">
        <v>93.0</v>
      </c>
      <c r="O591" s="14"/>
      <c r="P591" s="14"/>
      <c r="Q591" s="14"/>
      <c r="R591" s="39" t="s">
        <v>1258</v>
      </c>
      <c r="S591" s="39" t="s">
        <v>1259</v>
      </c>
      <c r="T591" s="39" t="s">
        <v>179</v>
      </c>
      <c r="U591" s="39" t="s">
        <v>28</v>
      </c>
      <c r="V591" s="81">
        <v>84043.0</v>
      </c>
      <c r="W591" s="39" t="s">
        <v>35</v>
      </c>
      <c r="X591" s="36" t="s">
        <v>64</v>
      </c>
      <c r="Y591" s="37">
        <f t="shared" si="681"/>
        <v>44937</v>
      </c>
      <c r="Z591" s="37">
        <v>45000.0</v>
      </c>
      <c r="AA591" s="36" t="s">
        <v>3440</v>
      </c>
      <c r="AB591" s="36" t="str">
        <f t="shared" si="682"/>
        <v/>
      </c>
      <c r="AC591" s="38">
        <f t="shared" si="683"/>
        <v>63</v>
      </c>
      <c r="AD591" s="146" t="s">
        <v>3441</v>
      </c>
      <c r="AE591" s="14"/>
      <c r="AF591" s="14"/>
      <c r="AG591" s="14"/>
      <c r="AH591" s="14"/>
      <c r="AI591" s="14"/>
      <c r="AJ591" s="14"/>
      <c r="AK591" s="14"/>
      <c r="AL591" s="14"/>
    </row>
    <row r="592" ht="14.25" customHeight="1">
      <c r="A592" s="14">
        <v>10.0</v>
      </c>
      <c r="B592" s="30">
        <v>44938.0</v>
      </c>
      <c r="C592" s="31">
        <f t="shared" si="680"/>
        <v>974</v>
      </c>
      <c r="D592" s="14" t="s">
        <v>3442</v>
      </c>
      <c r="E592" s="34">
        <v>67536.0</v>
      </c>
      <c r="F592" s="27" t="s">
        <v>52</v>
      </c>
      <c r="G592" s="27">
        <v>32.0</v>
      </c>
      <c r="H592" s="27">
        <v>3.0</v>
      </c>
      <c r="I592" s="27">
        <v>1.0</v>
      </c>
      <c r="J592" s="27">
        <v>36.0</v>
      </c>
      <c r="K592" s="27"/>
      <c r="L592" s="27"/>
      <c r="M592" s="27"/>
      <c r="N592" s="27"/>
      <c r="O592" s="45" t="str">
        <f t="shared" ref="O592:P592" si="686">IF(M592&gt;0,1,"")</f>
        <v/>
      </c>
      <c r="P592" s="45" t="str">
        <f t="shared" si="686"/>
        <v/>
      </c>
      <c r="Q592" s="45"/>
      <c r="R592" s="14" t="s">
        <v>902</v>
      </c>
      <c r="S592" s="35" t="s">
        <v>1093</v>
      </c>
      <c r="T592" s="35" t="s">
        <v>453</v>
      </c>
      <c r="U592" s="35" t="s">
        <v>28</v>
      </c>
      <c r="V592" s="144">
        <v>84088.0</v>
      </c>
      <c r="W592" s="35" t="s">
        <v>29</v>
      </c>
      <c r="X592" s="42" t="s">
        <v>1642</v>
      </c>
      <c r="Y592" s="29">
        <f t="shared" si="681"/>
        <v>44938</v>
      </c>
      <c r="Z592" s="30"/>
      <c r="AA592" s="27"/>
      <c r="AB592" s="27">
        <f t="shared" si="682"/>
        <v>974</v>
      </c>
      <c r="AC592" s="31" t="str">
        <f t="shared" si="683"/>
        <v/>
      </c>
      <c r="AD592" s="14" t="s">
        <v>3443</v>
      </c>
      <c r="AF592" s="14"/>
      <c r="AG592" s="14"/>
      <c r="AH592" s="14"/>
      <c r="AI592" s="14"/>
      <c r="AJ592" s="14"/>
      <c r="AK592" s="14"/>
      <c r="AL592" s="14"/>
    </row>
    <row r="593" ht="14.25" customHeight="1">
      <c r="A593" s="14">
        <v>8.0</v>
      </c>
      <c r="B593" s="30">
        <v>44980.0</v>
      </c>
      <c r="C593" s="31">
        <f t="shared" si="680"/>
        <v>932</v>
      </c>
      <c r="D593" s="14" t="s">
        <v>3444</v>
      </c>
      <c r="E593" s="34">
        <v>107397.0</v>
      </c>
      <c r="F593" s="27" t="s">
        <v>52</v>
      </c>
      <c r="G593" s="27">
        <v>28.0</v>
      </c>
      <c r="H593" s="27">
        <v>3.0</v>
      </c>
      <c r="I593" s="27">
        <v>1.0</v>
      </c>
      <c r="J593" s="27">
        <v>32.0</v>
      </c>
      <c r="K593" s="27"/>
      <c r="L593" s="27"/>
      <c r="M593" s="27"/>
      <c r="N593" s="27"/>
      <c r="O593" s="45" t="str">
        <f t="shared" ref="O593:P593" si="687">IF(M593&gt;0,1,"")</f>
        <v/>
      </c>
      <c r="P593" s="45" t="str">
        <f t="shared" si="687"/>
        <v/>
      </c>
      <c r="Q593" s="45"/>
      <c r="R593" s="14" t="s">
        <v>1386</v>
      </c>
      <c r="S593" s="35" t="s">
        <v>1388</v>
      </c>
      <c r="T593" s="35" t="s">
        <v>600</v>
      </c>
      <c r="U593" s="35" t="s">
        <v>28</v>
      </c>
      <c r="V593" s="144">
        <v>84118.0</v>
      </c>
      <c r="W593" s="35" t="s">
        <v>29</v>
      </c>
      <c r="X593" s="42" t="s">
        <v>64</v>
      </c>
      <c r="Y593" s="29">
        <f t="shared" si="681"/>
        <v>44980</v>
      </c>
      <c r="Z593" s="30">
        <v>45001.0</v>
      </c>
      <c r="AA593" s="27" t="s">
        <v>3445</v>
      </c>
      <c r="AB593" s="27" t="str">
        <f t="shared" si="682"/>
        <v/>
      </c>
      <c r="AC593" s="31">
        <f t="shared" si="683"/>
        <v>21</v>
      </c>
      <c r="AD593" s="14" t="s">
        <v>3446</v>
      </c>
      <c r="AF593" s="14"/>
      <c r="AG593" s="14"/>
      <c r="AH593" s="14"/>
      <c r="AI593" s="14"/>
      <c r="AJ593" s="14"/>
      <c r="AK593" s="14"/>
      <c r="AL593" s="14"/>
    </row>
    <row r="594" ht="14.25" customHeight="1">
      <c r="A594" s="14"/>
      <c r="B594" s="14"/>
      <c r="C594" s="27"/>
      <c r="D594" s="14"/>
      <c r="F594" s="27"/>
      <c r="G594" s="14"/>
      <c r="H594" s="14"/>
      <c r="I594" s="14"/>
      <c r="J594" s="27"/>
      <c r="K594" s="27"/>
      <c r="L594" s="27"/>
      <c r="M594" s="27"/>
      <c r="N594" s="27"/>
      <c r="O594" s="27"/>
      <c r="P594" s="27"/>
      <c r="Q594" s="27"/>
      <c r="R594" s="14"/>
      <c r="S594" s="14"/>
      <c r="T594" s="14"/>
      <c r="U594" s="14"/>
      <c r="V594" s="66"/>
      <c r="W594" s="14"/>
      <c r="X594" s="27"/>
      <c r="Y594" s="29"/>
      <c r="Z594" s="14"/>
      <c r="AA594" s="27"/>
      <c r="AB594" s="27"/>
      <c r="AC594" s="27"/>
      <c r="AD594" s="14"/>
      <c r="AE594" s="14"/>
      <c r="AF594" s="14"/>
    </row>
    <row r="595" ht="14.25" customHeight="1">
      <c r="A595" s="14">
        <v>20.0</v>
      </c>
      <c r="B595" s="30">
        <v>44963.0</v>
      </c>
      <c r="C595" s="31">
        <f t="shared" ref="C595:C601" si="689">B$3-B595</f>
        <v>949</v>
      </c>
      <c r="D595" s="14" t="s">
        <v>3447</v>
      </c>
      <c r="E595" s="34">
        <v>92713.0</v>
      </c>
      <c r="F595" s="27" t="s">
        <v>52</v>
      </c>
      <c r="G595" s="27">
        <v>88.0</v>
      </c>
      <c r="H595" s="27">
        <v>4.0</v>
      </c>
      <c r="I595" s="27">
        <v>1.0</v>
      </c>
      <c r="J595" s="27">
        <v>93.0</v>
      </c>
      <c r="K595" s="27"/>
      <c r="L595" s="27"/>
      <c r="M595" s="27"/>
      <c r="N595" s="27"/>
      <c r="O595" s="45" t="str">
        <f t="shared" ref="O595:P595" si="688">IF(M595&gt;0,1,"")</f>
        <v/>
      </c>
      <c r="P595" s="45" t="str">
        <f t="shared" si="688"/>
        <v/>
      </c>
      <c r="Q595" s="45"/>
      <c r="R595" s="14" t="s">
        <v>1212</v>
      </c>
      <c r="S595" s="14" t="s">
        <v>1213</v>
      </c>
      <c r="T595" s="14" t="s">
        <v>186</v>
      </c>
      <c r="U595" s="14" t="s">
        <v>28</v>
      </c>
      <c r="V595" s="66">
        <v>84116.0</v>
      </c>
      <c r="W595" s="14" t="s">
        <v>29</v>
      </c>
      <c r="X595" s="27" t="s">
        <v>1642</v>
      </c>
      <c r="Y595" s="30">
        <f t="shared" ref="Y595:Y601" si="691">IF(X595="V",B595,IF(X595="C",B595,""))</f>
        <v>44963</v>
      </c>
      <c r="Z595" s="30"/>
      <c r="AA595" s="27"/>
      <c r="AB595" s="27">
        <f t="shared" ref="AB595:AB600" si="692">IF(X595="V",B$3-Y595,IF(X595="C","",""))</f>
        <v>949</v>
      </c>
      <c r="AC595" s="31" t="str">
        <f t="shared" ref="AC595:AC601" si="693">IF(X595="","",IF(X595="V","",IF(X595="C",Z595-Y595,"Yikes")))</f>
        <v/>
      </c>
      <c r="AD595" s="145" t="s">
        <v>3448</v>
      </c>
      <c r="AF595" s="80"/>
      <c r="AG595" s="80"/>
      <c r="AH595" s="14"/>
      <c r="AI595" s="14"/>
      <c r="AJ595" s="14"/>
      <c r="AK595" s="14"/>
      <c r="AL595" s="14"/>
    </row>
    <row r="596" ht="14.25" customHeight="1">
      <c r="A596" s="14">
        <v>16.0</v>
      </c>
      <c r="B596" s="30">
        <v>44956.0</v>
      </c>
      <c r="C596" s="31">
        <f t="shared" si="689"/>
        <v>956</v>
      </c>
      <c r="D596" s="14" t="s">
        <v>3449</v>
      </c>
      <c r="E596" s="34">
        <v>96675.0</v>
      </c>
      <c r="F596" s="27" t="s">
        <v>52</v>
      </c>
      <c r="G596" s="27">
        <v>72.0</v>
      </c>
      <c r="H596" s="27">
        <v>4.0</v>
      </c>
      <c r="I596" s="27">
        <v>1.0</v>
      </c>
      <c r="J596" s="27">
        <v>77.0</v>
      </c>
      <c r="K596" s="27"/>
      <c r="L596" s="27"/>
      <c r="M596" s="27"/>
      <c r="N596" s="27"/>
      <c r="O596" s="45" t="str">
        <f t="shared" ref="O596:P596" si="690">IF(M596&gt;0,1,"")</f>
        <v/>
      </c>
      <c r="P596" s="45" t="str">
        <f t="shared" si="690"/>
        <v/>
      </c>
      <c r="Q596" s="45"/>
      <c r="R596" s="14" t="s">
        <v>1283</v>
      </c>
      <c r="S596" s="14" t="s">
        <v>1284</v>
      </c>
      <c r="T596" s="14" t="s">
        <v>186</v>
      </c>
      <c r="U596" s="14" t="s">
        <v>28</v>
      </c>
      <c r="V596" s="66">
        <v>84101.0</v>
      </c>
      <c r="W596" s="14" t="s">
        <v>29</v>
      </c>
      <c r="X596" s="27" t="s">
        <v>64</v>
      </c>
      <c r="Y596" s="30">
        <f t="shared" si="691"/>
        <v>44956</v>
      </c>
      <c r="Z596" s="30">
        <v>45006.0</v>
      </c>
      <c r="AA596" s="27" t="s">
        <v>3450</v>
      </c>
      <c r="AB596" s="27" t="str">
        <f t="shared" si="692"/>
        <v/>
      </c>
      <c r="AC596" s="31">
        <f t="shared" si="693"/>
        <v>50</v>
      </c>
      <c r="AD596" s="14" t="s">
        <v>3451</v>
      </c>
      <c r="AF596" s="14"/>
      <c r="AG596" s="14"/>
      <c r="AH596" s="14"/>
      <c r="AI596" s="14"/>
      <c r="AJ596" s="14"/>
      <c r="AK596" s="14"/>
      <c r="AL596" s="14"/>
    </row>
    <row r="597" ht="14.25" customHeight="1">
      <c r="A597" s="14">
        <v>10.0</v>
      </c>
      <c r="B597" s="30">
        <v>44993.0</v>
      </c>
      <c r="C597" s="31">
        <f t="shared" si="689"/>
        <v>919</v>
      </c>
      <c r="D597" s="14" t="s">
        <v>3452</v>
      </c>
      <c r="E597" s="34">
        <v>107405.0</v>
      </c>
      <c r="F597" s="27" t="s">
        <v>52</v>
      </c>
      <c r="G597" s="27">
        <v>34.0</v>
      </c>
      <c r="H597" s="27">
        <v>3.0</v>
      </c>
      <c r="I597" s="27">
        <v>1.0</v>
      </c>
      <c r="J597" s="27">
        <v>38.0</v>
      </c>
      <c r="K597" s="27"/>
      <c r="L597" s="27"/>
      <c r="M597" s="27"/>
      <c r="N597" s="27"/>
      <c r="O597" s="45" t="str">
        <f t="shared" ref="O597:P597" si="694">IF(M597&gt;0,1,"")</f>
        <v/>
      </c>
      <c r="P597" s="45" t="str">
        <f t="shared" si="694"/>
        <v/>
      </c>
      <c r="Q597" s="45"/>
      <c r="R597" s="14" t="s">
        <v>1469</v>
      </c>
      <c r="S597" s="35" t="s">
        <v>1470</v>
      </c>
      <c r="T597" s="35" t="s">
        <v>731</v>
      </c>
      <c r="U597" s="35" t="s">
        <v>28</v>
      </c>
      <c r="V597" s="144">
        <v>84123.0</v>
      </c>
      <c r="W597" s="35" t="s">
        <v>29</v>
      </c>
      <c r="X597" s="42" t="s">
        <v>64</v>
      </c>
      <c r="Y597" s="29">
        <f t="shared" si="691"/>
        <v>44993</v>
      </c>
      <c r="Z597" s="30">
        <v>45006.0</v>
      </c>
      <c r="AA597" s="27" t="s">
        <v>3453</v>
      </c>
      <c r="AB597" s="27" t="str">
        <f t="shared" si="692"/>
        <v/>
      </c>
      <c r="AC597" s="31">
        <f t="shared" si="693"/>
        <v>13</v>
      </c>
      <c r="AD597" s="14" t="s">
        <v>3454</v>
      </c>
      <c r="AF597" s="14"/>
      <c r="AG597" s="14"/>
      <c r="AH597" s="14"/>
      <c r="AI597" s="14"/>
      <c r="AJ597" s="14"/>
      <c r="AK597" s="14"/>
      <c r="AL597" s="14"/>
    </row>
    <row r="598" ht="14.25" customHeight="1">
      <c r="A598" s="14">
        <v>8.0</v>
      </c>
      <c r="B598" s="30">
        <v>44973.0</v>
      </c>
      <c r="C598" s="31">
        <f t="shared" si="689"/>
        <v>939</v>
      </c>
      <c r="D598" s="14" t="s">
        <v>3455</v>
      </c>
      <c r="E598" s="34">
        <v>20179.0</v>
      </c>
      <c r="F598" s="27" t="s">
        <v>52</v>
      </c>
      <c r="G598" s="27">
        <v>28.0</v>
      </c>
      <c r="H598" s="27">
        <v>3.0</v>
      </c>
      <c r="I598" s="27">
        <v>1.0</v>
      </c>
      <c r="J598" s="27">
        <v>32.0</v>
      </c>
      <c r="K598" s="27"/>
      <c r="L598" s="27"/>
      <c r="M598" s="27"/>
      <c r="N598" s="27"/>
      <c r="O598" s="45" t="str">
        <f t="shared" ref="O598:P598" si="695">IF(M598&gt;0,1,"")</f>
        <v/>
      </c>
      <c r="P598" s="45" t="str">
        <f t="shared" si="695"/>
        <v/>
      </c>
      <c r="Q598" s="45"/>
      <c r="R598" s="14" t="s">
        <v>1908</v>
      </c>
      <c r="S598" s="35" t="s">
        <v>1910</v>
      </c>
      <c r="T598" s="35" t="s">
        <v>731</v>
      </c>
      <c r="U598" s="35" t="s">
        <v>28</v>
      </c>
      <c r="V598" s="144">
        <v>84107.0</v>
      </c>
      <c r="W598" s="35" t="s">
        <v>29</v>
      </c>
      <c r="X598" s="42" t="s">
        <v>64</v>
      </c>
      <c r="Y598" s="29">
        <f t="shared" si="691"/>
        <v>44973</v>
      </c>
      <c r="Z598" s="30">
        <v>45007.0</v>
      </c>
      <c r="AA598" s="27" t="s">
        <v>3456</v>
      </c>
      <c r="AB598" s="27" t="str">
        <f t="shared" si="692"/>
        <v/>
      </c>
      <c r="AC598" s="31">
        <f t="shared" si="693"/>
        <v>34</v>
      </c>
      <c r="AD598" s="14" t="s">
        <v>3457</v>
      </c>
      <c r="AE598" s="59"/>
      <c r="AF598" s="14"/>
      <c r="AG598" s="14"/>
      <c r="AH598" s="14"/>
      <c r="AI598" s="14"/>
      <c r="AJ598" s="14"/>
      <c r="AK598" s="14"/>
      <c r="AL598" s="14"/>
    </row>
    <row r="599" ht="14.25" customHeight="1">
      <c r="A599" s="14">
        <v>14.0</v>
      </c>
      <c r="B599" s="30">
        <v>44994.0</v>
      </c>
      <c r="C599" s="31">
        <f t="shared" si="689"/>
        <v>918</v>
      </c>
      <c r="D599" s="14" t="s">
        <v>3458</v>
      </c>
      <c r="E599" s="34">
        <v>117606.0</v>
      </c>
      <c r="F599" s="27" t="s">
        <v>52</v>
      </c>
      <c r="G599" s="27">
        <v>70.0</v>
      </c>
      <c r="H599" s="27">
        <v>5.0</v>
      </c>
      <c r="I599" s="27">
        <v>2.0</v>
      </c>
      <c r="J599" s="27">
        <v>77.0</v>
      </c>
      <c r="K599" s="27"/>
      <c r="L599" s="27"/>
      <c r="M599" s="27"/>
      <c r="N599" s="27"/>
      <c r="O599" s="45" t="str">
        <f t="shared" ref="O599:P599" si="696">IF(M599&gt;0,1,"")</f>
        <v/>
      </c>
      <c r="P599" s="45" t="str">
        <f t="shared" si="696"/>
        <v/>
      </c>
      <c r="Q599" s="45"/>
      <c r="R599" s="14" t="s">
        <v>1306</v>
      </c>
      <c r="S599" s="35" t="s">
        <v>1307</v>
      </c>
      <c r="T599" s="35" t="s">
        <v>453</v>
      </c>
      <c r="U599" s="35" t="s">
        <v>28</v>
      </c>
      <c r="V599" s="144">
        <v>84084.0</v>
      </c>
      <c r="W599" s="35" t="s">
        <v>29</v>
      </c>
      <c r="X599" s="42" t="s">
        <v>64</v>
      </c>
      <c r="Y599" s="29">
        <f t="shared" si="691"/>
        <v>44994</v>
      </c>
      <c r="Z599" s="30">
        <v>45007.0</v>
      </c>
      <c r="AA599" s="27" t="s">
        <v>3459</v>
      </c>
      <c r="AB599" s="27" t="str">
        <f t="shared" si="692"/>
        <v/>
      </c>
      <c r="AC599" s="31">
        <f t="shared" si="693"/>
        <v>13</v>
      </c>
      <c r="AD599" s="14" t="s">
        <v>3460</v>
      </c>
      <c r="AF599" s="14"/>
      <c r="AG599" s="14"/>
      <c r="AH599" s="14"/>
      <c r="AI599" s="14"/>
      <c r="AJ599" s="14"/>
      <c r="AK599" s="14"/>
      <c r="AL599" s="14"/>
    </row>
    <row r="600" ht="14.25" customHeight="1">
      <c r="A600" s="14">
        <v>10.0</v>
      </c>
      <c r="B600" s="30">
        <v>44938.0</v>
      </c>
      <c r="C600" s="31">
        <f t="shared" si="689"/>
        <v>974</v>
      </c>
      <c r="D600" s="14" t="s">
        <v>3442</v>
      </c>
      <c r="E600" s="34">
        <v>67536.0</v>
      </c>
      <c r="F600" s="27" t="s">
        <v>52</v>
      </c>
      <c r="G600" s="27">
        <v>32.0</v>
      </c>
      <c r="H600" s="27">
        <v>3.0</v>
      </c>
      <c r="I600" s="27">
        <v>1.0</v>
      </c>
      <c r="J600" s="27">
        <v>36.0</v>
      </c>
      <c r="K600" s="27"/>
      <c r="L600" s="27"/>
      <c r="M600" s="27"/>
      <c r="N600" s="27"/>
      <c r="O600" s="45" t="str">
        <f t="shared" ref="O600:P600" si="697">IF(M600&gt;0,1,"")</f>
        <v/>
      </c>
      <c r="P600" s="45" t="str">
        <f t="shared" si="697"/>
        <v/>
      </c>
      <c r="Q600" s="45"/>
      <c r="R600" s="14" t="s">
        <v>902</v>
      </c>
      <c r="S600" s="35" t="s">
        <v>1093</v>
      </c>
      <c r="T600" s="35" t="s">
        <v>453</v>
      </c>
      <c r="U600" s="35" t="s">
        <v>28</v>
      </c>
      <c r="V600" s="144">
        <v>84088.0</v>
      </c>
      <c r="W600" s="35" t="s">
        <v>29</v>
      </c>
      <c r="X600" s="42" t="s">
        <v>64</v>
      </c>
      <c r="Y600" s="29">
        <f t="shared" si="691"/>
        <v>44938</v>
      </c>
      <c r="Z600" s="30">
        <v>45007.0</v>
      </c>
      <c r="AA600" s="27" t="s">
        <v>3461</v>
      </c>
      <c r="AB600" s="27" t="str">
        <f t="shared" si="692"/>
        <v/>
      </c>
      <c r="AC600" s="31">
        <f t="shared" si="693"/>
        <v>69</v>
      </c>
      <c r="AD600" s="14" t="s">
        <v>3462</v>
      </c>
      <c r="AF600" s="14"/>
      <c r="AG600" s="14"/>
      <c r="AH600" s="14"/>
      <c r="AI600" s="14"/>
      <c r="AJ600" s="14"/>
      <c r="AK600" s="14"/>
      <c r="AL600" s="14"/>
    </row>
    <row r="601" ht="14.25" customHeight="1">
      <c r="A601" s="39">
        <v>8.0</v>
      </c>
      <c r="B601" s="37">
        <v>44972.0</v>
      </c>
      <c r="C601" s="38">
        <f t="shared" si="689"/>
        <v>940</v>
      </c>
      <c r="D601" s="39" t="s">
        <v>3463</v>
      </c>
      <c r="E601" s="40">
        <v>121742.0</v>
      </c>
      <c r="F601" s="36" t="s">
        <v>52</v>
      </c>
      <c r="G601" s="36">
        <v>28.0</v>
      </c>
      <c r="H601" s="36">
        <v>3.0</v>
      </c>
      <c r="I601" s="36">
        <v>1.0</v>
      </c>
      <c r="J601" s="36">
        <v>32.0</v>
      </c>
      <c r="O601" s="14"/>
      <c r="P601" s="14"/>
      <c r="Q601" s="14"/>
      <c r="R601" s="39" t="s">
        <v>1899</v>
      </c>
      <c r="S601" s="39" t="s">
        <v>1900</v>
      </c>
      <c r="T601" s="39" t="s">
        <v>179</v>
      </c>
      <c r="U601" s="39" t="s">
        <v>28</v>
      </c>
      <c r="V601" s="81">
        <v>84043.0</v>
      </c>
      <c r="W601" s="39" t="s">
        <v>35</v>
      </c>
      <c r="X601" s="36" t="s">
        <v>64</v>
      </c>
      <c r="Y601" s="37">
        <f t="shared" si="691"/>
        <v>44972</v>
      </c>
      <c r="Z601" s="37">
        <v>45008.0</v>
      </c>
      <c r="AA601" s="36" t="s">
        <v>3464</v>
      </c>
      <c r="AB601" s="36"/>
      <c r="AC601" s="38">
        <f t="shared" si="693"/>
        <v>36</v>
      </c>
      <c r="AD601" s="146" t="s">
        <v>3465</v>
      </c>
      <c r="AF601" s="14"/>
      <c r="AG601" s="14"/>
      <c r="AH601" s="14"/>
      <c r="AI601" s="14"/>
      <c r="AJ601" s="14"/>
      <c r="AK601" s="14"/>
      <c r="AL601" s="14"/>
    </row>
    <row r="602" ht="14.25" customHeight="1">
      <c r="A602" s="14"/>
      <c r="B602" s="14"/>
      <c r="C602" s="27"/>
      <c r="D602" s="14"/>
      <c r="F602" s="27"/>
      <c r="G602" s="14"/>
      <c r="H602" s="14"/>
      <c r="I602" s="14"/>
      <c r="J602" s="27"/>
      <c r="K602" s="27"/>
      <c r="L602" s="27"/>
      <c r="M602" s="27"/>
      <c r="N602" s="27"/>
      <c r="O602" s="27"/>
      <c r="P602" s="27"/>
      <c r="Q602" s="27"/>
      <c r="R602" s="14"/>
      <c r="S602" s="14"/>
      <c r="T602" s="14"/>
      <c r="U602" s="14"/>
      <c r="V602" s="66"/>
      <c r="W602" s="14"/>
      <c r="X602" s="27"/>
      <c r="Y602" s="29"/>
      <c r="Z602" s="14"/>
      <c r="AA602" s="27"/>
      <c r="AB602" s="27"/>
      <c r="AC602" s="27"/>
      <c r="AD602" s="14"/>
      <c r="AE602" s="14"/>
      <c r="AF602" s="14"/>
    </row>
    <row r="603" ht="14.25" customHeight="1">
      <c r="A603" s="14">
        <v>20.0</v>
      </c>
      <c r="B603" s="30">
        <v>45006.0</v>
      </c>
      <c r="C603" s="31">
        <f t="shared" ref="C603:C607" si="699">B$3-B603</f>
        <v>906</v>
      </c>
      <c r="D603" s="14" t="s">
        <v>3466</v>
      </c>
      <c r="E603" s="34">
        <v>122517.0</v>
      </c>
      <c r="F603" s="27" t="s">
        <v>52</v>
      </c>
      <c r="G603" s="27">
        <v>100.0</v>
      </c>
      <c r="H603" s="27">
        <v>5.0</v>
      </c>
      <c r="I603" s="27">
        <v>2.0</v>
      </c>
      <c r="J603" s="27">
        <v>107.0</v>
      </c>
      <c r="K603" s="27"/>
      <c r="L603" s="27"/>
      <c r="M603" s="27"/>
      <c r="N603" s="27"/>
      <c r="O603" s="45" t="str">
        <f t="shared" ref="O603:P603" si="698">IF(M603&gt;0,1,"")</f>
        <v/>
      </c>
      <c r="P603" s="45" t="str">
        <f t="shared" si="698"/>
        <v/>
      </c>
      <c r="Q603" s="45"/>
      <c r="R603" s="14" t="s">
        <v>1491</v>
      </c>
      <c r="S603" s="35" t="s">
        <v>1492</v>
      </c>
      <c r="T603" s="35" t="s">
        <v>186</v>
      </c>
      <c r="U603" s="35" t="s">
        <v>28</v>
      </c>
      <c r="V603" s="144">
        <v>84119.0</v>
      </c>
      <c r="W603" s="35" t="s">
        <v>29</v>
      </c>
      <c r="X603" s="42" t="s">
        <v>1642</v>
      </c>
      <c r="Y603" s="29">
        <f t="shared" ref="Y603:Y607" si="701">IF(X603="V",B603,IF(X603="C",B603,""))</f>
        <v>45006</v>
      </c>
      <c r="Z603" s="30"/>
      <c r="AA603" s="27"/>
      <c r="AB603" s="27">
        <f t="shared" ref="AB603:AB607" si="702">IF(X603="V",B$3-Y603,IF(X603="C","",""))</f>
        <v>906</v>
      </c>
      <c r="AC603" s="31" t="str">
        <f t="shared" ref="AC603:AC607" si="703">IF(X603="","",IF(X603="V","",IF(X603="C",Z603-Y603,"Yikes")))</f>
        <v/>
      </c>
      <c r="AD603" s="14" t="s">
        <v>3467</v>
      </c>
      <c r="AF603" s="14"/>
      <c r="AG603" s="14"/>
      <c r="AH603" s="14"/>
      <c r="AI603" s="14"/>
      <c r="AJ603" s="14"/>
      <c r="AK603" s="14"/>
      <c r="AL603" s="14"/>
    </row>
    <row r="604" ht="14.25" customHeight="1">
      <c r="A604" s="14">
        <v>16.0</v>
      </c>
      <c r="B604" s="30">
        <v>44970.0</v>
      </c>
      <c r="C604" s="31">
        <f t="shared" si="699"/>
        <v>942</v>
      </c>
      <c r="D604" s="14" t="s">
        <v>3468</v>
      </c>
      <c r="E604" s="34">
        <v>11473.0</v>
      </c>
      <c r="F604" s="27" t="s">
        <v>52</v>
      </c>
      <c r="G604" s="27">
        <v>64.0</v>
      </c>
      <c r="H604" s="27">
        <v>5.0</v>
      </c>
      <c r="I604" s="27">
        <v>2.0</v>
      </c>
      <c r="J604" s="27">
        <v>71.0</v>
      </c>
      <c r="K604" s="27"/>
      <c r="L604" s="27"/>
      <c r="M604" s="27"/>
      <c r="N604" s="27"/>
      <c r="O604" s="45" t="str">
        <f t="shared" ref="O604:P604" si="700">IF(M604&gt;0,1,"")</f>
        <v/>
      </c>
      <c r="P604" s="45" t="str">
        <f t="shared" si="700"/>
        <v/>
      </c>
      <c r="Q604" s="45"/>
      <c r="R604" s="14" t="s">
        <v>1235</v>
      </c>
      <c r="S604" s="14" t="s">
        <v>1237</v>
      </c>
      <c r="T604" s="14" t="s">
        <v>292</v>
      </c>
      <c r="U604" s="14" t="s">
        <v>28</v>
      </c>
      <c r="V604" s="66">
        <v>84120.0</v>
      </c>
      <c r="W604" s="14" t="s">
        <v>29</v>
      </c>
      <c r="X604" s="27" t="s">
        <v>64</v>
      </c>
      <c r="Y604" s="30">
        <f t="shared" si="701"/>
        <v>44970</v>
      </c>
      <c r="Z604" s="30">
        <v>45014.0</v>
      </c>
      <c r="AA604" s="27" t="s">
        <v>3469</v>
      </c>
      <c r="AB604" s="27" t="str">
        <f t="shared" si="702"/>
        <v/>
      </c>
      <c r="AC604" s="31">
        <f t="shared" si="703"/>
        <v>44</v>
      </c>
      <c r="AD604" s="14" t="s">
        <v>3470</v>
      </c>
      <c r="AF604" s="14"/>
      <c r="AG604" s="14"/>
      <c r="AH604" s="14"/>
      <c r="AI604" s="14"/>
      <c r="AJ604" s="14"/>
      <c r="AK604" s="14"/>
      <c r="AL604" s="14"/>
    </row>
    <row r="605" ht="14.25" customHeight="1">
      <c r="A605" s="14">
        <v>6.0</v>
      </c>
      <c r="B605" s="30">
        <v>45009.0</v>
      </c>
      <c r="C605" s="31">
        <f t="shared" si="699"/>
        <v>903</v>
      </c>
      <c r="D605" s="14" t="s">
        <v>3471</v>
      </c>
      <c r="E605" s="34">
        <v>22504.0</v>
      </c>
      <c r="F605" s="27" t="s">
        <v>52</v>
      </c>
      <c r="G605" s="27">
        <v>24.0</v>
      </c>
      <c r="H605" s="27">
        <v>3.0</v>
      </c>
      <c r="I605" s="27">
        <v>1.0</v>
      </c>
      <c r="J605" s="27">
        <v>28.0</v>
      </c>
      <c r="K605" s="27"/>
      <c r="L605" s="27"/>
      <c r="M605" s="27"/>
      <c r="N605" s="27"/>
      <c r="O605" s="45" t="str">
        <f t="shared" ref="O605:P605" si="704">IF(M605&gt;0,1,"")</f>
        <v/>
      </c>
      <c r="P605" s="45" t="str">
        <f t="shared" si="704"/>
        <v/>
      </c>
      <c r="Q605" s="45"/>
      <c r="R605" s="14" t="s">
        <v>2803</v>
      </c>
      <c r="S605" s="35" t="s">
        <v>1420</v>
      </c>
      <c r="T605" s="35" t="s">
        <v>731</v>
      </c>
      <c r="U605" s="35" t="s">
        <v>28</v>
      </c>
      <c r="V605" s="144">
        <v>84107.0</v>
      </c>
      <c r="W605" s="35" t="s">
        <v>29</v>
      </c>
      <c r="X605" s="42" t="s">
        <v>64</v>
      </c>
      <c r="Y605" s="29">
        <f t="shared" si="701"/>
        <v>45009</v>
      </c>
      <c r="Z605" s="30">
        <v>45014.0</v>
      </c>
      <c r="AA605" s="27" t="s">
        <v>3472</v>
      </c>
      <c r="AB605" s="27" t="str">
        <f t="shared" si="702"/>
        <v/>
      </c>
      <c r="AC605" s="31">
        <f t="shared" si="703"/>
        <v>5</v>
      </c>
      <c r="AD605" s="14" t="s">
        <v>3473</v>
      </c>
      <c r="AF605" s="14"/>
      <c r="AG605" s="14"/>
      <c r="AH605" s="14"/>
      <c r="AI605" s="14"/>
      <c r="AJ605" s="14"/>
      <c r="AK605" s="14"/>
      <c r="AL605" s="14"/>
    </row>
    <row r="606" ht="14.25" customHeight="1">
      <c r="A606" s="39">
        <v>12.0</v>
      </c>
      <c r="B606" s="37">
        <v>44985.0</v>
      </c>
      <c r="C606" s="38">
        <f t="shared" si="699"/>
        <v>927</v>
      </c>
      <c r="D606" s="39" t="s">
        <v>3474</v>
      </c>
      <c r="E606" s="39">
        <v>29617.0</v>
      </c>
      <c r="F606" s="36" t="s">
        <v>52</v>
      </c>
      <c r="G606" s="36">
        <v>54.0</v>
      </c>
      <c r="H606" s="36">
        <v>4.0</v>
      </c>
      <c r="I606" s="36">
        <v>1.0</v>
      </c>
      <c r="J606" s="36">
        <v>59.0</v>
      </c>
      <c r="K606" s="36"/>
      <c r="L606" s="36"/>
      <c r="M606" s="36"/>
      <c r="N606" s="36"/>
      <c r="O606" s="36" t="str">
        <f t="shared" ref="O606:P606" si="705">IF(M606&gt;0,1,"")</f>
        <v/>
      </c>
      <c r="P606" s="36" t="str">
        <f t="shared" si="705"/>
        <v/>
      </c>
      <c r="Q606" s="36"/>
      <c r="R606" s="39" t="s">
        <v>1113</v>
      </c>
      <c r="S606" s="44" t="s">
        <v>1114</v>
      </c>
      <c r="T606" s="44" t="s">
        <v>243</v>
      </c>
      <c r="U606" s="44" t="s">
        <v>28</v>
      </c>
      <c r="V606" s="167">
        <v>84062.0</v>
      </c>
      <c r="W606" s="44" t="s">
        <v>35</v>
      </c>
      <c r="X606" s="36" t="s">
        <v>64</v>
      </c>
      <c r="Y606" s="37">
        <f t="shared" si="701"/>
        <v>44985</v>
      </c>
      <c r="Z606" s="37">
        <v>45015.0</v>
      </c>
      <c r="AA606" s="36" t="s">
        <v>3475</v>
      </c>
      <c r="AB606" s="36" t="str">
        <f t="shared" si="702"/>
        <v/>
      </c>
      <c r="AC606" s="38">
        <f t="shared" si="703"/>
        <v>30</v>
      </c>
      <c r="AD606" s="146" t="s">
        <v>3476</v>
      </c>
      <c r="AF606" s="14"/>
      <c r="AG606" s="14"/>
      <c r="AH606" s="56"/>
      <c r="AI606" s="56"/>
      <c r="AJ606" s="14"/>
      <c r="AK606" s="14"/>
      <c r="AL606" s="14"/>
    </row>
    <row r="607" ht="14.25" customHeight="1">
      <c r="A607" s="14">
        <v>20.0</v>
      </c>
      <c r="B607" s="30">
        <v>45006.0</v>
      </c>
      <c r="C607" s="31">
        <f t="shared" si="699"/>
        <v>906</v>
      </c>
      <c r="D607" s="14" t="s">
        <v>3466</v>
      </c>
      <c r="E607" s="34">
        <v>122517.0</v>
      </c>
      <c r="F607" s="27" t="s">
        <v>52</v>
      </c>
      <c r="G607" s="27">
        <v>100.0</v>
      </c>
      <c r="H607" s="27">
        <v>5.0</v>
      </c>
      <c r="I607" s="27">
        <v>2.0</v>
      </c>
      <c r="J607" s="27">
        <v>107.0</v>
      </c>
      <c r="K607" s="27"/>
      <c r="L607" s="27"/>
      <c r="M607" s="27"/>
      <c r="N607" s="27"/>
      <c r="O607" s="45" t="str">
        <f t="shared" ref="O607:P607" si="706">IF(M607&gt;0,1,"")</f>
        <v/>
      </c>
      <c r="P607" s="45" t="str">
        <f t="shared" si="706"/>
        <v/>
      </c>
      <c r="Q607" s="45"/>
      <c r="R607" s="14" t="s">
        <v>1491</v>
      </c>
      <c r="S607" s="35" t="s">
        <v>1492</v>
      </c>
      <c r="T607" s="35" t="s">
        <v>186</v>
      </c>
      <c r="U607" s="35" t="s">
        <v>28</v>
      </c>
      <c r="V607" s="144">
        <v>84119.0</v>
      </c>
      <c r="W607" s="35" t="s">
        <v>29</v>
      </c>
      <c r="X607" s="42" t="s">
        <v>64</v>
      </c>
      <c r="Y607" s="29">
        <f t="shared" si="701"/>
        <v>45006</v>
      </c>
      <c r="Z607" s="30">
        <v>45016.0</v>
      </c>
      <c r="AA607" s="27" t="s">
        <v>3477</v>
      </c>
      <c r="AB607" s="27" t="str">
        <f t="shared" si="702"/>
        <v/>
      </c>
      <c r="AC607" s="31">
        <f t="shared" si="703"/>
        <v>10</v>
      </c>
      <c r="AD607" s="14" t="s">
        <v>3467</v>
      </c>
      <c r="AF607" s="14"/>
      <c r="AG607" s="14"/>
      <c r="AH607" s="14"/>
      <c r="AI607" s="14"/>
      <c r="AJ607" s="14"/>
      <c r="AK607" s="14"/>
      <c r="AL607" s="14"/>
    </row>
    <row r="608" ht="14.25" customHeight="1">
      <c r="A608" s="14"/>
      <c r="B608" s="14"/>
      <c r="C608" s="27"/>
      <c r="D608" s="14"/>
      <c r="F608" s="27"/>
      <c r="G608" s="14"/>
      <c r="H608" s="14"/>
      <c r="I608" s="14"/>
      <c r="J608" s="27"/>
      <c r="K608" s="27"/>
      <c r="L608" s="27"/>
      <c r="M608" s="27"/>
      <c r="N608" s="27"/>
      <c r="O608" s="27"/>
      <c r="P608" s="27"/>
      <c r="Q608" s="27"/>
      <c r="R608" s="14"/>
      <c r="S608" s="14"/>
      <c r="T608" s="14"/>
      <c r="U608" s="14"/>
      <c r="V608" s="66"/>
      <c r="W608" s="14"/>
      <c r="X608" s="27"/>
      <c r="Y608" s="29"/>
      <c r="Z608" s="14"/>
      <c r="AA608" s="27"/>
      <c r="AB608" s="27"/>
      <c r="AC608" s="27"/>
      <c r="AD608" s="14"/>
      <c r="AE608" s="14"/>
      <c r="AF608" s="14"/>
    </row>
    <row r="609" ht="14.25" customHeight="1">
      <c r="A609" s="14">
        <v>6.0</v>
      </c>
      <c r="B609" s="30">
        <v>45005.0</v>
      </c>
      <c r="C609" s="31">
        <f>B$3-B609</f>
        <v>907</v>
      </c>
      <c r="D609" s="14" t="s">
        <v>3478</v>
      </c>
      <c r="E609" s="34">
        <v>125231.0</v>
      </c>
      <c r="F609" s="27" t="s">
        <v>52</v>
      </c>
      <c r="G609" s="27">
        <v>24.0</v>
      </c>
      <c r="H609" s="27">
        <v>3.0</v>
      </c>
      <c r="I609" s="27">
        <v>1.0</v>
      </c>
      <c r="J609" s="27">
        <v>28.0</v>
      </c>
      <c r="K609" s="27"/>
      <c r="L609" s="27"/>
      <c r="M609" s="27"/>
      <c r="N609" s="27"/>
      <c r="O609" s="45" t="str">
        <f t="shared" ref="O609:P609" si="707">IF(M609&gt;0,1,"")</f>
        <v/>
      </c>
      <c r="P609" s="45" t="str">
        <f t="shared" si="707"/>
        <v/>
      </c>
      <c r="Q609" s="45"/>
      <c r="R609" s="14" t="s">
        <v>3479</v>
      </c>
      <c r="S609" s="14" t="s">
        <v>1438</v>
      </c>
      <c r="T609" s="14" t="s">
        <v>186</v>
      </c>
      <c r="U609" s="14" t="s">
        <v>28</v>
      </c>
      <c r="V609" s="66">
        <v>84101.0</v>
      </c>
      <c r="W609" s="14" t="s">
        <v>29</v>
      </c>
      <c r="X609" s="27" t="s">
        <v>64</v>
      </c>
      <c r="Y609" s="30">
        <f>IF(X609="V",B609,IF(X609="C",B609,""))</f>
        <v>45005</v>
      </c>
      <c r="Z609" s="30">
        <v>45035.0</v>
      </c>
      <c r="AA609" s="27" t="s">
        <v>3480</v>
      </c>
      <c r="AB609" s="27" t="str">
        <f>IF(X609="V",B$3-Y609,IF(X609="C","",""))</f>
        <v/>
      </c>
      <c r="AC609" s="31">
        <f>IF(X609="","",IF(X609="V","",IF(X609="C",Z609-Y609,"Yikes")))</f>
        <v>30</v>
      </c>
      <c r="AD609" s="145" t="s">
        <v>3481</v>
      </c>
      <c r="AF609" s="14"/>
      <c r="AG609" s="14"/>
      <c r="AH609" s="14"/>
      <c r="AI609" s="14"/>
      <c r="AJ609" s="14"/>
      <c r="AK609" s="14"/>
      <c r="AL609" s="14"/>
    </row>
    <row r="610" ht="14.25" customHeight="1">
      <c r="A610" s="14"/>
      <c r="B610" s="14"/>
      <c r="C610" s="27"/>
      <c r="D610" s="14"/>
      <c r="F610" s="27"/>
      <c r="G610" s="14"/>
      <c r="H610" s="14"/>
      <c r="I610" s="14"/>
      <c r="J610" s="27"/>
      <c r="K610" s="27"/>
      <c r="L610" s="27"/>
      <c r="M610" s="27"/>
      <c r="N610" s="27"/>
      <c r="O610" s="27"/>
      <c r="P610" s="27"/>
      <c r="Q610" s="27"/>
      <c r="R610" s="14"/>
      <c r="S610" s="14"/>
      <c r="T610" s="14"/>
      <c r="U610" s="14"/>
      <c r="V610" s="66"/>
      <c r="W610" s="14"/>
      <c r="X610" s="27"/>
      <c r="Y610" s="29"/>
      <c r="Z610" s="14"/>
      <c r="AA610" s="27"/>
      <c r="AB610" s="27"/>
      <c r="AC610" s="27"/>
      <c r="AD610" s="14"/>
      <c r="AE610" s="14"/>
      <c r="AF610" s="14"/>
    </row>
    <row r="611" ht="14.25" customHeight="1">
      <c r="A611" s="39">
        <v>10.0</v>
      </c>
      <c r="B611" s="37">
        <v>44992.0</v>
      </c>
      <c r="C611" s="31">
        <f t="shared" ref="C611:C616" si="708">B$3-B611</f>
        <v>920</v>
      </c>
      <c r="D611" s="39" t="s">
        <v>3482</v>
      </c>
      <c r="E611" s="39">
        <v>12966.0</v>
      </c>
      <c r="F611" s="36" t="s">
        <v>52</v>
      </c>
      <c r="G611" s="36">
        <v>50.0</v>
      </c>
      <c r="H611" s="36">
        <v>4.0</v>
      </c>
      <c r="I611" s="36">
        <v>2.0</v>
      </c>
      <c r="J611" s="36">
        <v>56.0</v>
      </c>
      <c r="O611" s="14"/>
      <c r="P611" s="14"/>
      <c r="Q611" s="14"/>
      <c r="R611" s="39" t="s">
        <v>1587</v>
      </c>
      <c r="S611" s="44" t="s">
        <v>1588</v>
      </c>
      <c r="T611" s="39" t="s">
        <v>114</v>
      </c>
      <c r="U611" s="39" t="s">
        <v>28</v>
      </c>
      <c r="V611" s="81">
        <v>84660.0</v>
      </c>
      <c r="W611" s="39" t="s">
        <v>35</v>
      </c>
      <c r="X611" s="36" t="s">
        <v>64</v>
      </c>
      <c r="Y611" s="37">
        <f t="shared" ref="Y611:Y616" si="709">IF(X611="V",B611,IF(X611="C",B611,""))</f>
        <v>44992</v>
      </c>
      <c r="Z611" s="37">
        <v>45042.0</v>
      </c>
      <c r="AA611" s="36" t="s">
        <v>3483</v>
      </c>
      <c r="AB611" s="36" t="str">
        <f t="shared" ref="AB611:AB616" si="710">IF(X611="V",B$3-Y611,IF(X611="C","",""))</f>
        <v/>
      </c>
      <c r="AC611" s="38">
        <f t="shared" ref="AC611:AC616" si="711">IF(X611="","",IF(X611="V","",IF(X611="C",Z611-Y611,"Yikes")))</f>
        <v>50</v>
      </c>
      <c r="AD611" s="146" t="s">
        <v>3484</v>
      </c>
      <c r="AF611" s="14"/>
      <c r="AG611" s="14"/>
      <c r="AH611" s="14"/>
      <c r="AI611" s="14"/>
      <c r="AJ611" s="14"/>
      <c r="AK611" s="14"/>
      <c r="AL611" s="14"/>
    </row>
    <row r="612" ht="14.25" customHeight="1">
      <c r="A612" s="39">
        <v>8.0</v>
      </c>
      <c r="B612" s="37">
        <v>44992.0</v>
      </c>
      <c r="C612" s="31">
        <f t="shared" si="708"/>
        <v>920</v>
      </c>
      <c r="D612" s="39" t="s">
        <v>3485</v>
      </c>
      <c r="E612" s="39">
        <v>32276.0</v>
      </c>
      <c r="F612" s="36" t="s">
        <v>52</v>
      </c>
      <c r="G612" s="36">
        <v>40.0</v>
      </c>
      <c r="H612" s="36">
        <v>4.0</v>
      </c>
      <c r="I612" s="36">
        <v>2.0</v>
      </c>
      <c r="J612" s="36">
        <v>46.0</v>
      </c>
      <c r="O612" s="14"/>
      <c r="P612" s="14"/>
      <c r="Q612" s="14"/>
      <c r="R612" s="39" t="s">
        <v>1916</v>
      </c>
      <c r="S612" s="44" t="s">
        <v>3486</v>
      </c>
      <c r="T612" s="39" t="s">
        <v>114</v>
      </c>
      <c r="U612" s="39" t="s">
        <v>28</v>
      </c>
      <c r="V612" s="81">
        <v>84660.0</v>
      </c>
      <c r="W612" s="39" t="s">
        <v>35</v>
      </c>
      <c r="X612" s="36" t="s">
        <v>64</v>
      </c>
      <c r="Y612" s="37">
        <f t="shared" si="709"/>
        <v>44992</v>
      </c>
      <c r="Z612" s="37">
        <v>45042.0</v>
      </c>
      <c r="AA612" s="36" t="s">
        <v>3487</v>
      </c>
      <c r="AB612" s="36" t="str">
        <f t="shared" si="710"/>
        <v/>
      </c>
      <c r="AC612" s="38">
        <f t="shared" si="711"/>
        <v>50</v>
      </c>
      <c r="AD612" s="146" t="s">
        <v>3488</v>
      </c>
      <c r="AF612" s="14"/>
      <c r="AG612" s="14"/>
      <c r="AH612" s="14"/>
      <c r="AI612" s="14"/>
      <c r="AJ612" s="14"/>
      <c r="AK612" s="14"/>
      <c r="AL612" s="14"/>
    </row>
    <row r="613" ht="14.25" customHeight="1">
      <c r="A613" s="39">
        <v>12.0</v>
      </c>
      <c r="B613" s="37">
        <v>45012.0</v>
      </c>
      <c r="C613" s="38">
        <f t="shared" si="708"/>
        <v>900</v>
      </c>
      <c r="D613" s="39" t="s">
        <v>3489</v>
      </c>
      <c r="E613" s="40">
        <v>61635.0</v>
      </c>
      <c r="F613" s="36" t="s">
        <v>52</v>
      </c>
      <c r="G613" s="36">
        <v>52.0</v>
      </c>
      <c r="H613" s="36">
        <v>3.0</v>
      </c>
      <c r="I613" s="36">
        <v>1.0</v>
      </c>
      <c r="J613" s="36">
        <v>56.0</v>
      </c>
      <c r="O613" s="14"/>
      <c r="P613" s="14"/>
      <c r="Q613" s="14"/>
      <c r="R613" s="39" t="s">
        <v>1595</v>
      </c>
      <c r="S613" s="39" t="s">
        <v>1596</v>
      </c>
      <c r="T613" s="39" t="s">
        <v>149</v>
      </c>
      <c r="U613" s="39" t="s">
        <v>28</v>
      </c>
      <c r="V613" s="81">
        <v>84663.0</v>
      </c>
      <c r="W613" s="39" t="s">
        <v>35</v>
      </c>
      <c r="X613" s="36" t="s">
        <v>64</v>
      </c>
      <c r="Y613" s="37">
        <f t="shared" si="709"/>
        <v>45012</v>
      </c>
      <c r="Z613" s="37">
        <v>45042.0</v>
      </c>
      <c r="AA613" s="36" t="s">
        <v>3490</v>
      </c>
      <c r="AB613" s="36" t="str">
        <f t="shared" si="710"/>
        <v/>
      </c>
      <c r="AC613" s="38">
        <f t="shared" si="711"/>
        <v>30</v>
      </c>
      <c r="AD613" s="146" t="s">
        <v>3491</v>
      </c>
      <c r="AE613" s="14"/>
      <c r="AF613" s="14"/>
      <c r="AG613" s="14"/>
      <c r="AH613" s="14"/>
      <c r="AI613" s="14"/>
      <c r="AJ613" s="14"/>
      <c r="AK613" s="14"/>
      <c r="AL613" s="14"/>
    </row>
    <row r="614" ht="14.25" customHeight="1">
      <c r="A614" s="14">
        <v>20.0</v>
      </c>
      <c r="B614" s="30">
        <v>44963.0</v>
      </c>
      <c r="C614" s="31">
        <f t="shared" si="708"/>
        <v>949</v>
      </c>
      <c r="D614" s="14" t="s">
        <v>3447</v>
      </c>
      <c r="E614" s="34">
        <v>92713.0</v>
      </c>
      <c r="F614" s="27" t="s">
        <v>52</v>
      </c>
      <c r="G614" s="27">
        <v>88.0</v>
      </c>
      <c r="H614" s="27">
        <v>4.0</v>
      </c>
      <c r="I614" s="27">
        <v>1.0</v>
      </c>
      <c r="J614" s="27">
        <v>93.0</v>
      </c>
      <c r="K614" s="27"/>
      <c r="L614" s="27"/>
      <c r="M614" s="27"/>
      <c r="N614" s="27"/>
      <c r="O614" s="45" t="str">
        <f t="shared" ref="O614:P614" si="712">IF(M614&gt;0,1,"")</f>
        <v/>
      </c>
      <c r="P614" s="45" t="str">
        <f t="shared" si="712"/>
        <v/>
      </c>
      <c r="Q614" s="45"/>
      <c r="R614" s="14" t="s">
        <v>1212</v>
      </c>
      <c r="S614" s="14" t="s">
        <v>1213</v>
      </c>
      <c r="T614" s="14" t="s">
        <v>186</v>
      </c>
      <c r="U614" s="14" t="s">
        <v>28</v>
      </c>
      <c r="V614" s="66">
        <v>84116.0</v>
      </c>
      <c r="W614" s="14" t="s">
        <v>29</v>
      </c>
      <c r="X614" s="27" t="s">
        <v>1642</v>
      </c>
      <c r="Y614" s="30">
        <f t="shared" si="709"/>
        <v>44963</v>
      </c>
      <c r="Z614" s="30"/>
      <c r="AA614" s="27"/>
      <c r="AB614" s="27">
        <f t="shared" si="710"/>
        <v>949</v>
      </c>
      <c r="AC614" s="31" t="str">
        <f t="shared" si="711"/>
        <v/>
      </c>
      <c r="AD614" s="145" t="s">
        <v>3448</v>
      </c>
      <c r="AF614" s="80"/>
      <c r="AG614" s="80"/>
      <c r="AH614" s="14"/>
      <c r="AI614" s="14"/>
      <c r="AJ614" s="14"/>
      <c r="AK614" s="14"/>
      <c r="AL614" s="14"/>
    </row>
    <row r="615" ht="14.25" customHeight="1">
      <c r="A615" s="14">
        <v>12.0</v>
      </c>
      <c r="B615" s="30">
        <v>45014.0</v>
      </c>
      <c r="C615" s="31">
        <f t="shared" si="708"/>
        <v>898</v>
      </c>
      <c r="D615" s="14" t="s">
        <v>3492</v>
      </c>
      <c r="E615" s="34">
        <v>60030.0</v>
      </c>
      <c r="F615" s="27" t="s">
        <v>52</v>
      </c>
      <c r="G615" s="27">
        <v>52.0</v>
      </c>
      <c r="H615" s="27">
        <v>4.0</v>
      </c>
      <c r="I615" s="27">
        <v>1.0</v>
      </c>
      <c r="J615" s="27">
        <v>57.0</v>
      </c>
      <c r="K615" s="27"/>
      <c r="L615" s="27"/>
      <c r="M615" s="27"/>
      <c r="N615" s="27"/>
      <c r="O615" s="45" t="str">
        <f t="shared" ref="O615:P615" si="713">IF(M615&gt;0,1,"")</f>
        <v/>
      </c>
      <c r="P615" s="45" t="str">
        <f t="shared" si="713"/>
        <v/>
      </c>
      <c r="Q615" s="45"/>
      <c r="R615" s="14" t="s">
        <v>1476</v>
      </c>
      <c r="S615" s="35" t="s">
        <v>1477</v>
      </c>
      <c r="T615" s="35" t="s">
        <v>292</v>
      </c>
      <c r="U615" s="35" t="s">
        <v>28</v>
      </c>
      <c r="V615" s="144">
        <v>84119.0</v>
      </c>
      <c r="W615" s="35" t="s">
        <v>29</v>
      </c>
      <c r="X615" s="42" t="s">
        <v>64</v>
      </c>
      <c r="Y615" s="29">
        <f t="shared" si="709"/>
        <v>45014</v>
      </c>
      <c r="Z615" s="30">
        <v>45044.0</v>
      </c>
      <c r="AA615" s="27" t="s">
        <v>3493</v>
      </c>
      <c r="AB615" s="27" t="str">
        <f t="shared" si="710"/>
        <v/>
      </c>
      <c r="AC615" s="31">
        <f t="shared" si="711"/>
        <v>30</v>
      </c>
      <c r="AD615" s="14" t="s">
        <v>3494</v>
      </c>
      <c r="AF615" s="14"/>
      <c r="AG615" s="14"/>
      <c r="AH615" s="14"/>
      <c r="AI615" s="14"/>
      <c r="AJ615" s="14"/>
      <c r="AK615" s="14"/>
      <c r="AL615" s="14"/>
    </row>
    <row r="616" ht="14.25" customHeight="1">
      <c r="A616" s="14">
        <v>8.0</v>
      </c>
      <c r="B616" s="30">
        <v>45016.0</v>
      </c>
      <c r="C616" s="31">
        <f t="shared" si="708"/>
        <v>896</v>
      </c>
      <c r="D616" s="14" t="s">
        <v>3495</v>
      </c>
      <c r="E616" s="34">
        <v>79447.0</v>
      </c>
      <c r="F616" s="27" t="s">
        <v>52</v>
      </c>
      <c r="G616" s="27">
        <v>26.0</v>
      </c>
      <c r="H616" s="27">
        <v>4.0</v>
      </c>
      <c r="I616" s="27">
        <v>1.0</v>
      </c>
      <c r="J616" s="27">
        <v>31.0</v>
      </c>
      <c r="K616" s="27"/>
      <c r="L616" s="27"/>
      <c r="M616" s="27"/>
      <c r="N616" s="27"/>
      <c r="O616" s="45" t="str">
        <f t="shared" ref="O616:P616" si="714">IF(M616&gt;0,1,"")</f>
        <v/>
      </c>
      <c r="P616" s="45" t="str">
        <f t="shared" si="714"/>
        <v/>
      </c>
      <c r="Q616" s="45"/>
      <c r="R616" s="14" t="s">
        <v>1362</v>
      </c>
      <c r="S616" s="35" t="s">
        <v>1363</v>
      </c>
      <c r="T616" s="35" t="s">
        <v>292</v>
      </c>
      <c r="U616" s="35" t="s">
        <v>28</v>
      </c>
      <c r="V616" s="144">
        <v>84119.0</v>
      </c>
      <c r="W616" s="35" t="s">
        <v>29</v>
      </c>
      <c r="X616" s="42" t="s">
        <v>64</v>
      </c>
      <c r="Y616" s="29">
        <f t="shared" si="709"/>
        <v>45016</v>
      </c>
      <c r="Z616" s="30">
        <v>45044.0</v>
      </c>
      <c r="AA616" s="27" t="s">
        <v>3496</v>
      </c>
      <c r="AB616" s="27" t="str">
        <f t="shared" si="710"/>
        <v/>
      </c>
      <c r="AC616" s="31">
        <f t="shared" si="711"/>
        <v>28</v>
      </c>
      <c r="AD616" s="14" t="s">
        <v>3497</v>
      </c>
      <c r="AF616" s="14"/>
      <c r="AG616" s="14"/>
      <c r="AH616" s="14"/>
      <c r="AI616" s="14"/>
      <c r="AJ616" s="14"/>
      <c r="AK616" s="14"/>
      <c r="AL616" s="14"/>
    </row>
    <row r="617" ht="14.25" customHeight="1">
      <c r="A617" s="14"/>
      <c r="B617" s="14"/>
      <c r="C617" s="27"/>
      <c r="D617" s="14"/>
      <c r="F617" s="27"/>
      <c r="G617" s="14"/>
      <c r="H617" s="14"/>
      <c r="I617" s="14"/>
      <c r="J617" s="27"/>
      <c r="K617" s="27"/>
      <c r="L617" s="27"/>
      <c r="M617" s="27"/>
      <c r="N617" s="27"/>
      <c r="O617" s="27"/>
      <c r="P617" s="27"/>
      <c r="Q617" s="27"/>
      <c r="R617" s="14"/>
      <c r="S617" s="14"/>
      <c r="T617" s="14"/>
      <c r="U617" s="14"/>
      <c r="V617" s="66"/>
      <c r="W617" s="14"/>
      <c r="X617" s="27"/>
      <c r="Y617" s="29"/>
      <c r="Z617" s="14"/>
      <c r="AA617" s="27"/>
      <c r="AB617" s="27"/>
      <c r="AC617" s="27"/>
      <c r="AD617" s="14"/>
      <c r="AE617" s="14"/>
      <c r="AF617" s="14"/>
    </row>
    <row r="618" ht="14.25" customHeight="1">
      <c r="A618" s="59">
        <v>18.0</v>
      </c>
      <c r="B618" s="60">
        <v>44960.0</v>
      </c>
      <c r="C618" s="61">
        <f t="shared" ref="C618:C626" si="715">B$3-B618</f>
        <v>952</v>
      </c>
      <c r="D618" s="59" t="s">
        <v>3344</v>
      </c>
      <c r="E618" s="59">
        <v>1.2240041E7</v>
      </c>
      <c r="F618" s="45" t="s">
        <v>52</v>
      </c>
      <c r="G618" s="45">
        <v>90.0</v>
      </c>
      <c r="H618" s="45">
        <v>6.0</v>
      </c>
      <c r="I618" s="45">
        <v>2.0</v>
      </c>
      <c r="J618" s="45">
        <v>98.0</v>
      </c>
      <c r="K618" s="45"/>
      <c r="L618" s="45"/>
      <c r="M618" s="45"/>
      <c r="N618" s="45"/>
      <c r="O618" s="45"/>
      <c r="P618" s="45"/>
      <c r="Q618" s="45"/>
      <c r="R618" s="59" t="s">
        <v>1148</v>
      </c>
      <c r="S618" s="59" t="s">
        <v>1149</v>
      </c>
      <c r="T618" s="59" t="s">
        <v>617</v>
      </c>
      <c r="U618" s="59" t="s">
        <v>28</v>
      </c>
      <c r="V618" s="73">
        <v>84044.0</v>
      </c>
      <c r="W618" s="59" t="s">
        <v>29</v>
      </c>
      <c r="X618" s="45" t="s">
        <v>1642</v>
      </c>
      <c r="Y618" s="60">
        <f t="shared" ref="Y618:Y626" si="717">IF(X618="V",B618,IF(X618="C",B618,""))</f>
        <v>44960</v>
      </c>
      <c r="Z618" s="60"/>
      <c r="AA618" s="45"/>
      <c r="AB618" s="45">
        <f t="shared" ref="AB618:AB626" si="718">IF(X618="V",B$3-Y618,IF(X618="C","",""))</f>
        <v>952</v>
      </c>
      <c r="AC618" s="61" t="str">
        <f t="shared" ref="AC618:AC626" si="719">IF(X618="","",IF(X618="V","",IF(X618="C",Z618-Y618,"Yikes")))</f>
        <v/>
      </c>
      <c r="AD618" s="180" t="s">
        <v>3498</v>
      </c>
      <c r="AF618" s="14"/>
      <c r="AG618" s="14"/>
      <c r="AH618" s="14"/>
      <c r="AI618" s="14"/>
      <c r="AJ618" s="14"/>
      <c r="AK618" s="14"/>
      <c r="AL618" s="14"/>
    </row>
    <row r="619" ht="14.25" customHeight="1">
      <c r="A619" s="14">
        <v>8.0</v>
      </c>
      <c r="B619" s="30">
        <v>45035.0</v>
      </c>
      <c r="C619" s="31">
        <f t="shared" si="715"/>
        <v>877</v>
      </c>
      <c r="D619" s="14" t="s">
        <v>3499</v>
      </c>
      <c r="E619" s="34">
        <v>40014.0</v>
      </c>
      <c r="F619" s="27" t="s">
        <v>52</v>
      </c>
      <c r="G619" s="27">
        <v>40.0</v>
      </c>
      <c r="H619" s="27">
        <v>4.0</v>
      </c>
      <c r="I619" s="27">
        <v>1.0</v>
      </c>
      <c r="J619" s="27">
        <v>45.0</v>
      </c>
      <c r="K619" s="27"/>
      <c r="L619" s="27"/>
      <c r="M619" s="27"/>
      <c r="N619" s="27"/>
      <c r="O619" s="45" t="str">
        <f t="shared" ref="O619:P619" si="716">IF(M619&gt;0,1,"")</f>
        <v/>
      </c>
      <c r="P619" s="45" t="str">
        <f t="shared" si="716"/>
        <v/>
      </c>
      <c r="Q619" s="45"/>
      <c r="R619" s="14" t="s">
        <v>1090</v>
      </c>
      <c r="S619" s="35" t="s">
        <v>1091</v>
      </c>
      <c r="T619" s="35" t="s">
        <v>186</v>
      </c>
      <c r="U619" s="35" t="s">
        <v>28</v>
      </c>
      <c r="V619" s="144">
        <v>84104.0</v>
      </c>
      <c r="W619" s="35" t="s">
        <v>29</v>
      </c>
      <c r="X619" s="42" t="s">
        <v>64</v>
      </c>
      <c r="Y619" s="29">
        <f t="shared" si="717"/>
        <v>45035</v>
      </c>
      <c r="Z619" s="30">
        <v>45047.0</v>
      </c>
      <c r="AA619" s="27" t="s">
        <v>3500</v>
      </c>
      <c r="AB619" s="27" t="str">
        <f t="shared" si="718"/>
        <v/>
      </c>
      <c r="AC619" s="31">
        <f t="shared" si="719"/>
        <v>12</v>
      </c>
      <c r="AD619" s="14" t="s">
        <v>3501</v>
      </c>
      <c r="AF619" s="14"/>
      <c r="AG619" s="14"/>
      <c r="AH619" s="14"/>
      <c r="AI619" s="14"/>
      <c r="AJ619" s="14"/>
      <c r="AK619" s="14"/>
      <c r="AL619" s="14"/>
    </row>
    <row r="620" ht="14.25" customHeight="1">
      <c r="A620" s="39">
        <v>10.0</v>
      </c>
      <c r="B620" s="37">
        <v>44852.0</v>
      </c>
      <c r="C620" s="38">
        <f t="shared" si="715"/>
        <v>1060</v>
      </c>
      <c r="D620" s="39" t="s">
        <v>3502</v>
      </c>
      <c r="E620" s="40">
        <v>124026.0</v>
      </c>
      <c r="F620" s="36" t="s">
        <v>52</v>
      </c>
      <c r="G620" s="36">
        <v>32.0</v>
      </c>
      <c r="H620" s="36">
        <v>3.0</v>
      </c>
      <c r="I620" s="36">
        <v>1.0</v>
      </c>
      <c r="J620" s="36">
        <v>36.0</v>
      </c>
      <c r="O620" s="14"/>
      <c r="P620" s="14"/>
      <c r="Q620" s="14"/>
      <c r="R620" s="39" t="s">
        <v>129</v>
      </c>
      <c r="S620" s="39" t="s">
        <v>130</v>
      </c>
      <c r="T620" s="39" t="s">
        <v>121</v>
      </c>
      <c r="U620" s="39" t="s">
        <v>28</v>
      </c>
      <c r="V620" s="81">
        <v>84651.0</v>
      </c>
      <c r="W620" s="39" t="s">
        <v>35</v>
      </c>
      <c r="X620" s="36" t="s">
        <v>64</v>
      </c>
      <c r="Y620" s="37">
        <f t="shared" si="717"/>
        <v>44852</v>
      </c>
      <c r="Z620" s="37">
        <v>45048.0</v>
      </c>
      <c r="AA620" s="36" t="s">
        <v>3503</v>
      </c>
      <c r="AB620" s="36" t="str">
        <f t="shared" si="718"/>
        <v/>
      </c>
      <c r="AC620" s="38">
        <f t="shared" si="719"/>
        <v>196</v>
      </c>
      <c r="AD620" s="146" t="s">
        <v>3504</v>
      </c>
      <c r="AE620" s="14"/>
      <c r="AF620" s="14"/>
      <c r="AG620" s="14"/>
      <c r="AH620" s="14"/>
      <c r="AI620" s="14"/>
      <c r="AJ620" s="14"/>
      <c r="AK620" s="14"/>
      <c r="AL620" s="14"/>
    </row>
    <row r="621" ht="14.25" customHeight="1">
      <c r="A621" s="39">
        <v>10.0</v>
      </c>
      <c r="B621" s="37">
        <v>44852.0</v>
      </c>
      <c r="C621" s="38">
        <f t="shared" si="715"/>
        <v>1060</v>
      </c>
      <c r="D621" s="39" t="s">
        <v>3505</v>
      </c>
      <c r="E621" s="40">
        <v>212665.0</v>
      </c>
      <c r="F621" s="36" t="s">
        <v>52</v>
      </c>
      <c r="G621" s="36">
        <v>34.0</v>
      </c>
      <c r="H621" s="36">
        <v>3.0</v>
      </c>
      <c r="I621" s="36">
        <v>1.0</v>
      </c>
      <c r="J621" s="36">
        <v>38.0</v>
      </c>
      <c r="O621" s="14"/>
      <c r="P621" s="14"/>
      <c r="Q621" s="14"/>
      <c r="R621" s="39" t="s">
        <v>126</v>
      </c>
      <c r="S621" s="39" t="s">
        <v>127</v>
      </c>
      <c r="T621" s="39" t="s">
        <v>121</v>
      </c>
      <c r="U621" s="39" t="s">
        <v>28</v>
      </c>
      <c r="V621" s="81">
        <v>84651.0</v>
      </c>
      <c r="W621" s="39" t="s">
        <v>35</v>
      </c>
      <c r="X621" s="36" t="s">
        <v>64</v>
      </c>
      <c r="Y621" s="37">
        <f t="shared" si="717"/>
        <v>44852</v>
      </c>
      <c r="Z621" s="37">
        <v>45048.0</v>
      </c>
      <c r="AA621" s="36" t="s">
        <v>3506</v>
      </c>
      <c r="AB621" s="36" t="str">
        <f t="shared" si="718"/>
        <v/>
      </c>
      <c r="AC621" s="38">
        <f t="shared" si="719"/>
        <v>196</v>
      </c>
      <c r="AD621" s="146" t="s">
        <v>3507</v>
      </c>
      <c r="AE621" s="14"/>
      <c r="AF621" s="14"/>
      <c r="AG621" s="14"/>
      <c r="AH621" s="14"/>
      <c r="AI621" s="14"/>
      <c r="AJ621" s="14"/>
      <c r="AK621" s="14"/>
      <c r="AL621" s="14"/>
    </row>
    <row r="622" ht="14.25" customHeight="1">
      <c r="A622" s="39">
        <v>18.0</v>
      </c>
      <c r="B622" s="37">
        <v>45041.0</v>
      </c>
      <c r="C622" s="31">
        <f t="shared" si="715"/>
        <v>871</v>
      </c>
      <c r="D622" s="39" t="s">
        <v>3508</v>
      </c>
      <c r="E622" s="39">
        <v>85417.0</v>
      </c>
      <c r="F622" s="36" t="s">
        <v>52</v>
      </c>
      <c r="G622" s="36">
        <v>58.0</v>
      </c>
      <c r="H622" s="36">
        <v>4.0</v>
      </c>
      <c r="I622" s="36">
        <v>2.0</v>
      </c>
      <c r="J622" s="36">
        <v>64.0</v>
      </c>
      <c r="O622" s="14"/>
      <c r="P622" s="14"/>
      <c r="Q622" s="14"/>
      <c r="R622" s="39" t="s">
        <v>1640</v>
      </c>
      <c r="S622" s="44" t="s">
        <v>1641</v>
      </c>
      <c r="T622" s="39" t="s">
        <v>1627</v>
      </c>
      <c r="U622" s="39" t="s">
        <v>28</v>
      </c>
      <c r="V622" s="81">
        <v>84655.0</v>
      </c>
      <c r="W622" s="39" t="s">
        <v>35</v>
      </c>
      <c r="X622" s="36" t="s">
        <v>64</v>
      </c>
      <c r="Y622" s="37">
        <f t="shared" si="717"/>
        <v>45041</v>
      </c>
      <c r="Z622" s="37">
        <v>45048.0</v>
      </c>
      <c r="AA622" s="36" t="s">
        <v>3509</v>
      </c>
      <c r="AB622" s="36" t="str">
        <f t="shared" si="718"/>
        <v/>
      </c>
      <c r="AC622" s="38">
        <f t="shared" si="719"/>
        <v>7</v>
      </c>
      <c r="AD622" s="146" t="s">
        <v>3510</v>
      </c>
      <c r="AF622" s="14"/>
      <c r="AG622" s="14"/>
      <c r="AH622" s="14"/>
      <c r="AI622" s="14"/>
      <c r="AJ622" s="14"/>
      <c r="AK622" s="14"/>
      <c r="AL622" s="14"/>
    </row>
    <row r="623" ht="14.25" customHeight="1">
      <c r="A623" s="14">
        <v>8.0</v>
      </c>
      <c r="B623" s="30">
        <v>45040.0</v>
      </c>
      <c r="C623" s="31">
        <f t="shared" si="715"/>
        <v>872</v>
      </c>
      <c r="D623" s="14" t="s">
        <v>3511</v>
      </c>
      <c r="E623" s="34">
        <v>20189.0</v>
      </c>
      <c r="F623" s="27" t="s">
        <v>52</v>
      </c>
      <c r="G623" s="27">
        <v>28.0</v>
      </c>
      <c r="H623" s="27">
        <v>3.0</v>
      </c>
      <c r="I623" s="27">
        <v>1.0</v>
      </c>
      <c r="J623" s="27">
        <v>32.0</v>
      </c>
      <c r="K623" s="27"/>
      <c r="L623" s="27"/>
      <c r="M623" s="27"/>
      <c r="N623" s="27"/>
      <c r="O623" s="45" t="str">
        <f t="shared" ref="O623:P623" si="720">IF(M623&gt;0,1,"")</f>
        <v/>
      </c>
      <c r="P623" s="45" t="str">
        <f t="shared" si="720"/>
        <v/>
      </c>
      <c r="Q623" s="45"/>
      <c r="R623" s="14" t="s">
        <v>1698</v>
      </c>
      <c r="S623" s="35" t="s">
        <v>1700</v>
      </c>
      <c r="T623" s="35" t="s">
        <v>292</v>
      </c>
      <c r="U623" s="35" t="s">
        <v>28</v>
      </c>
      <c r="V623" s="144">
        <v>84120.0</v>
      </c>
      <c r="W623" s="35" t="s">
        <v>29</v>
      </c>
      <c r="X623" s="42" t="s">
        <v>64</v>
      </c>
      <c r="Y623" s="29">
        <f t="shared" si="717"/>
        <v>45040</v>
      </c>
      <c r="Z623" s="30">
        <v>45049.0</v>
      </c>
      <c r="AA623" s="27" t="s">
        <v>3512</v>
      </c>
      <c r="AB623" s="27" t="str">
        <f t="shared" si="718"/>
        <v/>
      </c>
      <c r="AC623" s="31">
        <f t="shared" si="719"/>
        <v>9</v>
      </c>
      <c r="AD623" s="14" t="s">
        <v>3513</v>
      </c>
      <c r="AF623" s="14"/>
      <c r="AG623" s="14"/>
      <c r="AH623" s="14"/>
      <c r="AI623" s="14"/>
      <c r="AJ623" s="14"/>
      <c r="AK623" s="14"/>
      <c r="AL623" s="14"/>
    </row>
    <row r="624" ht="14.25" customHeight="1">
      <c r="A624" s="59">
        <v>20.0</v>
      </c>
      <c r="B624" s="60">
        <v>44798.0</v>
      </c>
      <c r="C624" s="31">
        <f t="shared" si="715"/>
        <v>1114</v>
      </c>
      <c r="D624" s="59" t="s">
        <v>3514</v>
      </c>
      <c r="E624" s="59">
        <v>4474.0</v>
      </c>
      <c r="F624" s="45" t="s">
        <v>52</v>
      </c>
      <c r="G624" s="45">
        <v>42.0</v>
      </c>
      <c r="H624" s="45">
        <v>5.0</v>
      </c>
      <c r="I624" s="45">
        <v>1.0</v>
      </c>
      <c r="J624" s="45">
        <v>48.0</v>
      </c>
      <c r="K624" s="45"/>
      <c r="L624" s="45"/>
      <c r="M624" s="45">
        <v>10.0</v>
      </c>
      <c r="N624" s="45">
        <v>0.0</v>
      </c>
      <c r="O624" s="45">
        <f t="shared" ref="O624:P624" si="721">IF(M624&gt;0,1,"")</f>
        <v>1</v>
      </c>
      <c r="P624" s="45" t="str">
        <f t="shared" si="721"/>
        <v/>
      </c>
      <c r="Q624" s="45"/>
      <c r="R624" s="59" t="s">
        <v>720</v>
      </c>
      <c r="S624" s="62" t="s">
        <v>721</v>
      </c>
      <c r="T624" s="62" t="s">
        <v>186</v>
      </c>
      <c r="U624" s="62" t="s">
        <v>28</v>
      </c>
      <c r="V624" s="114">
        <v>84115.0</v>
      </c>
      <c r="W624" s="62" t="s">
        <v>29</v>
      </c>
      <c r="X624" s="64" t="s">
        <v>1642</v>
      </c>
      <c r="Y624" s="76">
        <f t="shared" si="717"/>
        <v>44798</v>
      </c>
      <c r="Z624" s="60"/>
      <c r="AA624" s="45"/>
      <c r="AB624" s="45">
        <f t="shared" si="718"/>
        <v>1114</v>
      </c>
      <c r="AC624" s="61" t="str">
        <f t="shared" si="719"/>
        <v/>
      </c>
      <c r="AD624" s="145" t="s">
        <v>3515</v>
      </c>
      <c r="AF624" s="14"/>
      <c r="AG624" s="14"/>
      <c r="AH624" s="14"/>
      <c r="AI624" s="14"/>
      <c r="AJ624" s="14"/>
      <c r="AK624" s="14"/>
      <c r="AL624" s="14"/>
    </row>
    <row r="625" ht="14.25" customHeight="1">
      <c r="A625" s="14">
        <v>21.0</v>
      </c>
      <c r="B625" s="60">
        <v>44988.0</v>
      </c>
      <c r="C625" s="61">
        <f t="shared" si="715"/>
        <v>924</v>
      </c>
      <c r="D625" s="59" t="s">
        <v>3516</v>
      </c>
      <c r="E625" s="59">
        <v>1.2232393E7</v>
      </c>
      <c r="F625" s="45" t="s">
        <v>52</v>
      </c>
      <c r="G625" s="45">
        <v>85.0</v>
      </c>
      <c r="H625" s="45">
        <v>4.0</v>
      </c>
      <c r="I625" s="45">
        <v>2.0</v>
      </c>
      <c r="J625" s="45">
        <v>91.0</v>
      </c>
      <c r="K625" s="45"/>
      <c r="L625" s="45"/>
      <c r="M625" s="45"/>
      <c r="N625" s="45"/>
      <c r="O625" s="45"/>
      <c r="P625" s="45"/>
      <c r="Q625" s="45"/>
      <c r="R625" s="59" t="s">
        <v>1332</v>
      </c>
      <c r="S625" s="59" t="s">
        <v>1334</v>
      </c>
      <c r="T625" s="59" t="s">
        <v>186</v>
      </c>
      <c r="U625" s="59" t="s">
        <v>28</v>
      </c>
      <c r="V625" s="73">
        <v>84116.0</v>
      </c>
      <c r="W625" s="59" t="s">
        <v>29</v>
      </c>
      <c r="X625" s="45" t="s">
        <v>1642</v>
      </c>
      <c r="Y625" s="60">
        <f t="shared" si="717"/>
        <v>44988</v>
      </c>
      <c r="Z625" s="60"/>
      <c r="AA625" s="45"/>
      <c r="AB625" s="45">
        <f t="shared" si="718"/>
        <v>924</v>
      </c>
      <c r="AC625" s="61" t="str">
        <f t="shared" si="719"/>
        <v/>
      </c>
      <c r="AD625" s="59" t="s">
        <v>3517</v>
      </c>
      <c r="AF625" s="14"/>
      <c r="AG625" s="14"/>
      <c r="AH625" s="14"/>
      <c r="AI625" s="14"/>
      <c r="AJ625" s="14"/>
      <c r="AK625" s="14"/>
      <c r="AL625" s="14"/>
    </row>
    <row r="626" ht="14.25" customHeight="1">
      <c r="A626" s="14">
        <v>20.0</v>
      </c>
      <c r="B626" s="60">
        <v>44974.0</v>
      </c>
      <c r="C626" s="61">
        <f t="shared" si="715"/>
        <v>938</v>
      </c>
      <c r="D626" s="59" t="s">
        <v>3518</v>
      </c>
      <c r="E626" s="59">
        <v>116515.0</v>
      </c>
      <c r="F626" s="45" t="s">
        <v>52</v>
      </c>
      <c r="G626" s="45">
        <v>100.0</v>
      </c>
      <c r="H626" s="45">
        <v>5.0</v>
      </c>
      <c r="I626" s="45">
        <v>2.0</v>
      </c>
      <c r="J626" s="45">
        <v>107.0</v>
      </c>
      <c r="K626" s="45"/>
      <c r="L626" s="45"/>
      <c r="M626" s="45">
        <v>5.0</v>
      </c>
      <c r="N626" s="45">
        <v>0.0</v>
      </c>
      <c r="O626" s="45">
        <f t="shared" ref="O626:P626" si="722">IF(M626&gt;0,1,"")</f>
        <v>1</v>
      </c>
      <c r="P626" s="45" t="str">
        <f t="shared" si="722"/>
        <v/>
      </c>
      <c r="Q626" s="45"/>
      <c r="R626" s="59" t="s">
        <v>1442</v>
      </c>
      <c r="S626" s="59" t="s">
        <v>1444</v>
      </c>
      <c r="T626" s="59" t="s">
        <v>186</v>
      </c>
      <c r="U626" s="59" t="s">
        <v>28</v>
      </c>
      <c r="V626" s="73">
        <v>84111.0</v>
      </c>
      <c r="W626" s="59" t="s">
        <v>29</v>
      </c>
      <c r="X626" s="45" t="s">
        <v>64</v>
      </c>
      <c r="Y626" s="60">
        <f t="shared" si="717"/>
        <v>44974</v>
      </c>
      <c r="Z626" s="60">
        <v>45050.0</v>
      </c>
      <c r="AA626" s="45" t="s">
        <v>3519</v>
      </c>
      <c r="AB626" s="45" t="str">
        <f t="shared" si="718"/>
        <v/>
      </c>
      <c r="AC626" s="61">
        <f t="shared" si="719"/>
        <v>76</v>
      </c>
      <c r="AD626" s="59" t="s">
        <v>3520</v>
      </c>
      <c r="AF626" s="14"/>
      <c r="AG626" s="14"/>
      <c r="AH626" s="14"/>
      <c r="AI626" s="14"/>
      <c r="AJ626" s="14"/>
      <c r="AK626" s="14"/>
      <c r="AL626" s="14"/>
    </row>
    <row r="627" ht="14.25" customHeight="1">
      <c r="A627" s="14"/>
      <c r="B627" s="14"/>
      <c r="C627" s="27"/>
      <c r="D627" s="14"/>
      <c r="F627" s="27"/>
      <c r="G627" s="14"/>
      <c r="H627" s="14"/>
      <c r="I627" s="14"/>
      <c r="J627" s="27"/>
      <c r="K627" s="27"/>
      <c r="L627" s="27"/>
      <c r="M627" s="27"/>
      <c r="N627" s="27"/>
      <c r="O627" s="27"/>
      <c r="P627" s="27"/>
      <c r="Q627" s="27"/>
      <c r="R627" s="14"/>
      <c r="S627" s="14"/>
      <c r="T627" s="14"/>
      <c r="U627" s="14"/>
      <c r="V627" s="66"/>
      <c r="W627" s="14"/>
      <c r="X627" s="27"/>
      <c r="Y627" s="29"/>
      <c r="Z627" s="14"/>
      <c r="AA627" s="27"/>
      <c r="AB627" s="27"/>
      <c r="AC627" s="27"/>
      <c r="AD627" s="14"/>
      <c r="AE627" s="14"/>
      <c r="AF627" s="14"/>
    </row>
    <row r="628" ht="14.25" customHeight="1">
      <c r="A628" s="14">
        <v>14.0</v>
      </c>
      <c r="B628" s="30">
        <v>44967.0</v>
      </c>
      <c r="C628" s="31">
        <f t="shared" ref="C628:C631" si="723">B$3-B628</f>
        <v>945</v>
      </c>
      <c r="D628" s="14" t="s">
        <v>3521</v>
      </c>
      <c r="E628" s="14">
        <v>1.2241092E7</v>
      </c>
      <c r="F628" s="27" t="s">
        <v>52</v>
      </c>
      <c r="G628" s="27">
        <v>64.0</v>
      </c>
      <c r="H628" s="27">
        <v>4.0</v>
      </c>
      <c r="I628" s="27">
        <v>2.0</v>
      </c>
      <c r="J628" s="27">
        <v>70.0</v>
      </c>
      <c r="K628" s="45"/>
      <c r="L628" s="45"/>
      <c r="M628" s="45"/>
      <c r="N628" s="45"/>
      <c r="O628" s="45"/>
      <c r="P628" s="45"/>
      <c r="Q628" s="45"/>
      <c r="R628" s="14" t="s">
        <v>3522</v>
      </c>
      <c r="S628" s="14" t="s">
        <v>1141</v>
      </c>
      <c r="T628" s="14" t="s">
        <v>108</v>
      </c>
      <c r="U628" s="14" t="s">
        <v>28</v>
      </c>
      <c r="V628" s="66">
        <v>84020.0</v>
      </c>
      <c r="W628" s="14" t="s">
        <v>29</v>
      </c>
      <c r="X628" s="27" t="s">
        <v>64</v>
      </c>
      <c r="Y628" s="30">
        <f t="shared" ref="Y628:Y631" si="725">IF(X628="V",B628,IF(X628="C",B628,""))</f>
        <v>44967</v>
      </c>
      <c r="Z628" s="30">
        <v>45055.0</v>
      </c>
      <c r="AA628" s="27" t="s">
        <v>3523</v>
      </c>
      <c r="AB628" s="27" t="str">
        <f t="shared" ref="AB628:AB631" si="726">IF(X628="V",B$3-Y628,IF(X628="C","",""))</f>
        <v/>
      </c>
      <c r="AC628" s="31">
        <f t="shared" ref="AC628:AC631" si="727">IF(X628="","",IF(X628="V","",IF(X628="C",Z628-Y628,"Yikes")))</f>
        <v>88</v>
      </c>
      <c r="AD628" s="145" t="s">
        <v>3524</v>
      </c>
      <c r="AF628" s="14"/>
      <c r="AG628" s="14"/>
      <c r="AH628" s="14"/>
      <c r="AI628" s="14"/>
      <c r="AJ628" s="14"/>
      <c r="AK628" s="14"/>
      <c r="AL628" s="14"/>
    </row>
    <row r="629" ht="14.25" customHeight="1">
      <c r="A629" s="59">
        <v>20.0</v>
      </c>
      <c r="B629" s="60">
        <v>44798.0</v>
      </c>
      <c r="C629" s="31">
        <f t="shared" si="723"/>
        <v>1114</v>
      </c>
      <c r="D629" s="59" t="s">
        <v>3514</v>
      </c>
      <c r="E629" s="59">
        <v>4474.0</v>
      </c>
      <c r="F629" s="45" t="s">
        <v>52</v>
      </c>
      <c r="G629" s="45">
        <v>42.0</v>
      </c>
      <c r="H629" s="45">
        <v>5.0</v>
      </c>
      <c r="I629" s="45">
        <v>1.0</v>
      </c>
      <c r="J629" s="45">
        <v>48.0</v>
      </c>
      <c r="K629" s="45"/>
      <c r="L629" s="45"/>
      <c r="M629" s="45">
        <v>10.0</v>
      </c>
      <c r="N629" s="45">
        <v>0.0</v>
      </c>
      <c r="O629" s="45">
        <f t="shared" ref="O629:P629" si="724">IF(M629&gt;0,1,"")</f>
        <v>1</v>
      </c>
      <c r="P629" s="45" t="str">
        <f t="shared" si="724"/>
        <v/>
      </c>
      <c r="Q629" s="45"/>
      <c r="R629" s="59" t="s">
        <v>720</v>
      </c>
      <c r="S629" s="62" t="s">
        <v>721</v>
      </c>
      <c r="T629" s="62" t="s">
        <v>186</v>
      </c>
      <c r="U629" s="62" t="s">
        <v>28</v>
      </c>
      <c r="V629" s="114">
        <v>84115.0</v>
      </c>
      <c r="W629" s="62" t="s">
        <v>29</v>
      </c>
      <c r="X629" s="64" t="s">
        <v>64</v>
      </c>
      <c r="Y629" s="76">
        <f t="shared" si="725"/>
        <v>44798</v>
      </c>
      <c r="Z629" s="60">
        <v>45056.0</v>
      </c>
      <c r="AA629" s="45" t="s">
        <v>3525</v>
      </c>
      <c r="AB629" s="45" t="str">
        <f t="shared" si="726"/>
        <v/>
      </c>
      <c r="AC629" s="61">
        <f t="shared" si="727"/>
        <v>258</v>
      </c>
      <c r="AD629" s="73" t="s">
        <v>3515</v>
      </c>
      <c r="AF629" s="14"/>
      <c r="AG629" s="14"/>
      <c r="AH629" s="14"/>
      <c r="AI629" s="14"/>
      <c r="AJ629" s="14"/>
      <c r="AK629" s="14"/>
      <c r="AL629" s="14"/>
    </row>
    <row r="630" ht="14.25" customHeight="1">
      <c r="A630" s="14">
        <v>24.0</v>
      </c>
      <c r="B630" s="30">
        <v>45050.0</v>
      </c>
      <c r="C630" s="31">
        <f t="shared" si="723"/>
        <v>862</v>
      </c>
      <c r="D630" s="14" t="s">
        <v>3526</v>
      </c>
      <c r="E630" s="34">
        <v>100356.0</v>
      </c>
      <c r="F630" s="27" t="s">
        <v>52</v>
      </c>
      <c r="G630" s="27">
        <v>104.0</v>
      </c>
      <c r="H630" s="27">
        <v>4.0</v>
      </c>
      <c r="I630" s="27">
        <v>1.0</v>
      </c>
      <c r="J630" s="27">
        <v>109.0</v>
      </c>
      <c r="K630" s="27"/>
      <c r="L630" s="27"/>
      <c r="M630" s="27"/>
      <c r="N630" s="27"/>
      <c r="O630" s="45" t="str">
        <f t="shared" ref="O630:P630" si="728">IF(M630&gt;0,1,"")</f>
        <v/>
      </c>
      <c r="P630" s="45" t="str">
        <f t="shared" si="728"/>
        <v/>
      </c>
      <c r="Q630" s="45"/>
      <c r="R630" s="14" t="s">
        <v>1533</v>
      </c>
      <c r="S630" s="14" t="s">
        <v>1534</v>
      </c>
      <c r="T630" s="14" t="s">
        <v>186</v>
      </c>
      <c r="U630" s="14" t="s">
        <v>28</v>
      </c>
      <c r="V630" s="66">
        <v>84115.0</v>
      </c>
      <c r="W630" s="14" t="s">
        <v>29</v>
      </c>
      <c r="X630" s="27" t="s">
        <v>64</v>
      </c>
      <c r="Y630" s="30">
        <f t="shared" si="725"/>
        <v>45050</v>
      </c>
      <c r="Z630" s="30">
        <v>45056.0</v>
      </c>
      <c r="AA630" s="27" t="s">
        <v>3527</v>
      </c>
      <c r="AB630" s="27" t="str">
        <f t="shared" si="726"/>
        <v/>
      </c>
      <c r="AC630" s="31">
        <f t="shared" si="727"/>
        <v>6</v>
      </c>
      <c r="AD630" s="145" t="s">
        <v>3528</v>
      </c>
      <c r="AF630" s="14"/>
      <c r="AG630" s="14"/>
      <c r="AH630" s="14"/>
      <c r="AI630" s="14"/>
      <c r="AJ630" s="14"/>
      <c r="AK630" s="14"/>
      <c r="AL630" s="14"/>
    </row>
    <row r="631" ht="14.25" customHeight="1">
      <c r="A631" s="14">
        <v>16.0</v>
      </c>
      <c r="B631" s="30">
        <v>45049.0</v>
      </c>
      <c r="C631" s="31">
        <f t="shared" si="723"/>
        <v>863</v>
      </c>
      <c r="D631" s="14" t="s">
        <v>3529</v>
      </c>
      <c r="E631" s="34">
        <v>1.2238991E7</v>
      </c>
      <c r="F631" s="27" t="s">
        <v>52</v>
      </c>
      <c r="G631" s="27">
        <v>56.0</v>
      </c>
      <c r="H631" s="27">
        <v>4.0</v>
      </c>
      <c r="I631" s="27">
        <v>1.0</v>
      </c>
      <c r="J631" s="27">
        <v>61.0</v>
      </c>
      <c r="K631" s="27"/>
      <c r="L631" s="27"/>
      <c r="M631" s="27"/>
      <c r="N631" s="27"/>
      <c r="O631" s="45" t="str">
        <f t="shared" ref="O631:P631" si="729">IF(M631&gt;0,1,"")</f>
        <v/>
      </c>
      <c r="P631" s="45" t="str">
        <f t="shared" si="729"/>
        <v/>
      </c>
      <c r="Q631" s="45"/>
      <c r="R631" s="14" t="s">
        <v>1529</v>
      </c>
      <c r="S631" s="14" t="s">
        <v>1531</v>
      </c>
      <c r="T631" s="14" t="s">
        <v>292</v>
      </c>
      <c r="U631" s="14" t="s">
        <v>28</v>
      </c>
      <c r="V631" s="66">
        <v>84118.0</v>
      </c>
      <c r="W631" s="14" t="s">
        <v>29</v>
      </c>
      <c r="X631" s="27" t="s">
        <v>64</v>
      </c>
      <c r="Y631" s="30">
        <f t="shared" si="725"/>
        <v>45049</v>
      </c>
      <c r="Z631" s="30">
        <v>45056.0</v>
      </c>
      <c r="AA631" s="27" t="s">
        <v>3530</v>
      </c>
      <c r="AB631" s="27" t="str">
        <f t="shared" si="726"/>
        <v/>
      </c>
      <c r="AC631" s="31">
        <f t="shared" si="727"/>
        <v>7</v>
      </c>
      <c r="AD631" s="145" t="s">
        <v>3531</v>
      </c>
      <c r="AF631" s="14"/>
      <c r="AG631" s="14"/>
      <c r="AH631" s="14"/>
      <c r="AI631" s="14"/>
      <c r="AJ631" s="14"/>
      <c r="AK631" s="14"/>
      <c r="AL631" s="14"/>
    </row>
    <row r="632" ht="14.25" customHeight="1">
      <c r="A632" s="14"/>
      <c r="B632" s="14"/>
      <c r="C632" s="27"/>
      <c r="D632" s="14"/>
      <c r="F632" s="27"/>
      <c r="G632" s="14"/>
      <c r="H632" s="14"/>
      <c r="I632" s="14"/>
      <c r="J632" s="27"/>
      <c r="K632" s="27"/>
      <c r="L632" s="27"/>
      <c r="M632" s="27"/>
      <c r="N632" s="27"/>
      <c r="O632" s="27"/>
      <c r="P632" s="27"/>
      <c r="Q632" s="27"/>
      <c r="R632" s="14"/>
      <c r="S632" s="14"/>
      <c r="T632" s="14"/>
      <c r="U632" s="14"/>
      <c r="V632" s="66"/>
      <c r="W632" s="14"/>
      <c r="X632" s="27"/>
      <c r="Y632" s="29"/>
      <c r="Z632" s="14"/>
      <c r="AA632" s="27"/>
      <c r="AB632" s="27"/>
      <c r="AC632" s="27"/>
      <c r="AD632" s="14"/>
      <c r="AE632" s="14"/>
      <c r="AF632" s="14"/>
    </row>
    <row r="633" ht="14.25" customHeight="1">
      <c r="A633" s="14">
        <v>12.0</v>
      </c>
      <c r="B633" s="30">
        <v>45047.0</v>
      </c>
      <c r="C633" s="31">
        <f t="shared" ref="C633:C637" si="731">B$3-B633</f>
        <v>865</v>
      </c>
      <c r="D633" s="14" t="s">
        <v>3532</v>
      </c>
      <c r="E633" s="34">
        <v>11476.0</v>
      </c>
      <c r="F633" s="27" t="s">
        <v>52</v>
      </c>
      <c r="G633" s="27">
        <v>40.0</v>
      </c>
      <c r="H633" s="27">
        <v>3.0</v>
      </c>
      <c r="I633" s="27">
        <v>1.0</v>
      </c>
      <c r="J633" s="27">
        <v>44.0</v>
      </c>
      <c r="K633" s="27"/>
      <c r="L633" s="27"/>
      <c r="M633" s="27"/>
      <c r="N633" s="27"/>
      <c r="O633" s="45" t="str">
        <f t="shared" ref="O633:P633" si="730">IF(M633&gt;0,1,"")</f>
        <v/>
      </c>
      <c r="P633" s="45" t="str">
        <f t="shared" si="730"/>
        <v/>
      </c>
      <c r="Q633" s="45"/>
      <c r="R633" s="14" t="s">
        <v>1563</v>
      </c>
      <c r="S633" s="35" t="s">
        <v>1564</v>
      </c>
      <c r="T633" s="35" t="s">
        <v>292</v>
      </c>
      <c r="U633" s="35" t="s">
        <v>28</v>
      </c>
      <c r="V633" s="144">
        <v>84119.0</v>
      </c>
      <c r="W633" s="35" t="s">
        <v>29</v>
      </c>
      <c r="X633" s="42" t="s">
        <v>64</v>
      </c>
      <c r="Y633" s="29">
        <f t="shared" ref="Y633:Y637" si="733">IF(X633="V",B633,IF(X633="C",B633,""))</f>
        <v>45047</v>
      </c>
      <c r="Z633" s="30">
        <v>45062.0</v>
      </c>
      <c r="AA633" s="27" t="s">
        <v>3533</v>
      </c>
      <c r="AB633" s="27" t="str">
        <f t="shared" ref="AB633:AB637" si="734">IF(X633="V",B$3-Y633,IF(X633="C","",""))</f>
        <v/>
      </c>
      <c r="AC633" s="31">
        <f t="shared" ref="AC633:AC637" si="735">IF(X633="","",IF(X633="V","",IF(X633="C",Z633-Y633,"Yikes")))</f>
        <v>15</v>
      </c>
      <c r="AD633" s="14" t="s">
        <v>3534</v>
      </c>
      <c r="AF633" s="14"/>
      <c r="AG633" s="14"/>
      <c r="AH633" s="14"/>
      <c r="AI633" s="14"/>
      <c r="AJ633" s="14"/>
      <c r="AK633" s="14"/>
      <c r="AL633" s="14"/>
    </row>
    <row r="634" ht="14.25" customHeight="1">
      <c r="A634" s="14">
        <v>10.0</v>
      </c>
      <c r="B634" s="30">
        <v>45001.0</v>
      </c>
      <c r="C634" s="31">
        <f t="shared" si="731"/>
        <v>911</v>
      </c>
      <c r="D634" s="14" t="s">
        <v>3535</v>
      </c>
      <c r="E634" s="34">
        <v>107242.0</v>
      </c>
      <c r="F634" s="27" t="s">
        <v>52</v>
      </c>
      <c r="G634" s="27">
        <v>34.0</v>
      </c>
      <c r="H634" s="27">
        <v>3.0</v>
      </c>
      <c r="I634" s="27">
        <v>1.0</v>
      </c>
      <c r="J634" s="27">
        <v>38.0</v>
      </c>
      <c r="K634" s="27"/>
      <c r="L634" s="27"/>
      <c r="M634" s="27"/>
      <c r="N634" s="27"/>
      <c r="O634" s="45" t="str">
        <f t="shared" ref="O634:P634" si="732">IF(M634&gt;0,1,"")</f>
        <v/>
      </c>
      <c r="P634" s="45" t="str">
        <f t="shared" si="732"/>
        <v/>
      </c>
      <c r="Q634" s="45"/>
      <c r="R634" s="14" t="s">
        <v>3536</v>
      </c>
      <c r="S634" s="35" t="s">
        <v>1303</v>
      </c>
      <c r="T634" s="35" t="s">
        <v>453</v>
      </c>
      <c r="U634" s="35" t="s">
        <v>28</v>
      </c>
      <c r="V634" s="144">
        <v>84084.0</v>
      </c>
      <c r="W634" s="35" t="s">
        <v>29</v>
      </c>
      <c r="X634" s="42" t="s">
        <v>64</v>
      </c>
      <c r="Y634" s="29">
        <f t="shared" si="733"/>
        <v>45001</v>
      </c>
      <c r="Z634" s="30">
        <v>45062.0</v>
      </c>
      <c r="AA634" s="27" t="s">
        <v>3537</v>
      </c>
      <c r="AB634" s="27" t="str">
        <f t="shared" si="734"/>
        <v/>
      </c>
      <c r="AC634" s="31">
        <f t="shared" si="735"/>
        <v>61</v>
      </c>
      <c r="AD634" s="14" t="s">
        <v>3538</v>
      </c>
      <c r="AF634" s="14"/>
      <c r="AG634" s="14"/>
      <c r="AH634" s="14"/>
      <c r="AI634" s="14"/>
      <c r="AJ634" s="14"/>
      <c r="AK634" s="14"/>
      <c r="AL634" s="14"/>
    </row>
    <row r="635" ht="14.25" customHeight="1">
      <c r="A635" s="32">
        <v>16.0</v>
      </c>
      <c r="B635" s="46">
        <v>44819.0</v>
      </c>
      <c r="C635" s="31">
        <f t="shared" si="731"/>
        <v>1093</v>
      </c>
      <c r="D635" s="32" t="s">
        <v>3215</v>
      </c>
      <c r="E635" s="32">
        <v>61989.0</v>
      </c>
      <c r="F635" s="48" t="s">
        <v>52</v>
      </c>
      <c r="G635" s="48">
        <v>60.0</v>
      </c>
      <c r="H635" s="48">
        <v>5.0</v>
      </c>
      <c r="I635" s="48">
        <v>1.0</v>
      </c>
      <c r="J635" s="48">
        <v>66.0</v>
      </c>
      <c r="K635" s="48"/>
      <c r="L635" s="48"/>
      <c r="M635" s="48">
        <v>8.0</v>
      </c>
      <c r="N635" s="48">
        <v>0.0</v>
      </c>
      <c r="O635" s="45">
        <f t="shared" ref="O635:P635" si="736">IF(M635&gt;0,1,"")</f>
        <v>1</v>
      </c>
      <c r="P635" s="45" t="str">
        <f t="shared" si="736"/>
        <v/>
      </c>
      <c r="Q635" s="45"/>
      <c r="R635" s="32" t="s">
        <v>94</v>
      </c>
      <c r="S635" s="32" t="s">
        <v>95</v>
      </c>
      <c r="T635" s="32" t="s">
        <v>80</v>
      </c>
      <c r="U635" s="32" t="s">
        <v>28</v>
      </c>
      <c r="V635" s="84">
        <v>84074.0</v>
      </c>
      <c r="W635" s="32" t="s">
        <v>75</v>
      </c>
      <c r="X635" s="48" t="s">
        <v>1642</v>
      </c>
      <c r="Y635" s="46">
        <f t="shared" si="733"/>
        <v>44819</v>
      </c>
      <c r="Z635" s="46"/>
      <c r="AA635" s="48"/>
      <c r="AB635" s="48">
        <f t="shared" si="734"/>
        <v>1093</v>
      </c>
      <c r="AC635" s="47" t="str">
        <f t="shared" si="735"/>
        <v/>
      </c>
      <c r="AD635" s="155" t="s">
        <v>3216</v>
      </c>
      <c r="AF635" s="14"/>
      <c r="AG635" s="14"/>
      <c r="AH635" s="57"/>
      <c r="AI635" s="57"/>
      <c r="AJ635" s="14"/>
      <c r="AK635" s="14"/>
      <c r="AL635" s="14"/>
    </row>
    <row r="636" ht="14.25" customHeight="1">
      <c r="A636" s="32">
        <v>16.0</v>
      </c>
      <c r="B636" s="46">
        <v>44819.0</v>
      </c>
      <c r="C636" s="31">
        <f t="shared" si="731"/>
        <v>1093</v>
      </c>
      <c r="D636" s="32" t="s">
        <v>3215</v>
      </c>
      <c r="E636" s="32">
        <v>61989.0</v>
      </c>
      <c r="F636" s="48" t="s">
        <v>52</v>
      </c>
      <c r="G636" s="48">
        <v>60.0</v>
      </c>
      <c r="H636" s="48">
        <v>5.0</v>
      </c>
      <c r="I636" s="48">
        <v>1.0</v>
      </c>
      <c r="J636" s="48">
        <v>66.0</v>
      </c>
      <c r="K636" s="48"/>
      <c r="L636" s="48"/>
      <c r="M636" s="48">
        <v>8.0</v>
      </c>
      <c r="N636" s="48">
        <v>0.0</v>
      </c>
      <c r="O636" s="45">
        <f t="shared" ref="O636:P636" si="737">IF(M636&gt;0,1,"")</f>
        <v>1</v>
      </c>
      <c r="P636" s="45" t="str">
        <f t="shared" si="737"/>
        <v/>
      </c>
      <c r="Q636" s="45"/>
      <c r="R636" s="32" t="s">
        <v>94</v>
      </c>
      <c r="S636" s="32" t="s">
        <v>95</v>
      </c>
      <c r="T636" s="32" t="s">
        <v>80</v>
      </c>
      <c r="U636" s="32" t="s">
        <v>28</v>
      </c>
      <c r="V636" s="84">
        <v>84074.0</v>
      </c>
      <c r="W636" s="32" t="s">
        <v>75</v>
      </c>
      <c r="X636" s="48" t="s">
        <v>64</v>
      </c>
      <c r="Y636" s="46">
        <f t="shared" si="733"/>
        <v>44819</v>
      </c>
      <c r="Z636" s="46">
        <v>45063.0</v>
      </c>
      <c r="AA636" s="48" t="s">
        <v>3539</v>
      </c>
      <c r="AB636" s="48" t="str">
        <f t="shared" si="734"/>
        <v/>
      </c>
      <c r="AC636" s="47">
        <f t="shared" si="735"/>
        <v>244</v>
      </c>
      <c r="AD636" s="155" t="s">
        <v>3216</v>
      </c>
      <c r="AF636" s="14"/>
      <c r="AG636" s="14"/>
      <c r="AH636" s="57"/>
      <c r="AI636" s="57"/>
      <c r="AJ636" s="14"/>
      <c r="AK636" s="14"/>
      <c r="AL636" s="14"/>
    </row>
    <row r="637" ht="14.25" customHeight="1">
      <c r="A637" s="59">
        <v>18.0</v>
      </c>
      <c r="B637" s="60">
        <v>44960.0</v>
      </c>
      <c r="C637" s="61">
        <f t="shared" si="731"/>
        <v>952</v>
      </c>
      <c r="D637" s="59" t="s">
        <v>3344</v>
      </c>
      <c r="E637" s="59">
        <v>1.2240041E7</v>
      </c>
      <c r="F637" s="45" t="s">
        <v>52</v>
      </c>
      <c r="G637" s="45">
        <v>90.0</v>
      </c>
      <c r="H637" s="45">
        <v>6.0</v>
      </c>
      <c r="I637" s="45">
        <v>2.0</v>
      </c>
      <c r="J637" s="45">
        <v>98.0</v>
      </c>
      <c r="K637" s="45"/>
      <c r="L637" s="45"/>
      <c r="M637" s="45"/>
      <c r="N637" s="45"/>
      <c r="O637" s="45"/>
      <c r="P637" s="45"/>
      <c r="Q637" s="45"/>
      <c r="R637" s="59" t="s">
        <v>1148</v>
      </c>
      <c r="S637" s="59" t="s">
        <v>1149</v>
      </c>
      <c r="T637" s="59" t="s">
        <v>617</v>
      </c>
      <c r="U637" s="59" t="s">
        <v>28</v>
      </c>
      <c r="V637" s="73">
        <v>84044.0</v>
      </c>
      <c r="W637" s="59" t="s">
        <v>29</v>
      </c>
      <c r="X637" s="45" t="s">
        <v>64</v>
      </c>
      <c r="Y637" s="60">
        <f t="shared" si="733"/>
        <v>44960</v>
      </c>
      <c r="Z637" s="60">
        <v>45063.0</v>
      </c>
      <c r="AA637" s="45" t="s">
        <v>3540</v>
      </c>
      <c r="AB637" s="45" t="str">
        <f t="shared" si="734"/>
        <v/>
      </c>
      <c r="AC637" s="61">
        <f t="shared" si="735"/>
        <v>103</v>
      </c>
      <c r="AD637" s="180" t="s">
        <v>3498</v>
      </c>
      <c r="AF637" s="14"/>
      <c r="AG637" s="14"/>
      <c r="AH637" s="14"/>
      <c r="AI637" s="14"/>
      <c r="AJ637" s="14"/>
      <c r="AK637" s="14"/>
      <c r="AL637" s="14"/>
    </row>
    <row r="638" ht="14.25" customHeight="1">
      <c r="A638" s="14"/>
      <c r="B638" s="14"/>
      <c r="C638" s="27"/>
      <c r="D638" s="14"/>
      <c r="F638" s="27"/>
      <c r="G638" s="14"/>
      <c r="H638" s="14"/>
      <c r="I638" s="14"/>
      <c r="J638" s="27"/>
      <c r="K638" s="27"/>
      <c r="L638" s="27"/>
      <c r="M638" s="27"/>
      <c r="N638" s="27"/>
      <c r="O638" s="27"/>
      <c r="P638" s="27"/>
      <c r="Q638" s="27"/>
      <c r="R638" s="14"/>
      <c r="S638" s="14"/>
      <c r="T638" s="14"/>
      <c r="U638" s="14"/>
      <c r="V638" s="66"/>
      <c r="W638" s="14"/>
      <c r="X638" s="27"/>
      <c r="Y638" s="29"/>
      <c r="Z638" s="14"/>
      <c r="AA638" s="27"/>
      <c r="AB638" s="27"/>
      <c r="AC638" s="27"/>
      <c r="AD638" s="14"/>
      <c r="AE638" s="14"/>
      <c r="AF638" s="14"/>
    </row>
    <row r="639" ht="14.25" customHeight="1">
      <c r="A639" s="39">
        <v>10.0</v>
      </c>
      <c r="B639" s="37">
        <v>44691.0</v>
      </c>
      <c r="C639" s="38">
        <f t="shared" ref="C639:C647" si="738">B$3-B639</f>
        <v>1221</v>
      </c>
      <c r="D639" s="39" t="s">
        <v>3541</v>
      </c>
      <c r="E639" s="40">
        <v>84100.0</v>
      </c>
      <c r="F639" s="36" t="s">
        <v>52</v>
      </c>
      <c r="G639" s="36"/>
      <c r="H639" s="36"/>
      <c r="I639" s="36"/>
      <c r="J639" s="36">
        <v>56.0</v>
      </c>
      <c r="O639" s="14"/>
      <c r="P639" s="14"/>
      <c r="Q639" s="14"/>
      <c r="R639" s="39" t="s">
        <v>203</v>
      </c>
      <c r="S639" s="39" t="s">
        <v>204</v>
      </c>
      <c r="T639" s="39" t="s">
        <v>205</v>
      </c>
      <c r="U639" s="39" t="s">
        <v>28</v>
      </c>
      <c r="V639" s="81">
        <v>84005.0</v>
      </c>
      <c r="W639" s="39" t="s">
        <v>35</v>
      </c>
      <c r="X639" s="36" t="s">
        <v>64</v>
      </c>
      <c r="Y639" s="37">
        <f t="shared" ref="Y639:Y647" si="739">IF(X639="V",B639,IF(X639="C",B639,""))</f>
        <v>44691</v>
      </c>
      <c r="Z639" s="37">
        <v>45069.0</v>
      </c>
      <c r="AA639" s="36" t="s">
        <v>3542</v>
      </c>
      <c r="AB639" s="36" t="str">
        <f t="shared" ref="AB639:AB647" si="740">IF(X639="V",B$3-Y639,IF(X639="C","",""))</f>
        <v/>
      </c>
      <c r="AC639" s="38">
        <f t="shared" ref="AC639:AC647" si="741">IF(X639="","",IF(X639="V","",IF(X639="C",Z639-Y639,"Yikes")))</f>
        <v>378</v>
      </c>
      <c r="AD639" s="146" t="s">
        <v>3543</v>
      </c>
      <c r="AF639" s="14"/>
      <c r="AG639" s="14"/>
      <c r="AH639" s="14"/>
      <c r="AI639" s="14"/>
      <c r="AJ639" s="14"/>
      <c r="AK639" s="14"/>
      <c r="AL639" s="14"/>
    </row>
    <row r="640" ht="14.25" customHeight="1">
      <c r="A640" s="39">
        <v>10.0</v>
      </c>
      <c r="B640" s="37">
        <v>44853.0</v>
      </c>
      <c r="C640" s="38">
        <f t="shared" si="738"/>
        <v>1059</v>
      </c>
      <c r="D640" s="39" t="s">
        <v>3544</v>
      </c>
      <c r="E640" s="40">
        <v>1.2238987E7</v>
      </c>
      <c r="F640" s="36" t="s">
        <v>52</v>
      </c>
      <c r="G640" s="36">
        <v>50.0</v>
      </c>
      <c r="H640" s="36">
        <v>4.0</v>
      </c>
      <c r="I640" s="36">
        <v>2.0</v>
      </c>
      <c r="J640" s="36">
        <v>56.0</v>
      </c>
      <c r="O640" s="14"/>
      <c r="P640" s="14"/>
      <c r="Q640" s="14"/>
      <c r="R640" s="39" t="s">
        <v>470</v>
      </c>
      <c r="S640" s="39" t="s">
        <v>471</v>
      </c>
      <c r="T640" s="39" t="s">
        <v>205</v>
      </c>
      <c r="U640" s="39" t="s">
        <v>28</v>
      </c>
      <c r="V640" s="81">
        <v>84005.0</v>
      </c>
      <c r="W640" s="39" t="s">
        <v>35</v>
      </c>
      <c r="X640" s="36" t="s">
        <v>64</v>
      </c>
      <c r="Y640" s="37">
        <f t="shared" si="739"/>
        <v>44853</v>
      </c>
      <c r="Z640" s="37">
        <v>45069.0</v>
      </c>
      <c r="AA640" s="36" t="s">
        <v>3545</v>
      </c>
      <c r="AB640" s="36" t="str">
        <f t="shared" si="740"/>
        <v/>
      </c>
      <c r="AC640" s="38">
        <f t="shared" si="741"/>
        <v>216</v>
      </c>
      <c r="AD640" s="146" t="s">
        <v>3546</v>
      </c>
      <c r="AF640" s="14"/>
      <c r="AG640" s="14"/>
      <c r="AH640" s="14"/>
      <c r="AI640" s="14"/>
      <c r="AJ640" s="14"/>
      <c r="AK640" s="14"/>
      <c r="AL640" s="14"/>
    </row>
    <row r="641" ht="14.25" customHeight="1">
      <c r="A641" s="14">
        <v>12.0</v>
      </c>
      <c r="B641" s="30">
        <v>45054.0</v>
      </c>
      <c r="C641" s="31">
        <f t="shared" si="738"/>
        <v>858</v>
      </c>
      <c r="D641" s="14" t="s">
        <v>3547</v>
      </c>
      <c r="E641" s="34">
        <v>101854.0</v>
      </c>
      <c r="F641" s="27" t="s">
        <v>52</v>
      </c>
      <c r="G641" s="27">
        <v>42.0</v>
      </c>
      <c r="H641" s="27">
        <v>4.0</v>
      </c>
      <c r="I641" s="27">
        <v>1.0</v>
      </c>
      <c r="J641" s="27">
        <v>47.0</v>
      </c>
      <c r="K641" s="27"/>
      <c r="L641" s="27"/>
      <c r="M641" s="27"/>
      <c r="N641" s="27"/>
      <c r="O641" s="45" t="str">
        <f t="shared" ref="O641:P641" si="742">IF(M641&gt;0,1,"")</f>
        <v/>
      </c>
      <c r="P641" s="45" t="str">
        <f t="shared" si="742"/>
        <v/>
      </c>
      <c r="Q641" s="45"/>
      <c r="R641" s="14" t="s">
        <v>1560</v>
      </c>
      <c r="S641" s="35" t="s">
        <v>1561</v>
      </c>
      <c r="T641" s="35" t="s">
        <v>641</v>
      </c>
      <c r="U641" s="35" t="s">
        <v>28</v>
      </c>
      <c r="V641" s="144">
        <v>84095.0</v>
      </c>
      <c r="W641" s="35" t="s">
        <v>29</v>
      </c>
      <c r="X641" s="42" t="s">
        <v>64</v>
      </c>
      <c r="Y641" s="29">
        <f t="shared" si="739"/>
        <v>45054</v>
      </c>
      <c r="Z641" s="30">
        <v>45069.0</v>
      </c>
      <c r="AA641" s="27" t="s">
        <v>3548</v>
      </c>
      <c r="AB641" s="27" t="str">
        <f t="shared" si="740"/>
        <v/>
      </c>
      <c r="AC641" s="31">
        <f t="shared" si="741"/>
        <v>15</v>
      </c>
      <c r="AD641" s="14" t="s">
        <v>3549</v>
      </c>
      <c r="AF641" s="14"/>
      <c r="AG641" s="14"/>
      <c r="AH641" s="56"/>
      <c r="AI641" s="56"/>
      <c r="AJ641" s="14"/>
      <c r="AK641" s="14"/>
      <c r="AL641" s="14"/>
    </row>
    <row r="642" ht="14.25" customHeight="1">
      <c r="A642" s="14">
        <v>12.0</v>
      </c>
      <c r="B642" s="30">
        <v>45054.0</v>
      </c>
      <c r="C642" s="31">
        <f t="shared" si="738"/>
        <v>858</v>
      </c>
      <c r="D642" s="14" t="s">
        <v>3550</v>
      </c>
      <c r="E642" s="34">
        <v>117483.0</v>
      </c>
      <c r="F642" s="27" t="s">
        <v>52</v>
      </c>
      <c r="G642" s="27">
        <v>40.0</v>
      </c>
      <c r="H642" s="27">
        <v>3.0</v>
      </c>
      <c r="I642" s="27">
        <v>1.0</v>
      </c>
      <c r="J642" s="27">
        <v>44.0</v>
      </c>
      <c r="K642" s="27"/>
      <c r="L642" s="27"/>
      <c r="M642" s="27"/>
      <c r="N642" s="27"/>
      <c r="O642" s="45" t="str">
        <f t="shared" ref="O642:P642" si="743">IF(M642&gt;0,1,"")</f>
        <v/>
      </c>
      <c r="P642" s="45" t="str">
        <f t="shared" si="743"/>
        <v/>
      </c>
      <c r="Q642" s="45"/>
      <c r="R642" s="14" t="s">
        <v>1555</v>
      </c>
      <c r="S642" s="35" t="s">
        <v>1556</v>
      </c>
      <c r="T642" s="35" t="s">
        <v>641</v>
      </c>
      <c r="U642" s="35" t="s">
        <v>28</v>
      </c>
      <c r="V642" s="144">
        <v>84095.0</v>
      </c>
      <c r="W642" s="35" t="s">
        <v>29</v>
      </c>
      <c r="X642" s="42" t="s">
        <v>64</v>
      </c>
      <c r="Y642" s="29">
        <f t="shared" si="739"/>
        <v>45054</v>
      </c>
      <c r="Z642" s="30">
        <v>45070.0</v>
      </c>
      <c r="AA642" s="27" t="s">
        <v>3551</v>
      </c>
      <c r="AB642" s="27" t="str">
        <f t="shared" si="740"/>
        <v/>
      </c>
      <c r="AC642" s="31">
        <f t="shared" si="741"/>
        <v>16</v>
      </c>
      <c r="AD642" s="14" t="s">
        <v>3552</v>
      </c>
      <c r="AF642" s="14"/>
      <c r="AG642" s="14"/>
      <c r="AH642" s="14"/>
      <c r="AI642" s="14"/>
      <c r="AJ642" s="14"/>
      <c r="AK642" s="14"/>
      <c r="AL642" s="14"/>
    </row>
    <row r="643" ht="14.25" customHeight="1">
      <c r="A643" s="39">
        <v>12.0</v>
      </c>
      <c r="B643" s="37">
        <v>45008.0</v>
      </c>
      <c r="C643" s="38">
        <f t="shared" si="738"/>
        <v>904</v>
      </c>
      <c r="D643" s="39" t="s">
        <v>3553</v>
      </c>
      <c r="E643" s="40">
        <v>107400.0</v>
      </c>
      <c r="F643" s="36" t="s">
        <v>52</v>
      </c>
      <c r="G643" s="36">
        <v>40.0</v>
      </c>
      <c r="H643" s="36">
        <v>3.0</v>
      </c>
      <c r="I643" s="36">
        <v>2.0</v>
      </c>
      <c r="J643" s="36">
        <v>45.0</v>
      </c>
      <c r="O643" s="14"/>
      <c r="P643" s="14"/>
      <c r="Q643" s="14"/>
      <c r="R643" s="39" t="s">
        <v>1370</v>
      </c>
      <c r="S643" s="39" t="s">
        <v>1371</v>
      </c>
      <c r="T643" s="39" t="s">
        <v>277</v>
      </c>
      <c r="U643" s="39" t="s">
        <v>28</v>
      </c>
      <c r="V643" s="81">
        <v>84003.0</v>
      </c>
      <c r="W643" s="39" t="s">
        <v>35</v>
      </c>
      <c r="X643" s="36" t="s">
        <v>64</v>
      </c>
      <c r="Y643" s="37">
        <f t="shared" si="739"/>
        <v>45008</v>
      </c>
      <c r="Z643" s="37">
        <v>45070.0</v>
      </c>
      <c r="AA643" s="36" t="s">
        <v>3554</v>
      </c>
      <c r="AB643" s="27" t="str">
        <f t="shared" si="740"/>
        <v/>
      </c>
      <c r="AC643" s="38">
        <f t="shared" si="741"/>
        <v>62</v>
      </c>
      <c r="AD643" s="146" t="s">
        <v>3555</v>
      </c>
      <c r="AE643" s="14"/>
      <c r="AF643" s="14"/>
      <c r="AG643" s="14"/>
      <c r="AH643" s="14"/>
      <c r="AI643" s="14"/>
      <c r="AJ643" s="14"/>
      <c r="AK643" s="14"/>
      <c r="AL643" s="14"/>
    </row>
    <row r="644" ht="14.25" customHeight="1">
      <c r="A644" s="59">
        <v>34.0</v>
      </c>
      <c r="B644" s="60">
        <v>44949.0</v>
      </c>
      <c r="C644" s="31">
        <f t="shared" si="738"/>
        <v>963</v>
      </c>
      <c r="D644" s="59" t="s">
        <v>3556</v>
      </c>
      <c r="E644" s="59">
        <v>115255.0</v>
      </c>
      <c r="F644" s="45" t="s">
        <v>52</v>
      </c>
      <c r="G644" s="45">
        <v>168.0</v>
      </c>
      <c r="H644" s="45">
        <v>6.0</v>
      </c>
      <c r="I644" s="45">
        <v>2.0</v>
      </c>
      <c r="J644" s="45">
        <v>176.0</v>
      </c>
      <c r="K644" s="45"/>
      <c r="L644" s="45"/>
      <c r="M644" s="45">
        <v>9.0</v>
      </c>
      <c r="N644" s="45">
        <v>0.0</v>
      </c>
      <c r="O644" s="45">
        <f t="shared" ref="O644:P644" si="744">IF(M644&gt;0,1,"")</f>
        <v>1</v>
      </c>
      <c r="P644" s="45" t="str">
        <f t="shared" si="744"/>
        <v/>
      </c>
      <c r="Q644" s="45"/>
      <c r="R644" s="59" t="s">
        <v>1518</v>
      </c>
      <c r="S644" s="59" t="s">
        <v>1520</v>
      </c>
      <c r="T644" s="59" t="s">
        <v>1521</v>
      </c>
      <c r="U644" s="59" t="s">
        <v>28</v>
      </c>
      <c r="V644" s="73">
        <v>84020.0</v>
      </c>
      <c r="W644" s="59" t="s">
        <v>29</v>
      </c>
      <c r="X644" s="45" t="s">
        <v>64</v>
      </c>
      <c r="Y644" s="60">
        <f t="shared" si="739"/>
        <v>44949</v>
      </c>
      <c r="Z644" s="60">
        <v>45070.0</v>
      </c>
      <c r="AA644" s="45" t="s">
        <v>3557</v>
      </c>
      <c r="AB644" s="45" t="str">
        <f t="shared" si="740"/>
        <v/>
      </c>
      <c r="AC644" s="61">
        <f t="shared" si="741"/>
        <v>121</v>
      </c>
      <c r="AD644" s="156" t="s">
        <v>3558</v>
      </c>
      <c r="AF644" s="14"/>
      <c r="AG644" s="14"/>
      <c r="AH644" s="14"/>
      <c r="AI644" s="14"/>
      <c r="AJ644" s="14"/>
      <c r="AK644" s="14"/>
      <c r="AL644" s="14"/>
    </row>
    <row r="645" ht="14.25" customHeight="1">
      <c r="A645" s="14">
        <v>12.0</v>
      </c>
      <c r="B645" s="30">
        <v>45002.0</v>
      </c>
      <c r="C645" s="31">
        <f t="shared" si="738"/>
        <v>910</v>
      </c>
      <c r="D645" s="14" t="s">
        <v>3559</v>
      </c>
      <c r="E645" s="34">
        <v>85284.0</v>
      </c>
      <c r="F645" s="27" t="s">
        <v>52</v>
      </c>
      <c r="G645" s="27">
        <v>28.0</v>
      </c>
      <c r="H645" s="27">
        <v>3.0</v>
      </c>
      <c r="I645" s="27">
        <v>1.0</v>
      </c>
      <c r="J645" s="27">
        <v>32.0</v>
      </c>
      <c r="K645" s="27"/>
      <c r="L645" s="27"/>
      <c r="M645" s="27"/>
      <c r="N645" s="27"/>
      <c r="O645" s="45" t="str">
        <f t="shared" ref="O645:P645" si="745">IF(M645&gt;0,1,"")</f>
        <v/>
      </c>
      <c r="P645" s="45" t="str">
        <f t="shared" si="745"/>
        <v/>
      </c>
      <c r="Q645" s="45"/>
      <c r="R645" s="14" t="s">
        <v>1353</v>
      </c>
      <c r="S645" s="35" t="s">
        <v>1354</v>
      </c>
      <c r="T645" s="35" t="s">
        <v>641</v>
      </c>
      <c r="U645" s="35" t="s">
        <v>28</v>
      </c>
      <c r="V645" s="144">
        <v>84095.0</v>
      </c>
      <c r="W645" s="35" t="s">
        <v>29</v>
      </c>
      <c r="X645" s="42" t="s">
        <v>64</v>
      </c>
      <c r="Y645" s="29">
        <f t="shared" si="739"/>
        <v>45002</v>
      </c>
      <c r="Z645" s="30">
        <v>45071.0</v>
      </c>
      <c r="AA645" s="27" t="s">
        <v>3560</v>
      </c>
      <c r="AB645" s="27" t="str">
        <f t="shared" si="740"/>
        <v/>
      </c>
      <c r="AC645" s="31">
        <f t="shared" si="741"/>
        <v>69</v>
      </c>
      <c r="AD645" s="14" t="s">
        <v>3561</v>
      </c>
      <c r="AF645" s="14"/>
      <c r="AG645" s="14"/>
      <c r="AH645" s="14"/>
      <c r="AI645" s="14"/>
      <c r="AJ645" s="14"/>
      <c r="AK645" s="14"/>
      <c r="AL645" s="14"/>
    </row>
    <row r="646" ht="14.25" customHeight="1">
      <c r="A646" s="14">
        <v>6.0</v>
      </c>
      <c r="B646" s="30">
        <v>45061.0</v>
      </c>
      <c r="C646" s="31">
        <f t="shared" si="738"/>
        <v>851</v>
      </c>
      <c r="D646" s="14" t="s">
        <v>3562</v>
      </c>
      <c r="E646" s="34">
        <v>1.2232831E7</v>
      </c>
      <c r="F646" s="27" t="s">
        <v>52</v>
      </c>
      <c r="G646" s="27">
        <v>18.0</v>
      </c>
      <c r="H646" s="27">
        <v>2.0</v>
      </c>
      <c r="I646" s="27">
        <v>1.0</v>
      </c>
      <c r="J646" s="27">
        <v>21.0</v>
      </c>
      <c r="K646" s="27"/>
      <c r="L646" s="27"/>
      <c r="M646" s="27"/>
      <c r="N646" s="27"/>
      <c r="O646" s="45" t="str">
        <f t="shared" ref="O646:P646" si="746">IF(M646&gt;0,1,"")</f>
        <v/>
      </c>
      <c r="P646" s="45" t="str">
        <f t="shared" si="746"/>
        <v/>
      </c>
      <c r="Q646" s="45"/>
      <c r="R646" s="14" t="s">
        <v>1525</v>
      </c>
      <c r="S646" s="35" t="s">
        <v>1526</v>
      </c>
      <c r="T646" s="35" t="s">
        <v>1527</v>
      </c>
      <c r="U646" s="35" t="s">
        <v>28</v>
      </c>
      <c r="V646" s="144">
        <v>84106.0</v>
      </c>
      <c r="W646" s="35" t="s">
        <v>29</v>
      </c>
      <c r="X646" s="42" t="s">
        <v>64</v>
      </c>
      <c r="Y646" s="29">
        <f t="shared" si="739"/>
        <v>45061</v>
      </c>
      <c r="Z646" s="30">
        <v>45071.0</v>
      </c>
      <c r="AA646" s="27" t="s">
        <v>3563</v>
      </c>
      <c r="AB646" s="27" t="str">
        <f t="shared" si="740"/>
        <v/>
      </c>
      <c r="AC646" s="31">
        <f t="shared" si="741"/>
        <v>10</v>
      </c>
      <c r="AD646" s="14" t="s">
        <v>3564</v>
      </c>
      <c r="AF646" s="14"/>
      <c r="AG646" s="14"/>
      <c r="AH646" s="14"/>
      <c r="AI646" s="14"/>
      <c r="AJ646" s="14"/>
      <c r="AK646" s="14"/>
      <c r="AL646" s="14"/>
    </row>
    <row r="647" ht="14.25" customHeight="1">
      <c r="A647" s="14">
        <v>6.0</v>
      </c>
      <c r="B647" s="30">
        <v>45056.0</v>
      </c>
      <c r="C647" s="31">
        <f t="shared" si="738"/>
        <v>856</v>
      </c>
      <c r="D647" s="14" t="s">
        <v>3565</v>
      </c>
      <c r="E647" s="34">
        <v>46710.0</v>
      </c>
      <c r="F647" s="27" t="s">
        <v>52</v>
      </c>
      <c r="G647" s="27">
        <v>30.0</v>
      </c>
      <c r="H647" s="27">
        <v>3.0</v>
      </c>
      <c r="I647" s="27">
        <v>1.0</v>
      </c>
      <c r="J647" s="27">
        <v>34.0</v>
      </c>
      <c r="K647" s="27"/>
      <c r="L647" s="27"/>
      <c r="M647" s="27"/>
      <c r="N647" s="27"/>
      <c r="O647" s="45" t="str">
        <f t="shared" ref="O647:P647" si="747">IF(M647&gt;0,1,"")</f>
        <v/>
      </c>
      <c r="P647" s="45" t="str">
        <f t="shared" si="747"/>
        <v/>
      </c>
      <c r="Q647" s="45"/>
      <c r="R647" s="14" t="s">
        <v>1695</v>
      </c>
      <c r="S647" s="14" t="s">
        <v>1696</v>
      </c>
      <c r="T647" s="14" t="s">
        <v>292</v>
      </c>
      <c r="U647" s="14" t="s">
        <v>28</v>
      </c>
      <c r="V647" s="66">
        <v>84119.0</v>
      </c>
      <c r="W647" s="14" t="s">
        <v>29</v>
      </c>
      <c r="X647" s="27" t="s">
        <v>64</v>
      </c>
      <c r="Y647" s="30">
        <f t="shared" si="739"/>
        <v>45056</v>
      </c>
      <c r="Z647" s="30">
        <v>45071.0</v>
      </c>
      <c r="AA647" s="27" t="s">
        <v>3566</v>
      </c>
      <c r="AB647" s="27" t="str">
        <f t="shared" si="740"/>
        <v/>
      </c>
      <c r="AC647" s="31">
        <f t="shared" si="741"/>
        <v>15</v>
      </c>
      <c r="AD647" s="145" t="s">
        <v>3567</v>
      </c>
      <c r="AF647" s="14"/>
      <c r="AG647" s="14"/>
      <c r="AH647" s="14"/>
      <c r="AI647" s="14"/>
      <c r="AJ647" s="14"/>
      <c r="AK647" s="14"/>
      <c r="AL647" s="14"/>
    </row>
    <row r="648" ht="14.25" customHeight="1">
      <c r="A648" s="14"/>
      <c r="B648" s="14"/>
      <c r="C648" s="27"/>
      <c r="D648" s="14"/>
      <c r="F648" s="27"/>
      <c r="G648" s="14"/>
      <c r="H648" s="14"/>
      <c r="I648" s="14"/>
      <c r="J648" s="27"/>
      <c r="K648" s="27"/>
      <c r="L648" s="27"/>
      <c r="M648" s="27"/>
      <c r="N648" s="27"/>
      <c r="O648" s="27"/>
      <c r="P648" s="27"/>
      <c r="Q648" s="27"/>
      <c r="R648" s="14"/>
      <c r="S648" s="14"/>
      <c r="T648" s="14"/>
      <c r="U648" s="14"/>
      <c r="V648" s="66"/>
      <c r="W648" s="14"/>
      <c r="X648" s="27"/>
      <c r="Y648" s="29"/>
      <c r="Z648" s="14"/>
      <c r="AA648" s="27"/>
      <c r="AB648" s="27"/>
      <c r="AC648" s="27"/>
      <c r="AD648" s="14"/>
      <c r="AE648" s="14"/>
      <c r="AF648" s="14"/>
    </row>
    <row r="649" ht="14.25" customHeight="1">
      <c r="A649" s="14">
        <v>20.0</v>
      </c>
      <c r="B649" s="30">
        <v>44963.0</v>
      </c>
      <c r="C649" s="31">
        <f>B$3-B649</f>
        <v>949</v>
      </c>
      <c r="D649" s="14" t="s">
        <v>3447</v>
      </c>
      <c r="E649" s="34">
        <v>92713.0</v>
      </c>
      <c r="F649" s="27" t="s">
        <v>52</v>
      </c>
      <c r="G649" s="27">
        <v>88.0</v>
      </c>
      <c r="H649" s="27">
        <v>4.0</v>
      </c>
      <c r="I649" s="27">
        <v>1.0</v>
      </c>
      <c r="J649" s="27">
        <v>93.0</v>
      </c>
      <c r="K649" s="27"/>
      <c r="L649" s="27"/>
      <c r="M649" s="27"/>
      <c r="N649" s="27"/>
      <c r="O649" s="45" t="str">
        <f t="shared" ref="O649:P649" si="748">IF(M649&gt;0,1,"")</f>
        <v/>
      </c>
      <c r="P649" s="45" t="str">
        <f t="shared" si="748"/>
        <v/>
      </c>
      <c r="Q649" s="45"/>
      <c r="R649" s="14" t="s">
        <v>1212</v>
      </c>
      <c r="S649" s="14" t="s">
        <v>1213</v>
      </c>
      <c r="T649" s="14" t="s">
        <v>186</v>
      </c>
      <c r="U649" s="14" t="s">
        <v>28</v>
      </c>
      <c r="V649" s="66">
        <v>84116.0</v>
      </c>
      <c r="W649" s="14" t="s">
        <v>29</v>
      </c>
      <c r="X649" s="27" t="s">
        <v>1642</v>
      </c>
      <c r="Y649" s="30">
        <f>IF(X649="V",B649,IF(X649="C",B649,""))</f>
        <v>44963</v>
      </c>
      <c r="Z649" s="30"/>
      <c r="AA649" s="27"/>
      <c r="AB649" s="27">
        <f>IF(X649="V",B$3-Y649,IF(X649="C","",""))</f>
        <v>949</v>
      </c>
      <c r="AC649" s="31" t="str">
        <f>IF(X649="","",IF(X649="V","",IF(X649="C",Z649-Y649,"Yikes")))</f>
        <v/>
      </c>
      <c r="AD649" s="145" t="s">
        <v>3448</v>
      </c>
      <c r="AF649" s="80"/>
      <c r="AG649" s="80"/>
      <c r="AH649" s="14"/>
      <c r="AI649" s="14"/>
      <c r="AJ649" s="14"/>
      <c r="AK649" s="14"/>
      <c r="AL649" s="14"/>
    </row>
    <row r="650" ht="14.25" customHeight="1">
      <c r="A650" s="14"/>
      <c r="B650" s="30"/>
      <c r="C650" s="31"/>
      <c r="D650" s="14"/>
      <c r="F650" s="27"/>
      <c r="G650" s="27"/>
      <c r="H650" s="27"/>
      <c r="I650" s="27"/>
      <c r="J650" s="27"/>
      <c r="K650" s="27"/>
      <c r="L650" s="27"/>
      <c r="M650" s="27"/>
      <c r="N650" s="27"/>
      <c r="O650" s="45"/>
      <c r="P650" s="45"/>
      <c r="Q650" s="45"/>
      <c r="R650" s="14"/>
      <c r="S650" s="14"/>
      <c r="T650" s="14"/>
      <c r="U650" s="14"/>
      <c r="V650" s="66"/>
      <c r="W650" s="14"/>
      <c r="X650" s="27"/>
      <c r="Y650" s="30"/>
      <c r="Z650" s="30"/>
      <c r="AA650" s="27"/>
      <c r="AB650" s="27"/>
      <c r="AC650" s="31"/>
      <c r="AD650" s="145"/>
      <c r="AF650" s="80"/>
      <c r="AG650" s="80"/>
      <c r="AH650" s="14"/>
      <c r="AI650" s="14"/>
      <c r="AJ650" s="14"/>
      <c r="AK650" s="14"/>
      <c r="AL650" s="14"/>
    </row>
    <row r="651" ht="14.25" customHeight="1">
      <c r="A651" s="14">
        <v>20.0</v>
      </c>
      <c r="B651" s="30">
        <v>44963.0</v>
      </c>
      <c r="C651" s="31">
        <f t="shared" ref="C651:C654" si="750">B$3-B651</f>
        <v>949</v>
      </c>
      <c r="D651" s="14" t="s">
        <v>3447</v>
      </c>
      <c r="E651" s="34">
        <v>92713.0</v>
      </c>
      <c r="F651" s="27" t="s">
        <v>52</v>
      </c>
      <c r="G651" s="27">
        <v>88.0</v>
      </c>
      <c r="H651" s="27">
        <v>4.0</v>
      </c>
      <c r="I651" s="27">
        <v>1.0</v>
      </c>
      <c r="J651" s="27">
        <v>93.0</v>
      </c>
      <c r="K651" s="27"/>
      <c r="L651" s="27"/>
      <c r="M651" s="27"/>
      <c r="N651" s="27"/>
      <c r="O651" s="45" t="str">
        <f t="shared" ref="O651:P651" si="749">IF(M651&gt;0,1,"")</f>
        <v/>
      </c>
      <c r="P651" s="45" t="str">
        <f t="shared" si="749"/>
        <v/>
      </c>
      <c r="Q651" s="45"/>
      <c r="R651" s="14" t="s">
        <v>1212</v>
      </c>
      <c r="S651" s="14" t="s">
        <v>1213</v>
      </c>
      <c r="T651" s="14" t="s">
        <v>186</v>
      </c>
      <c r="U651" s="14" t="s">
        <v>28</v>
      </c>
      <c r="V651" s="66">
        <v>84116.0</v>
      </c>
      <c r="W651" s="14" t="s">
        <v>29</v>
      </c>
      <c r="X651" s="27" t="s">
        <v>1642</v>
      </c>
      <c r="Y651" s="30">
        <f t="shared" ref="Y651:Y654" si="751">IF(X651="V",B651,IF(X651="C",B651,""))</f>
        <v>44963</v>
      </c>
      <c r="Z651" s="30"/>
      <c r="AA651" s="27"/>
      <c r="AB651" s="27">
        <f t="shared" ref="AB651:AB654" si="752">IF(X651="V",B$3-Y651,IF(X651="C","",""))</f>
        <v>949</v>
      </c>
      <c r="AC651" s="31" t="str">
        <f t="shared" ref="AC651:AC654" si="753">IF(X651="","",IF(X651="V","",IF(X651="C",Z651-Y651,"Yikes")))</f>
        <v/>
      </c>
      <c r="AD651" s="145" t="s">
        <v>3448</v>
      </c>
      <c r="AF651" s="80"/>
      <c r="AG651" s="80"/>
      <c r="AH651" s="14"/>
      <c r="AI651" s="14"/>
      <c r="AJ651" s="14"/>
      <c r="AK651" s="14"/>
      <c r="AL651" s="14"/>
    </row>
    <row r="652" ht="14.25" customHeight="1">
      <c r="A652" s="39">
        <v>10.0</v>
      </c>
      <c r="B652" s="37">
        <v>45000.0</v>
      </c>
      <c r="C652" s="38">
        <f t="shared" si="750"/>
        <v>912</v>
      </c>
      <c r="D652" s="39" t="s">
        <v>3568</v>
      </c>
      <c r="E652" s="40">
        <v>63792.0</v>
      </c>
      <c r="F652" s="36" t="s">
        <v>52</v>
      </c>
      <c r="G652" s="36">
        <v>34.0</v>
      </c>
      <c r="H652" s="36">
        <v>3.0</v>
      </c>
      <c r="I652" s="36">
        <v>1.0</v>
      </c>
      <c r="J652" s="36">
        <v>38.0</v>
      </c>
      <c r="O652" s="14"/>
      <c r="P652" s="14"/>
      <c r="Q652" s="14"/>
      <c r="R652" s="39" t="s">
        <v>1684</v>
      </c>
      <c r="S652" s="39" t="s">
        <v>1685</v>
      </c>
      <c r="T652" s="39" t="s">
        <v>256</v>
      </c>
      <c r="U652" s="39" t="s">
        <v>28</v>
      </c>
      <c r="V652" s="81">
        <v>84058.0</v>
      </c>
      <c r="W652" s="39" t="s">
        <v>35</v>
      </c>
      <c r="X652" s="36" t="s">
        <v>64</v>
      </c>
      <c r="Y652" s="37">
        <f t="shared" si="751"/>
        <v>45000</v>
      </c>
      <c r="Z652" s="37">
        <v>45077.0</v>
      </c>
      <c r="AA652" s="36" t="s">
        <v>3569</v>
      </c>
      <c r="AB652" s="36" t="str">
        <f t="shared" si="752"/>
        <v/>
      </c>
      <c r="AC652" s="38">
        <f t="shared" si="753"/>
        <v>77</v>
      </c>
      <c r="AD652" s="146" t="s">
        <v>3570</v>
      </c>
      <c r="AE652" s="14"/>
      <c r="AF652" s="14"/>
      <c r="AG652" s="14"/>
      <c r="AH652" s="14"/>
      <c r="AI652" s="14"/>
      <c r="AJ652" s="14"/>
      <c r="AK652" s="14"/>
      <c r="AL652" s="14"/>
    </row>
    <row r="653" ht="14.25" customHeight="1">
      <c r="A653" s="14">
        <v>12.0</v>
      </c>
      <c r="B653" s="30">
        <v>45064.0</v>
      </c>
      <c r="C653" s="31">
        <f t="shared" si="750"/>
        <v>848</v>
      </c>
      <c r="D653" s="14" t="s">
        <v>3571</v>
      </c>
      <c r="E653" s="34">
        <v>117404.0</v>
      </c>
      <c r="F653" s="27" t="s">
        <v>52</v>
      </c>
      <c r="G653" s="27">
        <v>60.0</v>
      </c>
      <c r="H653" s="27">
        <v>5.0</v>
      </c>
      <c r="I653" s="27">
        <v>2.0</v>
      </c>
      <c r="J653" s="27">
        <v>67.0</v>
      </c>
      <c r="K653" s="27"/>
      <c r="L653" s="27"/>
      <c r="M653" s="27"/>
      <c r="N653" s="27"/>
      <c r="O653" s="45" t="str">
        <f t="shared" ref="O653:P653" si="754">IF(M653&gt;0,1,"")</f>
        <v/>
      </c>
      <c r="P653" s="45" t="str">
        <f t="shared" si="754"/>
        <v/>
      </c>
      <c r="Q653" s="45"/>
      <c r="R653" s="14" t="s">
        <v>1648</v>
      </c>
      <c r="S653" s="35" t="s">
        <v>1650</v>
      </c>
      <c r="T653" s="35" t="s">
        <v>453</v>
      </c>
      <c r="U653" s="35" t="s">
        <v>28</v>
      </c>
      <c r="V653" s="144">
        <v>84081.0</v>
      </c>
      <c r="W653" s="35" t="s">
        <v>29</v>
      </c>
      <c r="X653" s="42" t="s">
        <v>64</v>
      </c>
      <c r="Y653" s="29">
        <f t="shared" si="751"/>
        <v>45064</v>
      </c>
      <c r="Z653" s="30">
        <v>45078.0</v>
      </c>
      <c r="AA653" s="27" t="s">
        <v>3572</v>
      </c>
      <c r="AB653" s="27" t="str">
        <f t="shared" si="752"/>
        <v/>
      </c>
      <c r="AC653" s="31">
        <f t="shared" si="753"/>
        <v>14</v>
      </c>
      <c r="AD653" s="14" t="s">
        <v>3573</v>
      </c>
      <c r="AF653" s="14"/>
      <c r="AG653" s="14"/>
      <c r="AH653" s="14"/>
      <c r="AI653" s="14"/>
      <c r="AJ653" s="14"/>
      <c r="AK653" s="14"/>
      <c r="AL653" s="14"/>
    </row>
    <row r="654" ht="14.25" customHeight="1">
      <c r="A654" s="14">
        <v>21.0</v>
      </c>
      <c r="B654" s="60">
        <v>44988.0</v>
      </c>
      <c r="C654" s="61">
        <f t="shared" si="750"/>
        <v>924</v>
      </c>
      <c r="D654" s="59" t="s">
        <v>3516</v>
      </c>
      <c r="E654" s="59">
        <v>1.2232393E7</v>
      </c>
      <c r="F654" s="45" t="s">
        <v>52</v>
      </c>
      <c r="G654" s="45">
        <v>85.0</v>
      </c>
      <c r="H654" s="45">
        <v>4.0</v>
      </c>
      <c r="I654" s="45">
        <v>2.0</v>
      </c>
      <c r="J654" s="45">
        <v>91.0</v>
      </c>
      <c r="K654" s="45"/>
      <c r="L654" s="45"/>
      <c r="M654" s="45"/>
      <c r="N654" s="45"/>
      <c r="O654" s="45"/>
      <c r="P654" s="45"/>
      <c r="Q654" s="45"/>
      <c r="R654" s="59" t="s">
        <v>1332</v>
      </c>
      <c r="S654" s="59" t="s">
        <v>1334</v>
      </c>
      <c r="T654" s="59" t="s">
        <v>186</v>
      </c>
      <c r="U654" s="59" t="s">
        <v>28</v>
      </c>
      <c r="V654" s="73">
        <v>84116.0</v>
      </c>
      <c r="W654" s="59" t="s">
        <v>29</v>
      </c>
      <c r="X654" s="45" t="s">
        <v>64</v>
      </c>
      <c r="Y654" s="60">
        <f t="shared" si="751"/>
        <v>44988</v>
      </c>
      <c r="Z654" s="60">
        <v>45078.0</v>
      </c>
      <c r="AA654" s="45" t="s">
        <v>3574</v>
      </c>
      <c r="AB654" s="45" t="str">
        <f t="shared" si="752"/>
        <v/>
      </c>
      <c r="AC654" s="61">
        <f t="shared" si="753"/>
        <v>90</v>
      </c>
      <c r="AD654" s="59" t="s">
        <v>3517</v>
      </c>
      <c r="AF654" s="14"/>
      <c r="AG654" s="14"/>
      <c r="AH654" s="14"/>
      <c r="AI654" s="14"/>
      <c r="AJ654" s="14"/>
      <c r="AK654" s="14"/>
      <c r="AL654" s="14"/>
    </row>
    <row r="655" ht="14.25" customHeight="1">
      <c r="A655" s="14"/>
      <c r="B655" s="14"/>
      <c r="C655" s="27"/>
      <c r="D655" s="14"/>
      <c r="F655" s="27"/>
      <c r="G655" s="14"/>
      <c r="H655" s="14"/>
      <c r="I655" s="14"/>
      <c r="J655" s="27"/>
      <c r="K655" s="27"/>
      <c r="L655" s="27"/>
      <c r="M655" s="27"/>
      <c r="N655" s="27"/>
      <c r="O655" s="27"/>
      <c r="P655" s="27"/>
      <c r="Q655" s="27"/>
      <c r="R655" s="14"/>
      <c r="S655" s="14"/>
      <c r="T655" s="14"/>
      <c r="U655" s="14"/>
      <c r="V655" s="66"/>
      <c r="W655" s="14"/>
      <c r="X655" s="27"/>
      <c r="Y655" s="29"/>
      <c r="Z655" s="14"/>
      <c r="AA655" s="27"/>
      <c r="AB655" s="27"/>
      <c r="AC655" s="27"/>
      <c r="AD655" s="14"/>
      <c r="AE655" s="14"/>
      <c r="AF655" s="14"/>
    </row>
    <row r="656" ht="14.25" customHeight="1">
      <c r="A656" s="39">
        <v>11.0</v>
      </c>
      <c r="B656" s="37">
        <v>45070.0</v>
      </c>
      <c r="C656" s="31">
        <f t="shared" ref="C656:C663" si="755">B$3-B656</f>
        <v>842</v>
      </c>
      <c r="D656" s="39" t="s">
        <v>3575</v>
      </c>
      <c r="E656" s="39">
        <v>58569.0</v>
      </c>
      <c r="F656" s="36" t="s">
        <v>52</v>
      </c>
      <c r="G656" s="36">
        <v>34.0</v>
      </c>
      <c r="H656" s="36">
        <v>4.0</v>
      </c>
      <c r="I656" s="36">
        <v>1.0</v>
      </c>
      <c r="J656" s="36">
        <v>39.0</v>
      </c>
      <c r="O656" s="14"/>
      <c r="P656" s="14"/>
      <c r="Q656" s="14"/>
      <c r="R656" s="39" t="s">
        <v>1690</v>
      </c>
      <c r="S656" s="44" t="s">
        <v>1691</v>
      </c>
      <c r="T656" s="39" t="s">
        <v>277</v>
      </c>
      <c r="U656" s="39" t="s">
        <v>28</v>
      </c>
      <c r="V656" s="81">
        <v>84003.0</v>
      </c>
      <c r="W656" s="39" t="s">
        <v>35</v>
      </c>
      <c r="X656" s="36" t="s">
        <v>64</v>
      </c>
      <c r="Y656" s="37">
        <f t="shared" ref="Y656:Y663" si="756">IF(X656="V",B656,IF(X656="C",B656,""))</f>
        <v>45070</v>
      </c>
      <c r="Z656" s="37">
        <v>45082.0</v>
      </c>
      <c r="AA656" s="36" t="s">
        <v>3576</v>
      </c>
      <c r="AB656" s="36" t="str">
        <f t="shared" ref="AB656:AB663" si="757">IF(X656="V",B$3-Y656,IF(X656="C","",""))</f>
        <v/>
      </c>
      <c r="AC656" s="38">
        <f t="shared" ref="AC656:AC663" si="758">IF(X656="","",IF(X656="V","",IF(X656="C",Z656-Y656,"Yikes")))</f>
        <v>12</v>
      </c>
      <c r="AD656" s="146" t="s">
        <v>3577</v>
      </c>
      <c r="AF656" s="14"/>
      <c r="AG656" s="14"/>
      <c r="AH656" s="14"/>
      <c r="AI656" s="14"/>
      <c r="AJ656" s="14"/>
      <c r="AK656" s="14"/>
      <c r="AL656" s="14"/>
    </row>
    <row r="657" ht="14.25" customHeight="1">
      <c r="A657" s="39">
        <v>16.0</v>
      </c>
      <c r="B657" s="37">
        <v>45055.0</v>
      </c>
      <c r="C657" s="31">
        <f t="shared" si="755"/>
        <v>857</v>
      </c>
      <c r="D657" s="39" t="s">
        <v>3578</v>
      </c>
      <c r="E657" s="39">
        <v>71129.0</v>
      </c>
      <c r="F657" s="36" t="s">
        <v>52</v>
      </c>
      <c r="G657" s="36">
        <v>40.0</v>
      </c>
      <c r="H657" s="36">
        <v>3.0</v>
      </c>
      <c r="I657" s="36">
        <v>1.0</v>
      </c>
      <c r="J657" s="36">
        <v>44.0</v>
      </c>
      <c r="O657" s="14"/>
      <c r="P657" s="14"/>
      <c r="Q657" s="14"/>
      <c r="R657" s="39" t="s">
        <v>1676</v>
      </c>
      <c r="S657" s="44" t="s">
        <v>1677</v>
      </c>
      <c r="T657" s="39" t="s">
        <v>43</v>
      </c>
      <c r="U657" s="39" t="s">
        <v>28</v>
      </c>
      <c r="V657" s="81">
        <v>84043.0</v>
      </c>
      <c r="W657" s="39" t="s">
        <v>35</v>
      </c>
      <c r="X657" s="36" t="s">
        <v>64</v>
      </c>
      <c r="Y657" s="37">
        <f t="shared" si="756"/>
        <v>45055</v>
      </c>
      <c r="Z657" s="37">
        <v>45082.0</v>
      </c>
      <c r="AA657" s="36" t="s">
        <v>3579</v>
      </c>
      <c r="AB657" s="36" t="str">
        <f t="shared" si="757"/>
        <v/>
      </c>
      <c r="AC657" s="38">
        <f t="shared" si="758"/>
        <v>27</v>
      </c>
      <c r="AD657" s="146" t="s">
        <v>3580</v>
      </c>
      <c r="AF657" s="14"/>
      <c r="AG657" s="14"/>
      <c r="AH657" s="14"/>
      <c r="AI657" s="14"/>
      <c r="AJ657" s="14"/>
      <c r="AK657" s="14"/>
      <c r="AL657" s="14"/>
    </row>
    <row r="658" ht="14.25" customHeight="1">
      <c r="A658" s="14">
        <v>12.0</v>
      </c>
      <c r="B658" s="30">
        <v>45078.0</v>
      </c>
      <c r="C658" s="31">
        <f t="shared" si="755"/>
        <v>834</v>
      </c>
      <c r="D658" s="14" t="s">
        <v>3581</v>
      </c>
      <c r="E658" s="34">
        <v>1.2236523E7</v>
      </c>
      <c r="F658" s="27" t="s">
        <v>52</v>
      </c>
      <c r="G658" s="27">
        <v>40.0</v>
      </c>
      <c r="H658" s="27">
        <v>3.0</v>
      </c>
      <c r="I658" s="27">
        <v>1.0</v>
      </c>
      <c r="J658" s="27">
        <v>44.0</v>
      </c>
      <c r="K658" s="27"/>
      <c r="L658" s="27"/>
      <c r="M658" s="27"/>
      <c r="N658" s="27"/>
      <c r="O658" s="45" t="str">
        <f t="shared" ref="O658:P658" si="759">IF(M658&gt;0,1,"")</f>
        <v/>
      </c>
      <c r="P658" s="45" t="str">
        <f t="shared" si="759"/>
        <v/>
      </c>
      <c r="Q658" s="45"/>
      <c r="R658" s="14" t="s">
        <v>1757</v>
      </c>
      <c r="S658" s="35" t="s">
        <v>1758</v>
      </c>
      <c r="T658" s="35" t="s">
        <v>453</v>
      </c>
      <c r="U658" s="35" t="s">
        <v>28</v>
      </c>
      <c r="V658" s="144">
        <v>84084.0</v>
      </c>
      <c r="W658" s="35" t="s">
        <v>29</v>
      </c>
      <c r="X658" s="42" t="s">
        <v>64</v>
      </c>
      <c r="Y658" s="29">
        <f t="shared" si="756"/>
        <v>45078</v>
      </c>
      <c r="Z658" s="30">
        <v>45083.0</v>
      </c>
      <c r="AA658" s="27" t="s">
        <v>3582</v>
      </c>
      <c r="AB658" s="27" t="str">
        <f t="shared" si="757"/>
        <v/>
      </c>
      <c r="AC658" s="31">
        <f t="shared" si="758"/>
        <v>5</v>
      </c>
      <c r="AD658" s="14" t="s">
        <v>3583</v>
      </c>
      <c r="AF658" s="14"/>
      <c r="AG658" s="14"/>
      <c r="AH658" s="14"/>
      <c r="AI658" s="14"/>
      <c r="AJ658" s="14"/>
      <c r="AK658" s="14"/>
      <c r="AL658" s="14"/>
    </row>
    <row r="659" ht="14.25" customHeight="1">
      <c r="A659" s="14">
        <v>12.0</v>
      </c>
      <c r="B659" s="149">
        <v>44893.0</v>
      </c>
      <c r="C659" s="150">
        <f t="shared" si="755"/>
        <v>1019</v>
      </c>
      <c r="D659" s="56" t="s">
        <v>3415</v>
      </c>
      <c r="E659" s="56">
        <v>71636.0</v>
      </c>
      <c r="F659" s="151" t="s">
        <v>52</v>
      </c>
      <c r="G659" s="151">
        <v>42.0</v>
      </c>
      <c r="H659" s="151">
        <v>3.0</v>
      </c>
      <c r="I659" s="151">
        <v>1.0</v>
      </c>
      <c r="J659" s="151">
        <v>46.0</v>
      </c>
      <c r="K659" s="151"/>
      <c r="L659" s="151"/>
      <c r="M659" s="151"/>
      <c r="N659" s="151"/>
      <c r="O659" s="151"/>
      <c r="P659" s="151"/>
      <c r="Q659" s="151"/>
      <c r="R659" s="56" t="s">
        <v>2616</v>
      </c>
      <c r="S659" s="67" t="s">
        <v>2617</v>
      </c>
      <c r="T659" s="67" t="s">
        <v>2093</v>
      </c>
      <c r="U659" s="67" t="s">
        <v>28</v>
      </c>
      <c r="V659" s="116">
        <v>84098.0</v>
      </c>
      <c r="W659" s="67" t="s">
        <v>2094</v>
      </c>
      <c r="X659" s="152" t="s">
        <v>64</v>
      </c>
      <c r="Y659" s="153">
        <f t="shared" si="756"/>
        <v>44893</v>
      </c>
      <c r="Z659" s="153">
        <v>45084.0</v>
      </c>
      <c r="AA659" s="152" t="s">
        <v>3584</v>
      </c>
      <c r="AB659" s="27" t="str">
        <f t="shared" si="757"/>
        <v/>
      </c>
      <c r="AC659" s="150">
        <f t="shared" si="758"/>
        <v>191</v>
      </c>
      <c r="AD659" s="67" t="s">
        <v>3417</v>
      </c>
      <c r="AF659" s="14"/>
      <c r="AG659" s="14"/>
      <c r="AH659" s="14"/>
      <c r="AI659" s="14"/>
      <c r="AJ659" s="14"/>
      <c r="AK659" s="14"/>
      <c r="AL659" s="14"/>
    </row>
    <row r="660" ht="14.25" customHeight="1">
      <c r="A660" s="14">
        <v>8.0</v>
      </c>
      <c r="B660" s="30">
        <v>45065.0</v>
      </c>
      <c r="C660" s="31">
        <f t="shared" si="755"/>
        <v>847</v>
      </c>
      <c r="D660" s="14" t="s">
        <v>3585</v>
      </c>
      <c r="E660" s="34">
        <v>4847.0</v>
      </c>
      <c r="F660" s="27" t="s">
        <v>52</v>
      </c>
      <c r="G660" s="27">
        <v>32.0</v>
      </c>
      <c r="H660" s="27">
        <v>3.0</v>
      </c>
      <c r="I660" s="27">
        <v>1.0</v>
      </c>
      <c r="J660" s="27">
        <v>36.0</v>
      </c>
      <c r="K660" s="27"/>
      <c r="L660" s="27"/>
      <c r="M660" s="27"/>
      <c r="N660" s="27"/>
      <c r="O660" s="45" t="str">
        <f t="shared" ref="O660:P660" si="760">IF(M660&gt;0,1,"")</f>
        <v/>
      </c>
      <c r="P660" s="45" t="str">
        <f t="shared" si="760"/>
        <v/>
      </c>
      <c r="Q660" s="45"/>
      <c r="R660" s="14" t="s">
        <v>1901</v>
      </c>
      <c r="S660" s="35" t="s">
        <v>1903</v>
      </c>
      <c r="T660" s="35" t="s">
        <v>186</v>
      </c>
      <c r="U660" s="35" t="s">
        <v>28</v>
      </c>
      <c r="V660" s="144">
        <v>84108.0</v>
      </c>
      <c r="W660" s="35" t="s">
        <v>29</v>
      </c>
      <c r="X660" s="42" t="s">
        <v>64</v>
      </c>
      <c r="Y660" s="29">
        <f t="shared" si="756"/>
        <v>45065</v>
      </c>
      <c r="Z660" s="30">
        <v>45084.0</v>
      </c>
      <c r="AA660" s="27" t="s">
        <v>3586</v>
      </c>
      <c r="AB660" s="27" t="str">
        <f t="shared" si="757"/>
        <v/>
      </c>
      <c r="AC660" s="31">
        <f t="shared" si="758"/>
        <v>19</v>
      </c>
      <c r="AD660" s="14" t="s">
        <v>3587</v>
      </c>
      <c r="AF660" s="14"/>
      <c r="AG660" s="14"/>
      <c r="AH660" s="14"/>
      <c r="AI660" s="14"/>
      <c r="AJ660" s="14"/>
      <c r="AK660" s="14"/>
      <c r="AL660" s="14"/>
    </row>
    <row r="661" ht="14.25" customHeight="1">
      <c r="A661" s="14">
        <v>8.0</v>
      </c>
      <c r="B661" s="30">
        <v>45049.0</v>
      </c>
      <c r="C661" s="31">
        <f t="shared" si="755"/>
        <v>863</v>
      </c>
      <c r="D661" s="14" t="s">
        <v>3588</v>
      </c>
      <c r="E661" s="34">
        <v>1.2236136E7</v>
      </c>
      <c r="F661" s="27" t="s">
        <v>52</v>
      </c>
      <c r="G661" s="27">
        <v>28.0</v>
      </c>
      <c r="H661" s="27">
        <v>3.0</v>
      </c>
      <c r="I661" s="27">
        <v>1.0</v>
      </c>
      <c r="J661" s="27">
        <v>32.0</v>
      </c>
      <c r="K661" s="27"/>
      <c r="L661" s="27"/>
      <c r="M661" s="27"/>
      <c r="N661" s="27"/>
      <c r="O661" s="45" t="str">
        <f t="shared" ref="O661:P661" si="761">IF(M661&gt;0,1,"")</f>
        <v/>
      </c>
      <c r="P661" s="45" t="str">
        <f t="shared" si="761"/>
        <v/>
      </c>
      <c r="Q661" s="45"/>
      <c r="R661" s="14" t="s">
        <v>1545</v>
      </c>
      <c r="S661" s="35" t="s">
        <v>1546</v>
      </c>
      <c r="T661" s="35" t="s">
        <v>617</v>
      </c>
      <c r="U661" s="35" t="s">
        <v>28</v>
      </c>
      <c r="V661" s="144">
        <v>84044.0</v>
      </c>
      <c r="W661" s="35" t="s">
        <v>29</v>
      </c>
      <c r="X661" s="42" t="s">
        <v>64</v>
      </c>
      <c r="Y661" s="29">
        <f t="shared" si="756"/>
        <v>45049</v>
      </c>
      <c r="Z661" s="30">
        <v>45085.0</v>
      </c>
      <c r="AA661" s="27" t="s">
        <v>3589</v>
      </c>
      <c r="AB661" s="27" t="str">
        <f t="shared" si="757"/>
        <v/>
      </c>
      <c r="AC661" s="31">
        <f t="shared" si="758"/>
        <v>36</v>
      </c>
      <c r="AD661" s="14" t="s">
        <v>3590</v>
      </c>
      <c r="AF661" s="14"/>
      <c r="AG661" s="14"/>
      <c r="AH661" s="14"/>
      <c r="AI661" s="14"/>
      <c r="AJ661" s="14"/>
      <c r="AK661" s="14"/>
      <c r="AL661" s="14"/>
    </row>
    <row r="662" ht="14.25" customHeight="1">
      <c r="A662" s="14">
        <v>20.0</v>
      </c>
      <c r="B662" s="30">
        <v>44963.0</v>
      </c>
      <c r="C662" s="31">
        <f t="shared" si="755"/>
        <v>949</v>
      </c>
      <c r="D662" s="14" t="s">
        <v>3447</v>
      </c>
      <c r="E662" s="34">
        <v>92713.0</v>
      </c>
      <c r="F662" s="27" t="s">
        <v>52</v>
      </c>
      <c r="G662" s="27">
        <v>88.0</v>
      </c>
      <c r="H662" s="27">
        <v>4.0</v>
      </c>
      <c r="I662" s="27">
        <v>1.0</v>
      </c>
      <c r="J662" s="27">
        <v>93.0</v>
      </c>
      <c r="K662" s="27"/>
      <c r="L662" s="27"/>
      <c r="M662" s="27"/>
      <c r="N662" s="27"/>
      <c r="O662" s="45" t="str">
        <f t="shared" ref="O662:P662" si="762">IF(M662&gt;0,1,"")</f>
        <v/>
      </c>
      <c r="P662" s="45" t="str">
        <f t="shared" si="762"/>
        <v/>
      </c>
      <c r="Q662" s="45"/>
      <c r="R662" s="14" t="s">
        <v>1212</v>
      </c>
      <c r="S662" s="14" t="s">
        <v>1213</v>
      </c>
      <c r="T662" s="14" t="s">
        <v>186</v>
      </c>
      <c r="U662" s="14" t="s">
        <v>28</v>
      </c>
      <c r="V662" s="66">
        <v>84116.0</v>
      </c>
      <c r="W662" s="14" t="s">
        <v>29</v>
      </c>
      <c r="X662" s="27" t="s">
        <v>64</v>
      </c>
      <c r="Y662" s="30">
        <f t="shared" si="756"/>
        <v>44963</v>
      </c>
      <c r="Z662" s="30">
        <v>45085.0</v>
      </c>
      <c r="AA662" s="27" t="s">
        <v>3589</v>
      </c>
      <c r="AB662" s="27" t="str">
        <f t="shared" si="757"/>
        <v/>
      </c>
      <c r="AC662" s="31">
        <f t="shared" si="758"/>
        <v>122</v>
      </c>
      <c r="AD662" s="145" t="s">
        <v>3448</v>
      </c>
      <c r="AF662" s="80"/>
      <c r="AG662" s="80"/>
      <c r="AH662" s="14"/>
      <c r="AI662" s="14"/>
      <c r="AJ662" s="14"/>
      <c r="AK662" s="14"/>
      <c r="AL662" s="14"/>
    </row>
    <row r="663" ht="14.25" customHeight="1">
      <c r="A663" s="14">
        <v>8.0</v>
      </c>
      <c r="B663" s="30">
        <v>45056.0</v>
      </c>
      <c r="C663" s="31">
        <f t="shared" si="755"/>
        <v>856</v>
      </c>
      <c r="D663" s="14" t="s">
        <v>3591</v>
      </c>
      <c r="E663" s="14">
        <v>1.2236359E7</v>
      </c>
      <c r="F663" s="27" t="s">
        <v>52</v>
      </c>
      <c r="G663" s="27">
        <v>24.0</v>
      </c>
      <c r="H663" s="27">
        <v>2.0</v>
      </c>
      <c r="I663" s="27">
        <v>1.0</v>
      </c>
      <c r="J663" s="27">
        <v>27.0</v>
      </c>
      <c r="K663" s="27"/>
      <c r="L663" s="27"/>
      <c r="M663" s="27"/>
      <c r="N663" s="27"/>
      <c r="O663" s="45" t="str">
        <f t="shared" ref="O663:P663" si="763">IF(M663&gt;0,1,"")</f>
        <v/>
      </c>
      <c r="P663" s="45" t="str">
        <f t="shared" si="763"/>
        <v/>
      </c>
      <c r="Q663" s="45"/>
      <c r="R663" s="14" t="s">
        <v>1215</v>
      </c>
      <c r="S663" s="35" t="s">
        <v>1216</v>
      </c>
      <c r="T663" s="35" t="s">
        <v>186</v>
      </c>
      <c r="U663" s="35" t="s">
        <v>28</v>
      </c>
      <c r="V663" s="144">
        <v>84116.0</v>
      </c>
      <c r="W663" s="35" t="s">
        <v>29</v>
      </c>
      <c r="X663" s="42" t="s">
        <v>64</v>
      </c>
      <c r="Y663" s="29">
        <f t="shared" si="756"/>
        <v>45056</v>
      </c>
      <c r="Z663" s="30">
        <v>45085.0</v>
      </c>
      <c r="AA663" s="27" t="s">
        <v>3592</v>
      </c>
      <c r="AB663" s="27" t="str">
        <f t="shared" si="757"/>
        <v/>
      </c>
      <c r="AC663" s="31">
        <f t="shared" si="758"/>
        <v>29</v>
      </c>
      <c r="AD663" s="14" t="s">
        <v>3593</v>
      </c>
      <c r="AF663" s="14"/>
      <c r="AG663" s="14"/>
      <c r="AH663" s="14"/>
      <c r="AI663" s="14"/>
      <c r="AJ663" s="14"/>
      <c r="AK663" s="14"/>
      <c r="AL663" s="14"/>
    </row>
    <row r="664" ht="14.25" customHeight="1">
      <c r="A664" s="14"/>
      <c r="B664" s="14"/>
      <c r="C664" s="27"/>
      <c r="D664" s="14"/>
      <c r="F664" s="27"/>
      <c r="G664" s="14"/>
      <c r="H664" s="14"/>
      <c r="I664" s="14"/>
      <c r="J664" s="27"/>
      <c r="K664" s="27"/>
      <c r="L664" s="27"/>
      <c r="M664" s="27"/>
      <c r="N664" s="27"/>
      <c r="O664" s="27"/>
      <c r="P664" s="27"/>
      <c r="Q664" s="27"/>
      <c r="R664" s="14"/>
      <c r="S664" s="14"/>
      <c r="T664" s="14"/>
      <c r="U664" s="14"/>
      <c r="V664" s="66"/>
      <c r="W664" s="14"/>
      <c r="X664" s="27"/>
      <c r="Y664" s="29"/>
      <c r="Z664" s="14"/>
      <c r="AA664" s="27"/>
      <c r="AB664" s="27"/>
      <c r="AC664" s="27"/>
      <c r="AD664" s="14"/>
      <c r="AE664" s="14"/>
      <c r="AF664" s="14"/>
    </row>
    <row r="665" ht="14.25" customHeight="1">
      <c r="A665" s="14">
        <v>4.0</v>
      </c>
      <c r="B665" s="30">
        <v>44655.0</v>
      </c>
      <c r="C665" s="31">
        <f t="shared" ref="C665:C666" si="765">B$3-B665</f>
        <v>1257</v>
      </c>
      <c r="D665" s="14" t="s">
        <v>3594</v>
      </c>
      <c r="E665" s="34">
        <v>1.2232168E7</v>
      </c>
      <c r="F665" s="27" t="s">
        <v>52</v>
      </c>
      <c r="G665" s="27"/>
      <c r="H665" s="27"/>
      <c r="I665" s="27"/>
      <c r="J665" s="27">
        <v>20.0</v>
      </c>
      <c r="K665" s="27"/>
      <c r="L665" s="27"/>
      <c r="M665" s="27"/>
      <c r="N665" s="27"/>
      <c r="O665" s="45" t="str">
        <f t="shared" ref="O665:P665" si="764">IF(M665&gt;0,1,"")</f>
        <v/>
      </c>
      <c r="P665" s="45" t="str">
        <f t="shared" si="764"/>
        <v/>
      </c>
      <c r="Q665" s="45"/>
      <c r="R665" s="14" t="s">
        <v>2208</v>
      </c>
      <c r="S665" s="35" t="s">
        <v>2209</v>
      </c>
      <c r="T665" s="35" t="s">
        <v>617</v>
      </c>
      <c r="U665" s="35" t="s">
        <v>28</v>
      </c>
      <c r="V665" s="144">
        <v>84044.0</v>
      </c>
      <c r="W665" s="35" t="s">
        <v>29</v>
      </c>
      <c r="X665" s="42"/>
      <c r="Y665" s="29" t="str">
        <f t="shared" ref="Y665:Y666" si="767">IF(X665="V",B665,IF(X665="C",B665,""))</f>
        <v/>
      </c>
      <c r="Z665" s="30">
        <v>45091.0</v>
      </c>
      <c r="AA665" s="27" t="s">
        <v>3595</v>
      </c>
      <c r="AB665" s="27" t="str">
        <f t="shared" ref="AB665:AB666" si="768">IF(X665="V",B$3-Y665,IF(X665="C","",""))</f>
        <v/>
      </c>
      <c r="AC665" s="31" t="str">
        <f t="shared" ref="AC665:AC666" si="769">IF(X665="","",IF(X665="V","",IF(X665="C",Z665-Y665,"Yikes")))</f>
        <v/>
      </c>
      <c r="AD665" s="14" t="s">
        <v>3596</v>
      </c>
      <c r="AF665" s="14"/>
      <c r="AG665" s="14"/>
      <c r="AH665" s="14"/>
      <c r="AI665" s="14"/>
      <c r="AJ665" s="14"/>
      <c r="AK665" s="14"/>
      <c r="AL665" s="14"/>
    </row>
    <row r="666" ht="14.25" customHeight="1">
      <c r="A666" s="14">
        <v>12.0</v>
      </c>
      <c r="B666" s="30">
        <v>45072.0</v>
      </c>
      <c r="C666" s="31">
        <f t="shared" si="765"/>
        <v>840</v>
      </c>
      <c r="D666" s="14" t="s">
        <v>3597</v>
      </c>
      <c r="E666" s="34">
        <v>214564.0</v>
      </c>
      <c r="F666" s="27" t="s">
        <v>52</v>
      </c>
      <c r="G666" s="65">
        <v>60.0</v>
      </c>
      <c r="H666" s="65">
        <v>5.0</v>
      </c>
      <c r="I666" s="65">
        <v>2.0</v>
      </c>
      <c r="J666" s="65">
        <v>67.0</v>
      </c>
      <c r="K666" s="65"/>
      <c r="L666" s="65"/>
      <c r="M666" s="65"/>
      <c r="N666" s="65"/>
      <c r="O666" s="45" t="str">
        <f t="shared" ref="O666:P666" si="766">IF(M666&gt;0,1,"")</f>
        <v/>
      </c>
      <c r="P666" s="45" t="str">
        <f t="shared" si="766"/>
        <v/>
      </c>
      <c r="Q666" s="45"/>
      <c r="R666" s="14" t="s">
        <v>1726</v>
      </c>
      <c r="S666" s="66" t="s">
        <v>1727</v>
      </c>
      <c r="T666" s="14" t="s">
        <v>292</v>
      </c>
      <c r="U666" s="14" t="s">
        <v>28</v>
      </c>
      <c r="V666" s="66">
        <v>84128.0</v>
      </c>
      <c r="W666" s="35" t="s">
        <v>29</v>
      </c>
      <c r="X666" s="42" t="s">
        <v>64</v>
      </c>
      <c r="Y666" s="29">
        <f t="shared" si="767"/>
        <v>45072</v>
      </c>
      <c r="Z666" s="30">
        <v>45093.0</v>
      </c>
      <c r="AA666" s="27" t="s">
        <v>3598</v>
      </c>
      <c r="AB666" s="27" t="str">
        <f t="shared" si="768"/>
        <v/>
      </c>
      <c r="AC666" s="31">
        <f t="shared" si="769"/>
        <v>21</v>
      </c>
      <c r="AD666" s="14" t="s">
        <v>3599</v>
      </c>
      <c r="AF666" s="14"/>
      <c r="AG666" s="14"/>
      <c r="AH666" s="14"/>
      <c r="AI666" s="14"/>
      <c r="AJ666" s="14"/>
      <c r="AK666" s="14"/>
      <c r="AL666" s="14"/>
    </row>
    <row r="667" ht="14.25" customHeight="1">
      <c r="A667" s="14"/>
      <c r="B667" s="14"/>
      <c r="C667" s="27"/>
      <c r="D667" s="14"/>
      <c r="F667" s="27"/>
      <c r="G667" s="14"/>
      <c r="H667" s="14"/>
      <c r="I667" s="14"/>
      <c r="J667" s="27"/>
      <c r="K667" s="27"/>
      <c r="L667" s="27"/>
      <c r="M667" s="27"/>
      <c r="N667" s="27"/>
      <c r="O667" s="27"/>
      <c r="P667" s="27"/>
      <c r="Q667" s="27"/>
      <c r="R667" s="14"/>
      <c r="S667" s="14"/>
      <c r="T667" s="14"/>
      <c r="U667" s="14"/>
      <c r="V667" s="66"/>
      <c r="W667" s="14"/>
      <c r="X667" s="27"/>
      <c r="Y667" s="29"/>
      <c r="Z667" s="14"/>
      <c r="AA667" s="27"/>
      <c r="AB667" s="27"/>
      <c r="AC667" s="27"/>
      <c r="AD667" s="14"/>
      <c r="AE667" s="14"/>
      <c r="AF667" s="14"/>
    </row>
    <row r="668" ht="14.25" customHeight="1">
      <c r="A668" s="14">
        <v>16.0</v>
      </c>
      <c r="B668" s="30">
        <v>45076.0</v>
      </c>
      <c r="C668" s="31">
        <f>B$3-B668</f>
        <v>836</v>
      </c>
      <c r="D668" s="14" t="s">
        <v>3600</v>
      </c>
      <c r="E668" s="34">
        <v>65223.0</v>
      </c>
      <c r="F668" s="27" t="s">
        <v>52</v>
      </c>
      <c r="G668" s="27">
        <v>56.0</v>
      </c>
      <c r="H668" s="27">
        <v>3.0</v>
      </c>
      <c r="I668" s="27">
        <v>1.0</v>
      </c>
      <c r="J668" s="27">
        <v>60.0</v>
      </c>
      <c r="K668" s="27"/>
      <c r="L668" s="27"/>
      <c r="M668" s="27"/>
      <c r="N668" s="27"/>
      <c r="O668" s="45" t="str">
        <f t="shared" ref="O668:P668" si="770">IF(M668&gt;0,1,"")</f>
        <v/>
      </c>
      <c r="P668" s="45" t="str">
        <f t="shared" si="770"/>
        <v/>
      </c>
      <c r="Q668" s="45"/>
      <c r="R668" s="14" t="s">
        <v>1743</v>
      </c>
      <c r="S668" s="35" t="s">
        <v>1744</v>
      </c>
      <c r="T668" s="35" t="s">
        <v>186</v>
      </c>
      <c r="U668" s="35" t="s">
        <v>28</v>
      </c>
      <c r="V668" s="144">
        <v>84116.0</v>
      </c>
      <c r="W668" s="35" t="s">
        <v>29</v>
      </c>
      <c r="X668" s="42" t="s">
        <v>1642</v>
      </c>
      <c r="Y668" s="29">
        <f>IF(X668="V",B668,IF(X668="C",B668,""))</f>
        <v>45076</v>
      </c>
      <c r="Z668" s="30"/>
      <c r="AA668" s="27"/>
      <c r="AB668" s="27">
        <f>IF(X668="V",B$3-Y668,IF(X668="C","",""))</f>
        <v>836</v>
      </c>
      <c r="AC668" s="31" t="str">
        <f>IF(X668="","",IF(X668="V","",IF(X668="C",Z668-Y668,"Yikes")))</f>
        <v/>
      </c>
      <c r="AD668" s="14" t="s">
        <v>3601</v>
      </c>
      <c r="AF668" s="14"/>
      <c r="AG668" s="14"/>
      <c r="AH668" s="14"/>
      <c r="AI668" s="14"/>
      <c r="AJ668" s="59"/>
      <c r="AK668" s="59"/>
      <c r="AL668" s="59"/>
    </row>
    <row r="669" ht="14.25" customHeight="1">
      <c r="A669" s="14"/>
      <c r="B669" s="14"/>
      <c r="C669" s="27"/>
      <c r="D669" s="14"/>
      <c r="F669" s="27"/>
      <c r="G669" s="14"/>
      <c r="H669" s="14"/>
      <c r="I669" s="14"/>
      <c r="J669" s="27"/>
      <c r="K669" s="27"/>
      <c r="L669" s="27"/>
      <c r="M669" s="27"/>
      <c r="N669" s="27"/>
      <c r="O669" s="27"/>
      <c r="P669" s="27"/>
      <c r="Q669" s="27"/>
      <c r="R669" s="14"/>
      <c r="S669" s="14"/>
      <c r="T669" s="14"/>
      <c r="U669" s="14"/>
      <c r="V669" s="66"/>
      <c r="W669" s="14"/>
      <c r="X669" s="27"/>
      <c r="Y669" s="29"/>
      <c r="Z669" s="14"/>
      <c r="AA669" s="27"/>
      <c r="AB669" s="27"/>
      <c r="AC669" s="27"/>
      <c r="AD669" s="14"/>
      <c r="AE669" s="14"/>
      <c r="AF669" s="14"/>
    </row>
    <row r="670" ht="14.25" customHeight="1">
      <c r="A670" s="14">
        <v>16.0</v>
      </c>
      <c r="B670" s="30">
        <v>45076.0</v>
      </c>
      <c r="C670" s="31">
        <f t="shared" ref="C670:C677" si="772">B$3-B670</f>
        <v>836</v>
      </c>
      <c r="D670" s="14" t="s">
        <v>3600</v>
      </c>
      <c r="E670" s="34">
        <v>65223.0</v>
      </c>
      <c r="F670" s="27" t="s">
        <v>52</v>
      </c>
      <c r="G670" s="27">
        <v>56.0</v>
      </c>
      <c r="H670" s="27">
        <v>3.0</v>
      </c>
      <c r="I670" s="27">
        <v>1.0</v>
      </c>
      <c r="J670" s="27">
        <v>60.0</v>
      </c>
      <c r="K670" s="27"/>
      <c r="L670" s="27"/>
      <c r="M670" s="27"/>
      <c r="N670" s="27"/>
      <c r="O670" s="45" t="str">
        <f t="shared" ref="O670:P670" si="771">IF(M670&gt;0,1,"")</f>
        <v/>
      </c>
      <c r="P670" s="45" t="str">
        <f t="shared" si="771"/>
        <v/>
      </c>
      <c r="Q670" s="45"/>
      <c r="R670" s="14" t="s">
        <v>1743</v>
      </c>
      <c r="S670" s="35" t="s">
        <v>1744</v>
      </c>
      <c r="T670" s="35" t="s">
        <v>186</v>
      </c>
      <c r="U670" s="35" t="s">
        <v>28</v>
      </c>
      <c r="V670" s="144">
        <v>84116.0</v>
      </c>
      <c r="W670" s="35" t="s">
        <v>29</v>
      </c>
      <c r="X670" s="42" t="s">
        <v>1642</v>
      </c>
      <c r="Y670" s="29">
        <f t="shared" ref="Y670:Y677" si="774">IF(X670="V",B670,IF(X670="C",B670,""))</f>
        <v>45076</v>
      </c>
      <c r="Z670" s="30"/>
      <c r="AA670" s="27"/>
      <c r="AB670" s="27">
        <f t="shared" ref="AB670:AB677" si="775">IF(X670="V",B$3-Y670,IF(X670="C","",""))</f>
        <v>836</v>
      </c>
      <c r="AC670" s="31" t="str">
        <f t="shared" ref="AC670:AC677" si="776">IF(X670="","",IF(X670="V","",IF(X670="C",Z670-Y670,"Yikes")))</f>
        <v/>
      </c>
      <c r="AD670" s="14" t="s">
        <v>3601</v>
      </c>
      <c r="AF670" s="14"/>
      <c r="AG670" s="14"/>
      <c r="AH670" s="14"/>
      <c r="AI670" s="14"/>
      <c r="AJ670" s="59"/>
      <c r="AK670" s="59"/>
      <c r="AL670" s="59"/>
    </row>
    <row r="671" ht="14.25" customHeight="1">
      <c r="A671" s="14">
        <v>8.0</v>
      </c>
      <c r="B671" s="30">
        <v>45079.0</v>
      </c>
      <c r="C671" s="31">
        <f t="shared" si="772"/>
        <v>833</v>
      </c>
      <c r="D671" s="14" t="s">
        <v>3602</v>
      </c>
      <c r="E671" s="34">
        <v>1.223352E7</v>
      </c>
      <c r="F671" s="27" t="s">
        <v>52</v>
      </c>
      <c r="G671" s="27">
        <v>28.0</v>
      </c>
      <c r="H671" s="27">
        <v>3.0</v>
      </c>
      <c r="I671" s="27">
        <v>1.0</v>
      </c>
      <c r="J671" s="27">
        <v>32.0</v>
      </c>
      <c r="K671" s="27"/>
      <c r="L671" s="27"/>
      <c r="M671" s="27"/>
      <c r="N671" s="27"/>
      <c r="O671" s="45" t="str">
        <f t="shared" ref="O671:P671" si="773">IF(M671&gt;0,1,"")</f>
        <v/>
      </c>
      <c r="P671" s="45" t="str">
        <f t="shared" si="773"/>
        <v/>
      </c>
      <c r="Q671" s="45"/>
      <c r="R671" s="14" t="s">
        <v>1786</v>
      </c>
      <c r="S671" s="14" t="s">
        <v>1787</v>
      </c>
      <c r="T671" s="14" t="s">
        <v>186</v>
      </c>
      <c r="U671" s="14" t="s">
        <v>28</v>
      </c>
      <c r="V671" s="66">
        <v>84106.0</v>
      </c>
      <c r="W671" s="14" t="s">
        <v>29</v>
      </c>
      <c r="X671" s="27" t="s">
        <v>64</v>
      </c>
      <c r="Y671" s="30">
        <f t="shared" si="774"/>
        <v>45079</v>
      </c>
      <c r="Z671" s="30">
        <v>45141.0</v>
      </c>
      <c r="AA671" s="27" t="s">
        <v>3603</v>
      </c>
      <c r="AB671" s="27" t="str">
        <f t="shared" si="775"/>
        <v/>
      </c>
      <c r="AC671" s="31">
        <f t="shared" si="776"/>
        <v>62</v>
      </c>
      <c r="AD671" s="145" t="s">
        <v>3604</v>
      </c>
      <c r="AE671" s="14"/>
      <c r="AF671" s="14"/>
      <c r="AG671" s="14"/>
      <c r="AH671" s="14"/>
      <c r="AI671" s="14"/>
      <c r="AJ671" s="14"/>
      <c r="AK671" s="14"/>
      <c r="AL671" s="14"/>
    </row>
    <row r="672" ht="14.25" customHeight="1">
      <c r="A672" s="14">
        <v>8.0</v>
      </c>
      <c r="B672" s="30">
        <v>45065.0</v>
      </c>
      <c r="C672" s="31">
        <f t="shared" si="772"/>
        <v>847</v>
      </c>
      <c r="D672" s="14" t="s">
        <v>3605</v>
      </c>
      <c r="E672" s="34">
        <v>20170.0</v>
      </c>
      <c r="F672" s="27" t="s">
        <v>52</v>
      </c>
      <c r="G672" s="27">
        <v>28.0</v>
      </c>
      <c r="H672" s="27">
        <v>3.0</v>
      </c>
      <c r="I672" s="27">
        <v>1.0</v>
      </c>
      <c r="J672" s="27">
        <v>32.0</v>
      </c>
      <c r="K672" s="27"/>
      <c r="L672" s="27"/>
      <c r="M672" s="27"/>
      <c r="N672" s="27"/>
      <c r="O672" s="45" t="str">
        <f t="shared" ref="O672:P672" si="777">IF(M672&gt;0,1,"")</f>
        <v/>
      </c>
      <c r="P672" s="45" t="str">
        <f t="shared" si="777"/>
        <v/>
      </c>
      <c r="Q672" s="45"/>
      <c r="R672" s="14" t="s">
        <v>1616</v>
      </c>
      <c r="S672" s="35" t="s">
        <v>1617</v>
      </c>
      <c r="T672" s="35" t="s">
        <v>186</v>
      </c>
      <c r="U672" s="35" t="s">
        <v>28</v>
      </c>
      <c r="V672" s="144">
        <v>84105.0</v>
      </c>
      <c r="W672" s="35" t="s">
        <v>29</v>
      </c>
      <c r="X672" s="42" t="s">
        <v>64</v>
      </c>
      <c r="Y672" s="29">
        <f t="shared" si="774"/>
        <v>45065</v>
      </c>
      <c r="Z672" s="30">
        <v>45141.0</v>
      </c>
      <c r="AA672" s="27" t="s">
        <v>3606</v>
      </c>
      <c r="AB672" s="27" t="str">
        <f t="shared" si="775"/>
        <v/>
      </c>
      <c r="AC672" s="31">
        <f t="shared" si="776"/>
        <v>76</v>
      </c>
      <c r="AD672" s="14" t="s">
        <v>3607</v>
      </c>
      <c r="AF672" s="14"/>
      <c r="AG672" s="14"/>
      <c r="AH672" s="56"/>
      <c r="AI672" s="56"/>
      <c r="AJ672" s="14"/>
      <c r="AK672" s="14"/>
      <c r="AL672" s="14"/>
    </row>
    <row r="673" ht="14.25" customHeight="1">
      <c r="A673" s="14">
        <v>4.0</v>
      </c>
      <c r="B673" s="30">
        <v>45072.0</v>
      </c>
      <c r="C673" s="31">
        <f t="shared" si="772"/>
        <v>840</v>
      </c>
      <c r="D673" s="14" t="s">
        <v>3608</v>
      </c>
      <c r="E673" s="34">
        <v>1.2242671E7</v>
      </c>
      <c r="F673" s="27" t="s">
        <v>52</v>
      </c>
      <c r="G673" s="27">
        <v>12.0</v>
      </c>
      <c r="H673" s="27">
        <v>3.0</v>
      </c>
      <c r="I673" s="27">
        <v>1.0</v>
      </c>
      <c r="J673" s="27">
        <v>16.0</v>
      </c>
      <c r="K673" s="27"/>
      <c r="L673" s="27"/>
      <c r="M673" s="27"/>
      <c r="N673" s="27"/>
      <c r="O673" s="45" t="str">
        <f t="shared" ref="O673:P673" si="778">IF(M673&gt;0,1,"")</f>
        <v/>
      </c>
      <c r="P673" s="45" t="str">
        <f t="shared" si="778"/>
        <v/>
      </c>
      <c r="Q673" s="45"/>
      <c r="R673" s="14" t="s">
        <v>3609</v>
      </c>
      <c r="S673" s="35" t="s">
        <v>3610</v>
      </c>
      <c r="T673" s="35" t="s">
        <v>186</v>
      </c>
      <c r="U673" s="35" t="s">
        <v>28</v>
      </c>
      <c r="V673" s="144">
        <v>84115.0</v>
      </c>
      <c r="W673" s="35" t="s">
        <v>29</v>
      </c>
      <c r="X673" s="42" t="s">
        <v>1642</v>
      </c>
      <c r="Y673" s="29">
        <f t="shared" si="774"/>
        <v>45072</v>
      </c>
      <c r="Z673" s="30"/>
      <c r="AA673" s="27"/>
      <c r="AB673" s="27">
        <f t="shared" si="775"/>
        <v>840</v>
      </c>
      <c r="AC673" s="31" t="str">
        <f t="shared" si="776"/>
        <v/>
      </c>
      <c r="AD673" s="14" t="s">
        <v>3611</v>
      </c>
      <c r="AF673" s="14"/>
      <c r="AG673" s="14"/>
      <c r="AH673" s="14"/>
      <c r="AI673" s="14"/>
      <c r="AJ673" s="14"/>
      <c r="AK673" s="14"/>
      <c r="AL673" s="14"/>
    </row>
    <row r="674" ht="14.25" customHeight="1">
      <c r="A674" s="14">
        <v>6.0</v>
      </c>
      <c r="B674" s="30">
        <v>45090.0</v>
      </c>
      <c r="C674" s="31">
        <f t="shared" si="772"/>
        <v>822</v>
      </c>
      <c r="D674" s="14" t="s">
        <v>3612</v>
      </c>
      <c r="E674" s="34">
        <v>1.2242459E7</v>
      </c>
      <c r="F674" s="27" t="s">
        <v>52</v>
      </c>
      <c r="G674" s="27">
        <v>16.0</v>
      </c>
      <c r="H674" s="27">
        <v>3.0</v>
      </c>
      <c r="I674" s="27">
        <v>1.0</v>
      </c>
      <c r="J674" s="27">
        <v>20.0</v>
      </c>
      <c r="K674" s="27"/>
      <c r="L674" s="27"/>
      <c r="M674" s="27"/>
      <c r="N674" s="27"/>
      <c r="O674" s="45"/>
      <c r="P674" s="45"/>
      <c r="Q674" s="45"/>
      <c r="R674" s="14" t="s">
        <v>1566</v>
      </c>
      <c r="S674" s="35" t="s">
        <v>1568</v>
      </c>
      <c r="T674" s="35" t="s">
        <v>186</v>
      </c>
      <c r="U674" s="35" t="s">
        <v>28</v>
      </c>
      <c r="V674" s="144">
        <v>84104.0</v>
      </c>
      <c r="W674" s="35" t="s">
        <v>29</v>
      </c>
      <c r="X674" s="42" t="s">
        <v>1642</v>
      </c>
      <c r="Y674" s="29">
        <f t="shared" si="774"/>
        <v>45090</v>
      </c>
      <c r="Z674" s="30"/>
      <c r="AA674" s="27"/>
      <c r="AB674" s="27">
        <f t="shared" si="775"/>
        <v>822</v>
      </c>
      <c r="AC674" s="31" t="str">
        <f t="shared" si="776"/>
        <v/>
      </c>
      <c r="AD674" s="14" t="s">
        <v>3613</v>
      </c>
      <c r="AF674" s="14"/>
      <c r="AG674" s="14"/>
      <c r="AH674" s="14"/>
      <c r="AI674" s="14"/>
      <c r="AJ674" s="14"/>
      <c r="AK674" s="14"/>
      <c r="AL674" s="14"/>
    </row>
    <row r="675" ht="14.25" customHeight="1">
      <c r="A675" s="14">
        <v>16.0</v>
      </c>
      <c r="B675" s="30">
        <v>45076.0</v>
      </c>
      <c r="C675" s="31">
        <f t="shared" si="772"/>
        <v>836</v>
      </c>
      <c r="D675" s="14" t="s">
        <v>3600</v>
      </c>
      <c r="E675" s="34">
        <v>65223.0</v>
      </c>
      <c r="F675" s="27" t="s">
        <v>52</v>
      </c>
      <c r="G675" s="27">
        <v>56.0</v>
      </c>
      <c r="H675" s="27">
        <v>3.0</v>
      </c>
      <c r="I675" s="27">
        <v>1.0</v>
      </c>
      <c r="J675" s="27">
        <v>60.0</v>
      </c>
      <c r="K675" s="27"/>
      <c r="L675" s="27"/>
      <c r="M675" s="27"/>
      <c r="N675" s="27"/>
      <c r="O675" s="45" t="str">
        <f t="shared" ref="O675:P675" si="779">IF(M675&gt;0,1,"")</f>
        <v/>
      </c>
      <c r="P675" s="45" t="str">
        <f t="shared" si="779"/>
        <v/>
      </c>
      <c r="Q675" s="45"/>
      <c r="R675" s="14" t="s">
        <v>1743</v>
      </c>
      <c r="S675" s="35" t="s">
        <v>1744</v>
      </c>
      <c r="T675" s="35" t="s">
        <v>186</v>
      </c>
      <c r="U675" s="35" t="s">
        <v>28</v>
      </c>
      <c r="V675" s="144">
        <v>84116.0</v>
      </c>
      <c r="W675" s="35" t="s">
        <v>29</v>
      </c>
      <c r="X675" s="42" t="s">
        <v>64</v>
      </c>
      <c r="Y675" s="29">
        <f t="shared" si="774"/>
        <v>45076</v>
      </c>
      <c r="Z675" s="30">
        <v>45142.0</v>
      </c>
      <c r="AA675" s="27" t="s">
        <v>3614</v>
      </c>
      <c r="AB675" s="27" t="str">
        <f t="shared" si="775"/>
        <v/>
      </c>
      <c r="AC675" s="31">
        <f t="shared" si="776"/>
        <v>66</v>
      </c>
      <c r="AD675" s="14" t="s">
        <v>3601</v>
      </c>
      <c r="AF675" s="14"/>
      <c r="AG675" s="14"/>
      <c r="AH675" s="14"/>
      <c r="AI675" s="14"/>
      <c r="AJ675" s="59"/>
      <c r="AK675" s="59"/>
      <c r="AL675" s="59"/>
    </row>
    <row r="676" ht="14.25" customHeight="1">
      <c r="A676" s="14">
        <v>8.0</v>
      </c>
      <c r="B676" s="30">
        <v>45092.0</v>
      </c>
      <c r="C676" s="31">
        <f t="shared" si="772"/>
        <v>820</v>
      </c>
      <c r="D676" s="14" t="s">
        <v>3615</v>
      </c>
      <c r="E676" s="34">
        <v>61778.0</v>
      </c>
      <c r="F676" s="27" t="s">
        <v>52</v>
      </c>
      <c r="G676" s="27">
        <v>26.0</v>
      </c>
      <c r="H676" s="27">
        <v>3.0</v>
      </c>
      <c r="I676" s="27">
        <v>1.0</v>
      </c>
      <c r="J676" s="27">
        <v>30.0</v>
      </c>
      <c r="K676" s="27"/>
      <c r="L676" s="27"/>
      <c r="M676" s="27"/>
      <c r="N676" s="27"/>
      <c r="O676" s="45" t="str">
        <f t="shared" ref="O676:P676" si="780">IF(M676&gt;0,1,"")</f>
        <v/>
      </c>
      <c r="P676" s="45" t="str">
        <f t="shared" si="780"/>
        <v/>
      </c>
      <c r="Q676" s="45"/>
      <c r="R676" s="14" t="s">
        <v>3616</v>
      </c>
      <c r="S676" s="35" t="s">
        <v>1872</v>
      </c>
      <c r="T676" s="35" t="s">
        <v>186</v>
      </c>
      <c r="U676" s="35" t="s">
        <v>28</v>
      </c>
      <c r="V676" s="144">
        <v>84116.0</v>
      </c>
      <c r="W676" s="35" t="s">
        <v>29</v>
      </c>
      <c r="X676" s="42" t="s">
        <v>64</v>
      </c>
      <c r="Y676" s="29">
        <f t="shared" si="774"/>
        <v>45092</v>
      </c>
      <c r="Z676" s="30">
        <v>45142.0</v>
      </c>
      <c r="AA676" s="27" t="s">
        <v>3617</v>
      </c>
      <c r="AB676" s="27" t="str">
        <f t="shared" si="775"/>
        <v/>
      </c>
      <c r="AC676" s="31">
        <f t="shared" si="776"/>
        <v>50</v>
      </c>
      <c r="AD676" s="14" t="s">
        <v>3618</v>
      </c>
      <c r="AF676" s="14"/>
      <c r="AG676" s="14"/>
      <c r="AH676" s="14"/>
      <c r="AI676" s="14"/>
      <c r="AJ676" s="14"/>
      <c r="AK676" s="14"/>
      <c r="AL676" s="14"/>
    </row>
    <row r="677" ht="14.25" customHeight="1">
      <c r="A677" s="14">
        <v>16.0</v>
      </c>
      <c r="B677" s="30">
        <v>45093.0</v>
      </c>
      <c r="C677" s="31">
        <f t="shared" si="772"/>
        <v>819</v>
      </c>
      <c r="D677" s="14" t="s">
        <v>3619</v>
      </c>
      <c r="E677" s="34">
        <v>55659.0</v>
      </c>
      <c r="F677" s="27" t="s">
        <v>52</v>
      </c>
      <c r="G677" s="27">
        <v>72.0</v>
      </c>
      <c r="H677" s="27">
        <v>4.0</v>
      </c>
      <c r="I677" s="27">
        <v>1.0</v>
      </c>
      <c r="J677" s="27">
        <v>77.0</v>
      </c>
      <c r="K677" s="27"/>
      <c r="L677" s="27"/>
      <c r="M677" s="27"/>
      <c r="N677" s="27"/>
      <c r="O677" s="45" t="str">
        <f t="shared" ref="O677:P677" si="781">IF(M677&gt;0,1,"")</f>
        <v/>
      </c>
      <c r="P677" s="45" t="str">
        <f t="shared" si="781"/>
        <v/>
      </c>
      <c r="Q677" s="45"/>
      <c r="R677" s="14" t="s">
        <v>290</v>
      </c>
      <c r="S677" s="14" t="s">
        <v>291</v>
      </c>
      <c r="T677" s="14" t="s">
        <v>292</v>
      </c>
      <c r="U677" s="14" t="s">
        <v>28</v>
      </c>
      <c r="V677" s="66">
        <v>84120.0</v>
      </c>
      <c r="W677" s="14" t="s">
        <v>29</v>
      </c>
      <c r="X677" s="27" t="s">
        <v>64</v>
      </c>
      <c r="Y677" s="30">
        <f t="shared" si="774"/>
        <v>45093</v>
      </c>
      <c r="Z677" s="30">
        <v>45142.0</v>
      </c>
      <c r="AA677" s="27" t="s">
        <v>3620</v>
      </c>
      <c r="AB677" s="27" t="str">
        <f t="shared" si="775"/>
        <v/>
      </c>
      <c r="AC677" s="31">
        <f t="shared" si="776"/>
        <v>49</v>
      </c>
      <c r="AD677" s="145" t="s">
        <v>3621</v>
      </c>
      <c r="AF677" s="14"/>
      <c r="AG677" s="14"/>
      <c r="AH677" s="14"/>
      <c r="AI677" s="14"/>
      <c r="AJ677" s="14"/>
      <c r="AK677" s="14"/>
      <c r="AL677" s="14"/>
    </row>
    <row r="678" ht="14.25" customHeight="1">
      <c r="A678" s="14"/>
      <c r="B678" s="14"/>
      <c r="C678" s="27"/>
      <c r="D678" s="14"/>
      <c r="F678" s="27"/>
      <c r="G678" s="14"/>
      <c r="H678" s="14"/>
      <c r="I678" s="14"/>
      <c r="J678" s="27"/>
      <c r="K678" s="27"/>
      <c r="L678" s="27"/>
      <c r="M678" s="27"/>
      <c r="N678" s="27"/>
      <c r="O678" s="27"/>
      <c r="P678" s="27"/>
      <c r="Q678" s="27"/>
      <c r="R678" s="14"/>
      <c r="S678" s="14"/>
      <c r="T678" s="14"/>
      <c r="U678" s="14"/>
      <c r="V678" s="66"/>
      <c r="W678" s="14"/>
      <c r="X678" s="27"/>
      <c r="Y678" s="29"/>
      <c r="Z678" s="14"/>
      <c r="AA678" s="27"/>
      <c r="AB678" s="27"/>
      <c r="AC678" s="27"/>
      <c r="AD678" s="14"/>
      <c r="AE678" s="14"/>
      <c r="AF678" s="14"/>
    </row>
    <row r="679" ht="14.25" customHeight="1">
      <c r="A679" s="14">
        <v>6.0</v>
      </c>
      <c r="B679" s="30">
        <v>45091.0</v>
      </c>
      <c r="C679" s="31">
        <f t="shared" ref="C679:C683" si="783">B$3-B679</f>
        <v>821</v>
      </c>
      <c r="D679" s="14" t="s">
        <v>3622</v>
      </c>
      <c r="E679" s="34">
        <v>4480.0</v>
      </c>
      <c r="F679" s="27" t="s">
        <v>52</v>
      </c>
      <c r="G679" s="27">
        <v>24.0</v>
      </c>
      <c r="H679" s="27">
        <v>3.0</v>
      </c>
      <c r="I679" s="27">
        <v>1.0</v>
      </c>
      <c r="J679" s="27">
        <v>28.0</v>
      </c>
      <c r="K679" s="27"/>
      <c r="L679" s="27"/>
      <c r="M679" s="27"/>
      <c r="N679" s="27"/>
      <c r="O679" s="45" t="str">
        <f t="shared" ref="O679:P679" si="782">IF(M679&gt;0,1,"")</f>
        <v/>
      </c>
      <c r="P679" s="45" t="str">
        <f t="shared" si="782"/>
        <v/>
      </c>
      <c r="Q679" s="45"/>
      <c r="R679" s="14" t="s">
        <v>1720</v>
      </c>
      <c r="S679" s="35" t="s">
        <v>1721</v>
      </c>
      <c r="T679" s="35" t="s">
        <v>292</v>
      </c>
      <c r="U679" s="35" t="s">
        <v>28</v>
      </c>
      <c r="V679" s="144">
        <v>84119.0</v>
      </c>
      <c r="W679" s="35" t="s">
        <v>29</v>
      </c>
      <c r="X679" s="42" t="s">
        <v>64</v>
      </c>
      <c r="Y679" s="29">
        <f t="shared" ref="Y679:Y683" si="785">IF(X679="V",B679,IF(X679="C",B679,""))</f>
        <v>45091</v>
      </c>
      <c r="Z679" s="30">
        <v>45145.0</v>
      </c>
      <c r="AA679" s="27" t="s">
        <v>3623</v>
      </c>
      <c r="AB679" s="27" t="str">
        <f t="shared" ref="AB679:AB683" si="786">IF(X679="V",B$3-Y679,IF(X679="C","",""))</f>
        <v/>
      </c>
      <c r="AC679" s="31">
        <f t="shared" ref="AC679:AC683" si="787">IF(X679="","",IF(X679="V","",IF(X679="C",Z679-Y679,"Yikes")))</f>
        <v>54</v>
      </c>
      <c r="AD679" s="14" t="s">
        <v>3624</v>
      </c>
      <c r="AF679" s="14"/>
      <c r="AG679" s="14"/>
      <c r="AH679" s="14"/>
      <c r="AI679" s="14"/>
      <c r="AJ679" s="14"/>
      <c r="AK679" s="14"/>
      <c r="AL679" s="14"/>
    </row>
    <row r="680" ht="14.25" customHeight="1">
      <c r="A680" s="14">
        <v>10.0</v>
      </c>
      <c r="B680" s="30">
        <v>45099.0</v>
      </c>
      <c r="C680" s="31">
        <f t="shared" si="783"/>
        <v>813</v>
      </c>
      <c r="D680" s="14" t="s">
        <v>3625</v>
      </c>
      <c r="E680" s="34">
        <v>50120.0</v>
      </c>
      <c r="F680" s="27" t="s">
        <v>52</v>
      </c>
      <c r="G680" s="27">
        <v>50.0</v>
      </c>
      <c r="H680" s="27">
        <v>4.0</v>
      </c>
      <c r="I680" s="27">
        <v>2.0</v>
      </c>
      <c r="J680" s="27">
        <v>56.0</v>
      </c>
      <c r="K680" s="27"/>
      <c r="L680" s="27"/>
      <c r="M680" s="27"/>
      <c r="N680" s="27"/>
      <c r="O680" s="45" t="str">
        <f t="shared" ref="O680:P680" si="784">IF(M680&gt;0,1,"")</f>
        <v/>
      </c>
      <c r="P680" s="45" t="str">
        <f t="shared" si="784"/>
        <v/>
      </c>
      <c r="Q680" s="45"/>
      <c r="R680" s="14" t="s">
        <v>1712</v>
      </c>
      <c r="S680" s="14" t="s">
        <v>1713</v>
      </c>
      <c r="T680" s="14" t="s">
        <v>292</v>
      </c>
      <c r="U680" s="14" t="s">
        <v>28</v>
      </c>
      <c r="V680" s="66">
        <v>84119.0</v>
      </c>
      <c r="W680" s="14" t="s">
        <v>29</v>
      </c>
      <c r="X680" s="27" t="s">
        <v>64</v>
      </c>
      <c r="Y680" s="30">
        <f t="shared" si="785"/>
        <v>45099</v>
      </c>
      <c r="Z680" s="30">
        <v>45145.0</v>
      </c>
      <c r="AA680" s="27" t="s">
        <v>3626</v>
      </c>
      <c r="AB680" s="27" t="str">
        <f t="shared" si="786"/>
        <v/>
      </c>
      <c r="AC680" s="31">
        <f t="shared" si="787"/>
        <v>46</v>
      </c>
      <c r="AD680" s="145" t="s">
        <v>3627</v>
      </c>
      <c r="AF680" s="14"/>
      <c r="AG680" s="14"/>
      <c r="AH680" s="14"/>
      <c r="AI680" s="14"/>
      <c r="AJ680" s="14"/>
      <c r="AK680" s="14"/>
      <c r="AL680" s="14"/>
    </row>
    <row r="681" ht="14.25" customHeight="1">
      <c r="A681" s="14"/>
      <c r="B681" s="46">
        <v>45063.0</v>
      </c>
      <c r="C681" s="31">
        <f t="shared" si="783"/>
        <v>849</v>
      </c>
      <c r="D681" s="32" t="s">
        <v>3628</v>
      </c>
      <c r="E681" s="32">
        <v>80091.0</v>
      </c>
      <c r="F681" s="48" t="s">
        <v>52</v>
      </c>
      <c r="G681" s="48">
        <v>74.0</v>
      </c>
      <c r="H681" s="48">
        <v>4.0</v>
      </c>
      <c r="I681" s="48">
        <v>1.0</v>
      </c>
      <c r="J681" s="48">
        <v>79.0</v>
      </c>
      <c r="K681" s="48"/>
      <c r="L681" s="48"/>
      <c r="M681" s="48"/>
      <c r="N681" s="48"/>
      <c r="O681" s="45" t="str">
        <f t="shared" ref="O681:P681" si="788">IF(M681&gt;0,1,"")</f>
        <v/>
      </c>
      <c r="P681" s="45" t="str">
        <f t="shared" si="788"/>
        <v/>
      </c>
      <c r="Q681" s="45"/>
      <c r="R681" s="32" t="s">
        <v>1985</v>
      </c>
      <c r="S681" s="32" t="s">
        <v>1986</v>
      </c>
      <c r="T681" s="32" t="s">
        <v>362</v>
      </c>
      <c r="U681" s="32" t="s">
        <v>28</v>
      </c>
      <c r="V681" s="84">
        <v>84074.0</v>
      </c>
      <c r="W681" s="32" t="s">
        <v>75</v>
      </c>
      <c r="X681" s="48" t="s">
        <v>64</v>
      </c>
      <c r="Y681" s="46">
        <f t="shared" si="785"/>
        <v>45063</v>
      </c>
      <c r="Z681" s="46">
        <v>45146.0</v>
      </c>
      <c r="AA681" s="48" t="s">
        <v>3629</v>
      </c>
      <c r="AB681" s="48" t="str">
        <f t="shared" si="786"/>
        <v/>
      </c>
      <c r="AC681" s="47">
        <f t="shared" si="787"/>
        <v>83</v>
      </c>
      <c r="AD681" s="32" t="s">
        <v>3630</v>
      </c>
      <c r="AE681" s="14"/>
      <c r="AF681" s="14"/>
    </row>
    <row r="682" ht="14.25" customHeight="1">
      <c r="A682" s="14">
        <v>4.0</v>
      </c>
      <c r="B682" s="30">
        <v>45098.0</v>
      </c>
      <c r="C682" s="31">
        <f t="shared" si="783"/>
        <v>814</v>
      </c>
      <c r="D682" s="14" t="s">
        <v>3631</v>
      </c>
      <c r="E682" s="34">
        <v>36533.0</v>
      </c>
      <c r="F682" s="27" t="s">
        <v>52</v>
      </c>
      <c r="G682" s="27">
        <v>20.0</v>
      </c>
      <c r="H682" s="27">
        <v>3.0</v>
      </c>
      <c r="I682" s="27">
        <v>1.0</v>
      </c>
      <c r="J682" s="27">
        <v>24.0</v>
      </c>
      <c r="K682" s="27"/>
      <c r="L682" s="27"/>
      <c r="M682" s="27"/>
      <c r="N682" s="27"/>
      <c r="O682" s="45" t="str">
        <f t="shared" ref="O682:P682" si="789">IF(M682&gt;0,1,"")</f>
        <v/>
      </c>
      <c r="P682" s="45" t="str">
        <f t="shared" si="789"/>
        <v/>
      </c>
      <c r="Q682" s="45"/>
      <c r="R682" s="14" t="s">
        <v>1832</v>
      </c>
      <c r="S682" s="35" t="s">
        <v>1834</v>
      </c>
      <c r="T682" s="35" t="s">
        <v>186</v>
      </c>
      <c r="U682" s="35" t="s">
        <v>28</v>
      </c>
      <c r="V682" s="144">
        <v>84101.0</v>
      </c>
      <c r="W682" s="35" t="s">
        <v>29</v>
      </c>
      <c r="X682" s="42" t="s">
        <v>64</v>
      </c>
      <c r="Y682" s="29">
        <f t="shared" si="785"/>
        <v>45098</v>
      </c>
      <c r="Z682" s="30">
        <v>45148.0</v>
      </c>
      <c r="AA682" s="27" t="s">
        <v>3632</v>
      </c>
      <c r="AB682" s="27" t="str">
        <f t="shared" si="786"/>
        <v/>
      </c>
      <c r="AC682" s="31">
        <f t="shared" si="787"/>
        <v>50</v>
      </c>
      <c r="AD682" s="14" t="s">
        <v>3633</v>
      </c>
      <c r="AF682" s="14"/>
      <c r="AG682" s="14"/>
      <c r="AH682" s="14"/>
      <c r="AI682" s="14"/>
      <c r="AJ682" s="14"/>
      <c r="AK682" s="14"/>
      <c r="AL682" s="14"/>
    </row>
    <row r="683" ht="14.25" customHeight="1">
      <c r="A683" s="14">
        <v>8.0</v>
      </c>
      <c r="B683" s="30">
        <v>45062.0</v>
      </c>
      <c r="C683" s="31">
        <f t="shared" si="783"/>
        <v>850</v>
      </c>
      <c r="D683" s="14" t="s">
        <v>3634</v>
      </c>
      <c r="E683" s="34">
        <v>31178.0</v>
      </c>
      <c r="F683" s="27" t="s">
        <v>52</v>
      </c>
      <c r="G683" s="27">
        <v>28.0</v>
      </c>
      <c r="H683" s="27">
        <v>3.0</v>
      </c>
      <c r="I683" s="27">
        <v>1.0</v>
      </c>
      <c r="J683" s="27">
        <v>32.0</v>
      </c>
      <c r="K683" s="27"/>
      <c r="L683" s="27"/>
      <c r="M683" s="27"/>
      <c r="N683" s="27"/>
      <c r="O683" s="45" t="str">
        <f t="shared" ref="O683:P683" si="790">IF(M683&gt;0,1,"")</f>
        <v/>
      </c>
      <c r="P683" s="45" t="str">
        <f t="shared" si="790"/>
        <v/>
      </c>
      <c r="Q683" s="45"/>
      <c r="R683" s="14" t="s">
        <v>1506</v>
      </c>
      <c r="S683" s="35" t="s">
        <v>1507</v>
      </c>
      <c r="T683" s="35" t="s">
        <v>200</v>
      </c>
      <c r="U683" s="35" t="s">
        <v>28</v>
      </c>
      <c r="V683" s="144">
        <v>84121.0</v>
      </c>
      <c r="W683" s="35" t="s">
        <v>29</v>
      </c>
      <c r="X683" s="42" t="s">
        <v>64</v>
      </c>
      <c r="Y683" s="29">
        <f t="shared" si="785"/>
        <v>45062</v>
      </c>
      <c r="Z683" s="30">
        <v>45148.0</v>
      </c>
      <c r="AA683" s="27" t="s">
        <v>3635</v>
      </c>
      <c r="AB683" s="27" t="str">
        <f t="shared" si="786"/>
        <v/>
      </c>
      <c r="AC683" s="31">
        <f t="shared" si="787"/>
        <v>86</v>
      </c>
      <c r="AD683" s="14" t="s">
        <v>3636</v>
      </c>
      <c r="AF683" s="14"/>
      <c r="AG683" s="14"/>
      <c r="AH683" s="14"/>
      <c r="AI683" s="14"/>
      <c r="AJ683" s="14"/>
      <c r="AK683" s="14"/>
      <c r="AL683" s="14"/>
    </row>
    <row r="684" ht="14.25" customHeight="1">
      <c r="A684" s="14"/>
      <c r="B684" s="14"/>
      <c r="C684" s="27"/>
      <c r="D684" s="14"/>
      <c r="F684" s="27"/>
      <c r="G684" s="14"/>
      <c r="H684" s="14"/>
      <c r="I684" s="14"/>
      <c r="J684" s="27"/>
      <c r="K684" s="27"/>
      <c r="L684" s="27"/>
      <c r="M684" s="27"/>
      <c r="N684" s="27"/>
      <c r="O684" s="27"/>
      <c r="P684" s="27"/>
      <c r="Q684" s="27"/>
      <c r="R684" s="14"/>
      <c r="S684" s="14"/>
      <c r="T684" s="14"/>
      <c r="U684" s="14"/>
      <c r="V684" s="66"/>
      <c r="W684" s="14"/>
      <c r="X684" s="27"/>
      <c r="Y684" s="29"/>
      <c r="Z684" s="14"/>
      <c r="AA684" s="27"/>
      <c r="AB684" s="27"/>
      <c r="AC684" s="27"/>
      <c r="AD684" s="14"/>
      <c r="AE684" s="14"/>
      <c r="AF684" s="14"/>
    </row>
    <row r="685" ht="14.25" customHeight="1">
      <c r="A685" s="14">
        <v>18.0</v>
      </c>
      <c r="B685" s="30">
        <v>45086.0</v>
      </c>
      <c r="C685" s="31">
        <f t="shared" ref="C685:C686" si="792">B$3-B685</f>
        <v>826</v>
      </c>
      <c r="D685" s="14" t="s">
        <v>3637</v>
      </c>
      <c r="E685" s="34">
        <v>115619.0</v>
      </c>
      <c r="F685" s="27" t="s">
        <v>52</v>
      </c>
      <c r="G685" s="27">
        <v>64.0</v>
      </c>
      <c r="H685" s="27">
        <v>3.0</v>
      </c>
      <c r="I685" s="27">
        <v>1.0</v>
      </c>
      <c r="J685" s="27">
        <v>68.0</v>
      </c>
      <c r="K685" s="27"/>
      <c r="L685" s="27"/>
      <c r="M685" s="27"/>
      <c r="N685" s="27"/>
      <c r="O685" s="45" t="str">
        <f t="shared" ref="O685:P685" si="791">IF(M685&gt;0,1,"")</f>
        <v/>
      </c>
      <c r="P685" s="45" t="str">
        <f t="shared" si="791"/>
        <v/>
      </c>
      <c r="Q685" s="45"/>
      <c r="R685" s="14" t="s">
        <v>1803</v>
      </c>
      <c r="S685" s="35" t="s">
        <v>1804</v>
      </c>
      <c r="T685" s="35" t="s">
        <v>641</v>
      </c>
      <c r="U685" s="35" t="s">
        <v>28</v>
      </c>
      <c r="V685" s="144">
        <v>84009.0</v>
      </c>
      <c r="W685" s="35" t="s">
        <v>29</v>
      </c>
      <c r="X685" s="42" t="s">
        <v>64</v>
      </c>
      <c r="Y685" s="29">
        <f t="shared" ref="Y685:Y686" si="794">IF(X685="V",B685,IF(X685="C",B685,""))</f>
        <v>45086</v>
      </c>
      <c r="Z685" s="30">
        <v>45152.0</v>
      </c>
      <c r="AA685" s="27" t="s">
        <v>3638</v>
      </c>
      <c r="AB685" s="27" t="str">
        <f t="shared" ref="AB685:AB686" si="795">IF(X685="V",B$3-Y685,IF(X685="C","",""))</f>
        <v/>
      </c>
      <c r="AC685" s="31">
        <f t="shared" ref="AC685:AC686" si="796">IF(X685="","",IF(X685="V","",IF(X685="C",Z685-Y685,"Yikes")))</f>
        <v>66</v>
      </c>
      <c r="AD685" s="14" t="s">
        <v>3639</v>
      </c>
      <c r="AF685" s="14"/>
      <c r="AG685" s="14"/>
      <c r="AH685" s="14"/>
      <c r="AI685" s="14"/>
      <c r="AJ685" s="14"/>
      <c r="AK685" s="14"/>
      <c r="AL685" s="14"/>
    </row>
    <row r="686" ht="14.25" customHeight="1">
      <c r="A686" s="14">
        <v>8.0</v>
      </c>
      <c r="B686" s="30">
        <v>45086.0</v>
      </c>
      <c r="C686" s="31">
        <f t="shared" si="792"/>
        <v>826</v>
      </c>
      <c r="D686" s="14" t="s">
        <v>3640</v>
      </c>
      <c r="E686" s="34">
        <v>96667.0</v>
      </c>
      <c r="F686" s="27" t="s">
        <v>52</v>
      </c>
      <c r="G686" s="27">
        <v>24.0</v>
      </c>
      <c r="H686" s="27">
        <v>2.0</v>
      </c>
      <c r="I686" s="27">
        <v>1.0</v>
      </c>
      <c r="J686" s="27">
        <v>27.0</v>
      </c>
      <c r="K686" s="27"/>
      <c r="L686" s="27"/>
      <c r="M686" s="27"/>
      <c r="N686" s="27"/>
      <c r="O686" s="45" t="str">
        <f t="shared" ref="O686:P686" si="793">IF(M686&gt;0,1,"")</f>
        <v/>
      </c>
      <c r="P686" s="45" t="str">
        <f t="shared" si="793"/>
        <v/>
      </c>
      <c r="Q686" s="45"/>
      <c r="R686" s="14" t="s">
        <v>1808</v>
      </c>
      <c r="S686" s="35" t="s">
        <v>1810</v>
      </c>
      <c r="T686" s="35" t="s">
        <v>641</v>
      </c>
      <c r="U686" s="35" t="s">
        <v>28</v>
      </c>
      <c r="V686" s="144">
        <v>84095.0</v>
      </c>
      <c r="W686" s="35" t="s">
        <v>29</v>
      </c>
      <c r="X686" s="42" t="s">
        <v>1642</v>
      </c>
      <c r="Y686" s="29">
        <f t="shared" si="794"/>
        <v>45086</v>
      </c>
      <c r="Z686" s="30"/>
      <c r="AA686" s="27"/>
      <c r="AB686" s="27">
        <f t="shared" si="795"/>
        <v>826</v>
      </c>
      <c r="AC686" s="31" t="str">
        <f t="shared" si="796"/>
        <v/>
      </c>
      <c r="AD686" s="14" t="s">
        <v>3641</v>
      </c>
      <c r="AF686" s="14"/>
      <c r="AG686" s="14"/>
      <c r="AH686" s="14"/>
      <c r="AI686" s="14"/>
      <c r="AJ686" s="14"/>
      <c r="AK686" s="14"/>
      <c r="AL686" s="14"/>
    </row>
    <row r="687" ht="14.25" customHeight="1">
      <c r="A687" s="14"/>
      <c r="B687" s="30"/>
      <c r="C687" s="31"/>
      <c r="D687" s="14"/>
      <c r="F687" s="27"/>
      <c r="G687" s="27"/>
      <c r="H687" s="27"/>
      <c r="I687" s="27"/>
      <c r="J687" s="27"/>
      <c r="K687" s="27"/>
      <c r="L687" s="27"/>
      <c r="M687" s="27"/>
      <c r="N687" s="27"/>
      <c r="O687" s="45"/>
      <c r="P687" s="45"/>
      <c r="Q687" s="45"/>
      <c r="R687" s="14"/>
      <c r="S687" s="35"/>
      <c r="T687" s="35"/>
      <c r="U687" s="35"/>
      <c r="V687" s="144"/>
      <c r="W687" s="35"/>
      <c r="X687" s="42"/>
      <c r="Y687" s="29"/>
      <c r="Z687" s="30"/>
      <c r="AA687" s="27"/>
      <c r="AB687" s="27"/>
      <c r="AC687" s="31"/>
      <c r="AD687" s="14"/>
      <c r="AF687" s="14"/>
      <c r="AG687" s="14"/>
      <c r="AH687" s="14"/>
      <c r="AI687" s="14"/>
      <c r="AJ687" s="14"/>
      <c r="AK687" s="14"/>
      <c r="AL687" s="14"/>
    </row>
    <row r="688" ht="14.25" customHeight="1">
      <c r="A688" s="39">
        <v>16.0</v>
      </c>
      <c r="B688" s="37">
        <v>45082.0</v>
      </c>
      <c r="C688" s="31">
        <f t="shared" ref="C688:C691" si="797">B$3-B688</f>
        <v>830</v>
      </c>
      <c r="D688" s="39" t="s">
        <v>3642</v>
      </c>
      <c r="E688" s="39">
        <v>104049.0</v>
      </c>
      <c r="F688" s="36" t="s">
        <v>52</v>
      </c>
      <c r="G688" s="36">
        <v>56.0</v>
      </c>
      <c r="H688" s="36">
        <v>4.0</v>
      </c>
      <c r="I688" s="36">
        <v>1.0</v>
      </c>
      <c r="J688" s="36">
        <v>61.0</v>
      </c>
      <c r="O688" s="14"/>
      <c r="P688" s="14"/>
      <c r="Q688" s="14"/>
      <c r="R688" s="39" t="s">
        <v>1773</v>
      </c>
      <c r="S688" s="44" t="s">
        <v>1774</v>
      </c>
      <c r="T688" s="39" t="s">
        <v>243</v>
      </c>
      <c r="U688" s="39" t="s">
        <v>28</v>
      </c>
      <c r="V688" s="81">
        <v>84062.0</v>
      </c>
      <c r="W688" s="39" t="s">
        <v>35</v>
      </c>
      <c r="X688" s="36" t="s">
        <v>64</v>
      </c>
      <c r="Y688" s="37">
        <f t="shared" ref="Y688:Y691" si="798">IF(X688="V",B688,IF(X688="C",B688,""))</f>
        <v>45082</v>
      </c>
      <c r="Z688" s="37">
        <v>45159.0</v>
      </c>
      <c r="AA688" s="36" t="s">
        <v>3643</v>
      </c>
      <c r="AB688" s="36" t="str">
        <f t="shared" ref="AB688:AB691" si="799">IF(X688="V",B$3-Y688,IF(X688="C","",""))</f>
        <v/>
      </c>
      <c r="AC688" s="38">
        <f t="shared" ref="AC688:AC691" si="800">IF(X688="","",IF(X688="V","",IF(X688="C",Z688-Y688,"Yikes")))</f>
        <v>77</v>
      </c>
      <c r="AD688" s="146" t="s">
        <v>3644</v>
      </c>
      <c r="AF688" s="14"/>
      <c r="AG688" s="14"/>
      <c r="AH688" s="14"/>
      <c r="AI688" s="14"/>
      <c r="AJ688" s="14"/>
      <c r="AK688" s="14"/>
      <c r="AL688" s="14"/>
    </row>
    <row r="689" ht="14.25" customHeight="1">
      <c r="A689" s="39">
        <v>28.0</v>
      </c>
      <c r="B689" s="37">
        <v>45089.0</v>
      </c>
      <c r="C689" s="31">
        <f t="shared" si="797"/>
        <v>823</v>
      </c>
      <c r="D689" s="39" t="s">
        <v>3645</v>
      </c>
      <c r="E689" s="39">
        <v>122127.0</v>
      </c>
      <c r="F689" s="36" t="s">
        <v>52</v>
      </c>
      <c r="G689" s="36">
        <v>140.0</v>
      </c>
      <c r="H689" s="36">
        <v>6.0</v>
      </c>
      <c r="I689" s="36">
        <v>2.0</v>
      </c>
      <c r="J689" s="36">
        <v>148.0</v>
      </c>
      <c r="O689" s="14"/>
      <c r="P689" s="14"/>
      <c r="Q689" s="14"/>
      <c r="R689" s="39" t="s">
        <v>1619</v>
      </c>
      <c r="S689" s="44" t="s">
        <v>1621</v>
      </c>
      <c r="T689" s="39" t="s">
        <v>179</v>
      </c>
      <c r="U689" s="39" t="s">
        <v>28</v>
      </c>
      <c r="V689" s="81">
        <v>84043.0</v>
      </c>
      <c r="W689" s="39" t="s">
        <v>35</v>
      </c>
      <c r="X689" s="36" t="s">
        <v>64</v>
      </c>
      <c r="Y689" s="37">
        <f t="shared" si="798"/>
        <v>45089</v>
      </c>
      <c r="Z689" s="37">
        <v>45159.0</v>
      </c>
      <c r="AA689" s="36" t="s">
        <v>3646</v>
      </c>
      <c r="AB689" s="36" t="str">
        <f t="shared" si="799"/>
        <v/>
      </c>
      <c r="AC689" s="38">
        <f t="shared" si="800"/>
        <v>70</v>
      </c>
      <c r="AD689" s="39" t="s">
        <v>3647</v>
      </c>
      <c r="AF689" s="14"/>
      <c r="AG689" s="14"/>
      <c r="AH689" s="14"/>
      <c r="AI689" s="14"/>
      <c r="AJ689" s="14"/>
      <c r="AK689" s="14"/>
      <c r="AL689" s="14"/>
    </row>
    <row r="690" ht="14.25" customHeight="1">
      <c r="A690" s="14">
        <v>10.0</v>
      </c>
      <c r="B690" s="30">
        <v>45149.0</v>
      </c>
      <c r="C690" s="31">
        <f t="shared" si="797"/>
        <v>763</v>
      </c>
      <c r="D690" s="14" t="s">
        <v>3648</v>
      </c>
      <c r="E690" s="34">
        <v>54928.0</v>
      </c>
      <c r="F690" s="27" t="s">
        <v>52</v>
      </c>
      <c r="G690" s="27">
        <v>36.0</v>
      </c>
      <c r="H690" s="27">
        <v>3.0</v>
      </c>
      <c r="I690" s="27">
        <v>1.0</v>
      </c>
      <c r="J690" s="27">
        <v>40.0</v>
      </c>
      <c r="K690" s="27"/>
      <c r="L690" s="27"/>
      <c r="M690" s="27"/>
      <c r="N690" s="27"/>
      <c r="O690" s="45" t="str">
        <f t="shared" ref="O690:P690" si="801">IF(M690&gt;0,1,"")</f>
        <v/>
      </c>
      <c r="P690" s="45" t="str">
        <f t="shared" si="801"/>
        <v/>
      </c>
      <c r="Q690" s="45"/>
      <c r="R690" s="14" t="s">
        <v>106</v>
      </c>
      <c r="S690" s="35" t="s">
        <v>107</v>
      </c>
      <c r="T690" s="35" t="s">
        <v>108</v>
      </c>
      <c r="U690" s="35" t="s">
        <v>28</v>
      </c>
      <c r="V690" s="144">
        <v>84020.0</v>
      </c>
      <c r="W690" s="35" t="s">
        <v>29</v>
      </c>
      <c r="X690" s="42" t="s">
        <v>64</v>
      </c>
      <c r="Y690" s="29">
        <f t="shared" si="798"/>
        <v>45149</v>
      </c>
      <c r="Z690" s="30">
        <v>45160.0</v>
      </c>
      <c r="AA690" s="27" t="s">
        <v>3649</v>
      </c>
      <c r="AB690" s="27" t="str">
        <f t="shared" si="799"/>
        <v/>
      </c>
      <c r="AC690" s="31">
        <f t="shared" si="800"/>
        <v>11</v>
      </c>
      <c r="AD690" s="14" t="s">
        <v>3650</v>
      </c>
      <c r="AF690" s="14"/>
      <c r="AG690" s="14"/>
      <c r="AH690" s="14"/>
      <c r="AI690" s="14"/>
      <c r="AJ690" s="14"/>
      <c r="AK690" s="14"/>
      <c r="AL690" s="14"/>
    </row>
    <row r="691" ht="14.25" customHeight="1">
      <c r="A691" s="14">
        <v>4.0</v>
      </c>
      <c r="B691" s="30">
        <v>45072.0</v>
      </c>
      <c r="C691" s="31">
        <f t="shared" si="797"/>
        <v>840</v>
      </c>
      <c r="D691" s="14" t="s">
        <v>3608</v>
      </c>
      <c r="E691" s="34">
        <v>1.2242671E7</v>
      </c>
      <c r="F691" s="27" t="s">
        <v>52</v>
      </c>
      <c r="G691" s="27">
        <v>12.0</v>
      </c>
      <c r="H691" s="27">
        <v>3.0</v>
      </c>
      <c r="I691" s="27">
        <v>1.0</v>
      </c>
      <c r="J691" s="27">
        <v>16.0</v>
      </c>
      <c r="K691" s="27"/>
      <c r="L691" s="27"/>
      <c r="M691" s="27"/>
      <c r="N691" s="27"/>
      <c r="O691" s="45" t="str">
        <f t="shared" ref="O691:P691" si="802">IF(M691&gt;0,1,"")</f>
        <v/>
      </c>
      <c r="P691" s="45" t="str">
        <f t="shared" si="802"/>
        <v/>
      </c>
      <c r="Q691" s="45"/>
      <c r="R691" s="14" t="s">
        <v>3609</v>
      </c>
      <c r="S691" s="35" t="s">
        <v>3610</v>
      </c>
      <c r="T691" s="35" t="s">
        <v>186</v>
      </c>
      <c r="U691" s="35" t="s">
        <v>28</v>
      </c>
      <c r="V691" s="144">
        <v>84115.0</v>
      </c>
      <c r="W691" s="35" t="s">
        <v>29</v>
      </c>
      <c r="X691" s="42" t="s">
        <v>64</v>
      </c>
      <c r="Y691" s="29">
        <f t="shared" si="798"/>
        <v>45072</v>
      </c>
      <c r="Z691" s="30">
        <v>45161.0</v>
      </c>
      <c r="AA691" s="27" t="s">
        <v>3651</v>
      </c>
      <c r="AB691" s="27" t="str">
        <f t="shared" si="799"/>
        <v/>
      </c>
      <c r="AC691" s="31">
        <f t="shared" si="800"/>
        <v>89</v>
      </c>
      <c r="AD691" s="14" t="s">
        <v>3611</v>
      </c>
      <c r="AF691" s="14"/>
      <c r="AG691" s="14"/>
      <c r="AH691" s="14"/>
      <c r="AI691" s="14"/>
      <c r="AJ691" s="14"/>
      <c r="AK691" s="14"/>
      <c r="AL691" s="14"/>
    </row>
    <row r="692" ht="14.25" customHeight="1">
      <c r="A692" s="14"/>
      <c r="B692" s="14"/>
      <c r="C692" s="27"/>
      <c r="D692" s="14"/>
      <c r="F692" s="27"/>
      <c r="G692" s="14"/>
      <c r="H692" s="14"/>
      <c r="I692" s="14"/>
      <c r="J692" s="27"/>
      <c r="K692" s="27"/>
      <c r="L692" s="27"/>
      <c r="M692" s="27"/>
      <c r="N692" s="27"/>
      <c r="O692" s="27"/>
      <c r="P692" s="27"/>
      <c r="Q692" s="27"/>
      <c r="R692" s="14"/>
      <c r="S692" s="14"/>
      <c r="T692" s="14"/>
      <c r="U692" s="14"/>
      <c r="V692" s="66"/>
      <c r="W692" s="14"/>
      <c r="X692" s="27"/>
      <c r="Y692" s="29"/>
      <c r="Z692" s="14"/>
      <c r="AA692" s="27"/>
      <c r="AB692" s="27"/>
      <c r="AC692" s="27"/>
      <c r="AD692" s="14"/>
      <c r="AE692" s="14"/>
      <c r="AF692" s="14"/>
    </row>
    <row r="693" ht="14.25" customHeight="1">
      <c r="A693" s="14">
        <v>8.0</v>
      </c>
      <c r="B693" s="30">
        <v>45086.0</v>
      </c>
      <c r="C693" s="31">
        <f t="shared" ref="C693:C697" si="804">B$3-B693</f>
        <v>826</v>
      </c>
      <c r="D693" s="14" t="s">
        <v>3640</v>
      </c>
      <c r="E693" s="34">
        <v>96667.0</v>
      </c>
      <c r="F693" s="27" t="s">
        <v>52</v>
      </c>
      <c r="G693" s="27">
        <v>24.0</v>
      </c>
      <c r="H693" s="27">
        <v>2.0</v>
      </c>
      <c r="I693" s="27">
        <v>1.0</v>
      </c>
      <c r="J693" s="27">
        <v>27.0</v>
      </c>
      <c r="K693" s="27"/>
      <c r="L693" s="27"/>
      <c r="M693" s="27"/>
      <c r="N693" s="27"/>
      <c r="O693" s="45" t="str">
        <f t="shared" ref="O693:P693" si="803">IF(M693&gt;0,1,"")</f>
        <v/>
      </c>
      <c r="P693" s="45" t="str">
        <f t="shared" si="803"/>
        <v/>
      </c>
      <c r="Q693" s="45"/>
      <c r="R693" s="14" t="s">
        <v>1808</v>
      </c>
      <c r="S693" s="35" t="s">
        <v>1810</v>
      </c>
      <c r="T693" s="35" t="s">
        <v>641</v>
      </c>
      <c r="U693" s="35" t="s">
        <v>28</v>
      </c>
      <c r="V693" s="144">
        <v>84095.0</v>
      </c>
      <c r="W693" s="35" t="s">
        <v>29</v>
      </c>
      <c r="X693" s="42" t="s">
        <v>1642</v>
      </c>
      <c r="Y693" s="29">
        <f t="shared" ref="Y693:Y697" si="805">IF(X693="V",B693,IF(X693="C",B693,""))</f>
        <v>45086</v>
      </c>
      <c r="Z693" s="30"/>
      <c r="AA693" s="27"/>
      <c r="AB693" s="27">
        <f t="shared" ref="AB693:AB697" si="806">IF(X693="V",B$3-Y693,IF(X693="C","",""))</f>
        <v>826</v>
      </c>
      <c r="AC693" s="31" t="str">
        <f t="shared" ref="AC693:AC697" si="807">IF(X693="","",IF(X693="V","",IF(X693="C",Z693-Y693,"Yikes")))</f>
        <v/>
      </c>
      <c r="AD693" s="14" t="s">
        <v>3652</v>
      </c>
      <c r="AF693" s="14"/>
      <c r="AG693" s="14"/>
      <c r="AH693" s="14"/>
      <c r="AI693" s="14"/>
      <c r="AJ693" s="14"/>
      <c r="AK693" s="14"/>
      <c r="AL693" s="14"/>
    </row>
    <row r="694" ht="14.25" customHeight="1">
      <c r="A694" s="14">
        <v>6.0</v>
      </c>
      <c r="B694" s="30">
        <v>45090.0</v>
      </c>
      <c r="C694" s="31">
        <f t="shared" si="804"/>
        <v>822</v>
      </c>
      <c r="D694" s="14" t="s">
        <v>3612</v>
      </c>
      <c r="E694" s="34">
        <v>1.2242459E7</v>
      </c>
      <c r="F694" s="27" t="s">
        <v>52</v>
      </c>
      <c r="G694" s="27">
        <v>16.0</v>
      </c>
      <c r="H694" s="27">
        <v>3.0</v>
      </c>
      <c r="I694" s="27">
        <v>1.0</v>
      </c>
      <c r="J694" s="27">
        <v>20.0</v>
      </c>
      <c r="K694" s="27"/>
      <c r="L694" s="27"/>
      <c r="M694" s="27"/>
      <c r="N694" s="27"/>
      <c r="O694" s="45"/>
      <c r="P694" s="45"/>
      <c r="Q694" s="45"/>
      <c r="R694" s="14" t="s">
        <v>1566</v>
      </c>
      <c r="S694" s="35" t="s">
        <v>1568</v>
      </c>
      <c r="T694" s="35" t="s">
        <v>186</v>
      </c>
      <c r="U694" s="35" t="s">
        <v>28</v>
      </c>
      <c r="V694" s="144">
        <v>84104.0</v>
      </c>
      <c r="W694" s="35" t="s">
        <v>29</v>
      </c>
      <c r="X694" s="42" t="s">
        <v>64</v>
      </c>
      <c r="Y694" s="29">
        <f t="shared" si="805"/>
        <v>45090</v>
      </c>
      <c r="Z694" s="30">
        <v>45167.0</v>
      </c>
      <c r="AA694" s="27" t="s">
        <v>3653</v>
      </c>
      <c r="AB694" s="27" t="str">
        <f t="shared" si="806"/>
        <v/>
      </c>
      <c r="AC694" s="31">
        <f t="shared" si="807"/>
        <v>77</v>
      </c>
      <c r="AD694" s="14" t="s">
        <v>3613</v>
      </c>
      <c r="AF694" s="14"/>
      <c r="AG694" s="14"/>
      <c r="AH694" s="14"/>
      <c r="AI694" s="14"/>
      <c r="AJ694" s="14"/>
      <c r="AK694" s="14"/>
      <c r="AL694" s="14"/>
    </row>
    <row r="695" ht="14.25" customHeight="1">
      <c r="A695" s="39">
        <v>20.0</v>
      </c>
      <c r="B695" s="37">
        <v>45077.0</v>
      </c>
      <c r="C695" s="31">
        <f t="shared" si="804"/>
        <v>835</v>
      </c>
      <c r="D695" s="39" t="s">
        <v>3654</v>
      </c>
      <c r="E695" s="39">
        <v>103241.0</v>
      </c>
      <c r="F695" s="36" t="s">
        <v>52</v>
      </c>
      <c r="G695" s="36">
        <v>88.0</v>
      </c>
      <c r="H695" s="36">
        <v>4.0</v>
      </c>
      <c r="I695" s="36">
        <v>1.0</v>
      </c>
      <c r="J695" s="36">
        <v>93.0</v>
      </c>
      <c r="O695" s="14"/>
      <c r="P695" s="14"/>
      <c r="Q695" s="14"/>
      <c r="R695" s="39" t="s">
        <v>1396</v>
      </c>
      <c r="S695" s="39" t="s">
        <v>1397</v>
      </c>
      <c r="T695" s="39" t="s">
        <v>48</v>
      </c>
      <c r="U695" s="39" t="s">
        <v>28</v>
      </c>
      <c r="V695" s="81">
        <v>84601.0</v>
      </c>
      <c r="W695" s="39" t="s">
        <v>35</v>
      </c>
      <c r="X695" s="36" t="s">
        <v>64</v>
      </c>
      <c r="Y695" s="37">
        <f t="shared" si="805"/>
        <v>45077</v>
      </c>
      <c r="Z695" s="37">
        <v>45168.0</v>
      </c>
      <c r="AA695" s="36" t="s">
        <v>3655</v>
      </c>
      <c r="AB695" s="36" t="str">
        <f t="shared" si="806"/>
        <v/>
      </c>
      <c r="AC695" s="38">
        <f t="shared" si="807"/>
        <v>91</v>
      </c>
      <c r="AD695" s="39" t="s">
        <v>3656</v>
      </c>
      <c r="AF695" s="14"/>
      <c r="AG695" s="14"/>
      <c r="AH695" s="14"/>
      <c r="AI695" s="14"/>
      <c r="AJ695" s="14"/>
      <c r="AK695" s="14"/>
      <c r="AL695" s="14"/>
    </row>
    <row r="696" ht="14.25" customHeight="1">
      <c r="A696" s="39">
        <v>8.0</v>
      </c>
      <c r="B696" s="37">
        <v>45100.0</v>
      </c>
      <c r="C696" s="38">
        <f t="shared" si="804"/>
        <v>812</v>
      </c>
      <c r="D696" s="39" t="s">
        <v>3657</v>
      </c>
      <c r="E696" s="40">
        <v>28608.0</v>
      </c>
      <c r="F696" s="36" t="s">
        <v>52</v>
      </c>
      <c r="G696" s="36">
        <v>36.0</v>
      </c>
      <c r="H696" s="36">
        <v>3.0</v>
      </c>
      <c r="I696" s="36">
        <v>2.0</v>
      </c>
      <c r="J696" s="36">
        <v>41.0</v>
      </c>
      <c r="R696" s="39" t="s">
        <v>224</v>
      </c>
      <c r="S696" s="44" t="s">
        <v>225</v>
      </c>
      <c r="T696" s="39" t="s">
        <v>48</v>
      </c>
      <c r="U696" s="39" t="s">
        <v>28</v>
      </c>
      <c r="V696" s="81">
        <v>84601.0</v>
      </c>
      <c r="W696" s="39" t="s">
        <v>35</v>
      </c>
      <c r="X696" s="36" t="s">
        <v>64</v>
      </c>
      <c r="Y696" s="37">
        <f t="shared" si="805"/>
        <v>45100</v>
      </c>
      <c r="Z696" s="37">
        <v>45168.0</v>
      </c>
      <c r="AA696" s="36" t="s">
        <v>3658</v>
      </c>
      <c r="AB696" s="36" t="str">
        <f t="shared" si="806"/>
        <v/>
      </c>
      <c r="AC696" s="38">
        <f t="shared" si="807"/>
        <v>68</v>
      </c>
      <c r="AD696" s="146" t="s">
        <v>3659</v>
      </c>
      <c r="AF696" s="14"/>
      <c r="AG696" s="14"/>
      <c r="AH696" s="14"/>
      <c r="AI696" s="14"/>
      <c r="AJ696" s="14"/>
      <c r="AK696" s="14"/>
      <c r="AL696" s="14"/>
    </row>
    <row r="697" ht="14.25" customHeight="1">
      <c r="A697" s="39">
        <v>8.0</v>
      </c>
      <c r="B697" s="37">
        <v>45100.0</v>
      </c>
      <c r="C697" s="31">
        <f t="shared" si="804"/>
        <v>812</v>
      </c>
      <c r="D697" s="39" t="s">
        <v>3660</v>
      </c>
      <c r="E697" s="39">
        <v>4820.0</v>
      </c>
      <c r="F697" s="36" t="s">
        <v>52</v>
      </c>
      <c r="G697" s="36">
        <v>28.0</v>
      </c>
      <c r="H697" s="36">
        <v>3.0</v>
      </c>
      <c r="I697" s="36">
        <v>1.0</v>
      </c>
      <c r="J697" s="36">
        <v>32.0</v>
      </c>
      <c r="O697" s="14"/>
      <c r="P697" s="14"/>
      <c r="Q697" s="14"/>
      <c r="R697" s="39" t="s">
        <v>245</v>
      </c>
      <c r="S697" s="44" t="s">
        <v>246</v>
      </c>
      <c r="T697" s="39" t="s">
        <v>48</v>
      </c>
      <c r="U697" s="39" t="s">
        <v>28</v>
      </c>
      <c r="V697" s="81">
        <v>84604.0</v>
      </c>
      <c r="W697" s="39" t="s">
        <v>35</v>
      </c>
      <c r="X697" s="36" t="s">
        <v>64</v>
      </c>
      <c r="Y697" s="37">
        <f t="shared" si="805"/>
        <v>45100</v>
      </c>
      <c r="Z697" s="37">
        <v>45168.0</v>
      </c>
      <c r="AA697" s="36" t="s">
        <v>3661</v>
      </c>
      <c r="AB697" s="36" t="str">
        <f t="shared" si="806"/>
        <v/>
      </c>
      <c r="AC697" s="38">
        <f t="shared" si="807"/>
        <v>68</v>
      </c>
      <c r="AD697" s="146" t="s">
        <v>3662</v>
      </c>
      <c r="AF697" s="14"/>
      <c r="AG697" s="14"/>
      <c r="AH697" s="14"/>
      <c r="AI697" s="14"/>
      <c r="AJ697" s="14"/>
      <c r="AK697" s="14"/>
      <c r="AL697" s="14"/>
    </row>
    <row r="698" ht="14.25" customHeight="1">
      <c r="A698" s="14"/>
      <c r="B698" s="14"/>
      <c r="C698" s="27"/>
      <c r="D698" s="14"/>
      <c r="F698" s="27"/>
      <c r="G698" s="14"/>
      <c r="H698" s="14"/>
      <c r="I698" s="14"/>
      <c r="J698" s="27"/>
      <c r="K698" s="27"/>
      <c r="L698" s="27"/>
      <c r="M698" s="27"/>
      <c r="N698" s="27"/>
      <c r="O698" s="27"/>
      <c r="P698" s="27"/>
      <c r="Q698" s="27"/>
      <c r="R698" s="14"/>
      <c r="S698" s="14"/>
      <c r="T698" s="14"/>
      <c r="U698" s="14"/>
      <c r="V698" s="66"/>
      <c r="W698" s="14"/>
      <c r="X698" s="27"/>
      <c r="Y698" s="29"/>
      <c r="Z698" s="14"/>
      <c r="AA698" s="27"/>
      <c r="AB698" s="27"/>
      <c r="AC698" s="27"/>
      <c r="AD698" s="14"/>
      <c r="AE698" s="14"/>
      <c r="AF698" s="14"/>
    </row>
    <row r="699" ht="14.25" customHeight="1">
      <c r="A699" s="32">
        <v>4.0</v>
      </c>
      <c r="B699" s="46">
        <v>44705.0</v>
      </c>
      <c r="C699" s="31">
        <f>B$3-B699</f>
        <v>1207</v>
      </c>
      <c r="D699" s="32" t="s">
        <v>3663</v>
      </c>
      <c r="E699" s="32">
        <v>116.0</v>
      </c>
      <c r="F699" s="48" t="s">
        <v>52</v>
      </c>
      <c r="G699" s="48"/>
      <c r="H699" s="48"/>
      <c r="I699" s="48"/>
      <c r="J699" s="48">
        <v>16.0</v>
      </c>
      <c r="K699" s="48"/>
      <c r="L699" s="48"/>
      <c r="M699" s="48"/>
      <c r="N699" s="48"/>
      <c r="O699" s="45" t="str">
        <f t="shared" ref="O699:P699" si="808">IF(M699&gt;0,1,"")</f>
        <v/>
      </c>
      <c r="P699" s="45" t="str">
        <f t="shared" si="808"/>
        <v/>
      </c>
      <c r="Q699" s="45"/>
      <c r="R699" s="32" t="s">
        <v>3664</v>
      </c>
      <c r="S699" s="51" t="s">
        <v>3665</v>
      </c>
      <c r="T699" s="51" t="s">
        <v>362</v>
      </c>
      <c r="U699" s="51" t="s">
        <v>28</v>
      </c>
      <c r="V699" s="84">
        <v>84074.0</v>
      </c>
      <c r="W699" s="51" t="s">
        <v>75</v>
      </c>
      <c r="X699" s="55"/>
      <c r="Y699" s="69" t="str">
        <f>IF(X699="V",B699,IF(X699="C",B699,""))</f>
        <v/>
      </c>
      <c r="Z699" s="69"/>
      <c r="AA699" s="55"/>
      <c r="AB699" s="55" t="str">
        <f>IF(X699="V",B$3-Y699,IF(X699="C","",""))</f>
        <v/>
      </c>
      <c r="AC699" s="55" t="str">
        <f>IF(X699="","",IF(X699="V","",IF(X699="C",Z699-Y699,"Yikes")))</f>
        <v/>
      </c>
      <c r="AD699" s="51" t="s">
        <v>3666</v>
      </c>
      <c r="AF699" s="14"/>
      <c r="AG699" s="14"/>
      <c r="AH699" s="14"/>
      <c r="AI699" s="14"/>
      <c r="AJ699" s="14"/>
      <c r="AK699" s="14"/>
      <c r="AL699" s="14"/>
    </row>
    <row r="700" ht="14.25" customHeight="1">
      <c r="A700" s="14"/>
      <c r="B700" s="14"/>
      <c r="C700" s="27"/>
      <c r="D700" s="14"/>
      <c r="F700" s="27"/>
      <c r="G700" s="14"/>
      <c r="H700" s="14"/>
      <c r="I700" s="14"/>
      <c r="J700" s="27"/>
      <c r="K700" s="27"/>
      <c r="L700" s="27"/>
      <c r="M700" s="27"/>
      <c r="N700" s="27"/>
      <c r="O700" s="27"/>
      <c r="P700" s="27"/>
      <c r="Q700" s="27"/>
      <c r="R700" s="14"/>
      <c r="S700" s="14"/>
      <c r="T700" s="14"/>
      <c r="U700" s="14"/>
      <c r="V700" s="66"/>
      <c r="W700" s="14"/>
      <c r="X700" s="27"/>
      <c r="Y700" s="29"/>
      <c r="Z700" s="14"/>
      <c r="AA700" s="27"/>
      <c r="AB700" s="27"/>
      <c r="AC700" s="27"/>
      <c r="AD700" s="14"/>
      <c r="AE700" s="14"/>
      <c r="AF700" s="14"/>
    </row>
    <row r="701" ht="14.25" customHeight="1">
      <c r="A701" s="56">
        <v>8.0</v>
      </c>
      <c r="B701" s="149">
        <v>45180.0</v>
      </c>
      <c r="C701" s="150">
        <f t="shared" ref="C701:C702" si="809">B$3-B701</f>
        <v>732</v>
      </c>
      <c r="D701" s="56" t="s">
        <v>3667</v>
      </c>
      <c r="E701" s="56">
        <v>25280.0</v>
      </c>
      <c r="F701" s="151" t="s">
        <v>52</v>
      </c>
      <c r="G701" s="151">
        <v>32.0</v>
      </c>
      <c r="H701" s="151">
        <v>3.0</v>
      </c>
      <c r="I701" s="151">
        <v>1.0</v>
      </c>
      <c r="J701" s="151">
        <v>36.0</v>
      </c>
      <c r="K701" s="151"/>
      <c r="L701" s="151"/>
      <c r="M701" s="151"/>
      <c r="N701" s="151"/>
      <c r="O701" s="151"/>
      <c r="P701" s="151"/>
      <c r="Q701" s="151"/>
      <c r="R701" s="56" t="s">
        <v>3168</v>
      </c>
      <c r="S701" s="67" t="s">
        <v>2495</v>
      </c>
      <c r="T701" s="67" t="s">
        <v>2093</v>
      </c>
      <c r="U701" s="67" t="s">
        <v>28</v>
      </c>
      <c r="V701" s="116">
        <v>84060.0</v>
      </c>
      <c r="W701" s="67" t="s">
        <v>2094</v>
      </c>
      <c r="X701" s="152" t="s">
        <v>64</v>
      </c>
      <c r="Y701" s="153">
        <f t="shared" ref="Y701:Y702" si="810">IF(X701="V",B701,IF(X701="C",B701,""))</f>
        <v>45180</v>
      </c>
      <c r="Z701" s="149">
        <v>45183.0</v>
      </c>
      <c r="AA701" s="151" t="s">
        <v>3668</v>
      </c>
      <c r="AB701" s="151" t="str">
        <f t="shared" ref="AB701:AB702" si="811">IF(X701="V",B$3-Y701,IF(X701="C","",""))</f>
        <v/>
      </c>
      <c r="AC701" s="150">
        <f t="shared" ref="AC701:AC702" si="812">IF(X701="","",IF(X701="V","",IF(X701="C",Z701-Y701,"Yikes")))</f>
        <v>3</v>
      </c>
      <c r="AD701" s="56" t="s">
        <v>3669</v>
      </c>
      <c r="AF701" s="14"/>
      <c r="AG701" s="14"/>
      <c r="AH701" s="14"/>
      <c r="AI701" s="14"/>
      <c r="AJ701" s="14"/>
      <c r="AK701" s="14"/>
      <c r="AL701" s="14"/>
    </row>
    <row r="702" ht="14.25" customHeight="1">
      <c r="A702" s="56">
        <v>17.0</v>
      </c>
      <c r="B702" s="149">
        <v>45181.0</v>
      </c>
      <c r="C702" s="150">
        <f t="shared" si="809"/>
        <v>731</v>
      </c>
      <c r="D702" s="157" t="s">
        <v>3670</v>
      </c>
      <c r="E702" s="56">
        <v>40311.0</v>
      </c>
      <c r="F702" s="151" t="s">
        <v>52</v>
      </c>
      <c r="G702" s="154">
        <v>59.0</v>
      </c>
      <c r="H702" s="154">
        <v>4.0</v>
      </c>
      <c r="I702" s="154">
        <v>2.0</v>
      </c>
      <c r="J702" s="154">
        <v>65.0</v>
      </c>
      <c r="K702" s="154"/>
      <c r="L702" s="154"/>
      <c r="M702" s="154"/>
      <c r="N702" s="154"/>
      <c r="O702" s="151"/>
      <c r="P702" s="151"/>
      <c r="Q702" s="151"/>
      <c r="R702" s="158" t="s">
        <v>2595</v>
      </c>
      <c r="S702" s="159" t="s">
        <v>2596</v>
      </c>
      <c r="T702" s="56" t="s">
        <v>2597</v>
      </c>
      <c r="U702" s="56" t="s">
        <v>28</v>
      </c>
      <c r="V702" s="86">
        <v>84036.0</v>
      </c>
      <c r="W702" s="67" t="s">
        <v>2094</v>
      </c>
      <c r="X702" s="152" t="s">
        <v>64</v>
      </c>
      <c r="Y702" s="153">
        <f t="shared" si="810"/>
        <v>45181</v>
      </c>
      <c r="Z702" s="149">
        <v>45184.0</v>
      </c>
      <c r="AA702" s="151" t="s">
        <v>3671</v>
      </c>
      <c r="AB702" s="151" t="str">
        <f t="shared" si="811"/>
        <v/>
      </c>
      <c r="AC702" s="150">
        <f t="shared" si="812"/>
        <v>3</v>
      </c>
      <c r="AD702" s="56" t="s">
        <v>3672</v>
      </c>
      <c r="AF702" s="14"/>
      <c r="AG702" s="14"/>
      <c r="AH702" s="14"/>
      <c r="AI702" s="14"/>
      <c r="AJ702" s="14"/>
      <c r="AK702" s="14"/>
      <c r="AL702" s="14"/>
    </row>
    <row r="703" ht="14.25" customHeight="1">
      <c r="A703" s="56"/>
      <c r="B703" s="149"/>
      <c r="C703" s="150"/>
      <c r="D703" s="56"/>
      <c r="E703" s="56"/>
      <c r="F703" s="151"/>
      <c r="G703" s="154"/>
      <c r="H703" s="154"/>
      <c r="I703" s="154"/>
      <c r="J703" s="154"/>
      <c r="K703" s="154"/>
      <c r="L703" s="154"/>
      <c r="M703" s="154"/>
      <c r="N703" s="154"/>
      <c r="O703" s="151"/>
      <c r="P703" s="151"/>
      <c r="Q703" s="151"/>
      <c r="R703" s="158"/>
      <c r="S703" s="159"/>
      <c r="T703" s="56"/>
      <c r="U703" s="56"/>
      <c r="V703" s="86"/>
      <c r="W703" s="67"/>
      <c r="X703" s="152"/>
      <c r="Y703" s="153"/>
      <c r="Z703" s="149"/>
      <c r="AA703" s="151"/>
      <c r="AB703" s="151"/>
      <c r="AC703" s="150"/>
      <c r="AD703" s="56"/>
      <c r="AF703" s="14"/>
      <c r="AG703" s="14"/>
      <c r="AH703" s="14"/>
      <c r="AI703" s="14"/>
      <c r="AJ703" s="14"/>
      <c r="AK703" s="14"/>
      <c r="AL703" s="14"/>
    </row>
    <row r="704" ht="14.25" customHeight="1">
      <c r="A704" s="32">
        <v>16.0</v>
      </c>
      <c r="B704" s="46">
        <v>45177.0</v>
      </c>
      <c r="C704" s="31">
        <f t="shared" ref="C704:C705" si="814">B$3-B704</f>
        <v>735</v>
      </c>
      <c r="D704" s="32" t="s">
        <v>3673</v>
      </c>
      <c r="E704" s="32">
        <v>50121.0</v>
      </c>
      <c r="F704" s="48" t="s">
        <v>52</v>
      </c>
      <c r="G704" s="48">
        <v>80.0</v>
      </c>
      <c r="H704" s="48">
        <v>5.0</v>
      </c>
      <c r="I704" s="48">
        <v>2.0</v>
      </c>
      <c r="J704" s="48">
        <v>87.0</v>
      </c>
      <c r="K704" s="48"/>
      <c r="L704" s="48"/>
      <c r="M704" s="48"/>
      <c r="N704" s="48"/>
      <c r="O704" s="45" t="str">
        <f t="shared" ref="O704:P704" si="813">IF(M704&gt;0,1,"")</f>
        <v/>
      </c>
      <c r="P704" s="45" t="str">
        <f t="shared" si="813"/>
        <v/>
      </c>
      <c r="Q704" s="45"/>
      <c r="R704" s="32" t="s">
        <v>2001</v>
      </c>
      <c r="S704" s="51" t="s">
        <v>2003</v>
      </c>
      <c r="T704" s="51" t="s">
        <v>2004</v>
      </c>
      <c r="U704" s="51" t="s">
        <v>28</v>
      </c>
      <c r="V704" s="115">
        <v>84074.0</v>
      </c>
      <c r="W704" s="51" t="s">
        <v>75</v>
      </c>
      <c r="X704" s="55" t="s">
        <v>64</v>
      </c>
      <c r="Y704" s="46">
        <f t="shared" ref="Y704:Y705" si="816">IF(X704="V",B704,IF(X704="C",B704,""))</f>
        <v>45177</v>
      </c>
      <c r="Z704" s="46">
        <v>45188.0</v>
      </c>
      <c r="AA704" s="48" t="s">
        <v>3674</v>
      </c>
      <c r="AB704" s="48" t="str">
        <f t="shared" ref="AB704:AB705" si="817">IF(X704="V",B$3-Y704,IF(X704="C","",""))</f>
        <v/>
      </c>
      <c r="AC704" s="47">
        <f t="shared" ref="AC704:AC705" si="818">IF(X704="","",IF(X704="V","",IF(X704="C",Z704-Y704,"Yikes")))</f>
        <v>11</v>
      </c>
      <c r="AD704" s="32" t="s">
        <v>3675</v>
      </c>
      <c r="AF704" s="14"/>
      <c r="AG704" s="14"/>
      <c r="AH704" s="14"/>
      <c r="AI704" s="14"/>
      <c r="AJ704" s="14"/>
      <c r="AK704" s="14"/>
      <c r="AL704" s="14"/>
    </row>
    <row r="705" ht="14.25" customHeight="1">
      <c r="A705" s="14">
        <v>8.0</v>
      </c>
      <c r="B705" s="30">
        <v>45086.0</v>
      </c>
      <c r="C705" s="31">
        <f t="shared" si="814"/>
        <v>826</v>
      </c>
      <c r="D705" s="14" t="s">
        <v>3640</v>
      </c>
      <c r="E705" s="34">
        <v>96667.0</v>
      </c>
      <c r="F705" s="27" t="s">
        <v>52</v>
      </c>
      <c r="G705" s="27">
        <v>24.0</v>
      </c>
      <c r="H705" s="27">
        <v>2.0</v>
      </c>
      <c r="I705" s="27">
        <v>1.0</v>
      </c>
      <c r="J705" s="27">
        <v>27.0</v>
      </c>
      <c r="K705" s="27"/>
      <c r="L705" s="27"/>
      <c r="M705" s="27"/>
      <c r="N705" s="27"/>
      <c r="O705" s="45" t="str">
        <f t="shared" ref="O705:P705" si="815">IF(M705&gt;0,1,"")</f>
        <v/>
      </c>
      <c r="P705" s="45" t="str">
        <f t="shared" si="815"/>
        <v/>
      </c>
      <c r="Q705" s="45"/>
      <c r="R705" s="14" t="s">
        <v>1808</v>
      </c>
      <c r="S705" s="35" t="s">
        <v>1810</v>
      </c>
      <c r="T705" s="35" t="s">
        <v>641</v>
      </c>
      <c r="U705" s="35" t="s">
        <v>28</v>
      </c>
      <c r="V705" s="144">
        <v>84095.0</v>
      </c>
      <c r="W705" s="35" t="s">
        <v>29</v>
      </c>
      <c r="X705" s="42" t="s">
        <v>64</v>
      </c>
      <c r="Y705" s="29">
        <f t="shared" si="816"/>
        <v>45086</v>
      </c>
      <c r="Z705" s="30">
        <v>45190.0</v>
      </c>
      <c r="AA705" s="27" t="s">
        <v>3676</v>
      </c>
      <c r="AB705" s="27" t="str">
        <f t="shared" si="817"/>
        <v/>
      </c>
      <c r="AC705" s="31">
        <f t="shared" si="818"/>
        <v>104</v>
      </c>
      <c r="AD705" s="14" t="s">
        <v>3652</v>
      </c>
      <c r="AF705" s="14"/>
      <c r="AG705" s="14"/>
      <c r="AH705" s="14"/>
      <c r="AI705" s="14"/>
      <c r="AJ705" s="14"/>
      <c r="AK705" s="14"/>
      <c r="AL705" s="14"/>
    </row>
    <row r="706" ht="14.25" customHeight="1">
      <c r="A706" s="14"/>
      <c r="B706" s="14"/>
      <c r="C706" s="27"/>
      <c r="D706" s="14"/>
      <c r="F706" s="27"/>
      <c r="G706" s="14"/>
      <c r="H706" s="14"/>
      <c r="I706" s="14"/>
      <c r="J706" s="27"/>
      <c r="K706" s="27"/>
      <c r="L706" s="27"/>
      <c r="M706" s="27"/>
      <c r="N706" s="27"/>
      <c r="O706" s="27"/>
      <c r="P706" s="27"/>
      <c r="Q706" s="27"/>
      <c r="R706" s="14"/>
      <c r="S706" s="14"/>
      <c r="T706" s="14"/>
      <c r="U706" s="14"/>
      <c r="V706" s="66"/>
      <c r="W706" s="14"/>
      <c r="X706" s="27"/>
      <c r="Y706" s="29"/>
      <c r="Z706" s="14"/>
      <c r="AA706" s="27"/>
      <c r="AB706" s="27"/>
      <c r="AC706" s="27"/>
      <c r="AD706" s="14"/>
      <c r="AE706" s="14"/>
      <c r="AF706" s="14"/>
    </row>
    <row r="707" ht="14.25" customHeight="1">
      <c r="A707" s="14">
        <v>19.0</v>
      </c>
      <c r="B707" s="30">
        <v>45163.0</v>
      </c>
      <c r="C707" s="31">
        <f t="shared" ref="C707:C710" si="820">B$3-B707</f>
        <v>749</v>
      </c>
      <c r="D707" s="14" t="s">
        <v>3677</v>
      </c>
      <c r="E707" s="34">
        <v>1.2243987E7</v>
      </c>
      <c r="F707" s="27" t="s">
        <v>52</v>
      </c>
      <c r="G707" s="27">
        <v>54.0</v>
      </c>
      <c r="H707" s="27">
        <v>4.0</v>
      </c>
      <c r="I707" s="27">
        <v>2.0</v>
      </c>
      <c r="J707" s="27">
        <v>60.0</v>
      </c>
      <c r="K707" s="27"/>
      <c r="L707" s="27"/>
      <c r="M707" s="27"/>
      <c r="N707" s="27"/>
      <c r="O707" s="45" t="str">
        <f t="shared" ref="O707:P707" si="819">IF(M707&gt;0,1,"")</f>
        <v/>
      </c>
      <c r="P707" s="45" t="str">
        <f t="shared" si="819"/>
        <v/>
      </c>
      <c r="Q707" s="45"/>
      <c r="R707" s="14" t="s">
        <v>3678</v>
      </c>
      <c r="S707" s="35" t="s">
        <v>1951</v>
      </c>
      <c r="T707" s="35" t="s">
        <v>641</v>
      </c>
      <c r="U707" s="35" t="s">
        <v>28</v>
      </c>
      <c r="V707" s="144">
        <v>84095.0</v>
      </c>
      <c r="W707" s="35" t="s">
        <v>29</v>
      </c>
      <c r="X707" s="42" t="s">
        <v>64</v>
      </c>
      <c r="Y707" s="29">
        <f t="shared" ref="Y707:Y710" si="822">IF(X707="V",B707,IF(X707="C",B707,""))</f>
        <v>45163</v>
      </c>
      <c r="Z707" s="30">
        <v>45163.0</v>
      </c>
      <c r="AA707" s="27" t="s">
        <v>3679</v>
      </c>
      <c r="AB707" s="27" t="str">
        <f t="shared" ref="AB707:AB710" si="823">IF(X707="V",B$3-Y707,IF(X707="C","",""))</f>
        <v/>
      </c>
      <c r="AC707" s="31">
        <f t="shared" ref="AC707:AC710" si="824">IF(X707="","",IF(X707="V","",IF(X707="C",Z707-Y707,"Yikes")))</f>
        <v>0</v>
      </c>
      <c r="AD707" s="14" t="s">
        <v>3680</v>
      </c>
      <c r="AF707" s="14"/>
      <c r="AG707" s="14"/>
      <c r="AH707" s="56"/>
      <c r="AI707" s="56"/>
      <c r="AJ707" s="14"/>
      <c r="AK707" s="14"/>
      <c r="AL707" s="14"/>
    </row>
    <row r="708" ht="14.25" customHeight="1">
      <c r="A708" s="14">
        <v>12.0</v>
      </c>
      <c r="B708" s="30">
        <v>45161.0</v>
      </c>
      <c r="C708" s="31">
        <f t="shared" si="820"/>
        <v>751</v>
      </c>
      <c r="D708" s="14" t="s">
        <v>3681</v>
      </c>
      <c r="E708" s="34">
        <v>33024.0</v>
      </c>
      <c r="F708" s="27" t="s">
        <v>52</v>
      </c>
      <c r="G708" s="27">
        <v>40.0</v>
      </c>
      <c r="H708" s="27">
        <v>4.0</v>
      </c>
      <c r="I708" s="27">
        <v>1.0</v>
      </c>
      <c r="J708" s="27">
        <v>45.0</v>
      </c>
      <c r="K708" s="27"/>
      <c r="L708" s="27"/>
      <c r="M708" s="27"/>
      <c r="N708" s="27"/>
      <c r="O708" s="45" t="str">
        <f t="shared" ref="O708:P708" si="821">IF(M708&gt;0,1,"")</f>
        <v/>
      </c>
      <c r="P708" s="45" t="str">
        <f t="shared" si="821"/>
        <v/>
      </c>
      <c r="Q708" s="45"/>
      <c r="R708" s="14" t="s">
        <v>1717</v>
      </c>
      <c r="S708" s="35" t="s">
        <v>1718</v>
      </c>
      <c r="T708" s="35" t="s">
        <v>292</v>
      </c>
      <c r="U708" s="35" t="s">
        <v>28</v>
      </c>
      <c r="V708" s="144">
        <v>84118.0</v>
      </c>
      <c r="W708" s="35" t="s">
        <v>29</v>
      </c>
      <c r="X708" s="42" t="s">
        <v>64</v>
      </c>
      <c r="Y708" s="29">
        <f t="shared" si="822"/>
        <v>45161</v>
      </c>
      <c r="Z708" s="30">
        <v>45196.0</v>
      </c>
      <c r="AA708" s="27" t="s">
        <v>3682</v>
      </c>
      <c r="AB708" s="27" t="str">
        <f t="shared" si="823"/>
        <v/>
      </c>
      <c r="AC708" s="31">
        <f t="shared" si="824"/>
        <v>35</v>
      </c>
      <c r="AD708" s="14" t="s">
        <v>3683</v>
      </c>
      <c r="AF708" s="14"/>
      <c r="AG708" s="14"/>
      <c r="AH708" s="14"/>
      <c r="AI708" s="14"/>
      <c r="AJ708" s="14"/>
      <c r="AK708" s="14"/>
      <c r="AL708" s="14"/>
    </row>
    <row r="709" ht="14.25" customHeight="1">
      <c r="A709" s="39">
        <v>10.0</v>
      </c>
      <c r="B709" s="37">
        <v>45159.0</v>
      </c>
      <c r="C709" s="38">
        <f t="shared" si="820"/>
        <v>753</v>
      </c>
      <c r="D709" s="39" t="s">
        <v>3684</v>
      </c>
      <c r="E709" s="39">
        <v>63769.0</v>
      </c>
      <c r="F709" s="36" t="s">
        <v>52</v>
      </c>
      <c r="G709" s="36">
        <v>32.0</v>
      </c>
      <c r="H709" s="36">
        <v>3.0</v>
      </c>
      <c r="I709" s="36">
        <v>1.0</v>
      </c>
      <c r="J709" s="36">
        <v>36.0</v>
      </c>
      <c r="O709" s="14"/>
      <c r="P709" s="14"/>
      <c r="Q709" s="14"/>
      <c r="R709" s="39" t="s">
        <v>1859</v>
      </c>
      <c r="S709" s="44" t="s">
        <v>1861</v>
      </c>
      <c r="T709" s="39" t="s">
        <v>277</v>
      </c>
      <c r="U709" s="39" t="s">
        <v>28</v>
      </c>
      <c r="V709" s="81">
        <v>84003.0</v>
      </c>
      <c r="W709" s="39" t="s">
        <v>35</v>
      </c>
      <c r="X709" s="36" t="s">
        <v>64</v>
      </c>
      <c r="Y709" s="37">
        <f t="shared" si="822"/>
        <v>45159</v>
      </c>
      <c r="Z709" s="37">
        <v>45197.0</v>
      </c>
      <c r="AA709" s="36" t="s">
        <v>3685</v>
      </c>
      <c r="AB709" s="36" t="str">
        <f t="shared" si="823"/>
        <v/>
      </c>
      <c r="AC709" s="38">
        <f t="shared" si="824"/>
        <v>38</v>
      </c>
      <c r="AD709" s="146" t="s">
        <v>3686</v>
      </c>
      <c r="AF709" s="14"/>
      <c r="AG709" s="14"/>
      <c r="AH709" s="14"/>
      <c r="AI709" s="14"/>
      <c r="AJ709" s="14"/>
      <c r="AK709" s="14"/>
      <c r="AL709" s="14"/>
    </row>
    <row r="710" ht="14.25" customHeight="1">
      <c r="A710" s="39">
        <v>10.0</v>
      </c>
      <c r="B710" s="37">
        <v>45152.0</v>
      </c>
      <c r="C710" s="38">
        <f t="shared" si="820"/>
        <v>760</v>
      </c>
      <c r="D710" s="39" t="s">
        <v>3687</v>
      </c>
      <c r="E710" s="40">
        <v>84100.0</v>
      </c>
      <c r="F710" s="36" t="s">
        <v>52</v>
      </c>
      <c r="G710" s="36">
        <v>50.0</v>
      </c>
      <c r="H710" s="36">
        <v>4.0</v>
      </c>
      <c r="I710" s="36">
        <v>2.0</v>
      </c>
      <c r="J710" s="36">
        <v>56.0</v>
      </c>
      <c r="O710" s="14"/>
      <c r="P710" s="14"/>
      <c r="Q710" s="14"/>
      <c r="R710" s="39" t="s">
        <v>203</v>
      </c>
      <c r="S710" s="39" t="s">
        <v>204</v>
      </c>
      <c r="T710" s="39" t="s">
        <v>205</v>
      </c>
      <c r="U710" s="39" t="s">
        <v>28</v>
      </c>
      <c r="V710" s="81">
        <v>84005.0</v>
      </c>
      <c r="W710" s="39" t="s">
        <v>35</v>
      </c>
      <c r="X710" s="36" t="s">
        <v>64</v>
      </c>
      <c r="Y710" s="37">
        <f t="shared" si="822"/>
        <v>45152</v>
      </c>
      <c r="Z710" s="37">
        <v>45198.0</v>
      </c>
      <c r="AA710" s="36" t="s">
        <v>3688</v>
      </c>
      <c r="AB710" s="36" t="str">
        <f t="shared" si="823"/>
        <v/>
      </c>
      <c r="AC710" s="38">
        <f t="shared" si="824"/>
        <v>46</v>
      </c>
      <c r="AD710" s="146" t="s">
        <v>3689</v>
      </c>
      <c r="AF710" s="14"/>
      <c r="AG710" s="14"/>
      <c r="AH710" s="14"/>
      <c r="AI710" s="14"/>
      <c r="AJ710" s="14"/>
      <c r="AK710" s="14"/>
      <c r="AL710" s="14"/>
    </row>
    <row r="711" ht="14.25" customHeight="1">
      <c r="A711" s="14"/>
      <c r="B711" s="14"/>
      <c r="C711" s="27"/>
      <c r="D711" s="14"/>
      <c r="F711" s="27"/>
      <c r="G711" s="14"/>
      <c r="H711" s="14"/>
      <c r="I711" s="14"/>
      <c r="J711" s="27"/>
      <c r="K711" s="27"/>
      <c r="L711" s="27"/>
      <c r="M711" s="27"/>
      <c r="N711" s="27"/>
      <c r="O711" s="27"/>
      <c r="P711" s="27"/>
      <c r="Q711" s="27"/>
      <c r="R711" s="14"/>
      <c r="S711" s="14"/>
      <c r="T711" s="14"/>
      <c r="U711" s="14"/>
      <c r="V711" s="66"/>
      <c r="W711" s="14"/>
      <c r="X711" s="27"/>
      <c r="Y711" s="29"/>
      <c r="Z711" s="14"/>
      <c r="AA711" s="27"/>
      <c r="AB711" s="27"/>
      <c r="AC711" s="27"/>
      <c r="AD711" s="14"/>
      <c r="AE711" s="14"/>
      <c r="AF711" s="14"/>
    </row>
    <row r="712" ht="14.25" customHeight="1">
      <c r="A712" s="14">
        <v>10.0</v>
      </c>
      <c r="B712" s="30">
        <v>45189.0</v>
      </c>
      <c r="C712" s="31">
        <f t="shared" ref="C712:C715" si="826">B$3-B712</f>
        <v>723</v>
      </c>
      <c r="D712" s="14" t="s">
        <v>3690</v>
      </c>
      <c r="E712" s="34">
        <v>54427.0</v>
      </c>
      <c r="F712" s="27" t="s">
        <v>52</v>
      </c>
      <c r="G712" s="27">
        <v>34.0</v>
      </c>
      <c r="H712" s="27">
        <v>4.0</v>
      </c>
      <c r="I712" s="27">
        <v>1.0</v>
      </c>
      <c r="J712" s="27">
        <v>39.0</v>
      </c>
      <c r="K712" s="27"/>
      <c r="L712" s="27"/>
      <c r="M712" s="27"/>
      <c r="N712" s="27"/>
      <c r="O712" s="45" t="str">
        <f t="shared" ref="O712:P712" si="825">IF(M712&gt;0,1,"")</f>
        <v/>
      </c>
      <c r="P712" s="45" t="str">
        <f t="shared" si="825"/>
        <v/>
      </c>
      <c r="Q712" s="45"/>
      <c r="R712" s="14" t="s">
        <v>451</v>
      </c>
      <c r="S712" s="35" t="s">
        <v>452</v>
      </c>
      <c r="T712" s="35" t="s">
        <v>453</v>
      </c>
      <c r="U712" s="35" t="s">
        <v>28</v>
      </c>
      <c r="V712" s="144">
        <v>84088.0</v>
      </c>
      <c r="W712" s="35" t="s">
        <v>29</v>
      </c>
      <c r="X712" s="42" t="s">
        <v>1642</v>
      </c>
      <c r="Y712" s="29">
        <f t="shared" ref="Y712:Y715" si="828">IF(X712="V",B712,IF(X712="C",B712,""))</f>
        <v>45189</v>
      </c>
      <c r="Z712" s="30"/>
      <c r="AA712" s="27"/>
      <c r="AB712" s="27">
        <f t="shared" ref="AB712:AB715" si="829">IF(X712="V",B$3-Y712,IF(X712="C","",""))</f>
        <v>723</v>
      </c>
      <c r="AC712" s="31" t="str">
        <f t="shared" ref="AC712:AC715" si="830">IF(X712="","",IF(X712="V","",IF(X712="C",Z712-Y712,"Yikes")))</f>
        <v/>
      </c>
      <c r="AD712" s="14" t="s">
        <v>3691</v>
      </c>
      <c r="AF712" s="14"/>
      <c r="AG712" s="14"/>
      <c r="AH712" s="14"/>
      <c r="AI712" s="14"/>
      <c r="AJ712" s="14"/>
      <c r="AK712" s="14"/>
      <c r="AL712" s="14"/>
    </row>
    <row r="713" ht="14.25" customHeight="1">
      <c r="A713" s="14">
        <v>12.0</v>
      </c>
      <c r="B713" s="30">
        <v>45189.0</v>
      </c>
      <c r="C713" s="31">
        <f t="shared" si="826"/>
        <v>723</v>
      </c>
      <c r="D713" s="14" t="s">
        <v>3692</v>
      </c>
      <c r="E713" s="34">
        <v>11468.0</v>
      </c>
      <c r="F713" s="27" t="s">
        <v>52</v>
      </c>
      <c r="G713" s="27">
        <v>42.0</v>
      </c>
      <c r="H713" s="27">
        <v>4.0</v>
      </c>
      <c r="I713" s="27">
        <v>1.0</v>
      </c>
      <c r="J713" s="27">
        <v>47.0</v>
      </c>
      <c r="K713" s="27"/>
      <c r="L713" s="27"/>
      <c r="M713" s="27"/>
      <c r="N713" s="27"/>
      <c r="O713" s="45" t="str">
        <f t="shared" ref="O713:P713" si="827">IF(M713&gt;0,1,"")</f>
        <v/>
      </c>
      <c r="P713" s="45" t="str">
        <f t="shared" si="827"/>
        <v/>
      </c>
      <c r="Q713" s="45"/>
      <c r="R713" s="14" t="s">
        <v>445</v>
      </c>
      <c r="S713" s="35" t="s">
        <v>447</v>
      </c>
      <c r="T713" s="35" t="s">
        <v>341</v>
      </c>
      <c r="U713" s="35" t="s">
        <v>28</v>
      </c>
      <c r="V713" s="144">
        <v>84118.0</v>
      </c>
      <c r="W713" s="35" t="s">
        <v>29</v>
      </c>
      <c r="X713" s="36" t="s">
        <v>64</v>
      </c>
      <c r="Y713" s="29">
        <f t="shared" si="828"/>
        <v>45189</v>
      </c>
      <c r="Z713" s="30">
        <v>45204.0</v>
      </c>
      <c r="AA713" s="27" t="s">
        <v>3693</v>
      </c>
      <c r="AB713" s="27" t="str">
        <f t="shared" si="829"/>
        <v/>
      </c>
      <c r="AC713" s="31">
        <f t="shared" si="830"/>
        <v>15</v>
      </c>
      <c r="AD713" s="14" t="s">
        <v>3694</v>
      </c>
      <c r="AF713" s="35"/>
      <c r="AG713" s="35"/>
      <c r="AH713" s="14"/>
      <c r="AI713" s="14"/>
      <c r="AJ713" s="14"/>
      <c r="AK713" s="14"/>
      <c r="AL713" s="14"/>
    </row>
    <row r="714" ht="14.25" customHeight="1">
      <c r="A714" s="14">
        <v>8.0</v>
      </c>
      <c r="B714" s="30">
        <v>45190.0</v>
      </c>
      <c r="C714" s="31">
        <f t="shared" si="826"/>
        <v>722</v>
      </c>
      <c r="D714" s="14" t="s">
        <v>3695</v>
      </c>
      <c r="E714" s="34">
        <v>84987.0</v>
      </c>
      <c r="F714" s="27" t="s">
        <v>52</v>
      </c>
      <c r="G714" s="27">
        <v>24.0</v>
      </c>
      <c r="H714" s="27">
        <v>2.0</v>
      </c>
      <c r="I714" s="27">
        <v>1.0</v>
      </c>
      <c r="J714" s="27">
        <v>27.0</v>
      </c>
      <c r="K714" s="27"/>
      <c r="L714" s="27"/>
      <c r="M714" s="27"/>
      <c r="N714" s="27"/>
      <c r="O714" s="45" t="str">
        <f t="shared" ref="O714:P714" si="831">IF(M714&gt;0,1,"")</f>
        <v/>
      </c>
      <c r="P714" s="45" t="str">
        <f t="shared" si="831"/>
        <v/>
      </c>
      <c r="Q714" s="45"/>
      <c r="R714" s="14" t="s">
        <v>1829</v>
      </c>
      <c r="S714" s="35" t="s">
        <v>1830</v>
      </c>
      <c r="T714" s="35" t="s">
        <v>186</v>
      </c>
      <c r="U714" s="35" t="s">
        <v>28</v>
      </c>
      <c r="V714" s="144">
        <v>84107.0</v>
      </c>
      <c r="W714" s="35" t="s">
        <v>29</v>
      </c>
      <c r="X714" s="42" t="s">
        <v>64</v>
      </c>
      <c r="Y714" s="29">
        <f t="shared" si="828"/>
        <v>45190</v>
      </c>
      <c r="Z714" s="30">
        <v>45205.0</v>
      </c>
      <c r="AA714" s="27" t="s">
        <v>3696</v>
      </c>
      <c r="AB714" s="27" t="str">
        <f t="shared" si="829"/>
        <v/>
      </c>
      <c r="AC714" s="31">
        <f t="shared" si="830"/>
        <v>15</v>
      </c>
      <c r="AD714" s="14" t="s">
        <v>3697</v>
      </c>
      <c r="AF714" s="14"/>
      <c r="AG714" s="14"/>
      <c r="AH714" s="14"/>
      <c r="AI714" s="14"/>
      <c r="AJ714" s="14"/>
      <c r="AK714" s="14"/>
      <c r="AL714" s="14"/>
    </row>
    <row r="715" ht="14.25" customHeight="1">
      <c r="A715" s="14">
        <v>10.0</v>
      </c>
      <c r="B715" s="30">
        <v>45190.0</v>
      </c>
      <c r="C715" s="31">
        <f t="shared" si="826"/>
        <v>722</v>
      </c>
      <c r="D715" s="14" t="s">
        <v>3698</v>
      </c>
      <c r="E715" s="34">
        <v>15948.0</v>
      </c>
      <c r="F715" s="27" t="s">
        <v>52</v>
      </c>
      <c r="G715" s="27">
        <v>50.0</v>
      </c>
      <c r="H715" s="27">
        <v>4.0</v>
      </c>
      <c r="I715" s="27">
        <v>1.0</v>
      </c>
      <c r="J715" s="27">
        <v>55.0</v>
      </c>
      <c r="K715" s="27"/>
      <c r="L715" s="27"/>
      <c r="M715" s="27"/>
      <c r="N715" s="27"/>
      <c r="O715" s="45" t="str">
        <f t="shared" ref="O715:P715" si="832">IF(M715&gt;0,1,"")</f>
        <v/>
      </c>
      <c r="P715" s="45" t="str">
        <f t="shared" si="832"/>
        <v/>
      </c>
      <c r="Q715" s="45"/>
      <c r="R715" s="14" t="s">
        <v>2011</v>
      </c>
      <c r="S715" s="35" t="s">
        <v>2012</v>
      </c>
      <c r="T715" s="35" t="s">
        <v>186</v>
      </c>
      <c r="U715" s="35" t="s">
        <v>28</v>
      </c>
      <c r="V715" s="144">
        <v>84123.0</v>
      </c>
      <c r="W715" s="35" t="s">
        <v>29</v>
      </c>
      <c r="X715" s="42" t="s">
        <v>64</v>
      </c>
      <c r="Y715" s="29">
        <f t="shared" si="828"/>
        <v>45190</v>
      </c>
      <c r="Z715" s="30">
        <v>45205.0</v>
      </c>
      <c r="AA715" s="27" t="s">
        <v>3699</v>
      </c>
      <c r="AB715" s="27" t="str">
        <f t="shared" si="829"/>
        <v/>
      </c>
      <c r="AC715" s="31">
        <f t="shared" si="830"/>
        <v>15</v>
      </c>
      <c r="AD715" s="14" t="s">
        <v>3700</v>
      </c>
      <c r="AF715" s="14"/>
      <c r="AG715" s="14"/>
      <c r="AH715" s="14"/>
      <c r="AI715" s="14"/>
      <c r="AJ715" s="14"/>
      <c r="AK715" s="14"/>
      <c r="AL715" s="14"/>
    </row>
    <row r="716" ht="14.25" customHeight="1">
      <c r="A716" s="14"/>
      <c r="B716" s="14"/>
      <c r="C716" s="27"/>
      <c r="D716" s="14"/>
      <c r="F716" s="27"/>
      <c r="G716" s="14"/>
      <c r="H716" s="14"/>
      <c r="I716" s="14"/>
      <c r="J716" s="27"/>
      <c r="K716" s="27"/>
      <c r="L716" s="27"/>
      <c r="M716" s="27"/>
      <c r="N716" s="27"/>
      <c r="O716" s="27"/>
      <c r="P716" s="27"/>
      <c r="Q716" s="27"/>
      <c r="R716" s="14"/>
      <c r="S716" s="14"/>
      <c r="T716" s="14"/>
      <c r="U716" s="14"/>
      <c r="V716" s="66"/>
      <c r="W716" s="14"/>
      <c r="X716" s="27"/>
      <c r="Y716" s="29"/>
      <c r="Z716" s="14"/>
      <c r="AA716" s="27"/>
      <c r="AB716" s="27"/>
      <c r="AC716" s="27"/>
      <c r="AD716" s="14"/>
      <c r="AE716" s="14"/>
      <c r="AF716" s="14"/>
    </row>
    <row r="717" ht="14.25" customHeight="1">
      <c r="A717" s="14">
        <v>8.0</v>
      </c>
      <c r="B717" s="30">
        <v>44952.0</v>
      </c>
      <c r="C717" s="31">
        <f t="shared" ref="C717:C718" si="834">B$3-B717</f>
        <v>960</v>
      </c>
      <c r="D717" s="14" t="s">
        <v>3376</v>
      </c>
      <c r="E717" s="34">
        <v>45245.0</v>
      </c>
      <c r="F717" s="27" t="s">
        <v>52</v>
      </c>
      <c r="G717" s="27">
        <v>24.0</v>
      </c>
      <c r="H717" s="27">
        <v>3.0</v>
      </c>
      <c r="I717" s="27">
        <v>1.0</v>
      </c>
      <c r="J717" s="27">
        <v>28.0</v>
      </c>
      <c r="K717" s="27"/>
      <c r="L717" s="27"/>
      <c r="M717" s="27"/>
      <c r="N717" s="27"/>
      <c r="O717" s="45" t="str">
        <f t="shared" ref="O717:P717" si="833">IF(M717&gt;0,1,"")</f>
        <v/>
      </c>
      <c r="P717" s="45" t="str">
        <f t="shared" si="833"/>
        <v/>
      </c>
      <c r="Q717" s="45"/>
      <c r="R717" s="14" t="s">
        <v>1153</v>
      </c>
      <c r="S717" s="35" t="s">
        <v>1154</v>
      </c>
      <c r="T717" s="35" t="s">
        <v>292</v>
      </c>
      <c r="U717" s="35" t="s">
        <v>28</v>
      </c>
      <c r="V717" s="144">
        <v>84119.0</v>
      </c>
      <c r="W717" s="35" t="s">
        <v>29</v>
      </c>
      <c r="X717" s="42" t="s">
        <v>64</v>
      </c>
      <c r="Y717" s="29">
        <v>45205.0</v>
      </c>
      <c r="Z717" s="30">
        <v>45212.0</v>
      </c>
      <c r="AA717" s="27" t="s">
        <v>3701</v>
      </c>
      <c r="AB717" s="27" t="str">
        <f t="shared" ref="AB717:AB718" si="836">IF(X717="V",B$3-Y717,IF(X717="C","",""))</f>
        <v/>
      </c>
      <c r="AC717" s="31">
        <f t="shared" ref="AC717:AC718" si="837">IF(X717="","",IF(X717="V","",IF(X717="C",Z717-Y717,"Yikes")))</f>
        <v>7</v>
      </c>
      <c r="AD717" s="14" t="s">
        <v>3702</v>
      </c>
      <c r="AF717" s="67"/>
      <c r="AG717" s="56"/>
      <c r="AH717" s="14"/>
      <c r="AI717" s="14"/>
      <c r="AJ717" s="14"/>
      <c r="AK717" s="14"/>
      <c r="AL717" s="14"/>
    </row>
    <row r="718" ht="14.25" customHeight="1">
      <c r="A718" s="14">
        <v>4.0</v>
      </c>
      <c r="B718" s="30">
        <v>45195.0</v>
      </c>
      <c r="C718" s="31">
        <f t="shared" si="834"/>
        <v>717</v>
      </c>
      <c r="D718" s="14" t="s">
        <v>3703</v>
      </c>
      <c r="E718" s="34">
        <v>31181.0</v>
      </c>
      <c r="F718" s="27" t="s">
        <v>52</v>
      </c>
      <c r="G718" s="27">
        <v>14.0</v>
      </c>
      <c r="H718" s="27">
        <v>3.0</v>
      </c>
      <c r="I718" s="27">
        <v>1.0</v>
      </c>
      <c r="J718" s="27">
        <v>18.0</v>
      </c>
      <c r="K718" s="27"/>
      <c r="L718" s="27"/>
      <c r="M718" s="27"/>
      <c r="N718" s="27"/>
      <c r="O718" s="45" t="str">
        <f t="shared" ref="O718:P718" si="835">IF(M718&gt;0,1,"")</f>
        <v/>
      </c>
      <c r="P718" s="45" t="str">
        <f t="shared" si="835"/>
        <v/>
      </c>
      <c r="Q718" s="45"/>
      <c r="R718" s="14" t="s">
        <v>832</v>
      </c>
      <c r="S718" s="35" t="s">
        <v>833</v>
      </c>
      <c r="T718" s="35" t="s">
        <v>731</v>
      </c>
      <c r="U718" s="35" t="s">
        <v>28</v>
      </c>
      <c r="V718" s="144">
        <v>84107.0</v>
      </c>
      <c r="W718" s="35" t="s">
        <v>29</v>
      </c>
      <c r="X718" s="42" t="s">
        <v>64</v>
      </c>
      <c r="Y718" s="29">
        <f>IF(X718="V",B718,IF(X718="C",B718,""))</f>
        <v>45195</v>
      </c>
      <c r="Z718" s="30">
        <v>45212.0</v>
      </c>
      <c r="AA718" s="27" t="s">
        <v>3704</v>
      </c>
      <c r="AB718" s="27" t="str">
        <f t="shared" si="836"/>
        <v/>
      </c>
      <c r="AC718" s="31">
        <f t="shared" si="837"/>
        <v>17</v>
      </c>
      <c r="AD718" s="14" t="s">
        <v>3705</v>
      </c>
      <c r="AF718" s="14"/>
      <c r="AG718" s="14"/>
      <c r="AH718" s="14"/>
      <c r="AI718" s="14"/>
      <c r="AJ718" s="14"/>
      <c r="AK718" s="14"/>
      <c r="AL718" s="14"/>
    </row>
    <row r="719" ht="14.25" customHeight="1">
      <c r="A719" s="14"/>
      <c r="B719" s="14"/>
      <c r="C719" s="27"/>
      <c r="D719" s="14"/>
      <c r="F719" s="27"/>
      <c r="G719" s="14"/>
      <c r="H719" s="14"/>
      <c r="I719" s="14"/>
      <c r="J719" s="27"/>
      <c r="K719" s="27"/>
      <c r="L719" s="27"/>
      <c r="M719" s="27"/>
      <c r="N719" s="27"/>
      <c r="O719" s="27"/>
      <c r="P719" s="27"/>
      <c r="Q719" s="27"/>
      <c r="R719" s="14"/>
      <c r="S719" s="14"/>
      <c r="T719" s="14"/>
      <c r="U719" s="14"/>
      <c r="V719" s="66"/>
      <c r="W719" s="14"/>
      <c r="X719" s="27"/>
      <c r="Y719" s="29"/>
      <c r="Z719" s="14"/>
      <c r="AA719" s="27"/>
      <c r="AB719" s="27"/>
      <c r="AC719" s="27"/>
      <c r="AD719" s="14"/>
      <c r="AE719" s="14"/>
      <c r="AF719" s="14"/>
    </row>
    <row r="720" ht="14.25" customHeight="1">
      <c r="A720" s="14">
        <v>8.0</v>
      </c>
      <c r="B720" s="149">
        <v>45180.0</v>
      </c>
      <c r="C720" s="150">
        <f t="shared" ref="C720:C725" si="838">B$3-B720</f>
        <v>732</v>
      </c>
      <c r="D720" s="56" t="s">
        <v>3706</v>
      </c>
      <c r="E720" s="56">
        <v>30439.0</v>
      </c>
      <c r="F720" s="151" t="s">
        <v>52</v>
      </c>
      <c r="G720" s="151">
        <v>28.0</v>
      </c>
      <c r="H720" s="151">
        <v>3.0</v>
      </c>
      <c r="I720" s="151">
        <v>1.0</v>
      </c>
      <c r="J720" s="154">
        <v>32.0</v>
      </c>
      <c r="K720" s="151"/>
      <c r="L720" s="151"/>
      <c r="M720" s="151"/>
      <c r="N720" s="151"/>
      <c r="O720" s="151"/>
      <c r="P720" s="151"/>
      <c r="Q720" s="151"/>
      <c r="R720" s="56" t="s">
        <v>3172</v>
      </c>
      <c r="S720" s="67" t="s">
        <v>3173</v>
      </c>
      <c r="T720" s="67" t="s">
        <v>2093</v>
      </c>
      <c r="U720" s="67" t="s">
        <v>28</v>
      </c>
      <c r="V720" s="116">
        <v>84060.0</v>
      </c>
      <c r="W720" s="67" t="s">
        <v>2094</v>
      </c>
      <c r="X720" s="152" t="s">
        <v>64</v>
      </c>
      <c r="Y720" s="153">
        <f t="shared" ref="Y720:Y725" si="839">IF(X720="V",B720,IF(X720="C",B720,""))</f>
        <v>45180</v>
      </c>
      <c r="Z720" s="153">
        <v>45215.0</v>
      </c>
      <c r="AA720" s="67" t="s">
        <v>3707</v>
      </c>
      <c r="AB720" s="151" t="str">
        <f t="shared" ref="AB720:AB725" si="840">IF(X720="V",B$3-Y720,IF(X720="C","",""))</f>
        <v/>
      </c>
      <c r="AC720" s="150">
        <f t="shared" ref="AC720:AC725" si="841">IF(X720="","",IF(X720="V","",IF(X720="C",Z720-Y720,"Yikes")))</f>
        <v>35</v>
      </c>
      <c r="AD720" s="67" t="s">
        <v>3708</v>
      </c>
      <c r="AF720" s="14"/>
      <c r="AG720" s="14"/>
      <c r="AH720" s="14"/>
      <c r="AI720" s="14"/>
      <c r="AJ720" s="14"/>
      <c r="AK720" s="14"/>
      <c r="AL720" s="14"/>
    </row>
    <row r="721" ht="14.25" customHeight="1">
      <c r="A721" s="14">
        <v>4.0</v>
      </c>
      <c r="B721" s="149">
        <v>45191.0</v>
      </c>
      <c r="C721" s="150">
        <f t="shared" si="838"/>
        <v>721</v>
      </c>
      <c r="D721" s="56" t="s">
        <v>3709</v>
      </c>
      <c r="E721" s="56">
        <v>104385.0</v>
      </c>
      <c r="F721" s="151" t="s">
        <v>52</v>
      </c>
      <c r="G721" s="151">
        <v>14.0</v>
      </c>
      <c r="H721" s="151">
        <v>3.0</v>
      </c>
      <c r="I721" s="151">
        <v>1.0</v>
      </c>
      <c r="J721" s="151">
        <v>19.0</v>
      </c>
      <c r="K721" s="151"/>
      <c r="L721" s="151"/>
      <c r="M721" s="151"/>
      <c r="N721" s="151"/>
      <c r="O721" s="151"/>
      <c r="P721" s="151"/>
      <c r="Q721" s="151"/>
      <c r="R721" s="56" t="s">
        <v>3710</v>
      </c>
      <c r="S721" s="67" t="s">
        <v>3711</v>
      </c>
      <c r="T721" s="67" t="s">
        <v>2093</v>
      </c>
      <c r="U721" s="67" t="s">
        <v>28</v>
      </c>
      <c r="V721" s="116">
        <v>84098.0</v>
      </c>
      <c r="W721" s="67" t="s">
        <v>2094</v>
      </c>
      <c r="X721" s="152" t="s">
        <v>64</v>
      </c>
      <c r="Y721" s="153">
        <f t="shared" si="839"/>
        <v>45191</v>
      </c>
      <c r="Z721" s="153">
        <v>45215.0</v>
      </c>
      <c r="AA721" s="67" t="s">
        <v>3712</v>
      </c>
      <c r="AB721" s="152" t="str">
        <f t="shared" si="840"/>
        <v/>
      </c>
      <c r="AC721" s="150">
        <f t="shared" si="841"/>
        <v>24</v>
      </c>
      <c r="AD721" s="67" t="s">
        <v>3713</v>
      </c>
      <c r="AF721" s="14"/>
      <c r="AG721" s="14"/>
      <c r="AH721" s="14"/>
      <c r="AI721" s="14"/>
      <c r="AJ721" s="14"/>
      <c r="AK721" s="14"/>
      <c r="AL721" s="14"/>
    </row>
    <row r="722" ht="14.25" customHeight="1">
      <c r="A722" s="32">
        <v>16.0</v>
      </c>
      <c r="B722" s="46">
        <v>45188.0</v>
      </c>
      <c r="C722" s="47">
        <f t="shared" si="838"/>
        <v>724</v>
      </c>
      <c r="D722" s="32" t="s">
        <v>3714</v>
      </c>
      <c r="E722" s="32">
        <v>1.224268E7</v>
      </c>
      <c r="F722" s="48" t="s">
        <v>52</v>
      </c>
      <c r="G722" s="48">
        <v>64.0</v>
      </c>
      <c r="H722" s="48">
        <v>5.0</v>
      </c>
      <c r="I722" s="48">
        <v>2.0</v>
      </c>
      <c r="J722" s="48">
        <v>71.0</v>
      </c>
      <c r="K722" s="48"/>
      <c r="L722" s="48"/>
      <c r="M722" s="48"/>
      <c r="N722" s="48"/>
      <c r="O722" s="45"/>
      <c r="P722" s="45"/>
      <c r="Q722" s="45"/>
      <c r="R722" s="32" t="s">
        <v>88</v>
      </c>
      <c r="S722" s="51" t="s">
        <v>90</v>
      </c>
      <c r="T722" s="51" t="s">
        <v>91</v>
      </c>
      <c r="U722" s="51" t="s">
        <v>28</v>
      </c>
      <c r="V722" s="84">
        <v>84074.0</v>
      </c>
      <c r="W722" s="51" t="s">
        <v>75</v>
      </c>
      <c r="X722" s="55" t="s">
        <v>64</v>
      </c>
      <c r="Y722" s="46">
        <f t="shared" si="839"/>
        <v>45188</v>
      </c>
      <c r="Z722" s="46">
        <v>45216.0</v>
      </c>
      <c r="AA722" s="48" t="s">
        <v>3715</v>
      </c>
      <c r="AB722" s="48" t="str">
        <f t="shared" si="840"/>
        <v/>
      </c>
      <c r="AC722" s="47">
        <f t="shared" si="841"/>
        <v>28</v>
      </c>
      <c r="AD722" s="32" t="s">
        <v>3716</v>
      </c>
      <c r="AE722" s="56"/>
      <c r="AF722" s="14"/>
      <c r="AG722" s="14"/>
      <c r="AH722" s="14"/>
      <c r="AI722" s="14"/>
      <c r="AJ722" s="14"/>
      <c r="AK722" s="14"/>
      <c r="AL722" s="14"/>
    </row>
    <row r="723" ht="14.25" customHeight="1">
      <c r="A723" s="14">
        <v>17.0</v>
      </c>
      <c r="B723" s="30">
        <v>45210.0</v>
      </c>
      <c r="C723" s="31">
        <f t="shared" si="838"/>
        <v>702</v>
      </c>
      <c r="D723" s="14" t="s">
        <v>3717</v>
      </c>
      <c r="E723" s="34">
        <v>137170.0</v>
      </c>
      <c r="F723" s="27" t="s">
        <v>52</v>
      </c>
      <c r="G723" s="27">
        <v>65.0</v>
      </c>
      <c r="H723" s="27">
        <v>5.0</v>
      </c>
      <c r="I723" s="27">
        <v>2.0</v>
      </c>
      <c r="J723" s="27">
        <v>72.0</v>
      </c>
      <c r="K723" s="27"/>
      <c r="L723" s="27"/>
      <c r="M723" s="27"/>
      <c r="N723" s="27"/>
      <c r="O723" s="45" t="str">
        <f t="shared" ref="O723:P723" si="842">IF(M723&gt;0,1,"")</f>
        <v/>
      </c>
      <c r="P723" s="45" t="str">
        <f t="shared" si="842"/>
        <v/>
      </c>
      <c r="Q723" s="45"/>
      <c r="R723" s="14" t="s">
        <v>1723</v>
      </c>
      <c r="S723" s="35" t="s">
        <v>1724</v>
      </c>
      <c r="T723" s="35" t="s">
        <v>292</v>
      </c>
      <c r="U723" s="35" t="s">
        <v>28</v>
      </c>
      <c r="V723" s="144">
        <v>84120.0</v>
      </c>
      <c r="W723" s="35" t="s">
        <v>29</v>
      </c>
      <c r="X723" s="42" t="s">
        <v>64</v>
      </c>
      <c r="Y723" s="29">
        <f t="shared" si="839"/>
        <v>45210</v>
      </c>
      <c r="Z723" s="30">
        <v>45217.0</v>
      </c>
      <c r="AA723" s="27" t="s">
        <v>3718</v>
      </c>
      <c r="AB723" s="27" t="str">
        <f t="shared" si="840"/>
        <v/>
      </c>
      <c r="AC723" s="31">
        <f t="shared" si="841"/>
        <v>7</v>
      </c>
      <c r="AD723" s="14" t="s">
        <v>3719</v>
      </c>
      <c r="AF723" s="14"/>
      <c r="AG723" s="14"/>
      <c r="AH723" s="14"/>
      <c r="AI723" s="14"/>
      <c r="AJ723" s="14"/>
      <c r="AK723" s="14"/>
      <c r="AL723" s="14"/>
    </row>
    <row r="724" ht="14.25" customHeight="1">
      <c r="A724" s="14">
        <v>8.0</v>
      </c>
      <c r="B724" s="30">
        <v>45212.0</v>
      </c>
      <c r="C724" s="31">
        <f t="shared" si="838"/>
        <v>700</v>
      </c>
      <c r="D724" s="14" t="s">
        <v>3720</v>
      </c>
      <c r="E724" s="34">
        <v>79034.0</v>
      </c>
      <c r="F724" s="27" t="s">
        <v>52</v>
      </c>
      <c r="G724" s="27">
        <v>24.0</v>
      </c>
      <c r="H724" s="27">
        <v>3.0</v>
      </c>
      <c r="I724" s="27">
        <v>1.0</v>
      </c>
      <c r="J724" s="27">
        <v>28.0</v>
      </c>
      <c r="K724" s="27"/>
      <c r="L724" s="27"/>
      <c r="M724" s="27"/>
      <c r="N724" s="27"/>
      <c r="O724" s="45" t="str">
        <f t="shared" ref="O724:P724" si="843">IF(M724&gt;0,1,"")</f>
        <v/>
      </c>
      <c r="P724" s="45" t="str">
        <f t="shared" si="843"/>
        <v/>
      </c>
      <c r="Q724" s="45"/>
      <c r="R724" s="14" t="s">
        <v>317</v>
      </c>
      <c r="S724" s="35" t="s">
        <v>319</v>
      </c>
      <c r="T724" s="35" t="s">
        <v>292</v>
      </c>
      <c r="U724" s="35" t="s">
        <v>28</v>
      </c>
      <c r="V724" s="144">
        <v>84120.0</v>
      </c>
      <c r="W724" s="35" t="s">
        <v>29</v>
      </c>
      <c r="X724" s="42" t="s">
        <v>64</v>
      </c>
      <c r="Y724" s="29">
        <f t="shared" si="839"/>
        <v>45212</v>
      </c>
      <c r="Z724" s="30">
        <v>45218.0</v>
      </c>
      <c r="AA724" s="27" t="s">
        <v>3721</v>
      </c>
      <c r="AB724" s="27" t="str">
        <f t="shared" si="840"/>
        <v/>
      </c>
      <c r="AC724" s="31">
        <f t="shared" si="841"/>
        <v>6</v>
      </c>
      <c r="AD724" s="14" t="s">
        <v>3722</v>
      </c>
      <c r="AF724" s="14"/>
      <c r="AG724" s="14"/>
      <c r="AH724" s="14"/>
      <c r="AI724" s="14"/>
      <c r="AJ724" s="14"/>
      <c r="AK724" s="14"/>
      <c r="AL724" s="14"/>
    </row>
    <row r="725" ht="14.25" customHeight="1">
      <c r="A725" s="14">
        <v>10.0</v>
      </c>
      <c r="B725" s="30">
        <v>45189.0</v>
      </c>
      <c r="C725" s="31">
        <f t="shared" si="838"/>
        <v>723</v>
      </c>
      <c r="D725" s="14" t="s">
        <v>3690</v>
      </c>
      <c r="E725" s="34">
        <v>54427.0</v>
      </c>
      <c r="F725" s="27" t="s">
        <v>52</v>
      </c>
      <c r="G725" s="27">
        <v>34.0</v>
      </c>
      <c r="H725" s="27">
        <v>4.0</v>
      </c>
      <c r="I725" s="27">
        <v>1.0</v>
      </c>
      <c r="J725" s="27">
        <v>39.0</v>
      </c>
      <c r="K725" s="27"/>
      <c r="L725" s="27"/>
      <c r="M725" s="27"/>
      <c r="N725" s="27"/>
      <c r="O725" s="45" t="str">
        <f t="shared" ref="O725:P725" si="844">IF(M725&gt;0,1,"")</f>
        <v/>
      </c>
      <c r="P725" s="45" t="str">
        <f t="shared" si="844"/>
        <v/>
      </c>
      <c r="Q725" s="45"/>
      <c r="R725" s="14" t="s">
        <v>451</v>
      </c>
      <c r="S725" s="35" t="s">
        <v>452</v>
      </c>
      <c r="T725" s="35" t="s">
        <v>453</v>
      </c>
      <c r="U725" s="35" t="s">
        <v>28</v>
      </c>
      <c r="V725" s="144">
        <v>84088.0</v>
      </c>
      <c r="W725" s="35" t="s">
        <v>29</v>
      </c>
      <c r="X725" s="42" t="s">
        <v>64</v>
      </c>
      <c r="Y725" s="29">
        <f t="shared" si="839"/>
        <v>45189</v>
      </c>
      <c r="Z725" s="30">
        <v>45219.0</v>
      </c>
      <c r="AA725" s="27" t="s">
        <v>3723</v>
      </c>
      <c r="AB725" s="27" t="str">
        <f t="shared" si="840"/>
        <v/>
      </c>
      <c r="AC725" s="31">
        <f t="shared" si="841"/>
        <v>30</v>
      </c>
      <c r="AD725" s="14" t="s">
        <v>3691</v>
      </c>
      <c r="AF725" s="14"/>
      <c r="AG725" s="14"/>
      <c r="AH725" s="14"/>
      <c r="AI725" s="14"/>
      <c r="AJ725" s="14"/>
      <c r="AK725" s="14"/>
      <c r="AL725" s="14"/>
    </row>
    <row r="726" ht="14.25" customHeight="1">
      <c r="A726" s="14"/>
      <c r="B726" s="14"/>
      <c r="C726" s="27"/>
      <c r="D726" s="14"/>
      <c r="F726" s="27"/>
      <c r="G726" s="14"/>
      <c r="H726" s="14"/>
      <c r="I726" s="14"/>
      <c r="J726" s="27"/>
      <c r="K726" s="27"/>
      <c r="L726" s="27"/>
      <c r="M726" s="27"/>
      <c r="N726" s="27"/>
      <c r="O726" s="27"/>
      <c r="P726" s="27"/>
      <c r="Q726" s="27"/>
      <c r="R726" s="14"/>
      <c r="S726" s="14"/>
      <c r="T726" s="14"/>
      <c r="U726" s="14"/>
      <c r="V726" s="66"/>
      <c r="W726" s="14"/>
      <c r="X726" s="27"/>
      <c r="Y726" s="29"/>
      <c r="Z726" s="14"/>
      <c r="AA726" s="27"/>
      <c r="AB726" s="27"/>
      <c r="AC726" s="27"/>
      <c r="AD726" s="14"/>
      <c r="AE726" s="14"/>
      <c r="AF726" s="14"/>
    </row>
    <row r="727" ht="14.25" customHeight="1">
      <c r="A727" s="59">
        <v>20.0</v>
      </c>
      <c r="B727" s="60">
        <v>45195.0</v>
      </c>
      <c r="C727" s="31">
        <f t="shared" ref="C727:C729" si="846">B$3-B727</f>
        <v>717</v>
      </c>
      <c r="D727" s="59" t="s">
        <v>3724</v>
      </c>
      <c r="E727" s="59">
        <v>126767.0</v>
      </c>
      <c r="F727" s="45" t="s">
        <v>52</v>
      </c>
      <c r="G727" s="45">
        <v>84.0</v>
      </c>
      <c r="H727" s="45">
        <v>6.0</v>
      </c>
      <c r="I727" s="45">
        <v>2.0</v>
      </c>
      <c r="J727" s="45">
        <v>92.0</v>
      </c>
      <c r="K727" s="45"/>
      <c r="L727" s="45"/>
      <c r="M727" s="45">
        <v>4.0</v>
      </c>
      <c r="N727" s="45">
        <v>0.0</v>
      </c>
      <c r="O727" s="45">
        <f t="shared" ref="O727:P727" si="845">IF(M727&gt;0,1,"")</f>
        <v>1</v>
      </c>
      <c r="P727" s="45" t="str">
        <f t="shared" si="845"/>
        <v/>
      </c>
      <c r="Q727" s="45"/>
      <c r="R727" s="59" t="s">
        <v>1821</v>
      </c>
      <c r="S727" s="62" t="s">
        <v>1823</v>
      </c>
      <c r="T727" s="62" t="s">
        <v>39</v>
      </c>
      <c r="U727" s="62" t="s">
        <v>28</v>
      </c>
      <c r="V727" s="114">
        <v>84065.0</v>
      </c>
      <c r="W727" s="62" t="s">
        <v>29</v>
      </c>
      <c r="X727" s="64" t="s">
        <v>64</v>
      </c>
      <c r="Y727" s="60">
        <f t="shared" ref="Y727:Y729" si="847">IF(X727="V",B727,IF(X727="C",B727,""))</f>
        <v>45195</v>
      </c>
      <c r="Z727" s="60">
        <v>45223.0</v>
      </c>
      <c r="AA727" s="45" t="s">
        <v>3725</v>
      </c>
      <c r="AB727" s="45" t="str">
        <f t="shared" ref="AB727:AB729" si="848">IF(X727="V",B$3-Y727,IF(X727="C","",""))</f>
        <v/>
      </c>
      <c r="AC727" s="61">
        <f t="shared" ref="AC727:AC729" si="849">IF(X727="","",IF(X727="V","",IF(X727="C",Z727-Y727,"Yikes")))</f>
        <v>28</v>
      </c>
      <c r="AD727" s="59" t="s">
        <v>3726</v>
      </c>
      <c r="AF727" s="14"/>
      <c r="AG727" s="14"/>
      <c r="AH727" s="14"/>
      <c r="AI727" s="14"/>
      <c r="AJ727" s="14"/>
      <c r="AK727" s="14"/>
      <c r="AL727" s="14"/>
    </row>
    <row r="728" ht="14.25" customHeight="1">
      <c r="A728" s="39">
        <v>4.0</v>
      </c>
      <c r="B728" s="37">
        <v>45156.0</v>
      </c>
      <c r="C728" s="38">
        <f t="shared" si="846"/>
        <v>756</v>
      </c>
      <c r="D728" s="39" t="s">
        <v>3727</v>
      </c>
      <c r="E728" s="39">
        <v>1480.0</v>
      </c>
      <c r="F728" s="36" t="s">
        <v>52</v>
      </c>
      <c r="G728" s="36">
        <v>14.0</v>
      </c>
      <c r="H728" s="36">
        <v>3.0</v>
      </c>
      <c r="I728" s="36">
        <v>1.0</v>
      </c>
      <c r="J728" s="36">
        <v>18.0</v>
      </c>
      <c r="O728" s="14"/>
      <c r="P728" s="14"/>
      <c r="Q728" s="14"/>
      <c r="R728" s="39" t="s">
        <v>3728</v>
      </c>
      <c r="S728" s="44" t="s">
        <v>3729</v>
      </c>
      <c r="T728" s="39" t="s">
        <v>243</v>
      </c>
      <c r="U728" s="39" t="s">
        <v>28</v>
      </c>
      <c r="V728" s="81">
        <v>84062.0</v>
      </c>
      <c r="W728" s="39" t="s">
        <v>35</v>
      </c>
      <c r="X728" s="36" t="s">
        <v>1642</v>
      </c>
      <c r="Y728" s="37">
        <f t="shared" si="847"/>
        <v>45156</v>
      </c>
      <c r="Z728" s="37"/>
      <c r="AA728" s="36"/>
      <c r="AB728" s="36">
        <f t="shared" si="848"/>
        <v>756</v>
      </c>
      <c r="AC728" s="38" t="str">
        <f t="shared" si="849"/>
        <v/>
      </c>
      <c r="AD728" s="146" t="s">
        <v>3730</v>
      </c>
      <c r="AF728" s="14"/>
      <c r="AG728" s="14"/>
      <c r="AH728" s="14"/>
      <c r="AI728" s="14"/>
      <c r="AJ728" s="14"/>
      <c r="AK728" s="14"/>
      <c r="AL728" s="14"/>
    </row>
    <row r="729" ht="14.25" customHeight="1">
      <c r="A729" s="39">
        <v>12.0</v>
      </c>
      <c r="B729" s="37">
        <v>45201.0</v>
      </c>
      <c r="C729" s="38">
        <f t="shared" si="846"/>
        <v>711</v>
      </c>
      <c r="D729" s="39" t="s">
        <v>3731</v>
      </c>
      <c r="E729" s="40">
        <v>1.2238123E7</v>
      </c>
      <c r="F729" s="36" t="s">
        <v>52</v>
      </c>
      <c r="G729" s="36">
        <v>40.0</v>
      </c>
      <c r="H729" s="36">
        <v>3.0</v>
      </c>
      <c r="I729" s="36">
        <v>1.0</v>
      </c>
      <c r="J729" s="36">
        <v>44.0</v>
      </c>
      <c r="O729" s="14"/>
      <c r="P729" s="14"/>
      <c r="Q729" s="14"/>
      <c r="R729" s="39" t="s">
        <v>334</v>
      </c>
      <c r="S729" s="39" t="s">
        <v>336</v>
      </c>
      <c r="T729" s="39" t="s">
        <v>179</v>
      </c>
      <c r="U729" s="39" t="s">
        <v>28</v>
      </c>
      <c r="V729" s="81">
        <v>84043.0</v>
      </c>
      <c r="W729" s="39" t="s">
        <v>35</v>
      </c>
      <c r="X729" s="36" t="s">
        <v>64</v>
      </c>
      <c r="Y729" s="37">
        <f t="shared" si="847"/>
        <v>45201</v>
      </c>
      <c r="Z729" s="37">
        <v>45223.0</v>
      </c>
      <c r="AA729" s="36" t="s">
        <v>3732</v>
      </c>
      <c r="AB729" s="36" t="str">
        <f t="shared" si="848"/>
        <v/>
      </c>
      <c r="AC729" s="38">
        <f t="shared" si="849"/>
        <v>22</v>
      </c>
      <c r="AD729" s="146" t="s">
        <v>3733</v>
      </c>
      <c r="AF729" s="14"/>
      <c r="AG729" s="14"/>
      <c r="AH729" s="14"/>
      <c r="AI729" s="14"/>
      <c r="AJ729" s="14"/>
      <c r="AK729" s="14"/>
      <c r="AL729" s="14"/>
    </row>
    <row r="730" ht="14.25" customHeight="1">
      <c r="A730" s="14"/>
      <c r="B730" s="14"/>
      <c r="C730" s="27"/>
      <c r="D730" s="14"/>
      <c r="F730" s="27"/>
      <c r="G730" s="14"/>
      <c r="H730" s="14"/>
      <c r="I730" s="14"/>
      <c r="J730" s="27"/>
      <c r="K730" s="27"/>
      <c r="L730" s="27"/>
      <c r="M730" s="27"/>
      <c r="N730" s="27"/>
      <c r="O730" s="27"/>
      <c r="P730" s="27"/>
      <c r="Q730" s="27"/>
      <c r="R730" s="14"/>
      <c r="S730" s="14"/>
      <c r="T730" s="14"/>
      <c r="U730" s="14"/>
      <c r="V730" s="66"/>
      <c r="W730" s="14"/>
      <c r="X730" s="27"/>
      <c r="Y730" s="29"/>
      <c r="Z730" s="14"/>
      <c r="AA730" s="27"/>
      <c r="AB730" s="27"/>
      <c r="AC730" s="27"/>
      <c r="AD730" s="14"/>
      <c r="AE730" s="14"/>
      <c r="AF730" s="14"/>
    </row>
    <row r="731" ht="14.25" customHeight="1">
      <c r="A731" s="14">
        <v>10.0</v>
      </c>
      <c r="B731" s="30">
        <v>45219.0</v>
      </c>
      <c r="C731" s="31">
        <f t="shared" ref="C731:C733" si="851">B$3-B731</f>
        <v>693</v>
      </c>
      <c r="D731" s="14" t="s">
        <v>3734</v>
      </c>
      <c r="E731" s="34">
        <v>78787.0</v>
      </c>
      <c r="F731" s="27" t="s">
        <v>52</v>
      </c>
      <c r="G731" s="27">
        <v>44.0</v>
      </c>
      <c r="H731" s="27">
        <v>4.0</v>
      </c>
      <c r="I731" s="27">
        <v>1.0</v>
      </c>
      <c r="J731" s="27">
        <v>49.0</v>
      </c>
      <c r="K731" s="27"/>
      <c r="L731" s="27"/>
      <c r="M731" s="27"/>
      <c r="N731" s="27"/>
      <c r="O731" s="45" t="str">
        <f t="shared" ref="O731:P731" si="850">IF(M731&gt;0,1,"")</f>
        <v/>
      </c>
      <c r="P731" s="45" t="str">
        <f t="shared" si="850"/>
        <v/>
      </c>
      <c r="Q731" s="45"/>
      <c r="R731" s="14" t="s">
        <v>423</v>
      </c>
      <c r="S731" s="35" t="s">
        <v>424</v>
      </c>
      <c r="T731" s="35" t="s">
        <v>263</v>
      </c>
      <c r="U731" s="35" t="s">
        <v>28</v>
      </c>
      <c r="V731" s="144">
        <v>84067.0</v>
      </c>
      <c r="W731" s="35" t="s">
        <v>29</v>
      </c>
      <c r="X731" s="42" t="s">
        <v>64</v>
      </c>
      <c r="Y731" s="29">
        <f t="shared" ref="Y731:Y733" si="853">IF(X731="V",B731,IF(X731="C",B731,""))</f>
        <v>45219</v>
      </c>
      <c r="Z731" s="30">
        <v>45229.0</v>
      </c>
      <c r="AA731" s="27" t="s">
        <v>3735</v>
      </c>
      <c r="AB731" s="27" t="str">
        <f t="shared" ref="AB731:AB733" si="854">IF(X731="V",B$3-Y731,IF(X731="C","",""))</f>
        <v/>
      </c>
      <c r="AC731" s="31">
        <f t="shared" ref="AC731:AC733" si="855">IF(X731="","",IF(X731="V","",IF(X731="C",Z731-Y731,"Yikes")))</f>
        <v>10</v>
      </c>
      <c r="AD731" s="14" t="s">
        <v>3736</v>
      </c>
      <c r="AF731" s="14"/>
      <c r="AG731" s="14"/>
      <c r="AH731" s="14"/>
      <c r="AI731" s="14"/>
      <c r="AJ731" s="14"/>
      <c r="AK731" s="14"/>
      <c r="AL731" s="14"/>
    </row>
    <row r="732" ht="14.25" customHeight="1">
      <c r="A732" s="14">
        <v>16.0</v>
      </c>
      <c r="B732" s="30">
        <v>45222.0</v>
      </c>
      <c r="C732" s="31">
        <f t="shared" si="851"/>
        <v>690</v>
      </c>
      <c r="D732" s="14" t="s">
        <v>3737</v>
      </c>
      <c r="E732" s="34">
        <v>112929.0</v>
      </c>
      <c r="F732" s="27" t="s">
        <v>52</v>
      </c>
      <c r="G732" s="27">
        <v>80.0</v>
      </c>
      <c r="H732" s="27">
        <v>4.0</v>
      </c>
      <c r="I732" s="27">
        <v>2.0</v>
      </c>
      <c r="J732" s="27">
        <v>86.0</v>
      </c>
      <c r="K732" s="27"/>
      <c r="L732" s="27"/>
      <c r="M732" s="27"/>
      <c r="N732" s="27"/>
      <c r="O732" s="45" t="str">
        <f t="shared" ref="O732:P732" si="852">IF(M732&gt;0,1,"")</f>
        <v/>
      </c>
      <c r="P732" s="45" t="str">
        <f t="shared" si="852"/>
        <v/>
      </c>
      <c r="Q732" s="45"/>
      <c r="R732" s="14" t="s">
        <v>2024</v>
      </c>
      <c r="S732" s="35" t="s">
        <v>2025</v>
      </c>
      <c r="T732" s="35" t="s">
        <v>27</v>
      </c>
      <c r="U732" s="35" t="s">
        <v>28</v>
      </c>
      <c r="V732" s="144">
        <v>84121.0</v>
      </c>
      <c r="W732" s="35" t="s">
        <v>29</v>
      </c>
      <c r="X732" s="42" t="s">
        <v>64</v>
      </c>
      <c r="Y732" s="29">
        <f t="shared" si="853"/>
        <v>45222</v>
      </c>
      <c r="Z732" s="30">
        <v>45229.0</v>
      </c>
      <c r="AA732" s="27" t="s">
        <v>3738</v>
      </c>
      <c r="AB732" s="27" t="str">
        <f t="shared" si="854"/>
        <v/>
      </c>
      <c r="AC732" s="31">
        <f t="shared" si="855"/>
        <v>7</v>
      </c>
      <c r="AD732" s="14" t="s">
        <v>3739</v>
      </c>
      <c r="AF732" s="14"/>
      <c r="AG732" s="14"/>
      <c r="AH732" s="14"/>
      <c r="AI732" s="14"/>
      <c r="AJ732" s="14"/>
      <c r="AK732" s="14"/>
      <c r="AL732" s="14"/>
    </row>
    <row r="733" ht="14.25" customHeight="1">
      <c r="A733" s="14">
        <v>21.0</v>
      </c>
      <c r="B733" s="30">
        <v>45182.0</v>
      </c>
      <c r="C733" s="31">
        <f t="shared" si="851"/>
        <v>730</v>
      </c>
      <c r="D733" s="14" t="s">
        <v>3740</v>
      </c>
      <c r="E733" s="34">
        <v>1.2234073E7</v>
      </c>
      <c r="F733" s="27" t="s">
        <v>52</v>
      </c>
      <c r="G733" s="65">
        <v>80.0</v>
      </c>
      <c r="H733" s="65">
        <v>6.0</v>
      </c>
      <c r="I733" s="65">
        <v>2.0</v>
      </c>
      <c r="J733" s="65">
        <v>93.0</v>
      </c>
      <c r="K733" s="65"/>
      <c r="L733" s="65"/>
      <c r="M733" s="65"/>
      <c r="N733" s="65"/>
      <c r="O733" s="45"/>
      <c r="P733" s="45"/>
      <c r="Q733" s="45"/>
      <c r="R733" s="14" t="s">
        <v>1708</v>
      </c>
      <c r="S733" s="66" t="s">
        <v>1710</v>
      </c>
      <c r="T733" s="35" t="s">
        <v>453</v>
      </c>
      <c r="U733" s="35" t="s">
        <v>28</v>
      </c>
      <c r="V733" s="144">
        <v>84081.0</v>
      </c>
      <c r="W733" s="35" t="s">
        <v>29</v>
      </c>
      <c r="X733" s="42" t="s">
        <v>64</v>
      </c>
      <c r="Y733" s="29">
        <f t="shared" si="853"/>
        <v>45182</v>
      </c>
      <c r="Z733" s="30">
        <v>45232.0</v>
      </c>
      <c r="AA733" s="27" t="s">
        <v>3741</v>
      </c>
      <c r="AB733" s="27" t="str">
        <f t="shared" si="854"/>
        <v/>
      </c>
      <c r="AC733" s="31">
        <f t="shared" si="855"/>
        <v>50</v>
      </c>
      <c r="AD733" s="14" t="s">
        <v>3742</v>
      </c>
      <c r="AF733" s="51"/>
      <c r="AG733" s="32"/>
      <c r="AH733" s="14"/>
      <c r="AI733" s="14"/>
      <c r="AJ733" s="14"/>
      <c r="AK733" s="14"/>
      <c r="AL733" s="14"/>
    </row>
    <row r="734" ht="14.25" customHeight="1">
      <c r="A734" s="14"/>
      <c r="B734" s="14"/>
      <c r="C734" s="27"/>
      <c r="D734" s="14"/>
      <c r="F734" s="27"/>
      <c r="G734" s="14"/>
      <c r="H734" s="14"/>
      <c r="I734" s="14"/>
      <c r="J734" s="27"/>
      <c r="K734" s="27"/>
      <c r="L734" s="27"/>
      <c r="M734" s="27"/>
      <c r="N734" s="27"/>
      <c r="O734" s="27"/>
      <c r="P734" s="27"/>
      <c r="Q734" s="27"/>
      <c r="R734" s="14"/>
      <c r="S734" s="14"/>
      <c r="T734" s="14"/>
      <c r="U734" s="14"/>
      <c r="V734" s="66"/>
      <c r="W734" s="14"/>
      <c r="X734" s="27"/>
      <c r="Y734" s="29"/>
      <c r="Z734" s="14"/>
      <c r="AA734" s="27"/>
      <c r="AB734" s="27"/>
      <c r="AC734" s="27"/>
      <c r="AD734" s="14"/>
      <c r="AE734" s="14"/>
      <c r="AF734" s="14"/>
    </row>
    <row r="735" ht="14.25" customHeight="1">
      <c r="A735" s="59">
        <v>21.0</v>
      </c>
      <c r="B735" s="60">
        <v>45233.0</v>
      </c>
      <c r="C735" s="61">
        <f>B$3-B735</f>
        <v>679</v>
      </c>
      <c r="D735" s="59" t="s">
        <v>3743</v>
      </c>
      <c r="E735" s="59">
        <v>215001.0</v>
      </c>
      <c r="F735" s="45" t="s">
        <v>52</v>
      </c>
      <c r="G735" s="72">
        <v>82.0</v>
      </c>
      <c r="H735" s="72">
        <v>6.0</v>
      </c>
      <c r="I735" s="72">
        <v>2.0</v>
      </c>
      <c r="J735" s="72">
        <v>90.0</v>
      </c>
      <c r="K735" s="72"/>
      <c r="L735" s="72"/>
      <c r="M735" s="72">
        <v>5.0</v>
      </c>
      <c r="N735" s="72">
        <v>0.0</v>
      </c>
      <c r="O735" s="45">
        <f t="shared" ref="O735:P735" si="856">IF(M735&gt;0,1,"")</f>
        <v>1</v>
      </c>
      <c r="P735" s="45" t="str">
        <f t="shared" si="856"/>
        <v/>
      </c>
      <c r="Q735" s="45"/>
      <c r="R735" s="59" t="s">
        <v>525</v>
      </c>
      <c r="S735" s="73" t="s">
        <v>526</v>
      </c>
      <c r="T735" s="62" t="s">
        <v>527</v>
      </c>
      <c r="U735" s="62" t="s">
        <v>28</v>
      </c>
      <c r="V735" s="73">
        <v>84115.0</v>
      </c>
      <c r="W735" s="62" t="s">
        <v>29</v>
      </c>
      <c r="X735" s="64" t="s">
        <v>64</v>
      </c>
      <c r="Y735" s="60">
        <f>IF(X735="V",B735,IF(X735="C",B735,""))</f>
        <v>45233</v>
      </c>
      <c r="Z735" s="60">
        <v>45238.0</v>
      </c>
      <c r="AA735" s="45" t="s">
        <v>3744</v>
      </c>
      <c r="AB735" s="45" t="str">
        <f>IF(X735="V",B$3-Y735,IF(X735="C","",""))</f>
        <v/>
      </c>
      <c r="AC735" s="61">
        <f>IF(X735="","",IF(X735="V","",IF(X735="C",Z735-Y735,"Yikes")))</f>
        <v>5</v>
      </c>
      <c r="AD735" s="59" t="s">
        <v>3745</v>
      </c>
      <c r="AF735" s="14"/>
      <c r="AG735" s="14"/>
      <c r="AH735" s="14"/>
      <c r="AI735" s="14"/>
      <c r="AJ735" s="14"/>
      <c r="AK735" s="14"/>
      <c r="AL735" s="14"/>
    </row>
    <row r="736" ht="14.25" customHeight="1">
      <c r="A736" s="14"/>
      <c r="B736" s="14"/>
      <c r="C736" s="27"/>
      <c r="D736" s="14"/>
      <c r="F736" s="27"/>
      <c r="G736" s="14"/>
      <c r="H736" s="14"/>
      <c r="I736" s="14"/>
      <c r="J736" s="27"/>
      <c r="K736" s="27"/>
      <c r="L736" s="27"/>
      <c r="M736" s="27"/>
      <c r="N736" s="27"/>
      <c r="O736" s="27"/>
      <c r="P736" s="27"/>
      <c r="Q736" s="27"/>
      <c r="R736" s="14"/>
      <c r="S736" s="14"/>
      <c r="T736" s="14"/>
      <c r="U736" s="14"/>
      <c r="V736" s="66"/>
      <c r="W736" s="14"/>
      <c r="X736" s="27"/>
      <c r="Y736" s="29"/>
      <c r="Z736" s="14"/>
      <c r="AA736" s="27"/>
      <c r="AB736" s="27"/>
      <c r="AC736" s="27"/>
      <c r="AD736" s="14"/>
      <c r="AE736" s="14"/>
      <c r="AF736" s="14"/>
    </row>
    <row r="737" ht="14.25" customHeight="1">
      <c r="A737" s="39">
        <v>26.0</v>
      </c>
      <c r="B737" s="37">
        <v>45223.0</v>
      </c>
      <c r="C737" s="31">
        <f t="shared" ref="C737:C741" si="857">B$3-B737</f>
        <v>689</v>
      </c>
      <c r="D737" s="39" t="s">
        <v>3746</v>
      </c>
      <c r="E737" s="39">
        <v>112285.0</v>
      </c>
      <c r="F737" s="36" t="s">
        <v>52</v>
      </c>
      <c r="G737" s="36">
        <v>94.0</v>
      </c>
      <c r="H737" s="36">
        <v>6.0</v>
      </c>
      <c r="I737" s="36">
        <v>2.0</v>
      </c>
      <c r="J737" s="36">
        <v>102.0</v>
      </c>
      <c r="O737" s="14"/>
      <c r="P737" s="14"/>
      <c r="Q737" s="14"/>
      <c r="R737" s="39" t="s">
        <v>153</v>
      </c>
      <c r="S737" s="39" t="s">
        <v>154</v>
      </c>
      <c r="T737" s="39" t="s">
        <v>155</v>
      </c>
      <c r="U737" s="39" t="s">
        <v>28</v>
      </c>
      <c r="V737" s="81">
        <v>84058.0</v>
      </c>
      <c r="W737" s="39" t="s">
        <v>35</v>
      </c>
      <c r="X737" s="36" t="s">
        <v>64</v>
      </c>
      <c r="Y737" s="37">
        <f t="shared" ref="Y737:Y741" si="859">IF(X737="V",B737,IF(X737="C",B737,""))</f>
        <v>45223</v>
      </c>
      <c r="Z737" s="37">
        <v>45243.0</v>
      </c>
      <c r="AA737" s="36" t="s">
        <v>3747</v>
      </c>
      <c r="AB737" s="36" t="str">
        <f t="shared" ref="AB737:AB741" si="860">IF(X737="V",B$3-Y737,IF(X737="C","",""))</f>
        <v/>
      </c>
      <c r="AC737" s="38">
        <f t="shared" ref="AC737:AC741" si="861">IF(X737="","",IF(X737="V","",IF(X737="C",Z737-Y737,"Yikes")))</f>
        <v>20</v>
      </c>
      <c r="AD737" s="146" t="s">
        <v>3748</v>
      </c>
      <c r="AF737" s="14"/>
      <c r="AG737" s="14"/>
      <c r="AH737" s="14"/>
      <c r="AI737" s="14"/>
      <c r="AJ737" s="14"/>
      <c r="AK737" s="14"/>
      <c r="AL737" s="14"/>
    </row>
    <row r="738" ht="14.25" customHeight="1">
      <c r="A738" s="32">
        <v>10.0</v>
      </c>
      <c r="B738" s="46">
        <v>45225.0</v>
      </c>
      <c r="C738" s="31">
        <f t="shared" si="857"/>
        <v>687</v>
      </c>
      <c r="D738" s="32" t="s">
        <v>3749</v>
      </c>
      <c r="E738" s="32">
        <v>85313.0</v>
      </c>
      <c r="F738" s="48" t="s">
        <v>52</v>
      </c>
      <c r="G738" s="48">
        <v>50.0</v>
      </c>
      <c r="H738" s="48">
        <v>4.0</v>
      </c>
      <c r="I738" s="48">
        <v>2.0</v>
      </c>
      <c r="J738" s="48">
        <v>56.0</v>
      </c>
      <c r="K738" s="48"/>
      <c r="L738" s="48"/>
      <c r="M738" s="48"/>
      <c r="N738" s="48"/>
      <c r="O738" s="45" t="str">
        <f t="shared" ref="O738:P738" si="858">IF(M738&gt;0,1,"")</f>
        <v/>
      </c>
      <c r="P738" s="45" t="str">
        <f t="shared" si="858"/>
        <v/>
      </c>
      <c r="Q738" s="45"/>
      <c r="R738" s="32" t="s">
        <v>101</v>
      </c>
      <c r="S738" s="32" t="s">
        <v>102</v>
      </c>
      <c r="T738" s="32" t="s">
        <v>99</v>
      </c>
      <c r="U738" s="32" t="s">
        <v>28</v>
      </c>
      <c r="V738" s="84">
        <v>84029.0</v>
      </c>
      <c r="W738" s="32" t="s">
        <v>75</v>
      </c>
      <c r="X738" s="48" t="s">
        <v>64</v>
      </c>
      <c r="Y738" s="46">
        <f t="shared" si="859"/>
        <v>45225</v>
      </c>
      <c r="Z738" s="46">
        <v>45245.0</v>
      </c>
      <c r="AA738" s="48" t="s">
        <v>3750</v>
      </c>
      <c r="AB738" s="48" t="str">
        <f t="shared" si="860"/>
        <v/>
      </c>
      <c r="AC738" s="47">
        <f t="shared" si="861"/>
        <v>20</v>
      </c>
      <c r="AD738" s="155" t="s">
        <v>3751</v>
      </c>
      <c r="AF738" s="14"/>
      <c r="AG738" s="14"/>
      <c r="AH738" s="14"/>
      <c r="AI738" s="14"/>
      <c r="AJ738" s="14"/>
      <c r="AK738" s="14"/>
      <c r="AL738" s="14"/>
    </row>
    <row r="739" ht="14.25" customHeight="1">
      <c r="A739" s="32">
        <v>16.0</v>
      </c>
      <c r="B739" s="46">
        <v>45217.0</v>
      </c>
      <c r="C739" s="31">
        <f t="shared" si="857"/>
        <v>695</v>
      </c>
      <c r="D739" s="32" t="s">
        <v>3752</v>
      </c>
      <c r="E739" s="32">
        <v>61989.0</v>
      </c>
      <c r="F739" s="48" t="s">
        <v>52</v>
      </c>
      <c r="G739" s="48">
        <v>60.0</v>
      </c>
      <c r="H739" s="48">
        <v>3.0</v>
      </c>
      <c r="I739" s="48">
        <v>1.0</v>
      </c>
      <c r="J739" s="48">
        <v>64.0</v>
      </c>
      <c r="K739" s="48"/>
      <c r="L739" s="48"/>
      <c r="M739" s="48">
        <v>8.0</v>
      </c>
      <c r="N739" s="48">
        <v>0.0</v>
      </c>
      <c r="O739" s="45">
        <f t="shared" ref="O739:P739" si="862">IF(M739&gt;0,1,"")</f>
        <v>1</v>
      </c>
      <c r="P739" s="45" t="str">
        <f t="shared" si="862"/>
        <v/>
      </c>
      <c r="Q739" s="45"/>
      <c r="R739" s="32" t="s">
        <v>94</v>
      </c>
      <c r="S739" s="32" t="s">
        <v>95</v>
      </c>
      <c r="T739" s="32" t="s">
        <v>80</v>
      </c>
      <c r="U739" s="32" t="s">
        <v>28</v>
      </c>
      <c r="V739" s="84">
        <v>84074.0</v>
      </c>
      <c r="W739" s="32" t="s">
        <v>75</v>
      </c>
      <c r="X739" s="48" t="s">
        <v>64</v>
      </c>
      <c r="Y739" s="46">
        <f t="shared" si="859"/>
        <v>45217</v>
      </c>
      <c r="Z739" s="46">
        <v>45245.0</v>
      </c>
      <c r="AA739" s="48" t="s">
        <v>3753</v>
      </c>
      <c r="AB739" s="48" t="str">
        <f t="shared" si="860"/>
        <v/>
      </c>
      <c r="AC739" s="47">
        <f t="shared" si="861"/>
        <v>28</v>
      </c>
      <c r="AD739" s="155" t="s">
        <v>3754</v>
      </c>
      <c r="AF739" s="14"/>
      <c r="AG739" s="14"/>
      <c r="AH739" s="57"/>
      <c r="AI739" s="57"/>
      <c r="AJ739" s="14"/>
      <c r="AK739" s="14"/>
      <c r="AL739" s="14"/>
    </row>
    <row r="740" ht="14.25" customHeight="1">
      <c r="A740" s="14">
        <v>4.0</v>
      </c>
      <c r="B740" s="30">
        <v>45233.0</v>
      </c>
      <c r="C740" s="31">
        <f t="shared" si="857"/>
        <v>679</v>
      </c>
      <c r="D740" s="14" t="s">
        <v>3755</v>
      </c>
      <c r="E740" s="34">
        <v>108399.0</v>
      </c>
      <c r="F740" s="27" t="s">
        <v>52</v>
      </c>
      <c r="G740" s="27">
        <v>14.0</v>
      </c>
      <c r="H740" s="27">
        <v>3.0</v>
      </c>
      <c r="I740" s="27">
        <v>2.0</v>
      </c>
      <c r="J740" s="27">
        <v>19.0</v>
      </c>
      <c r="K740" s="27"/>
      <c r="L740" s="27"/>
      <c r="M740" s="27"/>
      <c r="N740" s="27"/>
      <c r="O740" s="45" t="str">
        <f t="shared" ref="O740:P740" si="863">IF(M740&gt;0,1,"")</f>
        <v/>
      </c>
      <c r="P740" s="45" t="str">
        <f t="shared" si="863"/>
        <v/>
      </c>
      <c r="Q740" s="45"/>
      <c r="R740" s="14" t="s">
        <v>439</v>
      </c>
      <c r="S740" s="35" t="s">
        <v>440</v>
      </c>
      <c r="T740" s="35" t="s">
        <v>186</v>
      </c>
      <c r="U740" s="35" t="s">
        <v>28</v>
      </c>
      <c r="V740" s="144">
        <v>84102.0</v>
      </c>
      <c r="W740" s="35" t="s">
        <v>29</v>
      </c>
      <c r="X740" s="42" t="s">
        <v>64</v>
      </c>
      <c r="Y740" s="29">
        <f t="shared" si="859"/>
        <v>45233</v>
      </c>
      <c r="Z740" s="30">
        <v>45246.0</v>
      </c>
      <c r="AA740" s="27" t="s">
        <v>3756</v>
      </c>
      <c r="AB740" s="27" t="str">
        <f t="shared" si="860"/>
        <v/>
      </c>
      <c r="AC740" s="31">
        <f t="shared" si="861"/>
        <v>13</v>
      </c>
      <c r="AD740" s="14" t="s">
        <v>3757</v>
      </c>
      <c r="AF740" s="14"/>
      <c r="AG740" s="14"/>
      <c r="AH740" s="14"/>
      <c r="AI740" s="14"/>
      <c r="AJ740" s="14"/>
      <c r="AK740" s="14"/>
      <c r="AL740" s="14"/>
    </row>
    <row r="741" ht="14.25" customHeight="1">
      <c r="A741" s="14">
        <v>4.0</v>
      </c>
      <c r="B741" s="30">
        <v>45233.0</v>
      </c>
      <c r="C741" s="31">
        <f t="shared" si="857"/>
        <v>679</v>
      </c>
      <c r="D741" s="14" t="s">
        <v>3758</v>
      </c>
      <c r="E741" s="34">
        <v>40393.0</v>
      </c>
      <c r="F741" s="27" t="s">
        <v>52</v>
      </c>
      <c r="G741" s="27">
        <v>16.0</v>
      </c>
      <c r="H741" s="27">
        <v>3.0</v>
      </c>
      <c r="I741" s="27">
        <v>1.0</v>
      </c>
      <c r="J741" s="27">
        <v>20.0</v>
      </c>
      <c r="K741" s="27"/>
      <c r="L741" s="27"/>
      <c r="M741" s="27"/>
      <c r="N741" s="27"/>
      <c r="O741" s="45" t="str">
        <f t="shared" ref="O741:P741" si="864">IF(M741&gt;0,1,"")</f>
        <v/>
      </c>
      <c r="P741" s="45" t="str">
        <f t="shared" si="864"/>
        <v/>
      </c>
      <c r="Q741" s="45"/>
      <c r="R741" s="14" t="s">
        <v>442</v>
      </c>
      <c r="S741" s="35" t="s">
        <v>443</v>
      </c>
      <c r="T741" s="35" t="s">
        <v>186</v>
      </c>
      <c r="U741" s="35" t="s">
        <v>28</v>
      </c>
      <c r="V741" s="144">
        <v>84102.0</v>
      </c>
      <c r="W741" s="35" t="s">
        <v>29</v>
      </c>
      <c r="X741" s="42" t="s">
        <v>64</v>
      </c>
      <c r="Y741" s="29">
        <f t="shared" si="859"/>
        <v>45233</v>
      </c>
      <c r="Z741" s="30">
        <v>45246.0</v>
      </c>
      <c r="AA741" s="27" t="s">
        <v>3759</v>
      </c>
      <c r="AB741" s="27" t="str">
        <f t="shared" si="860"/>
        <v/>
      </c>
      <c r="AC741" s="31">
        <f t="shared" si="861"/>
        <v>13</v>
      </c>
      <c r="AD741" s="14" t="s">
        <v>3760</v>
      </c>
      <c r="AF741" s="14"/>
      <c r="AG741" s="14"/>
      <c r="AH741" s="14"/>
      <c r="AI741" s="14"/>
      <c r="AJ741" s="14"/>
      <c r="AK741" s="14"/>
      <c r="AL741" s="14"/>
    </row>
    <row r="742" ht="14.25" customHeight="1">
      <c r="A742" s="14"/>
      <c r="B742" s="14"/>
      <c r="C742" s="27"/>
      <c r="D742" s="14"/>
      <c r="F742" s="27"/>
      <c r="G742" s="14"/>
      <c r="H742" s="14"/>
      <c r="I742" s="14"/>
      <c r="J742" s="27"/>
      <c r="K742" s="27"/>
      <c r="L742" s="27"/>
      <c r="M742" s="27"/>
      <c r="N742" s="27"/>
      <c r="O742" s="27"/>
      <c r="P742" s="27"/>
      <c r="Q742" s="27"/>
      <c r="R742" s="14"/>
      <c r="S742" s="14"/>
      <c r="T742" s="14"/>
      <c r="U742" s="14"/>
      <c r="V742" s="66"/>
      <c r="W742" s="14"/>
      <c r="X742" s="27"/>
      <c r="Y742" s="29"/>
      <c r="Z742" s="14"/>
      <c r="AA742" s="27"/>
      <c r="AB742" s="27"/>
      <c r="AC742" s="27"/>
      <c r="AD742" s="14"/>
      <c r="AE742" s="14"/>
      <c r="AF742" s="14"/>
    </row>
    <row r="743" ht="14.25" customHeight="1">
      <c r="A743" s="39">
        <v>18.0</v>
      </c>
      <c r="B743" s="37">
        <v>45250.0</v>
      </c>
      <c r="C743" s="31">
        <f t="shared" ref="C743:C746" si="865">B$3-B743</f>
        <v>662</v>
      </c>
      <c r="D743" s="39" t="s">
        <v>3761</v>
      </c>
      <c r="E743" s="39">
        <v>118206.0</v>
      </c>
      <c r="F743" s="36" t="s">
        <v>52</v>
      </c>
      <c r="G743" s="36">
        <v>58.0</v>
      </c>
      <c r="H743" s="36">
        <v>5.0</v>
      </c>
      <c r="I743" s="36">
        <v>2.0</v>
      </c>
      <c r="J743" s="36">
        <v>65.0</v>
      </c>
      <c r="O743" s="14"/>
      <c r="P743" s="14"/>
      <c r="Q743" s="14"/>
      <c r="R743" s="39" t="s">
        <v>212</v>
      </c>
      <c r="S743" s="44" t="s">
        <v>213</v>
      </c>
      <c r="T743" s="39" t="s">
        <v>205</v>
      </c>
      <c r="U743" s="39" t="s">
        <v>28</v>
      </c>
      <c r="V743" s="81">
        <v>84005.0</v>
      </c>
      <c r="W743" s="39" t="s">
        <v>35</v>
      </c>
      <c r="X743" s="36" t="s">
        <v>64</v>
      </c>
      <c r="Y743" s="37">
        <f t="shared" ref="Y743:Y746" si="866">IF(X743="V",B743,IF(X743="C",B743,""))</f>
        <v>45250</v>
      </c>
      <c r="Z743" s="37">
        <v>45250.0</v>
      </c>
      <c r="AA743" s="36" t="s">
        <v>3762</v>
      </c>
      <c r="AB743" s="36" t="str">
        <f t="shared" ref="AB743:AB746" si="867">IF(X743="V",B$3-Y743,IF(X743="C","",""))</f>
        <v/>
      </c>
      <c r="AC743" s="38">
        <f t="shared" ref="AC743:AC746" si="868">IF(X743="","",IF(X743="V","",IF(X743="C",Z743-Y743,"Yikes")))</f>
        <v>0</v>
      </c>
      <c r="AD743" s="146" t="s">
        <v>3763</v>
      </c>
      <c r="AF743" s="14"/>
      <c r="AG743" s="14"/>
      <c r="AH743" s="14"/>
      <c r="AI743" s="14"/>
      <c r="AJ743" s="14"/>
      <c r="AK743" s="14"/>
      <c r="AL743" s="14"/>
    </row>
    <row r="744" ht="14.25" customHeight="1">
      <c r="A744" s="39">
        <v>20.0</v>
      </c>
      <c r="B744" s="37">
        <v>45198.0</v>
      </c>
      <c r="C744" s="38">
        <f t="shared" si="865"/>
        <v>714</v>
      </c>
      <c r="D744" s="39" t="s">
        <v>3764</v>
      </c>
      <c r="E744" s="40">
        <v>1.2236276E7</v>
      </c>
      <c r="F744" s="36" t="s">
        <v>52</v>
      </c>
      <c r="G744" s="36">
        <v>80.0</v>
      </c>
      <c r="H744" s="36">
        <v>5.0</v>
      </c>
      <c r="I744" s="36">
        <v>2.0</v>
      </c>
      <c r="J744" s="36">
        <v>87.0</v>
      </c>
      <c r="O744" s="14"/>
      <c r="P744" s="14"/>
      <c r="Q744" s="14"/>
      <c r="R744" s="39" t="s">
        <v>209</v>
      </c>
      <c r="S744" s="39" t="s">
        <v>210</v>
      </c>
      <c r="T744" s="39" t="s">
        <v>205</v>
      </c>
      <c r="U744" s="39" t="s">
        <v>28</v>
      </c>
      <c r="V744" s="81">
        <v>84005.0</v>
      </c>
      <c r="W744" s="39" t="s">
        <v>35</v>
      </c>
      <c r="X744" s="36" t="s">
        <v>64</v>
      </c>
      <c r="Y744" s="37">
        <f t="shared" si="866"/>
        <v>45198</v>
      </c>
      <c r="Z744" s="37">
        <v>45250.0</v>
      </c>
      <c r="AA744" s="36" t="s">
        <v>3765</v>
      </c>
      <c r="AB744" s="36" t="str">
        <f t="shared" si="867"/>
        <v/>
      </c>
      <c r="AC744" s="38">
        <f t="shared" si="868"/>
        <v>52</v>
      </c>
      <c r="AD744" s="146" t="s">
        <v>3766</v>
      </c>
      <c r="AF744" s="14"/>
      <c r="AG744" s="14"/>
      <c r="AH744" s="14"/>
      <c r="AI744" s="14"/>
      <c r="AJ744" s="14"/>
      <c r="AK744" s="14"/>
      <c r="AL744" s="14"/>
    </row>
    <row r="745" ht="14.25" customHeight="1">
      <c r="A745" s="14">
        <v>8.0</v>
      </c>
      <c r="B745" s="30">
        <v>45174.0</v>
      </c>
      <c r="C745" s="31">
        <f t="shared" si="865"/>
        <v>738</v>
      </c>
      <c r="D745" s="14" t="s">
        <v>3767</v>
      </c>
      <c r="E745" s="34">
        <v>34793.0</v>
      </c>
      <c r="F745" s="27" t="s">
        <v>52</v>
      </c>
      <c r="G745" s="27">
        <v>36.0</v>
      </c>
      <c r="H745" s="27">
        <v>3.0</v>
      </c>
      <c r="I745" s="27">
        <v>1.0</v>
      </c>
      <c r="J745" s="27">
        <v>40.0</v>
      </c>
      <c r="K745" s="27"/>
      <c r="L745" s="27"/>
      <c r="M745" s="27"/>
      <c r="N745" s="27"/>
      <c r="O745" s="45" t="str">
        <f t="shared" ref="O745:P745" si="869">IF(M745&gt;0,1,"")</f>
        <v/>
      </c>
      <c r="P745" s="45" t="str">
        <f t="shared" si="869"/>
        <v/>
      </c>
      <c r="Q745" s="45"/>
      <c r="R745" s="14" t="s">
        <v>413</v>
      </c>
      <c r="S745" s="35" t="s">
        <v>414</v>
      </c>
      <c r="T745" s="35" t="s">
        <v>186</v>
      </c>
      <c r="U745" s="35" t="s">
        <v>28</v>
      </c>
      <c r="V745" s="144">
        <v>84101.0</v>
      </c>
      <c r="W745" s="35" t="s">
        <v>29</v>
      </c>
      <c r="X745" s="42" t="s">
        <v>64</v>
      </c>
      <c r="Y745" s="29">
        <f t="shared" si="866"/>
        <v>45174</v>
      </c>
      <c r="Z745" s="30">
        <v>45251.0</v>
      </c>
      <c r="AA745" s="27" t="s">
        <v>3768</v>
      </c>
      <c r="AB745" s="27" t="str">
        <f t="shared" si="867"/>
        <v/>
      </c>
      <c r="AC745" s="31">
        <f t="shared" si="868"/>
        <v>77</v>
      </c>
      <c r="AD745" s="14" t="s">
        <v>3769</v>
      </c>
      <c r="AF745" s="14"/>
      <c r="AG745" s="14"/>
      <c r="AH745" s="14"/>
      <c r="AI745" s="14"/>
      <c r="AJ745" s="14"/>
      <c r="AK745" s="14"/>
      <c r="AL745" s="14"/>
    </row>
    <row r="746" ht="14.25" customHeight="1">
      <c r="A746" s="14">
        <v>4.0</v>
      </c>
      <c r="B746" s="30">
        <v>45244.0</v>
      </c>
      <c r="C746" s="31">
        <f t="shared" si="865"/>
        <v>668</v>
      </c>
      <c r="D746" s="14" t="s">
        <v>3770</v>
      </c>
      <c r="E746" s="34">
        <v>93.0</v>
      </c>
      <c r="F746" s="27" t="s">
        <v>52</v>
      </c>
      <c r="G746" s="27">
        <v>16.0</v>
      </c>
      <c r="H746" s="27">
        <v>3.0</v>
      </c>
      <c r="I746" s="27">
        <v>1.0</v>
      </c>
      <c r="J746" s="27">
        <v>20.0</v>
      </c>
      <c r="K746" s="27"/>
      <c r="L746" s="27"/>
      <c r="M746" s="27"/>
      <c r="N746" s="27"/>
      <c r="O746" s="45" t="str">
        <f t="shared" ref="O746:P746" si="870">IF(M746&gt;0,1,"")</f>
        <v/>
      </c>
      <c r="P746" s="45" t="str">
        <f t="shared" si="870"/>
        <v/>
      </c>
      <c r="Q746" s="45"/>
      <c r="R746" s="66" t="s">
        <v>555</v>
      </c>
      <c r="S746" s="35" t="s">
        <v>556</v>
      </c>
      <c r="T746" s="35" t="s">
        <v>186</v>
      </c>
      <c r="U746" s="35" t="s">
        <v>28</v>
      </c>
      <c r="V746" s="144">
        <v>84101.0</v>
      </c>
      <c r="W746" s="14" t="s">
        <v>29</v>
      </c>
      <c r="X746" s="27" t="s">
        <v>64</v>
      </c>
      <c r="Y746" s="29">
        <f t="shared" si="866"/>
        <v>45244</v>
      </c>
      <c r="Z746" s="30">
        <v>45251.0</v>
      </c>
      <c r="AA746" s="27" t="s">
        <v>3771</v>
      </c>
      <c r="AB746" s="27" t="str">
        <f t="shared" si="867"/>
        <v/>
      </c>
      <c r="AC746" s="31">
        <f t="shared" si="868"/>
        <v>7</v>
      </c>
      <c r="AD746" s="14" t="s">
        <v>3772</v>
      </c>
      <c r="AF746" s="14"/>
      <c r="AG746" s="14"/>
      <c r="AH746" s="14"/>
      <c r="AI746" s="14"/>
      <c r="AJ746" s="14"/>
      <c r="AK746" s="14"/>
      <c r="AL746" s="14"/>
    </row>
    <row r="747" ht="14.25" customHeight="1">
      <c r="A747" s="14"/>
      <c r="B747" s="14"/>
      <c r="C747" s="27"/>
      <c r="D747" s="14"/>
      <c r="F747" s="27"/>
      <c r="G747" s="14"/>
      <c r="H747" s="14"/>
      <c r="I747" s="14"/>
      <c r="J747" s="27"/>
      <c r="K747" s="27"/>
      <c r="L747" s="27"/>
      <c r="M747" s="27"/>
      <c r="N747" s="27"/>
      <c r="O747" s="27"/>
      <c r="P747" s="27"/>
      <c r="Q747" s="27"/>
      <c r="R747" s="14"/>
      <c r="S747" s="14"/>
      <c r="T747" s="14"/>
      <c r="U747" s="14"/>
      <c r="V747" s="66"/>
      <c r="W747" s="14"/>
      <c r="X747" s="27"/>
      <c r="Y747" s="29"/>
      <c r="Z747" s="14"/>
      <c r="AA747" s="27"/>
      <c r="AB747" s="27"/>
      <c r="AC747" s="27"/>
      <c r="AD747" s="14"/>
      <c r="AE747" s="14"/>
      <c r="AF747" s="14"/>
    </row>
    <row r="748" ht="14.25" customHeight="1">
      <c r="A748" s="14">
        <v>12.0</v>
      </c>
      <c r="B748" s="30">
        <v>45252.0</v>
      </c>
      <c r="C748" s="31">
        <f t="shared" ref="C748:C752" si="872">B$3-B748</f>
        <v>660</v>
      </c>
      <c r="D748" s="14" t="s">
        <v>3773</v>
      </c>
      <c r="E748" s="34">
        <v>50818.0</v>
      </c>
      <c r="F748" s="27" t="s">
        <v>52</v>
      </c>
      <c r="G748" s="27">
        <v>40.0</v>
      </c>
      <c r="H748" s="27">
        <v>3.0</v>
      </c>
      <c r="I748" s="27">
        <v>1.0</v>
      </c>
      <c r="J748" s="27">
        <v>44.0</v>
      </c>
      <c r="K748" s="27"/>
      <c r="L748" s="27"/>
      <c r="M748" s="27"/>
      <c r="N748" s="27"/>
      <c r="O748" s="45" t="str">
        <f t="shared" ref="O748:P748" si="871">IF(M748&gt;0,1,"")</f>
        <v/>
      </c>
      <c r="P748" s="45" t="str">
        <f t="shared" si="871"/>
        <v/>
      </c>
      <c r="Q748" s="45"/>
      <c r="R748" s="14" t="s">
        <v>522</v>
      </c>
      <c r="S748" s="35" t="s">
        <v>523</v>
      </c>
      <c r="T748" s="35" t="s">
        <v>341</v>
      </c>
      <c r="U748" s="35" t="s">
        <v>28</v>
      </c>
      <c r="V748" s="144">
        <v>84118.0</v>
      </c>
      <c r="W748" s="35" t="s">
        <v>29</v>
      </c>
      <c r="X748" s="42" t="s">
        <v>64</v>
      </c>
      <c r="Y748" s="29">
        <f t="shared" ref="Y748:Y752" si="874">IF(X748="V",B748,IF(X748="C",B748,""))</f>
        <v>45252</v>
      </c>
      <c r="Z748" s="30">
        <v>45257.0</v>
      </c>
      <c r="AA748" s="27" t="s">
        <v>3774</v>
      </c>
      <c r="AB748" s="27" t="str">
        <f t="shared" ref="AB748:AB752" si="875">IF(X748="V",B$3-Y748,IF(X748="C","",""))</f>
        <v/>
      </c>
      <c r="AC748" s="31">
        <f t="shared" ref="AC748:AC752" si="876">IF(X748="","",IF(X748="V","",IF(X748="C",Z748-Y748,"Yikes")))</f>
        <v>5</v>
      </c>
      <c r="AD748" s="14" t="s">
        <v>3775</v>
      </c>
      <c r="AF748" s="14"/>
      <c r="AG748" s="14"/>
      <c r="AH748" s="14"/>
      <c r="AI748" s="14"/>
      <c r="AJ748" s="14"/>
      <c r="AK748" s="14"/>
      <c r="AL748" s="14"/>
    </row>
    <row r="749" ht="14.25" customHeight="1">
      <c r="A749" s="14">
        <v>6.0</v>
      </c>
      <c r="B749" s="30">
        <v>45149.0</v>
      </c>
      <c r="C749" s="31">
        <f t="shared" si="872"/>
        <v>763</v>
      </c>
      <c r="D749" s="14" t="s">
        <v>3776</v>
      </c>
      <c r="E749" s="34">
        <v>32255.0</v>
      </c>
      <c r="F749" s="27" t="s">
        <v>52</v>
      </c>
      <c r="G749" s="27">
        <v>18.0</v>
      </c>
      <c r="H749" s="27">
        <v>2.0</v>
      </c>
      <c r="I749" s="27">
        <v>1.0</v>
      </c>
      <c r="J749" s="27">
        <v>21.0</v>
      </c>
      <c r="K749" s="27"/>
      <c r="L749" s="27"/>
      <c r="M749" s="27"/>
      <c r="N749" s="27"/>
      <c r="O749" s="45" t="str">
        <f t="shared" ref="O749:P749" si="873">IF(M749&gt;0,1,"")</f>
        <v/>
      </c>
      <c r="P749" s="45" t="str">
        <f t="shared" si="873"/>
        <v/>
      </c>
      <c r="Q749" s="45"/>
      <c r="R749" s="14" t="s">
        <v>2199</v>
      </c>
      <c r="S749" s="35" t="s">
        <v>936</v>
      </c>
      <c r="T749" s="35" t="s">
        <v>292</v>
      </c>
      <c r="U749" s="35" t="s">
        <v>28</v>
      </c>
      <c r="V749" s="144">
        <v>84119.0</v>
      </c>
      <c r="W749" s="35" t="s">
        <v>29</v>
      </c>
      <c r="X749" s="42" t="s">
        <v>1642</v>
      </c>
      <c r="Y749" s="29">
        <f t="shared" si="874"/>
        <v>45149</v>
      </c>
      <c r="Z749" s="30"/>
      <c r="AA749" s="27"/>
      <c r="AB749" s="27">
        <f t="shared" si="875"/>
        <v>763</v>
      </c>
      <c r="AC749" s="31" t="str">
        <f t="shared" si="876"/>
        <v/>
      </c>
      <c r="AD749" s="14" t="s">
        <v>3777</v>
      </c>
      <c r="AF749" s="14"/>
      <c r="AG749" s="14"/>
      <c r="AH749" s="14"/>
      <c r="AI749" s="14"/>
      <c r="AJ749" s="14"/>
      <c r="AK749" s="14"/>
      <c r="AL749" s="14"/>
    </row>
    <row r="750" ht="14.25" customHeight="1">
      <c r="A750" s="14">
        <v>4.0</v>
      </c>
      <c r="B750" s="30">
        <v>45196.0</v>
      </c>
      <c r="C750" s="31">
        <f t="shared" si="872"/>
        <v>716</v>
      </c>
      <c r="D750" s="14" t="s">
        <v>3778</v>
      </c>
      <c r="E750" s="34">
        <v>32258.0</v>
      </c>
      <c r="F750" s="27" t="s">
        <v>52</v>
      </c>
      <c r="G750" s="27">
        <v>12.0</v>
      </c>
      <c r="H750" s="27">
        <v>3.0</v>
      </c>
      <c r="I750" s="27">
        <v>1.0</v>
      </c>
      <c r="J750" s="27">
        <v>16.0</v>
      </c>
      <c r="K750" s="27"/>
      <c r="L750" s="27"/>
      <c r="M750" s="27"/>
      <c r="N750" s="27"/>
      <c r="O750" s="45" t="str">
        <f t="shared" ref="O750:P750" si="877">IF(M750&gt;0,1,"")</f>
        <v/>
      </c>
      <c r="P750" s="45" t="str">
        <f t="shared" si="877"/>
        <v/>
      </c>
      <c r="Q750" s="45"/>
      <c r="R750" s="14" t="s">
        <v>3779</v>
      </c>
      <c r="S750" s="35" t="s">
        <v>3780</v>
      </c>
      <c r="T750" s="35" t="s">
        <v>731</v>
      </c>
      <c r="U750" s="35" t="s">
        <v>28</v>
      </c>
      <c r="V750" s="144">
        <v>84107.0</v>
      </c>
      <c r="W750" s="35" t="s">
        <v>29</v>
      </c>
      <c r="X750" s="42"/>
      <c r="Y750" s="29" t="str">
        <f t="shared" si="874"/>
        <v/>
      </c>
      <c r="Z750" s="30"/>
      <c r="AA750" s="27" t="s">
        <v>3781</v>
      </c>
      <c r="AB750" s="27" t="str">
        <f t="shared" si="875"/>
        <v/>
      </c>
      <c r="AC750" s="31" t="str">
        <f t="shared" si="876"/>
        <v/>
      </c>
      <c r="AD750" s="14" t="s">
        <v>3782</v>
      </c>
      <c r="AF750" s="14"/>
      <c r="AG750" s="14"/>
      <c r="AH750" s="14"/>
      <c r="AI750" s="14"/>
      <c r="AJ750" s="56"/>
      <c r="AK750" s="56"/>
      <c r="AL750" s="56"/>
    </row>
    <row r="751" ht="14.25" customHeight="1">
      <c r="A751" s="14">
        <v>12.0</v>
      </c>
      <c r="B751" s="30">
        <v>45203.0</v>
      </c>
      <c r="C751" s="31">
        <f t="shared" si="872"/>
        <v>709</v>
      </c>
      <c r="D751" s="14" t="s">
        <v>3783</v>
      </c>
      <c r="E751" s="34">
        <v>115253.0</v>
      </c>
      <c r="F751" s="27" t="s">
        <v>52</v>
      </c>
      <c r="G751" s="27">
        <v>54.0</v>
      </c>
      <c r="H751" s="27">
        <v>3.0</v>
      </c>
      <c r="I751" s="27">
        <v>1.0</v>
      </c>
      <c r="J751" s="27">
        <v>58.0</v>
      </c>
      <c r="K751" s="27"/>
      <c r="L751" s="27"/>
      <c r="M751" s="27"/>
      <c r="N751" s="27"/>
      <c r="O751" s="45" t="str">
        <f t="shared" ref="O751:P751" si="878">IF(M751&gt;0,1,"")</f>
        <v/>
      </c>
      <c r="P751" s="45" t="str">
        <f t="shared" si="878"/>
        <v/>
      </c>
      <c r="Q751" s="45"/>
      <c r="R751" s="14" t="s">
        <v>1874</v>
      </c>
      <c r="S751" s="35" t="s">
        <v>1876</v>
      </c>
      <c r="T751" s="35" t="s">
        <v>195</v>
      </c>
      <c r="U751" s="35" t="s">
        <v>28</v>
      </c>
      <c r="V751" s="144">
        <v>84047.0</v>
      </c>
      <c r="W751" s="35" t="s">
        <v>29</v>
      </c>
      <c r="X751" s="42" t="s">
        <v>64</v>
      </c>
      <c r="Y751" s="29">
        <f t="shared" si="874"/>
        <v>45203</v>
      </c>
      <c r="Z751" s="30">
        <v>45259.0</v>
      </c>
      <c r="AA751" s="27" t="s">
        <v>3784</v>
      </c>
      <c r="AB751" s="27" t="str">
        <f t="shared" si="875"/>
        <v/>
      </c>
      <c r="AC751" s="31">
        <f t="shared" si="876"/>
        <v>56</v>
      </c>
      <c r="AD751" s="14" t="s">
        <v>3785</v>
      </c>
      <c r="AF751" s="14"/>
      <c r="AG751" s="14"/>
      <c r="AH751" s="14"/>
      <c r="AI751" s="14"/>
      <c r="AJ751" s="14"/>
      <c r="AK751" s="14"/>
      <c r="AL751" s="14"/>
    </row>
    <row r="752" ht="14.25" customHeight="1">
      <c r="A752" s="39">
        <v>24.0</v>
      </c>
      <c r="B752" s="37">
        <v>45237.0</v>
      </c>
      <c r="C752" s="31">
        <f t="shared" si="872"/>
        <v>675</v>
      </c>
      <c r="D752" s="39" t="s">
        <v>3786</v>
      </c>
      <c r="E752" s="39">
        <v>29402.0</v>
      </c>
      <c r="F752" s="36" t="s">
        <v>52</v>
      </c>
      <c r="G752" s="36">
        <v>34.0</v>
      </c>
      <c r="H752" s="36">
        <v>4.0</v>
      </c>
      <c r="I752" s="36">
        <v>1.0</v>
      </c>
      <c r="J752" s="36">
        <v>39.0</v>
      </c>
      <c r="O752" s="14"/>
      <c r="P752" s="14"/>
      <c r="Q752" s="14"/>
      <c r="R752" s="39" t="s">
        <v>284</v>
      </c>
      <c r="S752" s="44" t="s">
        <v>285</v>
      </c>
      <c r="T752" s="39" t="s">
        <v>256</v>
      </c>
      <c r="U752" s="39" t="s">
        <v>28</v>
      </c>
      <c r="V752" s="81">
        <v>84057.0</v>
      </c>
      <c r="W752" s="39" t="s">
        <v>35</v>
      </c>
      <c r="X752" s="36" t="s">
        <v>64</v>
      </c>
      <c r="Y752" s="37">
        <f t="shared" si="874"/>
        <v>45237</v>
      </c>
      <c r="Z752" s="37">
        <v>45261.0</v>
      </c>
      <c r="AA752" s="36" t="s">
        <v>3787</v>
      </c>
      <c r="AB752" s="36" t="str">
        <f t="shared" si="875"/>
        <v/>
      </c>
      <c r="AC752" s="38">
        <f t="shared" si="876"/>
        <v>24</v>
      </c>
      <c r="AD752" s="146" t="s">
        <v>3788</v>
      </c>
      <c r="AF752" s="14"/>
      <c r="AG752" s="14"/>
      <c r="AH752" s="14"/>
      <c r="AI752" s="14"/>
      <c r="AJ752" s="14"/>
      <c r="AK752" s="14"/>
      <c r="AL752" s="14"/>
    </row>
    <row r="753" ht="14.25" customHeight="1">
      <c r="A753" s="14"/>
      <c r="B753" s="14"/>
      <c r="C753" s="27"/>
      <c r="D753" s="14"/>
      <c r="F753" s="27"/>
      <c r="G753" s="14"/>
      <c r="H753" s="14"/>
      <c r="I753" s="14"/>
      <c r="J753" s="27"/>
      <c r="K753" s="27"/>
      <c r="L753" s="27"/>
      <c r="M753" s="27"/>
      <c r="N753" s="27"/>
      <c r="O753" s="27"/>
      <c r="P753" s="27"/>
      <c r="Q753" s="27"/>
      <c r="R753" s="14"/>
      <c r="S753" s="14"/>
      <c r="T753" s="14"/>
      <c r="U753" s="14"/>
      <c r="V753" s="66"/>
      <c r="W753" s="14"/>
      <c r="X753" s="27"/>
      <c r="Y753" s="29"/>
      <c r="Z753" s="14"/>
      <c r="AA753" s="27"/>
      <c r="AB753" s="27"/>
      <c r="AC753" s="27"/>
      <c r="AD753" s="14"/>
      <c r="AE753" s="14"/>
      <c r="AF753" s="14"/>
    </row>
    <row r="754" ht="14.25" customHeight="1">
      <c r="A754" s="39">
        <v>4.0</v>
      </c>
      <c r="B754" s="37">
        <v>45156.0</v>
      </c>
      <c r="C754" s="38">
        <f t="shared" ref="C754:C759" si="879">B$3-B754</f>
        <v>756</v>
      </c>
      <c r="D754" s="39" t="s">
        <v>3727</v>
      </c>
      <c r="E754" s="39">
        <v>1480.0</v>
      </c>
      <c r="F754" s="36" t="s">
        <v>52</v>
      </c>
      <c r="G754" s="36">
        <v>14.0</v>
      </c>
      <c r="H754" s="36">
        <v>3.0</v>
      </c>
      <c r="I754" s="36">
        <v>1.0</v>
      </c>
      <c r="J754" s="36">
        <v>18.0</v>
      </c>
      <c r="O754" s="14"/>
      <c r="P754" s="14"/>
      <c r="Q754" s="14"/>
      <c r="R754" s="39" t="s">
        <v>1849</v>
      </c>
      <c r="S754" s="44" t="s">
        <v>1850</v>
      </c>
      <c r="T754" s="39" t="s">
        <v>243</v>
      </c>
      <c r="U754" s="39" t="s">
        <v>28</v>
      </c>
      <c r="V754" s="81">
        <v>84062.0</v>
      </c>
      <c r="W754" s="39" t="s">
        <v>35</v>
      </c>
      <c r="X754" s="36" t="s">
        <v>64</v>
      </c>
      <c r="Y754" s="37">
        <f t="shared" ref="Y754:Y759" si="881">IF(X754="V",B754,IF(X754="C",B754,""))</f>
        <v>45156</v>
      </c>
      <c r="Z754" s="37">
        <v>45264.0</v>
      </c>
      <c r="AA754" s="36" t="s">
        <v>3789</v>
      </c>
      <c r="AB754" s="36" t="str">
        <f t="shared" ref="AB754:AB759" si="882">IF(X754="V",B$3-Y754,IF(X754="C","",""))</f>
        <v/>
      </c>
      <c r="AC754" s="38">
        <f t="shared" ref="AC754:AC759" si="883">IF(X754="","",IF(X754="V","",IF(X754="C",Z754-Y754,"Yikes")))</f>
        <v>108</v>
      </c>
      <c r="AD754" s="146" t="s">
        <v>3730</v>
      </c>
      <c r="AF754" s="14"/>
      <c r="AG754" s="14"/>
      <c r="AH754" s="14"/>
      <c r="AI754" s="14"/>
      <c r="AJ754" s="14"/>
      <c r="AK754" s="14"/>
      <c r="AL754" s="14"/>
    </row>
    <row r="755" ht="14.25" customHeight="1">
      <c r="A755" s="14">
        <v>12.0</v>
      </c>
      <c r="B755" s="30">
        <v>45229.0</v>
      </c>
      <c r="C755" s="31">
        <f t="shared" si="879"/>
        <v>683</v>
      </c>
      <c r="D755" s="14" t="s">
        <v>3790</v>
      </c>
      <c r="E755" s="34">
        <v>25723.0</v>
      </c>
      <c r="F755" s="27" t="s">
        <v>52</v>
      </c>
      <c r="G755" s="27">
        <v>40.0</v>
      </c>
      <c r="H755" s="27">
        <v>4.0</v>
      </c>
      <c r="I755" s="27">
        <v>1.0</v>
      </c>
      <c r="J755" s="27">
        <v>45.0</v>
      </c>
      <c r="K755" s="27"/>
      <c r="L755" s="27"/>
      <c r="M755" s="27"/>
      <c r="N755" s="27"/>
      <c r="O755" s="45" t="str">
        <f t="shared" ref="O755:P755" si="880">IF(M755&gt;0,1,"")</f>
        <v/>
      </c>
      <c r="P755" s="45" t="str">
        <f t="shared" si="880"/>
        <v/>
      </c>
      <c r="Q755" s="45"/>
      <c r="R755" s="14" t="s">
        <v>407</v>
      </c>
      <c r="S755" s="35" t="s">
        <v>408</v>
      </c>
      <c r="T755" s="35" t="s">
        <v>341</v>
      </c>
      <c r="U755" s="35" t="s">
        <v>28</v>
      </c>
      <c r="V755" s="144">
        <v>84118.0</v>
      </c>
      <c r="W755" s="35" t="s">
        <v>29</v>
      </c>
      <c r="X755" s="42" t="s">
        <v>64</v>
      </c>
      <c r="Y755" s="29">
        <f t="shared" si="881"/>
        <v>45229</v>
      </c>
      <c r="Z755" s="30">
        <v>45266.0</v>
      </c>
      <c r="AA755" s="27" t="s">
        <v>3791</v>
      </c>
      <c r="AB755" s="27" t="str">
        <f t="shared" si="882"/>
        <v/>
      </c>
      <c r="AC755" s="31">
        <f t="shared" si="883"/>
        <v>37</v>
      </c>
      <c r="AD755" s="14" t="s">
        <v>3792</v>
      </c>
      <c r="AF755" s="14"/>
      <c r="AG755" s="14"/>
      <c r="AH755" s="14"/>
      <c r="AI755" s="14"/>
      <c r="AJ755" s="14"/>
      <c r="AK755" s="14"/>
      <c r="AL755" s="14"/>
    </row>
    <row r="756" ht="14.25" customHeight="1">
      <c r="A756" s="14">
        <v>18.0</v>
      </c>
      <c r="B756" s="30">
        <v>45239.0</v>
      </c>
      <c r="C756" s="31">
        <f t="shared" si="879"/>
        <v>673</v>
      </c>
      <c r="D756" s="14" t="s">
        <v>1232</v>
      </c>
      <c r="E756" s="34">
        <v>137415.0</v>
      </c>
      <c r="F756" s="27" t="s">
        <v>52</v>
      </c>
      <c r="G756" s="27">
        <v>90.0</v>
      </c>
      <c r="H756" s="27">
        <v>6.0</v>
      </c>
      <c r="I756" s="27">
        <v>2.0</v>
      </c>
      <c r="J756" s="27">
        <v>98.0</v>
      </c>
      <c r="K756" s="27"/>
      <c r="L756" s="27"/>
      <c r="M756" s="27"/>
      <c r="N756" s="27"/>
      <c r="O756" s="45" t="str">
        <f t="shared" ref="O756:P756" si="884">IF(M756&gt;0,1,"")</f>
        <v/>
      </c>
      <c r="P756" s="45" t="str">
        <f t="shared" si="884"/>
        <v/>
      </c>
      <c r="Q756" s="45"/>
      <c r="R756" s="14" t="s">
        <v>680</v>
      </c>
      <c r="S756" s="35" t="s">
        <v>681</v>
      </c>
      <c r="T756" s="35" t="s">
        <v>437</v>
      </c>
      <c r="U756" s="35" t="s">
        <v>28</v>
      </c>
      <c r="V756" s="144">
        <v>84056.0</v>
      </c>
      <c r="W756" s="35" t="s">
        <v>29</v>
      </c>
      <c r="X756" s="42" t="s">
        <v>64</v>
      </c>
      <c r="Y756" s="29">
        <f t="shared" si="881"/>
        <v>45239</v>
      </c>
      <c r="Z756" s="30">
        <v>45266.0</v>
      </c>
      <c r="AA756" s="27" t="s">
        <v>3793</v>
      </c>
      <c r="AB756" s="27" t="str">
        <f t="shared" si="882"/>
        <v/>
      </c>
      <c r="AC756" s="31">
        <f t="shared" si="883"/>
        <v>27</v>
      </c>
      <c r="AD756" s="14" t="s">
        <v>3794</v>
      </c>
      <c r="AE756" s="56"/>
      <c r="AF756" s="14"/>
      <c r="AG756" s="14"/>
      <c r="AH756" s="14"/>
      <c r="AI756" s="14"/>
      <c r="AJ756" s="14"/>
      <c r="AK756" s="14"/>
      <c r="AL756" s="14"/>
    </row>
    <row r="757" ht="14.25" customHeight="1">
      <c r="A757" s="14">
        <v>16.0</v>
      </c>
      <c r="B757" s="30">
        <v>45232.0</v>
      </c>
      <c r="C757" s="31">
        <f t="shared" si="879"/>
        <v>680</v>
      </c>
      <c r="D757" s="14" t="s">
        <v>3795</v>
      </c>
      <c r="E757" s="34">
        <v>139668.0</v>
      </c>
      <c r="F757" s="27" t="s">
        <v>52</v>
      </c>
      <c r="G757" s="27">
        <v>64.0</v>
      </c>
      <c r="H757" s="27">
        <v>5.0</v>
      </c>
      <c r="I757" s="27">
        <v>2.0</v>
      </c>
      <c r="J757" s="27">
        <v>71.0</v>
      </c>
      <c r="K757" s="27"/>
      <c r="L757" s="27"/>
      <c r="M757" s="27"/>
      <c r="N757" s="27"/>
      <c r="O757" s="45" t="str">
        <f t="shared" ref="O757:P757" si="885">IF(M757&gt;0,1,"")</f>
        <v/>
      </c>
      <c r="P757" s="45" t="str">
        <f t="shared" si="885"/>
        <v/>
      </c>
      <c r="Q757" s="45"/>
      <c r="R757" s="14" t="s">
        <v>430</v>
      </c>
      <c r="S757" s="35" t="s">
        <v>431</v>
      </c>
      <c r="T757" s="35" t="s">
        <v>263</v>
      </c>
      <c r="U757" s="35" t="s">
        <v>28</v>
      </c>
      <c r="V757" s="144">
        <v>84096.0</v>
      </c>
      <c r="W757" s="35" t="s">
        <v>29</v>
      </c>
      <c r="X757" s="42" t="s">
        <v>64</v>
      </c>
      <c r="Y757" s="29">
        <f t="shared" si="881"/>
        <v>45232</v>
      </c>
      <c r="Z757" s="30">
        <v>45266.0</v>
      </c>
      <c r="AA757" s="27" t="s">
        <v>3796</v>
      </c>
      <c r="AB757" s="27" t="str">
        <f t="shared" si="882"/>
        <v/>
      </c>
      <c r="AC757" s="31">
        <f t="shared" si="883"/>
        <v>34</v>
      </c>
      <c r="AD757" s="14" t="s">
        <v>3797</v>
      </c>
      <c r="AF757" s="14"/>
      <c r="AG757" s="14"/>
      <c r="AH757" s="14"/>
      <c r="AI757" s="14"/>
      <c r="AJ757" s="14"/>
      <c r="AK757" s="14"/>
      <c r="AL757" s="14"/>
    </row>
    <row r="758" ht="14.25" customHeight="1">
      <c r="A758" s="39">
        <v>16.0</v>
      </c>
      <c r="B758" s="37">
        <v>45243.0</v>
      </c>
      <c r="C758" s="38">
        <f t="shared" si="879"/>
        <v>669</v>
      </c>
      <c r="D758" s="39" t="s">
        <v>3798</v>
      </c>
      <c r="E758" s="40">
        <v>138059.0</v>
      </c>
      <c r="F758" s="36" t="s">
        <v>52</v>
      </c>
      <c r="G758" s="36">
        <v>52.0</v>
      </c>
      <c r="H758" s="36">
        <v>4.0</v>
      </c>
      <c r="I758" s="36">
        <v>1.0</v>
      </c>
      <c r="J758" s="36">
        <v>57.0</v>
      </c>
      <c r="O758" s="14"/>
      <c r="P758" s="14"/>
      <c r="Q758" s="14"/>
      <c r="R758" s="39" t="s">
        <v>287</v>
      </c>
      <c r="S758" s="39" t="s">
        <v>288</v>
      </c>
      <c r="T758" s="39" t="s">
        <v>256</v>
      </c>
      <c r="U758" s="39" t="s">
        <v>28</v>
      </c>
      <c r="V758" s="81">
        <v>84057.0</v>
      </c>
      <c r="W758" s="39" t="s">
        <v>35</v>
      </c>
      <c r="X758" s="36" t="s">
        <v>64</v>
      </c>
      <c r="Y758" s="37">
        <f t="shared" si="881"/>
        <v>45243</v>
      </c>
      <c r="Z758" s="37">
        <v>45267.0</v>
      </c>
      <c r="AA758" s="36" t="s">
        <v>3799</v>
      </c>
      <c r="AB758" s="36" t="str">
        <f t="shared" si="882"/>
        <v/>
      </c>
      <c r="AC758" s="38">
        <f t="shared" si="883"/>
        <v>24</v>
      </c>
      <c r="AD758" s="146" t="s">
        <v>3800</v>
      </c>
      <c r="AF758" s="14"/>
      <c r="AG758" s="14"/>
      <c r="AH758" s="14"/>
      <c r="AI758" s="14"/>
      <c r="AJ758" s="14"/>
      <c r="AK758" s="14"/>
      <c r="AL758" s="14"/>
    </row>
    <row r="759" ht="14.25" customHeight="1">
      <c r="A759" s="14">
        <v>8.0</v>
      </c>
      <c r="B759" s="30">
        <v>45266.0</v>
      </c>
      <c r="C759" s="31">
        <f t="shared" si="879"/>
        <v>646</v>
      </c>
      <c r="D759" s="14" t="s">
        <v>3801</v>
      </c>
      <c r="E759" s="34">
        <v>107396.0</v>
      </c>
      <c r="F759" s="27" t="s">
        <v>52</v>
      </c>
      <c r="G759" s="27">
        <v>28.0</v>
      </c>
      <c r="H759" s="27">
        <v>3.0</v>
      </c>
      <c r="I759" s="27">
        <v>1.0</v>
      </c>
      <c r="J759" s="27">
        <v>32.0</v>
      </c>
      <c r="K759" s="27"/>
      <c r="L759" s="27"/>
      <c r="M759" s="27"/>
      <c r="N759" s="27"/>
      <c r="O759" s="45" t="str">
        <f t="shared" ref="O759:P759" si="886">IF(M759&gt;0,1,"")</f>
        <v/>
      </c>
      <c r="P759" s="45" t="str">
        <f t="shared" si="886"/>
        <v/>
      </c>
      <c r="Q759" s="45"/>
      <c r="R759" s="14" t="s">
        <v>597</v>
      </c>
      <c r="S759" s="35" t="s">
        <v>599</v>
      </c>
      <c r="T759" s="35" t="s">
        <v>600</v>
      </c>
      <c r="U759" s="35" t="s">
        <v>28</v>
      </c>
      <c r="V759" s="144">
        <v>84118.0</v>
      </c>
      <c r="W759" s="35" t="s">
        <v>29</v>
      </c>
      <c r="X759" s="42" t="s">
        <v>64</v>
      </c>
      <c r="Y759" s="29">
        <f t="shared" si="881"/>
        <v>45266</v>
      </c>
      <c r="Z759" s="30">
        <v>45267.0</v>
      </c>
      <c r="AA759" s="27" t="s">
        <v>3802</v>
      </c>
      <c r="AB759" s="27" t="str">
        <f t="shared" si="882"/>
        <v/>
      </c>
      <c r="AC759" s="31">
        <f t="shared" si="883"/>
        <v>1</v>
      </c>
      <c r="AD759" s="14" t="s">
        <v>3803</v>
      </c>
      <c r="AF759" s="14"/>
      <c r="AG759" s="14"/>
      <c r="AH759" s="14"/>
      <c r="AI759" s="14"/>
      <c r="AJ759" s="14"/>
      <c r="AK759" s="14"/>
      <c r="AL759" s="14"/>
    </row>
    <row r="760" ht="14.25" customHeight="1">
      <c r="A760" s="14"/>
      <c r="B760" s="14"/>
      <c r="C760" s="27"/>
      <c r="D760" s="14"/>
      <c r="F760" s="27"/>
      <c r="G760" s="14"/>
      <c r="H760" s="14"/>
      <c r="I760" s="14"/>
      <c r="J760" s="27"/>
      <c r="K760" s="27"/>
      <c r="L760" s="27"/>
      <c r="M760" s="27"/>
      <c r="N760" s="27"/>
      <c r="O760" s="27"/>
      <c r="P760" s="27"/>
      <c r="Q760" s="27"/>
      <c r="R760" s="14"/>
      <c r="S760" s="14"/>
      <c r="T760" s="14"/>
      <c r="U760" s="14"/>
      <c r="V760" s="66"/>
      <c r="W760" s="14"/>
      <c r="X760" s="27"/>
      <c r="Y760" s="29"/>
      <c r="Z760" s="14"/>
      <c r="AA760" s="27"/>
      <c r="AB760" s="27"/>
      <c r="AC760" s="27"/>
      <c r="AD760" s="14"/>
      <c r="AE760" s="14"/>
      <c r="AF760" s="14"/>
    </row>
    <row r="761" ht="14.25" customHeight="1">
      <c r="A761" s="14">
        <v>10.0</v>
      </c>
      <c r="B761" s="30">
        <v>45232.0</v>
      </c>
      <c r="C761" s="31">
        <f t="shared" ref="C761:C765" si="888">B$3-B761</f>
        <v>680</v>
      </c>
      <c r="D761" s="14" t="s">
        <v>3804</v>
      </c>
      <c r="E761" s="34">
        <v>15960.0</v>
      </c>
      <c r="F761" s="27" t="s">
        <v>52</v>
      </c>
      <c r="G761" s="27">
        <v>44.0</v>
      </c>
      <c r="H761" s="27">
        <v>4.0</v>
      </c>
      <c r="I761" s="27">
        <v>1.0</v>
      </c>
      <c r="J761" s="27">
        <v>49.0</v>
      </c>
      <c r="K761" s="27"/>
      <c r="L761" s="27"/>
      <c r="M761" s="27"/>
      <c r="N761" s="27"/>
      <c r="O761" s="45" t="str">
        <f t="shared" ref="O761:P761" si="887">IF(M761&gt;0,1,"")</f>
        <v/>
      </c>
      <c r="P761" s="45" t="str">
        <f t="shared" si="887"/>
        <v/>
      </c>
      <c r="Q761" s="45"/>
      <c r="R761" s="14" t="s">
        <v>499</v>
      </c>
      <c r="S761" s="35" t="s">
        <v>501</v>
      </c>
      <c r="T761" s="35" t="s">
        <v>453</v>
      </c>
      <c r="U761" s="35" t="s">
        <v>28</v>
      </c>
      <c r="V761" s="144">
        <v>84088.0</v>
      </c>
      <c r="W761" s="35" t="s">
        <v>29</v>
      </c>
      <c r="X761" s="42" t="s">
        <v>64</v>
      </c>
      <c r="Y761" s="29">
        <f t="shared" ref="Y761:Y765" si="890">IF(X761="V",B761,IF(X761="C",B761,""))</f>
        <v>45232</v>
      </c>
      <c r="Z761" s="30">
        <v>45279.0</v>
      </c>
      <c r="AA761" s="27" t="s">
        <v>3805</v>
      </c>
      <c r="AB761" s="27" t="str">
        <f t="shared" ref="AB761:AB765" si="891">IF(X761="V",B$3-Y761,IF(X761="C","",""))</f>
        <v/>
      </c>
      <c r="AC761" s="31">
        <f t="shared" ref="AC761:AC765" si="892">IF(X761="","",IF(X761="V","",IF(X761="C",Z761-Y761,"Yikes")))</f>
        <v>47</v>
      </c>
      <c r="AD761" s="14" t="s">
        <v>3806</v>
      </c>
      <c r="AF761" s="71"/>
      <c r="AG761" s="71"/>
      <c r="AH761" s="14"/>
      <c r="AI761" s="14"/>
      <c r="AJ761" s="14"/>
      <c r="AK761" s="14"/>
      <c r="AL761" s="14"/>
    </row>
    <row r="762" ht="14.25" customHeight="1">
      <c r="A762" s="14">
        <v>10.0</v>
      </c>
      <c r="B762" s="30">
        <v>45257.0</v>
      </c>
      <c r="C762" s="31">
        <f t="shared" si="888"/>
        <v>655</v>
      </c>
      <c r="D762" s="14" t="s">
        <v>3807</v>
      </c>
      <c r="E762" s="34">
        <v>138529.0</v>
      </c>
      <c r="F762" s="27" t="s">
        <v>52</v>
      </c>
      <c r="G762" s="27">
        <v>40.0</v>
      </c>
      <c r="H762" s="27">
        <v>5.0</v>
      </c>
      <c r="I762" s="27">
        <v>2.0</v>
      </c>
      <c r="J762" s="27">
        <v>47.0</v>
      </c>
      <c r="K762" s="27"/>
      <c r="L762" s="27"/>
      <c r="M762" s="27"/>
      <c r="N762" s="27"/>
      <c r="O762" s="45" t="str">
        <f t="shared" ref="O762:P762" si="889">IF(M762&gt;0,1,"")</f>
        <v/>
      </c>
      <c r="P762" s="45" t="str">
        <f t="shared" si="889"/>
        <v/>
      </c>
      <c r="Q762" s="45"/>
      <c r="R762" s="14" t="s">
        <v>1978</v>
      </c>
      <c r="S762" s="35" t="s">
        <v>1979</v>
      </c>
      <c r="T762" s="35" t="s">
        <v>453</v>
      </c>
      <c r="U762" s="35" t="s">
        <v>28</v>
      </c>
      <c r="V762" s="144">
        <v>84084.0</v>
      </c>
      <c r="W762" s="35" t="s">
        <v>29</v>
      </c>
      <c r="X762" s="42" t="s">
        <v>64</v>
      </c>
      <c r="Y762" s="29">
        <f t="shared" si="890"/>
        <v>45257</v>
      </c>
      <c r="Z762" s="30">
        <v>45279.0</v>
      </c>
      <c r="AA762" s="27" t="s">
        <v>3808</v>
      </c>
      <c r="AB762" s="27" t="str">
        <f t="shared" si="891"/>
        <v/>
      </c>
      <c r="AC762" s="31">
        <f t="shared" si="892"/>
        <v>22</v>
      </c>
      <c r="AD762" s="14" t="s">
        <v>3809</v>
      </c>
      <c r="AE762" s="53"/>
      <c r="AF762" s="14"/>
      <c r="AG762" s="14"/>
      <c r="AH762" s="14"/>
      <c r="AI762" s="14"/>
      <c r="AJ762" s="83"/>
      <c r="AK762" s="83"/>
      <c r="AL762" s="83"/>
    </row>
    <row r="763" ht="14.25" customHeight="1">
      <c r="A763" s="14">
        <v>12.0</v>
      </c>
      <c r="B763" s="30">
        <v>45260.0</v>
      </c>
      <c r="C763" s="31">
        <f t="shared" si="888"/>
        <v>652</v>
      </c>
      <c r="D763" s="14" t="s">
        <v>3810</v>
      </c>
      <c r="E763" s="34">
        <v>1.2235111E7</v>
      </c>
      <c r="F763" s="27" t="s">
        <v>52</v>
      </c>
      <c r="G763" s="27">
        <v>56.0</v>
      </c>
      <c r="H763" s="27">
        <v>4.0</v>
      </c>
      <c r="I763" s="27">
        <v>2.0</v>
      </c>
      <c r="J763" s="27">
        <v>62.0</v>
      </c>
      <c r="K763" s="65"/>
      <c r="L763" s="65"/>
      <c r="M763" s="65"/>
      <c r="N763" s="65"/>
      <c r="O763" s="45"/>
      <c r="P763" s="45"/>
      <c r="Q763" s="45"/>
      <c r="R763" s="14" t="s">
        <v>677</v>
      </c>
      <c r="S763" s="66" t="s">
        <v>678</v>
      </c>
      <c r="T763" s="14" t="s">
        <v>437</v>
      </c>
      <c r="U763" s="14" t="s">
        <v>28</v>
      </c>
      <c r="V763" s="66">
        <v>84096.0</v>
      </c>
      <c r="W763" s="14" t="s">
        <v>29</v>
      </c>
      <c r="X763" s="27" t="s">
        <v>64</v>
      </c>
      <c r="Y763" s="30">
        <f t="shared" si="890"/>
        <v>45260</v>
      </c>
      <c r="Z763" s="30">
        <v>45280.0</v>
      </c>
      <c r="AA763" s="27" t="s">
        <v>3811</v>
      </c>
      <c r="AB763" s="27" t="str">
        <f t="shared" si="891"/>
        <v/>
      </c>
      <c r="AC763" s="31">
        <f t="shared" si="892"/>
        <v>20</v>
      </c>
      <c r="AD763" s="145" t="s">
        <v>3812</v>
      </c>
      <c r="AF763" s="51"/>
      <c r="AG763" s="32"/>
      <c r="AH763" s="14"/>
      <c r="AI763" s="14"/>
      <c r="AJ763" s="14"/>
      <c r="AK763" s="14"/>
      <c r="AL763" s="14"/>
    </row>
    <row r="764" ht="14.25" customHeight="1">
      <c r="A764" s="14">
        <v>12.0</v>
      </c>
      <c r="B764" s="30">
        <v>45260.0</v>
      </c>
      <c r="C764" s="31">
        <f t="shared" si="888"/>
        <v>652</v>
      </c>
      <c r="D764" s="14" t="s">
        <v>3813</v>
      </c>
      <c r="E764" s="34">
        <v>15954.0</v>
      </c>
      <c r="F764" s="27" t="s">
        <v>52</v>
      </c>
      <c r="G764" s="27">
        <v>48.0</v>
      </c>
      <c r="H764" s="27">
        <v>3.0</v>
      </c>
      <c r="I764" s="27">
        <v>1.0</v>
      </c>
      <c r="J764" s="27">
        <v>52.0</v>
      </c>
      <c r="K764" s="27"/>
      <c r="L764" s="27"/>
      <c r="M764" s="27"/>
      <c r="N764" s="27"/>
      <c r="O764" s="45" t="str">
        <f t="shared" ref="O764:P764" si="893">IF(M764&gt;0,1,"")</f>
        <v/>
      </c>
      <c r="P764" s="45" t="str">
        <f t="shared" si="893"/>
        <v/>
      </c>
      <c r="Q764" s="45"/>
      <c r="R764" s="14" t="s">
        <v>645</v>
      </c>
      <c r="S764" s="14" t="s">
        <v>646</v>
      </c>
      <c r="T764" s="14" t="s">
        <v>437</v>
      </c>
      <c r="U764" s="14" t="s">
        <v>28</v>
      </c>
      <c r="V764" s="66">
        <v>84065.0</v>
      </c>
      <c r="W764" s="14" t="s">
        <v>29</v>
      </c>
      <c r="X764" s="27" t="s">
        <v>64</v>
      </c>
      <c r="Y764" s="30">
        <f t="shared" si="890"/>
        <v>45260</v>
      </c>
      <c r="Z764" s="30">
        <v>45280.0</v>
      </c>
      <c r="AA764" s="27" t="s">
        <v>3814</v>
      </c>
      <c r="AB764" s="27" t="str">
        <f t="shared" si="891"/>
        <v/>
      </c>
      <c r="AC764" s="31">
        <f t="shared" si="892"/>
        <v>20</v>
      </c>
      <c r="AD764" s="145" t="s">
        <v>3815</v>
      </c>
      <c r="AF764" s="14"/>
      <c r="AG764" s="14"/>
      <c r="AH764" s="14"/>
      <c r="AI764" s="14"/>
      <c r="AJ764" s="14"/>
      <c r="AK764" s="14"/>
      <c r="AL764" s="14"/>
    </row>
    <row r="765" ht="14.25" customHeight="1">
      <c r="A765" s="14">
        <v>10.0</v>
      </c>
      <c r="B765" s="30">
        <v>45264.0</v>
      </c>
      <c r="C765" s="31">
        <f t="shared" si="888"/>
        <v>648</v>
      </c>
      <c r="D765" s="14" t="s">
        <v>3816</v>
      </c>
      <c r="E765" s="34">
        <v>30498.0</v>
      </c>
      <c r="F765" s="27" t="s">
        <v>52</v>
      </c>
      <c r="G765" s="27">
        <v>34.0</v>
      </c>
      <c r="H765" s="27">
        <v>4.0</v>
      </c>
      <c r="I765" s="27">
        <v>1.0</v>
      </c>
      <c r="J765" s="27">
        <v>39.0</v>
      </c>
      <c r="K765" s="27"/>
      <c r="L765" s="27"/>
      <c r="M765" s="27"/>
      <c r="N765" s="27"/>
      <c r="O765" s="45" t="str">
        <f t="shared" ref="O765:P765" si="894">IF(M765&gt;0,1,"")</f>
        <v/>
      </c>
      <c r="P765" s="45" t="str">
        <f t="shared" si="894"/>
        <v/>
      </c>
      <c r="Q765" s="45"/>
      <c r="R765" s="14" t="s">
        <v>594</v>
      </c>
      <c r="S765" s="35" t="s">
        <v>595</v>
      </c>
      <c r="T765" s="35" t="s">
        <v>186</v>
      </c>
      <c r="U765" s="35" t="s">
        <v>28</v>
      </c>
      <c r="V765" s="144">
        <v>84107.0</v>
      </c>
      <c r="W765" s="35" t="s">
        <v>29</v>
      </c>
      <c r="X765" s="42" t="s">
        <v>64</v>
      </c>
      <c r="Y765" s="29">
        <f t="shared" si="890"/>
        <v>45264</v>
      </c>
      <c r="Z765" s="30">
        <v>45282.0</v>
      </c>
      <c r="AA765" s="27" t="s">
        <v>3817</v>
      </c>
      <c r="AB765" s="27" t="str">
        <f t="shared" si="891"/>
        <v/>
      </c>
      <c r="AC765" s="31">
        <f t="shared" si="892"/>
        <v>18</v>
      </c>
      <c r="AD765" s="14" t="s">
        <v>3818</v>
      </c>
      <c r="AF765" s="14"/>
      <c r="AG765" s="14"/>
      <c r="AH765" s="53"/>
      <c r="AI765" s="53"/>
      <c r="AJ765" s="14"/>
      <c r="AK765" s="14"/>
      <c r="AL765" s="14"/>
    </row>
    <row r="766" ht="14.25" customHeight="1">
      <c r="A766" s="14"/>
      <c r="B766" s="14"/>
      <c r="C766" s="27"/>
      <c r="D766" s="14"/>
      <c r="F766" s="27"/>
      <c r="G766" s="14"/>
      <c r="H766" s="14"/>
      <c r="I766" s="14"/>
      <c r="J766" s="27"/>
      <c r="K766" s="27"/>
      <c r="L766" s="27"/>
      <c r="M766" s="27"/>
      <c r="N766" s="27"/>
      <c r="O766" s="27"/>
      <c r="P766" s="27"/>
      <c r="Q766" s="27"/>
      <c r="R766" s="14"/>
      <c r="S766" s="14"/>
      <c r="T766" s="14"/>
      <c r="U766" s="14"/>
      <c r="V766" s="66"/>
      <c r="W766" s="14"/>
      <c r="X766" s="27"/>
      <c r="Y766" s="29"/>
      <c r="Z766" s="14"/>
      <c r="AA766" s="27"/>
      <c r="AB766" s="27"/>
      <c r="AC766" s="27"/>
      <c r="AD766" s="14"/>
      <c r="AE766" s="14"/>
      <c r="AF766" s="14"/>
    </row>
    <row r="767" ht="14.25" customHeight="1">
      <c r="A767" s="39">
        <v>16.0</v>
      </c>
      <c r="B767" s="37">
        <v>45261.0</v>
      </c>
      <c r="C767" s="38">
        <f t="shared" ref="C767:C770" si="895">B$3-B767</f>
        <v>651</v>
      </c>
      <c r="D767" s="39" t="s">
        <v>3819</v>
      </c>
      <c r="E767" s="40">
        <v>1.2241886E7</v>
      </c>
      <c r="F767" s="36" t="s">
        <v>52</v>
      </c>
      <c r="G767" s="36">
        <v>54.0</v>
      </c>
      <c r="H767" s="36">
        <v>5.0</v>
      </c>
      <c r="I767" s="36">
        <v>1.0</v>
      </c>
      <c r="J767" s="36">
        <v>60.0</v>
      </c>
      <c r="O767" s="14"/>
      <c r="P767" s="14"/>
      <c r="Q767" s="14"/>
      <c r="R767" s="39" t="s">
        <v>2336</v>
      </c>
      <c r="S767" s="39" t="s">
        <v>311</v>
      </c>
      <c r="T767" s="39" t="s">
        <v>312</v>
      </c>
      <c r="U767" s="39" t="s">
        <v>28</v>
      </c>
      <c r="V767" s="81">
        <v>84062.0</v>
      </c>
      <c r="W767" s="39" t="s">
        <v>35</v>
      </c>
      <c r="X767" s="36" t="s">
        <v>64</v>
      </c>
      <c r="Y767" s="37">
        <f t="shared" ref="Y767:Y770" si="896">IF(X767="V",B767,IF(X767="C",B767,""))</f>
        <v>45261</v>
      </c>
      <c r="Z767" s="37">
        <v>45286.0</v>
      </c>
      <c r="AA767" s="36" t="s">
        <v>3820</v>
      </c>
      <c r="AB767" s="36" t="str">
        <f t="shared" ref="AB767:AB770" si="897">IF(X767="V",B$3-Y767,IF(X767="C","",""))</f>
        <v/>
      </c>
      <c r="AC767" s="38">
        <f t="shared" ref="AC767:AC770" si="898">IF(X767="","",IF(X767="V","",IF(X767="C",Z767-Y767,"Yikes")))</f>
        <v>25</v>
      </c>
      <c r="AD767" s="146" t="s">
        <v>3821</v>
      </c>
      <c r="AF767" s="14"/>
      <c r="AG767" s="14"/>
      <c r="AH767" s="14"/>
      <c r="AI767" s="14"/>
      <c r="AJ767" s="14"/>
      <c r="AK767" s="14"/>
      <c r="AL767" s="14"/>
    </row>
    <row r="768" ht="14.25" customHeight="1">
      <c r="A768" s="39">
        <v>10.0</v>
      </c>
      <c r="B768" s="37">
        <v>45278.0</v>
      </c>
      <c r="C768" s="38">
        <f t="shared" si="895"/>
        <v>634</v>
      </c>
      <c r="D768" s="39" t="s">
        <v>3822</v>
      </c>
      <c r="E768" s="40">
        <v>79032.0</v>
      </c>
      <c r="F768" s="36" t="s">
        <v>52</v>
      </c>
      <c r="G768" s="36">
        <v>30.0</v>
      </c>
      <c r="H768" s="36">
        <v>2.0</v>
      </c>
      <c r="I768" s="36">
        <v>1.0</v>
      </c>
      <c r="J768" s="36">
        <v>33.0</v>
      </c>
      <c r="O768" s="14"/>
      <c r="P768" s="14"/>
      <c r="Q768" s="14"/>
      <c r="R768" s="39" t="s">
        <v>488</v>
      </c>
      <c r="S768" s="39" t="s">
        <v>490</v>
      </c>
      <c r="T768" s="39" t="s">
        <v>256</v>
      </c>
      <c r="U768" s="39" t="s">
        <v>28</v>
      </c>
      <c r="V768" s="81">
        <v>84057.0</v>
      </c>
      <c r="W768" s="39" t="s">
        <v>35</v>
      </c>
      <c r="X768" s="36" t="s">
        <v>1642</v>
      </c>
      <c r="Y768" s="37">
        <f t="shared" si="896"/>
        <v>45278</v>
      </c>
      <c r="Z768" s="37"/>
      <c r="AA768" s="36"/>
      <c r="AB768" s="36">
        <f t="shared" si="897"/>
        <v>634</v>
      </c>
      <c r="AC768" s="38" t="str">
        <f t="shared" si="898"/>
        <v/>
      </c>
      <c r="AD768" s="146" t="s">
        <v>3823</v>
      </c>
      <c r="AF768" s="14"/>
      <c r="AG768" s="14"/>
      <c r="AH768" s="14"/>
      <c r="AI768" s="14"/>
      <c r="AJ768" s="14"/>
      <c r="AK768" s="14"/>
      <c r="AL768" s="14"/>
    </row>
    <row r="769" ht="14.25" customHeight="1">
      <c r="A769" s="14">
        <v>8.0</v>
      </c>
      <c r="B769" s="30">
        <v>45236.0</v>
      </c>
      <c r="C769" s="31">
        <f t="shared" si="895"/>
        <v>676</v>
      </c>
      <c r="D769" s="14" t="s">
        <v>3824</v>
      </c>
      <c r="E769" s="34">
        <v>78258.0</v>
      </c>
      <c r="F769" s="27" t="s">
        <v>52</v>
      </c>
      <c r="G769" s="27">
        <v>34.0</v>
      </c>
      <c r="H769" s="27">
        <v>4.0</v>
      </c>
      <c r="I769" s="27">
        <v>2.0</v>
      </c>
      <c r="J769" s="27">
        <v>40.0</v>
      </c>
      <c r="K769" s="27"/>
      <c r="L769" s="27"/>
      <c r="M769" s="27"/>
      <c r="N769" s="27"/>
      <c r="O769" s="45" t="str">
        <f t="shared" ref="O769:P769" si="899">IF(M769&gt;0,1,"")</f>
        <v/>
      </c>
      <c r="P769" s="45" t="str">
        <f t="shared" si="899"/>
        <v/>
      </c>
      <c r="Q769" s="45"/>
      <c r="R769" s="14" t="s">
        <v>549</v>
      </c>
      <c r="S769" s="35" t="s">
        <v>550</v>
      </c>
      <c r="T769" s="35" t="s">
        <v>186</v>
      </c>
      <c r="U769" s="35" t="s">
        <v>28</v>
      </c>
      <c r="V769" s="144">
        <v>84103.0</v>
      </c>
      <c r="W769" s="35" t="s">
        <v>29</v>
      </c>
      <c r="X769" s="42" t="s">
        <v>64</v>
      </c>
      <c r="Y769" s="29">
        <f t="shared" si="896"/>
        <v>45236</v>
      </c>
      <c r="Z769" s="30">
        <v>45288.0</v>
      </c>
      <c r="AA769" s="27" t="s">
        <v>3825</v>
      </c>
      <c r="AB769" s="27" t="str">
        <f t="shared" si="897"/>
        <v/>
      </c>
      <c r="AC769" s="31">
        <f t="shared" si="898"/>
        <v>52</v>
      </c>
      <c r="AD769" s="14" t="s">
        <v>3826</v>
      </c>
      <c r="AF769" s="14"/>
      <c r="AG769" s="14"/>
      <c r="AH769" s="14"/>
      <c r="AI769" s="14"/>
      <c r="AJ769" s="14"/>
      <c r="AK769" s="14"/>
      <c r="AL769" s="14"/>
    </row>
    <row r="770" ht="14.25" customHeight="1">
      <c r="A770" s="14">
        <v>4.0</v>
      </c>
      <c r="B770" s="30">
        <v>45251.0</v>
      </c>
      <c r="C770" s="31">
        <f t="shared" si="895"/>
        <v>661</v>
      </c>
      <c r="D770" s="14" t="s">
        <v>3827</v>
      </c>
      <c r="E770" s="34">
        <v>28239.0</v>
      </c>
      <c r="F770" s="27" t="s">
        <v>52</v>
      </c>
      <c r="G770" s="27">
        <v>16.0</v>
      </c>
      <c r="H770" s="27">
        <v>3.0</v>
      </c>
      <c r="I770" s="27">
        <v>1.0</v>
      </c>
      <c r="J770" s="27">
        <v>20.0</v>
      </c>
      <c r="K770" s="27"/>
      <c r="L770" s="27"/>
      <c r="M770" s="27"/>
      <c r="N770" s="27"/>
      <c r="O770" s="45" t="str">
        <f t="shared" ref="O770:P770" si="900">IF(M770&gt;0,1,"")</f>
        <v/>
      </c>
      <c r="P770" s="45" t="str">
        <f t="shared" si="900"/>
        <v/>
      </c>
      <c r="Q770" s="45"/>
      <c r="R770" s="14" t="s">
        <v>467</v>
      </c>
      <c r="S770" s="35" t="s">
        <v>468</v>
      </c>
      <c r="T770" s="35" t="s">
        <v>186</v>
      </c>
      <c r="U770" s="35" t="s">
        <v>28</v>
      </c>
      <c r="V770" s="144">
        <v>84115.0</v>
      </c>
      <c r="W770" s="35" t="s">
        <v>29</v>
      </c>
      <c r="X770" s="42" t="s">
        <v>64</v>
      </c>
      <c r="Y770" s="29">
        <f t="shared" si="896"/>
        <v>45251</v>
      </c>
      <c r="Z770" s="30">
        <v>45288.0</v>
      </c>
      <c r="AA770" s="27" t="s">
        <v>3828</v>
      </c>
      <c r="AB770" s="27" t="str">
        <f t="shared" si="897"/>
        <v/>
      </c>
      <c r="AC770" s="31">
        <f t="shared" si="898"/>
        <v>37</v>
      </c>
      <c r="AD770" s="14" t="s">
        <v>3829</v>
      </c>
      <c r="AF770" s="14"/>
      <c r="AG770" s="14"/>
      <c r="AH770" s="14"/>
      <c r="AI770" s="14"/>
      <c r="AJ770" s="14"/>
      <c r="AK770" s="14"/>
      <c r="AL770" s="14"/>
    </row>
    <row r="771" ht="14.25" customHeight="1">
      <c r="A771" s="14"/>
      <c r="B771" s="14"/>
      <c r="C771" s="27"/>
      <c r="D771" s="14"/>
      <c r="F771" s="27"/>
      <c r="G771" s="14"/>
      <c r="H771" s="14"/>
      <c r="I771" s="14"/>
      <c r="J771" s="27"/>
      <c r="K771" s="27"/>
      <c r="L771" s="27"/>
      <c r="M771" s="27"/>
      <c r="N771" s="27"/>
      <c r="O771" s="27"/>
      <c r="P771" s="27"/>
      <c r="Q771" s="27"/>
      <c r="R771" s="14"/>
      <c r="S771" s="14"/>
      <c r="T771" s="14"/>
      <c r="U771" s="14"/>
      <c r="V771" s="66"/>
      <c r="W771" s="14"/>
      <c r="X771" s="27"/>
      <c r="Y771" s="29"/>
      <c r="Z771" s="14"/>
      <c r="AA771" s="27"/>
      <c r="AB771" s="27"/>
      <c r="AC771" s="27"/>
      <c r="AD771" s="14"/>
      <c r="AE771" s="14"/>
      <c r="AF771" s="14"/>
    </row>
    <row r="772" ht="14.25" customHeight="1">
      <c r="A772" s="14">
        <v>24.0</v>
      </c>
      <c r="B772" s="30">
        <v>45288.0</v>
      </c>
      <c r="C772" s="31">
        <f t="shared" ref="C772:C774" si="902">B$3-B772</f>
        <v>624</v>
      </c>
      <c r="D772" s="14" t="s">
        <v>3830</v>
      </c>
      <c r="E772" s="34">
        <v>54957.0</v>
      </c>
      <c r="F772" s="27" t="s">
        <v>52</v>
      </c>
      <c r="G772" s="27">
        <v>72.0</v>
      </c>
      <c r="H772" s="27">
        <v>5.0</v>
      </c>
      <c r="I772" s="27">
        <v>1.0</v>
      </c>
      <c r="J772" s="27">
        <v>78.0</v>
      </c>
      <c r="K772" s="27"/>
      <c r="L772" s="27"/>
      <c r="M772" s="27"/>
      <c r="N772" s="27"/>
      <c r="O772" s="45" t="str">
        <f t="shared" ref="O772:P772" si="901">IF(M772&gt;0,1,"")</f>
        <v/>
      </c>
      <c r="P772" s="45" t="str">
        <f t="shared" si="901"/>
        <v/>
      </c>
      <c r="Q772" s="45"/>
      <c r="R772" s="14" t="s">
        <v>552</v>
      </c>
      <c r="S772" s="35" t="s">
        <v>553</v>
      </c>
      <c r="T772" s="35" t="s">
        <v>186</v>
      </c>
      <c r="U772" s="35" t="s">
        <v>28</v>
      </c>
      <c r="V772" s="144">
        <v>84115.0</v>
      </c>
      <c r="W772" s="35" t="s">
        <v>29</v>
      </c>
      <c r="X772" s="42" t="s">
        <v>64</v>
      </c>
      <c r="Y772" s="29">
        <f t="shared" ref="Y772:Y774" si="904">IF(X772="V",B772,IF(X772="C",B772,""))</f>
        <v>45288</v>
      </c>
      <c r="Z772" s="30">
        <v>45293.0</v>
      </c>
      <c r="AA772" s="27" t="s">
        <v>3831</v>
      </c>
      <c r="AB772" s="27" t="str">
        <f t="shared" ref="AB772:AB774" si="905">IF(X772="V",B$3-Y772,IF(X772="C","",""))</f>
        <v/>
      </c>
      <c r="AC772" s="31">
        <f t="shared" ref="AC772:AC774" si="906">IF(X772="","",IF(X772="V","",IF(X772="C",Z772-Y772,"Yikes")))</f>
        <v>5</v>
      </c>
      <c r="AD772" s="14" t="s">
        <v>3832</v>
      </c>
      <c r="AF772" s="14"/>
      <c r="AG772" s="14"/>
      <c r="AH772" s="14"/>
      <c r="AI772" s="14"/>
      <c r="AJ772" s="14"/>
      <c r="AK772" s="14"/>
      <c r="AL772" s="14"/>
    </row>
    <row r="773" ht="14.25" customHeight="1">
      <c r="A773" s="14">
        <v>8.0</v>
      </c>
      <c r="B773" s="30">
        <v>45252.0</v>
      </c>
      <c r="C773" s="31">
        <f t="shared" si="902"/>
        <v>660</v>
      </c>
      <c r="D773" s="14" t="s">
        <v>3833</v>
      </c>
      <c r="E773" s="34">
        <v>1.2235785E7</v>
      </c>
      <c r="F773" s="27" t="s">
        <v>52</v>
      </c>
      <c r="G773" s="27">
        <v>32.0</v>
      </c>
      <c r="H773" s="27">
        <v>3.0</v>
      </c>
      <c r="I773" s="27">
        <v>1.0</v>
      </c>
      <c r="J773" s="27">
        <v>36.0</v>
      </c>
      <c r="K773" s="27"/>
      <c r="L773" s="27"/>
      <c r="M773" s="27"/>
      <c r="N773" s="27"/>
      <c r="O773" s="45" t="str">
        <f t="shared" ref="O773:P773" si="903">IF(M773&gt;0,1,"")</f>
        <v/>
      </c>
      <c r="P773" s="45" t="str">
        <f t="shared" si="903"/>
        <v/>
      </c>
      <c r="Q773" s="45"/>
      <c r="R773" s="14" t="s">
        <v>515</v>
      </c>
      <c r="S773" s="35" t="s">
        <v>517</v>
      </c>
      <c r="T773" s="35" t="s">
        <v>341</v>
      </c>
      <c r="U773" s="35" t="s">
        <v>28</v>
      </c>
      <c r="V773" s="144">
        <v>84118.0</v>
      </c>
      <c r="W773" s="35" t="s">
        <v>29</v>
      </c>
      <c r="X773" s="42" t="s">
        <v>64</v>
      </c>
      <c r="Y773" s="29">
        <f t="shared" si="904"/>
        <v>45252</v>
      </c>
      <c r="Z773" s="30">
        <v>45294.0</v>
      </c>
      <c r="AA773" s="27" t="s">
        <v>3834</v>
      </c>
      <c r="AB773" s="27" t="str">
        <f t="shared" si="905"/>
        <v/>
      </c>
      <c r="AC773" s="31">
        <f t="shared" si="906"/>
        <v>42</v>
      </c>
      <c r="AD773" s="14" t="s">
        <v>3835</v>
      </c>
      <c r="AF773" s="14"/>
      <c r="AG773" s="14"/>
      <c r="AH773" s="14"/>
      <c r="AI773" s="14"/>
      <c r="AJ773" s="53"/>
      <c r="AK773" s="53"/>
      <c r="AL773" s="53"/>
    </row>
    <row r="774" ht="14.25" customHeight="1">
      <c r="A774" s="39">
        <v>10.0</v>
      </c>
      <c r="B774" s="37">
        <v>45278.0</v>
      </c>
      <c r="C774" s="38">
        <f t="shared" si="902"/>
        <v>634</v>
      </c>
      <c r="D774" s="39" t="s">
        <v>3822</v>
      </c>
      <c r="E774" s="40">
        <v>79032.0</v>
      </c>
      <c r="F774" s="36" t="s">
        <v>52</v>
      </c>
      <c r="G774" s="36">
        <v>30.0</v>
      </c>
      <c r="H774" s="36">
        <v>2.0</v>
      </c>
      <c r="I774" s="36">
        <v>1.0</v>
      </c>
      <c r="J774" s="36">
        <v>33.0</v>
      </c>
      <c r="O774" s="14"/>
      <c r="P774" s="14"/>
      <c r="Q774" s="14"/>
      <c r="R774" s="39" t="s">
        <v>488</v>
      </c>
      <c r="S774" s="39" t="s">
        <v>490</v>
      </c>
      <c r="T774" s="39" t="s">
        <v>256</v>
      </c>
      <c r="U774" s="39" t="s">
        <v>28</v>
      </c>
      <c r="V774" s="81">
        <v>84057.0</v>
      </c>
      <c r="W774" s="39" t="s">
        <v>35</v>
      </c>
      <c r="X774" s="36" t="s">
        <v>64</v>
      </c>
      <c r="Y774" s="37">
        <f t="shared" si="904"/>
        <v>45278</v>
      </c>
      <c r="Z774" s="37">
        <v>45295.0</v>
      </c>
      <c r="AA774" s="36" t="s">
        <v>3836</v>
      </c>
      <c r="AB774" s="36" t="str">
        <f t="shared" si="905"/>
        <v/>
      </c>
      <c r="AC774" s="38">
        <f t="shared" si="906"/>
        <v>17</v>
      </c>
      <c r="AD774" s="39" t="s">
        <v>3823</v>
      </c>
      <c r="AF774" s="14"/>
      <c r="AG774" s="14"/>
      <c r="AH774" s="14"/>
      <c r="AI774" s="14"/>
      <c r="AJ774" s="14"/>
      <c r="AK774" s="14"/>
      <c r="AL774" s="14"/>
    </row>
    <row r="775" ht="14.25" customHeight="1">
      <c r="A775" s="14"/>
      <c r="B775" s="14"/>
      <c r="C775" s="27"/>
      <c r="D775" s="14"/>
      <c r="F775" s="27"/>
      <c r="G775" s="14"/>
      <c r="H775" s="14"/>
      <c r="I775" s="14"/>
      <c r="J775" s="27"/>
      <c r="K775" s="27"/>
      <c r="L775" s="27"/>
      <c r="M775" s="27"/>
      <c r="N775" s="27"/>
      <c r="O775" s="27"/>
      <c r="P775" s="27"/>
      <c r="Q775" s="27"/>
      <c r="R775" s="14"/>
      <c r="S775" s="14"/>
      <c r="T775" s="14"/>
      <c r="U775" s="14"/>
      <c r="V775" s="66"/>
      <c r="W775" s="14"/>
      <c r="X775" s="27"/>
      <c r="Y775" s="29"/>
      <c r="Z775" s="14"/>
      <c r="AA775" s="27"/>
      <c r="AB775" s="27"/>
      <c r="AC775" s="27"/>
      <c r="AD775" s="14"/>
      <c r="AE775" s="14"/>
      <c r="AF775" s="14"/>
    </row>
    <row r="776" ht="14.25" customHeight="1">
      <c r="A776" s="14">
        <v>10.0</v>
      </c>
      <c r="B776" s="30">
        <v>45293.0</v>
      </c>
      <c r="C776" s="31">
        <f t="shared" ref="C776:C778" si="908">B$3-B776</f>
        <v>619</v>
      </c>
      <c r="D776" s="14" t="s">
        <v>3837</v>
      </c>
      <c r="E776" s="34">
        <v>62197.0</v>
      </c>
      <c r="F776" s="27" t="s">
        <v>52</v>
      </c>
      <c r="G776" s="27">
        <v>10.0</v>
      </c>
      <c r="H776" s="27">
        <v>3.0</v>
      </c>
      <c r="I776" s="27">
        <v>1.0</v>
      </c>
      <c r="J776" s="27">
        <v>14.0</v>
      </c>
      <c r="K776" s="27"/>
      <c r="L776" s="27"/>
      <c r="M776" s="27"/>
      <c r="N776" s="27"/>
      <c r="O776" s="45" t="str">
        <f t="shared" ref="O776:P776" si="907">IF(M776&gt;0,1,"")</f>
        <v/>
      </c>
      <c r="P776" s="45" t="str">
        <f t="shared" si="907"/>
        <v/>
      </c>
      <c r="Q776" s="45"/>
      <c r="R776" s="14" t="s">
        <v>716</v>
      </c>
      <c r="S776" s="35" t="s">
        <v>3838</v>
      </c>
      <c r="T776" s="35" t="s">
        <v>186</v>
      </c>
      <c r="U776" s="35" t="s">
        <v>28</v>
      </c>
      <c r="V776" s="144">
        <v>84145.0</v>
      </c>
      <c r="W776" s="35" t="s">
        <v>29</v>
      </c>
      <c r="X776" s="42" t="s">
        <v>1642</v>
      </c>
      <c r="Y776" s="29">
        <f t="shared" ref="Y776:Y778" si="910">IF(X776="V",B776,IF(X776="C",B776,""))</f>
        <v>45293</v>
      </c>
      <c r="Z776" s="30"/>
      <c r="AA776" s="27"/>
      <c r="AB776" s="27">
        <f t="shared" ref="AB776:AB778" si="911">IF(X776="V",B$3-Y776,IF(X776="C","",""))</f>
        <v>619</v>
      </c>
      <c r="AC776" s="31" t="str">
        <f t="shared" ref="AC776:AC778" si="912">IF(X776="","",IF(X776="V","",IF(X776="C",Z776-Y776,"Yikes")))</f>
        <v/>
      </c>
      <c r="AD776" s="14" t="s">
        <v>3839</v>
      </c>
      <c r="AF776" s="14"/>
      <c r="AG776" s="14"/>
      <c r="AH776" s="14"/>
      <c r="AI776" s="14"/>
      <c r="AJ776" s="53"/>
      <c r="AK776" s="53"/>
      <c r="AL776" s="53"/>
    </row>
    <row r="777" ht="14.25" customHeight="1">
      <c r="A777" s="14">
        <v>12.0</v>
      </c>
      <c r="B777" s="30">
        <v>45264.0</v>
      </c>
      <c r="C777" s="31">
        <f t="shared" si="908"/>
        <v>648</v>
      </c>
      <c r="D777" s="14" t="s">
        <v>3840</v>
      </c>
      <c r="E777" s="34">
        <v>37737.0</v>
      </c>
      <c r="F777" s="27" t="s">
        <v>52</v>
      </c>
      <c r="G777" s="27">
        <v>38.0</v>
      </c>
      <c r="H777" s="27">
        <v>4.0</v>
      </c>
      <c r="I777" s="27">
        <v>1.0</v>
      </c>
      <c r="J777" s="27">
        <v>43.0</v>
      </c>
      <c r="K777" s="27"/>
      <c r="L777" s="27"/>
      <c r="M777" s="27"/>
      <c r="N777" s="27"/>
      <c r="O777" s="45" t="str">
        <f t="shared" ref="O777:P777" si="909">IF(M777&gt;0,1,"")</f>
        <v/>
      </c>
      <c r="P777" s="45" t="str">
        <f t="shared" si="909"/>
        <v/>
      </c>
      <c r="Q777" s="45"/>
      <c r="R777" s="14" t="s">
        <v>624</v>
      </c>
      <c r="S777" s="14" t="s">
        <v>626</v>
      </c>
      <c r="T777" s="14" t="s">
        <v>186</v>
      </c>
      <c r="U777" s="14" t="s">
        <v>28</v>
      </c>
      <c r="V777" s="66">
        <v>84117.0</v>
      </c>
      <c r="W777" s="14" t="s">
        <v>29</v>
      </c>
      <c r="X777" s="27" t="s">
        <v>64</v>
      </c>
      <c r="Y777" s="30">
        <f t="shared" si="910"/>
        <v>45264</v>
      </c>
      <c r="Z777" s="30">
        <v>45300.0</v>
      </c>
      <c r="AA777" s="27" t="s">
        <v>3841</v>
      </c>
      <c r="AB777" s="27" t="str">
        <f t="shared" si="911"/>
        <v/>
      </c>
      <c r="AC777" s="31">
        <f t="shared" si="912"/>
        <v>36</v>
      </c>
      <c r="AD777" s="14" t="s">
        <v>3842</v>
      </c>
      <c r="AF777" s="14"/>
      <c r="AG777" s="14"/>
      <c r="AH777" s="14"/>
      <c r="AI777" s="14"/>
      <c r="AJ777" s="56"/>
      <c r="AK777" s="56"/>
      <c r="AL777" s="56"/>
    </row>
    <row r="778" ht="14.25" customHeight="1">
      <c r="A778" s="14">
        <v>10.0</v>
      </c>
      <c r="B778" s="30">
        <v>45293.0</v>
      </c>
      <c r="C778" s="31">
        <f t="shared" si="908"/>
        <v>619</v>
      </c>
      <c r="D778" s="14" t="s">
        <v>3837</v>
      </c>
      <c r="E778" s="34">
        <v>62197.0</v>
      </c>
      <c r="F778" s="27" t="s">
        <v>52</v>
      </c>
      <c r="G778" s="27">
        <v>10.0</v>
      </c>
      <c r="H778" s="27">
        <v>3.0</v>
      </c>
      <c r="I778" s="27">
        <v>1.0</v>
      </c>
      <c r="J778" s="27">
        <v>14.0</v>
      </c>
      <c r="K778" s="27"/>
      <c r="L778" s="27"/>
      <c r="M778" s="27"/>
      <c r="N778" s="27"/>
      <c r="O778" s="45" t="str">
        <f t="shared" ref="O778:P778" si="913">IF(M778&gt;0,1,"")</f>
        <v/>
      </c>
      <c r="P778" s="45" t="str">
        <f t="shared" si="913"/>
        <v/>
      </c>
      <c r="Q778" s="45"/>
      <c r="R778" s="14" t="s">
        <v>716</v>
      </c>
      <c r="S778" s="35" t="s">
        <v>3838</v>
      </c>
      <c r="T778" s="35" t="s">
        <v>186</v>
      </c>
      <c r="U778" s="35" t="s">
        <v>28</v>
      </c>
      <c r="V778" s="144">
        <v>84145.0</v>
      </c>
      <c r="W778" s="35" t="s">
        <v>29</v>
      </c>
      <c r="X778" s="42" t="s">
        <v>64</v>
      </c>
      <c r="Y778" s="29">
        <f t="shared" si="910"/>
        <v>45293</v>
      </c>
      <c r="Z778" s="30">
        <v>45302.0</v>
      </c>
      <c r="AA778" s="27" t="s">
        <v>3843</v>
      </c>
      <c r="AB778" s="27" t="str">
        <f t="shared" si="911"/>
        <v/>
      </c>
      <c r="AC778" s="31">
        <f t="shared" si="912"/>
        <v>9</v>
      </c>
      <c r="AD778" s="14" t="s">
        <v>3839</v>
      </c>
      <c r="AF778" s="14"/>
      <c r="AG778" s="14"/>
      <c r="AH778" s="14"/>
      <c r="AI778" s="14"/>
      <c r="AJ778" s="53"/>
      <c r="AK778" s="53"/>
      <c r="AL778" s="53"/>
    </row>
    <row r="779" ht="14.25" customHeight="1">
      <c r="A779" s="14"/>
      <c r="B779" s="14"/>
      <c r="C779" s="27"/>
      <c r="D779" s="14"/>
      <c r="F779" s="27"/>
      <c r="G779" s="14"/>
      <c r="H779" s="14"/>
      <c r="I779" s="14"/>
      <c r="J779" s="27"/>
      <c r="K779" s="27"/>
      <c r="L779" s="27"/>
      <c r="M779" s="27"/>
      <c r="N779" s="27"/>
      <c r="O779" s="27"/>
      <c r="P779" s="27"/>
      <c r="Q779" s="27"/>
      <c r="R779" s="14"/>
      <c r="S779" s="14"/>
      <c r="T779" s="14"/>
      <c r="U779" s="14"/>
      <c r="V779" s="66"/>
      <c r="W779" s="14"/>
      <c r="X779" s="27"/>
      <c r="Y779" s="29"/>
      <c r="Z779" s="14"/>
      <c r="AA779" s="27"/>
      <c r="AB779" s="27"/>
      <c r="AC779" s="27"/>
      <c r="AD779" s="14"/>
      <c r="AE779" s="14"/>
      <c r="AF779" s="14"/>
    </row>
    <row r="780" ht="14.25" customHeight="1">
      <c r="A780" s="14">
        <v>12.0</v>
      </c>
      <c r="B780" s="30">
        <v>45282.0</v>
      </c>
      <c r="C780" s="31">
        <f t="shared" ref="C780:C784" si="915">B$3-B780</f>
        <v>630</v>
      </c>
      <c r="D780" s="14" t="s">
        <v>3844</v>
      </c>
      <c r="E780" s="34">
        <v>4471.0</v>
      </c>
      <c r="F780" s="27" t="s">
        <v>52</v>
      </c>
      <c r="G780" s="27">
        <v>40.0</v>
      </c>
      <c r="H780" s="27">
        <v>3.0</v>
      </c>
      <c r="I780" s="27">
        <v>1.0</v>
      </c>
      <c r="J780" s="27">
        <v>44.0</v>
      </c>
      <c r="K780" s="27"/>
      <c r="L780" s="27"/>
      <c r="M780" s="27"/>
      <c r="N780" s="27"/>
      <c r="O780" s="45" t="str">
        <f t="shared" ref="O780:P780" si="914">IF(M780&gt;0,1,"")</f>
        <v/>
      </c>
      <c r="P780" s="45" t="str">
        <f t="shared" si="914"/>
        <v/>
      </c>
      <c r="Q780" s="45"/>
      <c r="R780" s="14" t="s">
        <v>659</v>
      </c>
      <c r="S780" s="14" t="s">
        <v>661</v>
      </c>
      <c r="T780" s="14" t="s">
        <v>27</v>
      </c>
      <c r="U780" s="14" t="s">
        <v>28</v>
      </c>
      <c r="V780" s="66">
        <v>84070.0</v>
      </c>
      <c r="W780" s="14" t="s">
        <v>29</v>
      </c>
      <c r="X780" s="27" t="s">
        <v>64</v>
      </c>
      <c r="Y780" s="30">
        <f t="shared" ref="Y780:Y784" si="916">IF(X780="V",B780,IF(X780="C",B780,""))</f>
        <v>45282</v>
      </c>
      <c r="Z780" s="30">
        <v>45308.0</v>
      </c>
      <c r="AA780" s="27" t="s">
        <v>3845</v>
      </c>
      <c r="AB780" s="27" t="str">
        <f t="shared" ref="AB780:AB784" si="917">IF(X780="V",B$3-Y780,IF(X780="C","",""))</f>
        <v/>
      </c>
      <c r="AC780" s="31">
        <f t="shared" ref="AC780:AC784" si="918">IF(X780="","",IF(X780="V","",IF(X780="C",Z780-Y780,"Yikes")))</f>
        <v>26</v>
      </c>
      <c r="AD780" s="14" t="s">
        <v>3846</v>
      </c>
      <c r="AF780" s="14"/>
      <c r="AG780" s="14"/>
      <c r="AH780" s="14"/>
      <c r="AI780" s="14"/>
      <c r="AJ780" s="14"/>
      <c r="AK780" s="14"/>
      <c r="AL780" s="14"/>
    </row>
    <row r="781" ht="14.25" customHeight="1">
      <c r="A781" s="39">
        <v>12.0</v>
      </c>
      <c r="B781" s="37">
        <v>44770.0</v>
      </c>
      <c r="C781" s="38">
        <f t="shared" si="915"/>
        <v>1142</v>
      </c>
      <c r="D781" s="39" t="s">
        <v>3244</v>
      </c>
      <c r="E781" s="40">
        <v>65899.0</v>
      </c>
      <c r="F781" s="36" t="s">
        <v>52</v>
      </c>
      <c r="G781" s="36">
        <v>52.0</v>
      </c>
      <c r="H781" s="36">
        <v>4.0</v>
      </c>
      <c r="I781" s="36">
        <v>1.0</v>
      </c>
      <c r="J781" s="36">
        <v>57.0</v>
      </c>
      <c r="O781" s="14"/>
      <c r="P781" s="14"/>
      <c r="Q781" s="14"/>
      <c r="R781" s="39" t="s">
        <v>2372</v>
      </c>
      <c r="S781" s="39" t="s">
        <v>1688</v>
      </c>
      <c r="T781" s="39" t="s">
        <v>256</v>
      </c>
      <c r="U781" s="39" t="s">
        <v>28</v>
      </c>
      <c r="V781" s="81">
        <v>84057.0</v>
      </c>
      <c r="W781" s="39" t="s">
        <v>35</v>
      </c>
      <c r="X781" s="36"/>
      <c r="Y781" s="37" t="str">
        <f t="shared" si="916"/>
        <v/>
      </c>
      <c r="Z781" s="37">
        <v>45309.0</v>
      </c>
      <c r="AA781" s="36" t="s">
        <v>3847</v>
      </c>
      <c r="AB781" s="36" t="str">
        <f t="shared" si="917"/>
        <v/>
      </c>
      <c r="AC781" s="38" t="str">
        <f t="shared" si="918"/>
        <v/>
      </c>
      <c r="AD781" s="39" t="s">
        <v>3848</v>
      </c>
      <c r="AE781" s="14"/>
      <c r="AF781" s="14"/>
      <c r="AG781" s="14"/>
      <c r="AH781" s="14"/>
      <c r="AI781" s="14"/>
      <c r="AJ781" s="14"/>
      <c r="AK781" s="14"/>
      <c r="AL781" s="14"/>
    </row>
    <row r="782" ht="14.25" customHeight="1">
      <c r="A782" s="14">
        <v>12.0</v>
      </c>
      <c r="B782" s="30">
        <v>45287.0</v>
      </c>
      <c r="C782" s="31">
        <f t="shared" si="915"/>
        <v>625</v>
      </c>
      <c r="D782" s="14" t="s">
        <v>3849</v>
      </c>
      <c r="E782" s="34">
        <v>72374.0</v>
      </c>
      <c r="F782" s="27" t="s">
        <v>52</v>
      </c>
      <c r="G782" s="27">
        <v>42.0</v>
      </c>
      <c r="H782" s="27">
        <v>3.0</v>
      </c>
      <c r="I782" s="27">
        <v>1.0</v>
      </c>
      <c r="J782" s="27">
        <v>46.0</v>
      </c>
      <c r="K782" s="27"/>
      <c r="L782" s="27"/>
      <c r="M782" s="27"/>
      <c r="N782" s="27"/>
      <c r="O782" s="45" t="str">
        <f t="shared" ref="O782:P782" si="919">IF(M782&gt;0,1,"")</f>
        <v/>
      </c>
      <c r="P782" s="45" t="str">
        <f t="shared" si="919"/>
        <v/>
      </c>
      <c r="Q782" s="45"/>
      <c r="R782" s="14" t="s">
        <v>605</v>
      </c>
      <c r="S782" s="35" t="s">
        <v>606</v>
      </c>
      <c r="T782" s="35" t="s">
        <v>108</v>
      </c>
      <c r="U782" s="35" t="s">
        <v>28</v>
      </c>
      <c r="V782" s="144">
        <v>84020.0</v>
      </c>
      <c r="W782" s="35" t="s">
        <v>29</v>
      </c>
      <c r="X782" s="42" t="s">
        <v>64</v>
      </c>
      <c r="Y782" s="29">
        <f t="shared" si="916"/>
        <v>45287</v>
      </c>
      <c r="Z782" s="30">
        <v>45309.0</v>
      </c>
      <c r="AA782" s="27" t="s">
        <v>3850</v>
      </c>
      <c r="AB782" s="27" t="str">
        <f t="shared" si="917"/>
        <v/>
      </c>
      <c r="AC782" s="31">
        <f t="shared" si="918"/>
        <v>22</v>
      </c>
      <c r="AD782" s="14" t="s">
        <v>3851</v>
      </c>
      <c r="AF782" s="14"/>
      <c r="AG782" s="14"/>
      <c r="AH782" s="14"/>
      <c r="AI782" s="14"/>
      <c r="AJ782" s="14"/>
      <c r="AK782" s="14"/>
      <c r="AL782" s="14"/>
    </row>
    <row r="783" ht="14.25" customHeight="1">
      <c r="A783" s="14">
        <v>10.0</v>
      </c>
      <c r="B783" s="30">
        <v>45287.0</v>
      </c>
      <c r="C783" s="31">
        <f t="shared" si="915"/>
        <v>625</v>
      </c>
      <c r="D783" s="14" t="s">
        <v>3852</v>
      </c>
      <c r="E783" s="34">
        <v>121592.0</v>
      </c>
      <c r="F783" s="27" t="s">
        <v>52</v>
      </c>
      <c r="G783" s="27">
        <v>34.0</v>
      </c>
      <c r="H783" s="27">
        <v>3.0</v>
      </c>
      <c r="I783" s="27">
        <v>1.0</v>
      </c>
      <c r="J783" s="27">
        <v>38.0</v>
      </c>
      <c r="K783" s="27"/>
      <c r="L783" s="27"/>
      <c r="M783" s="27"/>
      <c r="N783" s="27"/>
      <c r="O783" s="45" t="str">
        <f t="shared" ref="O783:P783" si="920">IF(M783&gt;0,1,"")</f>
        <v/>
      </c>
      <c r="P783" s="45" t="str">
        <f t="shared" si="920"/>
        <v/>
      </c>
      <c r="Q783" s="45"/>
      <c r="R783" s="75" t="s">
        <v>602</v>
      </c>
      <c r="S783" s="35" t="s">
        <v>603</v>
      </c>
      <c r="T783" s="35" t="s">
        <v>108</v>
      </c>
      <c r="U783" s="35" t="s">
        <v>28</v>
      </c>
      <c r="V783" s="66">
        <v>84020.0</v>
      </c>
      <c r="W783" s="35" t="s">
        <v>29</v>
      </c>
      <c r="X783" s="42" t="s">
        <v>64</v>
      </c>
      <c r="Y783" s="29">
        <f t="shared" si="916"/>
        <v>45287</v>
      </c>
      <c r="Z783" s="30">
        <v>45309.0</v>
      </c>
      <c r="AA783" s="27" t="s">
        <v>3853</v>
      </c>
      <c r="AB783" s="27" t="str">
        <f t="shared" si="917"/>
        <v/>
      </c>
      <c r="AC783" s="31">
        <f t="shared" si="918"/>
        <v>22</v>
      </c>
      <c r="AD783" s="14" t="s">
        <v>3854</v>
      </c>
      <c r="AF783" s="14"/>
      <c r="AG783" s="14"/>
      <c r="AH783" s="14"/>
      <c r="AI783" s="14"/>
      <c r="AJ783" s="14"/>
      <c r="AK783" s="14"/>
      <c r="AL783" s="14"/>
    </row>
    <row r="784" ht="14.25" customHeight="1">
      <c r="A784" s="59">
        <v>14.0</v>
      </c>
      <c r="B784" s="60">
        <v>45299.0</v>
      </c>
      <c r="C784" s="61">
        <f t="shared" si="915"/>
        <v>613</v>
      </c>
      <c r="D784" s="59" t="s">
        <v>3855</v>
      </c>
      <c r="E784" s="59">
        <v>97465.0</v>
      </c>
      <c r="F784" s="45" t="s">
        <v>52</v>
      </c>
      <c r="G784" s="45">
        <v>54.0</v>
      </c>
      <c r="H784" s="45">
        <v>4.0</v>
      </c>
      <c r="I784" s="45">
        <v>1.0</v>
      </c>
      <c r="J784" s="45">
        <v>59.0</v>
      </c>
      <c r="K784" s="45"/>
      <c r="L784" s="45"/>
      <c r="M784" s="45">
        <v>2.0</v>
      </c>
      <c r="N784" s="45">
        <v>0.0</v>
      </c>
      <c r="O784" s="45">
        <f t="shared" ref="O784:P784" si="921">IF(M784&gt;0,1,"")</f>
        <v>1</v>
      </c>
      <c r="P784" s="45" t="str">
        <f t="shared" si="921"/>
        <v/>
      </c>
      <c r="Q784" s="45"/>
      <c r="R784" s="59" t="s">
        <v>739</v>
      </c>
      <c r="S784" s="62" t="s">
        <v>741</v>
      </c>
      <c r="T784" s="62" t="s">
        <v>108</v>
      </c>
      <c r="U784" s="62" t="s">
        <v>28</v>
      </c>
      <c r="V784" s="114">
        <v>84020.0</v>
      </c>
      <c r="W784" s="62" t="s">
        <v>29</v>
      </c>
      <c r="X784" s="64" t="s">
        <v>64</v>
      </c>
      <c r="Y784" s="76">
        <f t="shared" si="916"/>
        <v>45299</v>
      </c>
      <c r="Z784" s="60">
        <v>45309.0</v>
      </c>
      <c r="AA784" s="45" t="s">
        <v>3856</v>
      </c>
      <c r="AB784" s="45" t="str">
        <f t="shared" si="917"/>
        <v/>
      </c>
      <c r="AC784" s="61">
        <f t="shared" si="918"/>
        <v>10</v>
      </c>
      <c r="AD784" s="59" t="s">
        <v>3857</v>
      </c>
      <c r="AF784" s="14"/>
      <c r="AG784" s="14"/>
      <c r="AH784" s="14"/>
      <c r="AI784" s="14"/>
      <c r="AJ784" s="14"/>
      <c r="AK784" s="14"/>
      <c r="AL784" s="14"/>
    </row>
    <row r="785" ht="14.25" customHeight="1">
      <c r="A785" s="14"/>
      <c r="B785" s="14"/>
      <c r="C785" s="27"/>
      <c r="D785" s="14"/>
      <c r="F785" s="27"/>
      <c r="G785" s="14"/>
      <c r="H785" s="14"/>
      <c r="I785" s="14"/>
      <c r="J785" s="27"/>
      <c r="K785" s="27"/>
      <c r="L785" s="27"/>
      <c r="M785" s="27"/>
      <c r="N785" s="27"/>
      <c r="O785" s="27"/>
      <c r="P785" s="27"/>
      <c r="Q785" s="27"/>
      <c r="R785" s="14"/>
      <c r="S785" s="14"/>
      <c r="T785" s="14"/>
      <c r="U785" s="14"/>
      <c r="V785" s="66"/>
      <c r="W785" s="14"/>
      <c r="X785" s="27"/>
      <c r="Y785" s="29"/>
      <c r="Z785" s="14"/>
      <c r="AA785" s="27"/>
      <c r="AB785" s="27"/>
      <c r="AC785" s="27"/>
      <c r="AD785" s="14"/>
      <c r="AE785" s="14"/>
      <c r="AF785" s="14"/>
    </row>
    <row r="786" ht="14.25" customHeight="1">
      <c r="A786" s="39">
        <v>16.0</v>
      </c>
      <c r="B786" s="37">
        <v>45265.0</v>
      </c>
      <c r="C786" s="38">
        <f t="shared" ref="C786:C789" si="922">B$3-B786</f>
        <v>647</v>
      </c>
      <c r="D786" s="39" t="s">
        <v>3858</v>
      </c>
      <c r="E786" s="40">
        <v>117149.0</v>
      </c>
      <c r="F786" s="36" t="s">
        <v>52</v>
      </c>
      <c r="G786" s="36">
        <v>80.0</v>
      </c>
      <c r="H786" s="36">
        <v>4.0</v>
      </c>
      <c r="I786" s="36">
        <v>2.0</v>
      </c>
      <c r="J786" s="36">
        <v>86.0</v>
      </c>
      <c r="O786" s="14"/>
      <c r="P786" s="14"/>
      <c r="Q786" s="14"/>
      <c r="R786" s="39" t="s">
        <v>473</v>
      </c>
      <c r="S786" s="39" t="s">
        <v>474</v>
      </c>
      <c r="T786" s="39" t="s">
        <v>43</v>
      </c>
      <c r="U786" s="39" t="s">
        <v>28</v>
      </c>
      <c r="V786" s="81">
        <v>84045.0</v>
      </c>
      <c r="W786" s="39" t="s">
        <v>35</v>
      </c>
      <c r="X786" s="36" t="s">
        <v>64</v>
      </c>
      <c r="Y786" s="37">
        <f t="shared" ref="Y786:Y789" si="923">IF(X786="V",B786,IF(X786="C",B786,""))</f>
        <v>45265</v>
      </c>
      <c r="Z786" s="37">
        <v>45313.0</v>
      </c>
      <c r="AA786" s="36" t="s">
        <v>3859</v>
      </c>
      <c r="AB786" s="36" t="str">
        <f t="shared" ref="AB786:AB789" si="924">IF(X786="V",B$3-Y786,IF(X786="C","",""))</f>
        <v/>
      </c>
      <c r="AC786" s="38">
        <f t="shared" ref="AC786:AC789" si="925">IF(X786="","",IF(X786="V","",IF(X786="C",Z786-Y786,"Yikes")))</f>
        <v>48</v>
      </c>
      <c r="AD786" s="39" t="s">
        <v>3860</v>
      </c>
      <c r="AF786" s="14"/>
      <c r="AG786" s="14"/>
      <c r="AH786" s="14"/>
      <c r="AI786" s="14"/>
      <c r="AJ786" s="14"/>
      <c r="AK786" s="14"/>
      <c r="AL786" s="14"/>
    </row>
    <row r="787" ht="14.25" customHeight="1">
      <c r="A787" s="14">
        <v>12.0</v>
      </c>
      <c r="B787" s="30">
        <v>45299.0</v>
      </c>
      <c r="C787" s="31">
        <f t="shared" si="922"/>
        <v>613</v>
      </c>
      <c r="D787" s="14" t="s">
        <v>3861</v>
      </c>
      <c r="E787" s="33">
        <v>1.2239689E7</v>
      </c>
      <c r="F787" s="27" t="s">
        <v>52</v>
      </c>
      <c r="G787" s="27">
        <v>44.0</v>
      </c>
      <c r="H787" s="27">
        <v>4.0</v>
      </c>
      <c r="I787" s="27">
        <v>1.0</v>
      </c>
      <c r="J787" s="27">
        <v>49.0</v>
      </c>
      <c r="O787" s="14"/>
      <c r="P787" s="14"/>
      <c r="Q787" s="14"/>
      <c r="R787" s="34" t="s">
        <v>745</v>
      </c>
      <c r="S787" s="14" t="s">
        <v>747</v>
      </c>
      <c r="T787" s="14" t="s">
        <v>263</v>
      </c>
      <c r="U787" s="14" t="s">
        <v>28</v>
      </c>
      <c r="V787" s="66">
        <v>84096.0</v>
      </c>
      <c r="W787" s="35" t="s">
        <v>29</v>
      </c>
      <c r="X787" s="42" t="s">
        <v>64</v>
      </c>
      <c r="Y787" s="29">
        <f t="shared" si="923"/>
        <v>45299</v>
      </c>
      <c r="Z787" s="30">
        <v>45315.0</v>
      </c>
      <c r="AA787" s="27" t="s">
        <v>3862</v>
      </c>
      <c r="AB787" s="27" t="str">
        <f t="shared" si="924"/>
        <v/>
      </c>
      <c r="AC787" s="31">
        <f t="shared" si="925"/>
        <v>16</v>
      </c>
      <c r="AD787" s="14" t="s">
        <v>3863</v>
      </c>
      <c r="AF787" s="14"/>
      <c r="AG787" s="14"/>
      <c r="AH787" s="14"/>
      <c r="AI787" s="14"/>
      <c r="AJ787" s="14"/>
      <c r="AK787" s="14"/>
      <c r="AL787" s="14"/>
    </row>
    <row r="788" ht="14.25" customHeight="1">
      <c r="A788" s="14">
        <v>12.0</v>
      </c>
      <c r="B788" s="30">
        <v>45275.0</v>
      </c>
      <c r="C788" s="31">
        <f t="shared" si="922"/>
        <v>637</v>
      </c>
      <c r="D788" s="14" t="s">
        <v>3864</v>
      </c>
      <c r="E788" s="34">
        <v>118425.0</v>
      </c>
      <c r="F788" s="27" t="s">
        <v>52</v>
      </c>
      <c r="G788" s="27">
        <v>60.0</v>
      </c>
      <c r="H788" s="27">
        <v>3.0</v>
      </c>
      <c r="I788" s="27">
        <v>1.0</v>
      </c>
      <c r="J788" s="27">
        <v>64.0</v>
      </c>
      <c r="K788" s="27"/>
      <c r="L788" s="27"/>
      <c r="M788" s="27"/>
      <c r="N788" s="27"/>
      <c r="O788" s="45" t="str">
        <f t="shared" ref="O788:P788" si="926">IF(M788&gt;0,1,"")</f>
        <v/>
      </c>
      <c r="P788" s="45" t="str">
        <f t="shared" si="926"/>
        <v/>
      </c>
      <c r="Q788" s="45"/>
      <c r="R788" s="14" t="s">
        <v>558</v>
      </c>
      <c r="S788" s="14" t="s">
        <v>559</v>
      </c>
      <c r="T788" s="14" t="s">
        <v>108</v>
      </c>
      <c r="U788" s="14" t="s">
        <v>28</v>
      </c>
      <c r="V788" s="66">
        <v>84020.0</v>
      </c>
      <c r="W788" s="14" t="s">
        <v>29</v>
      </c>
      <c r="X788" s="27" t="s">
        <v>64</v>
      </c>
      <c r="Y788" s="30">
        <f t="shared" si="923"/>
        <v>45275</v>
      </c>
      <c r="Z788" s="30">
        <v>45315.0</v>
      </c>
      <c r="AA788" s="27" t="s">
        <v>3865</v>
      </c>
      <c r="AB788" s="27" t="str">
        <f t="shared" si="924"/>
        <v/>
      </c>
      <c r="AC788" s="31">
        <f t="shared" si="925"/>
        <v>40</v>
      </c>
      <c r="AD788" s="14" t="s">
        <v>3866</v>
      </c>
      <c r="AF788" s="59"/>
      <c r="AG788" s="59"/>
      <c r="AH788" s="14"/>
      <c r="AI788" s="14"/>
      <c r="AJ788" s="14"/>
      <c r="AK788" s="14"/>
      <c r="AL788" s="14"/>
    </row>
    <row r="789" ht="14.25" customHeight="1">
      <c r="A789" s="14">
        <v>12.0</v>
      </c>
      <c r="B789" s="30">
        <v>45281.0</v>
      </c>
      <c r="C789" s="31">
        <f t="shared" si="922"/>
        <v>631</v>
      </c>
      <c r="D789" s="14" t="s">
        <v>3867</v>
      </c>
      <c r="E789" s="34">
        <v>1.2236134E7</v>
      </c>
      <c r="F789" s="27" t="s">
        <v>52</v>
      </c>
      <c r="G789" s="27">
        <v>40.0</v>
      </c>
      <c r="H789" s="27">
        <v>4.0</v>
      </c>
      <c r="I789" s="27">
        <v>1.0</v>
      </c>
      <c r="J789" s="27">
        <v>45.0</v>
      </c>
      <c r="K789" s="27"/>
      <c r="L789" s="27"/>
      <c r="M789" s="27"/>
      <c r="N789" s="27"/>
      <c r="O789" s="45" t="str">
        <f t="shared" ref="O789:P789" si="927">IF(M789&gt;0,1,"")</f>
        <v/>
      </c>
      <c r="P789" s="45" t="str">
        <f t="shared" si="927"/>
        <v/>
      </c>
      <c r="Q789" s="45"/>
      <c r="R789" s="14" t="s">
        <v>655</v>
      </c>
      <c r="S789" s="35" t="s">
        <v>657</v>
      </c>
      <c r="T789" s="35" t="s">
        <v>27</v>
      </c>
      <c r="U789" s="35" t="s">
        <v>28</v>
      </c>
      <c r="V789" s="144">
        <v>84070.0</v>
      </c>
      <c r="W789" s="35" t="s">
        <v>29</v>
      </c>
      <c r="X789" s="42" t="s">
        <v>64</v>
      </c>
      <c r="Y789" s="29">
        <f t="shared" si="923"/>
        <v>45281</v>
      </c>
      <c r="Z789" s="30">
        <v>45315.0</v>
      </c>
      <c r="AA789" s="27" t="s">
        <v>3868</v>
      </c>
      <c r="AB789" s="27" t="str">
        <f t="shared" si="924"/>
        <v/>
      </c>
      <c r="AC789" s="31">
        <f t="shared" si="925"/>
        <v>34</v>
      </c>
      <c r="AD789" s="14" t="s">
        <v>3869</v>
      </c>
      <c r="AF789" s="14"/>
      <c r="AG789" s="14"/>
      <c r="AH789" s="14"/>
      <c r="AI789" s="14"/>
      <c r="AJ789" s="14"/>
      <c r="AK789" s="14"/>
      <c r="AL789" s="14"/>
    </row>
    <row r="790" ht="14.25" customHeight="1">
      <c r="A790" s="14"/>
      <c r="B790" s="14"/>
      <c r="C790" s="27"/>
      <c r="D790" s="14"/>
      <c r="F790" s="27"/>
      <c r="G790" s="14"/>
      <c r="H790" s="14"/>
      <c r="I790" s="14"/>
      <c r="J790" s="27"/>
      <c r="K790" s="27"/>
      <c r="L790" s="27"/>
      <c r="M790" s="27"/>
      <c r="N790" s="27"/>
      <c r="O790" s="27"/>
      <c r="P790" s="27"/>
      <c r="Q790" s="27"/>
      <c r="R790" s="14"/>
      <c r="S790" s="14"/>
      <c r="T790" s="14"/>
      <c r="U790" s="14"/>
      <c r="V790" s="66"/>
      <c r="W790" s="14"/>
      <c r="X790" s="27"/>
      <c r="Y790" s="29"/>
      <c r="Z790" s="14"/>
      <c r="AA790" s="27"/>
      <c r="AB790" s="27"/>
      <c r="AC790" s="27"/>
      <c r="AD790" s="14"/>
      <c r="AE790" s="14"/>
      <c r="AF790" s="14"/>
    </row>
    <row r="791" ht="14.25" customHeight="1">
      <c r="A791" s="14">
        <v>8.0</v>
      </c>
      <c r="B791" s="30">
        <v>45324.0</v>
      </c>
      <c r="C791" s="31">
        <f>B$3-B791</f>
        <v>588</v>
      </c>
      <c r="D791" s="14" t="s">
        <v>3870</v>
      </c>
      <c r="E791" s="34">
        <v>4837.0</v>
      </c>
      <c r="F791" s="27" t="s">
        <v>52</v>
      </c>
      <c r="G791" s="27">
        <v>24.0</v>
      </c>
      <c r="H791" s="27">
        <v>3.0</v>
      </c>
      <c r="I791" s="27">
        <v>1.0</v>
      </c>
      <c r="J791" s="27">
        <v>28.0</v>
      </c>
      <c r="K791" s="27"/>
      <c r="L791" s="27"/>
      <c r="M791" s="27"/>
      <c r="N791" s="27"/>
      <c r="O791" s="45" t="str">
        <f t="shared" ref="O791:P791" si="928">IF(M791&gt;0,1,"")</f>
        <v/>
      </c>
      <c r="P791" s="45" t="str">
        <f t="shared" si="928"/>
        <v/>
      </c>
      <c r="Q791" s="45"/>
      <c r="R791" s="14" t="s">
        <v>902</v>
      </c>
      <c r="S791" s="35" t="s">
        <v>922</v>
      </c>
      <c r="T791" s="35" t="s">
        <v>186</v>
      </c>
      <c r="U791" s="35" t="s">
        <v>28</v>
      </c>
      <c r="V791" s="144">
        <v>84105.0</v>
      </c>
      <c r="W791" s="35" t="s">
        <v>29</v>
      </c>
      <c r="X791" s="42" t="s">
        <v>64</v>
      </c>
      <c r="Y791" s="29">
        <f>IF(X791="V",B791,IF(X791="C",B791,""))</f>
        <v>45324</v>
      </c>
      <c r="Z791" s="30">
        <v>45324.0</v>
      </c>
      <c r="AA791" s="27" t="s">
        <v>3871</v>
      </c>
      <c r="AB791" s="27" t="str">
        <f>IF(X791="V",B$3-Y791,IF(X791="C","",""))</f>
        <v/>
      </c>
      <c r="AC791" s="31">
        <f>IF(X791="","",IF(X791="V","",IF(X791="C",Z791-Y791,"Yikes")))</f>
        <v>0</v>
      </c>
      <c r="AD791" s="14" t="s">
        <v>3872</v>
      </c>
      <c r="AF791" s="14"/>
      <c r="AG791" s="14"/>
      <c r="AH791" s="14"/>
      <c r="AI791" s="14"/>
      <c r="AJ791" s="14"/>
      <c r="AK791" s="14"/>
      <c r="AL791" s="14"/>
    </row>
    <row r="792" ht="14.25" customHeight="1">
      <c r="A792" s="14"/>
      <c r="B792" s="14"/>
      <c r="C792" s="27"/>
      <c r="D792" s="14"/>
      <c r="F792" s="27"/>
      <c r="G792" s="14"/>
      <c r="H792" s="14"/>
      <c r="I792" s="14"/>
      <c r="J792" s="27"/>
      <c r="K792" s="27"/>
      <c r="L792" s="27"/>
      <c r="M792" s="27"/>
      <c r="N792" s="27"/>
      <c r="O792" s="27"/>
      <c r="P792" s="27"/>
      <c r="Q792" s="27"/>
      <c r="R792" s="14"/>
      <c r="S792" s="14"/>
      <c r="T792" s="14"/>
      <c r="U792" s="14"/>
      <c r="V792" s="66"/>
      <c r="W792" s="14"/>
      <c r="X792" s="27"/>
      <c r="Y792" s="29"/>
      <c r="Z792" s="14"/>
      <c r="AA792" s="27"/>
      <c r="AB792" s="27"/>
      <c r="AC792" s="27"/>
      <c r="AD792" s="14"/>
      <c r="AE792" s="14"/>
      <c r="AF792" s="14"/>
    </row>
    <row r="793" ht="14.25" customHeight="1">
      <c r="A793" s="39">
        <v>6.0</v>
      </c>
      <c r="B793" s="37">
        <v>45314.0</v>
      </c>
      <c r="C793" s="38">
        <f t="shared" ref="C793:C795" si="929">B$3-B793</f>
        <v>598</v>
      </c>
      <c r="D793" s="39" t="s">
        <v>3873</v>
      </c>
      <c r="E793" s="40">
        <v>1.2241888E7</v>
      </c>
      <c r="F793" s="36" t="s">
        <v>52</v>
      </c>
      <c r="G793" s="36">
        <v>22.0</v>
      </c>
      <c r="H793" s="36">
        <v>4.0</v>
      </c>
      <c r="I793" s="36">
        <v>1.0</v>
      </c>
      <c r="J793" s="36">
        <v>27.0</v>
      </c>
      <c r="O793" s="14"/>
      <c r="P793" s="14"/>
      <c r="Q793" s="14"/>
      <c r="R793" s="39" t="s">
        <v>2336</v>
      </c>
      <c r="S793" s="39" t="s">
        <v>839</v>
      </c>
      <c r="T793" s="39" t="s">
        <v>179</v>
      </c>
      <c r="U793" s="39" t="s">
        <v>28</v>
      </c>
      <c r="V793" s="81">
        <v>84043.0</v>
      </c>
      <c r="W793" s="39" t="s">
        <v>35</v>
      </c>
      <c r="X793" s="36" t="s">
        <v>64</v>
      </c>
      <c r="Y793" s="37">
        <f t="shared" ref="Y793:Y795" si="930">IF(X793="V",B793,IF(X793="C",B793,""))</f>
        <v>45314</v>
      </c>
      <c r="Z793" s="37">
        <v>45327.0</v>
      </c>
      <c r="AA793" s="36" t="s">
        <v>3874</v>
      </c>
      <c r="AB793" s="36" t="str">
        <f t="shared" ref="AB793:AB795" si="931">IF(X793="V",B$3-Y793,IF(X793="C","",""))</f>
        <v/>
      </c>
      <c r="AC793" s="38">
        <f t="shared" ref="AC793:AC795" si="932">IF(X793="","",IF(X793="V","",IF(X793="C",Z793-Y793,"Yikes")))</f>
        <v>13</v>
      </c>
      <c r="AD793" s="39" t="s">
        <v>3875</v>
      </c>
      <c r="AF793" s="14"/>
      <c r="AG793" s="14"/>
      <c r="AH793" s="14"/>
      <c r="AI793" s="14"/>
      <c r="AJ793" s="59"/>
      <c r="AK793" s="59"/>
      <c r="AL793" s="59"/>
    </row>
    <row r="794" ht="14.25" customHeight="1">
      <c r="A794" s="39">
        <v>8.0</v>
      </c>
      <c r="B794" s="37">
        <v>45323.0</v>
      </c>
      <c r="C794" s="38">
        <f t="shared" si="929"/>
        <v>589</v>
      </c>
      <c r="D794" s="39" t="s">
        <v>3876</v>
      </c>
      <c r="E794" s="40">
        <v>4466.0</v>
      </c>
      <c r="F794" s="36" t="s">
        <v>52</v>
      </c>
      <c r="G794" s="36">
        <v>28.0</v>
      </c>
      <c r="H794" s="36">
        <v>3.0</v>
      </c>
      <c r="I794" s="36">
        <v>1.0</v>
      </c>
      <c r="J794" s="36">
        <v>32.0</v>
      </c>
      <c r="O794" s="14"/>
      <c r="P794" s="14"/>
      <c r="Q794" s="14"/>
      <c r="R794" s="39" t="s">
        <v>835</v>
      </c>
      <c r="S794" s="39" t="s">
        <v>836</v>
      </c>
      <c r="T794" s="39" t="s">
        <v>179</v>
      </c>
      <c r="U794" s="39" t="s">
        <v>28</v>
      </c>
      <c r="V794" s="81">
        <v>84043.0</v>
      </c>
      <c r="W794" s="39" t="s">
        <v>35</v>
      </c>
      <c r="X794" s="36" t="s">
        <v>64</v>
      </c>
      <c r="Y794" s="37">
        <f t="shared" si="930"/>
        <v>45323</v>
      </c>
      <c r="Z794" s="37">
        <v>45327.0</v>
      </c>
      <c r="AA794" s="36" t="s">
        <v>3877</v>
      </c>
      <c r="AB794" s="36" t="str">
        <f t="shared" si="931"/>
        <v/>
      </c>
      <c r="AC794" s="38">
        <f t="shared" si="932"/>
        <v>4</v>
      </c>
      <c r="AD794" s="39" t="s">
        <v>2681</v>
      </c>
      <c r="AE794" s="14"/>
      <c r="AF794" s="14"/>
      <c r="AG794" s="14"/>
      <c r="AH794" s="14"/>
      <c r="AI794" s="14"/>
      <c r="AJ794" s="14"/>
      <c r="AK794" s="14"/>
      <c r="AL794" s="14"/>
    </row>
    <row r="795" ht="14.25" customHeight="1">
      <c r="A795" s="14">
        <v>12.0</v>
      </c>
      <c r="B795" s="30">
        <v>45308.0</v>
      </c>
      <c r="C795" s="31">
        <f t="shared" si="929"/>
        <v>604</v>
      </c>
      <c r="D795" s="14" t="s">
        <v>3878</v>
      </c>
      <c r="E795" s="34">
        <v>79037.0</v>
      </c>
      <c r="F795" s="27" t="s">
        <v>52</v>
      </c>
      <c r="G795" s="27">
        <v>44.0</v>
      </c>
      <c r="H795" s="27">
        <v>3.0</v>
      </c>
      <c r="I795" s="27">
        <v>1.0</v>
      </c>
      <c r="J795" s="27">
        <v>48.0</v>
      </c>
      <c r="K795" s="27"/>
      <c r="L795" s="27"/>
      <c r="M795" s="27"/>
      <c r="N795" s="27"/>
      <c r="O795" s="45" t="str">
        <f t="shared" ref="O795:P795" si="933">IF(M795&gt;0,1,"")</f>
        <v/>
      </c>
      <c r="P795" s="45" t="str">
        <f t="shared" si="933"/>
        <v/>
      </c>
      <c r="Q795" s="45"/>
      <c r="R795" s="14" t="s">
        <v>806</v>
      </c>
      <c r="S795" s="35" t="s">
        <v>807</v>
      </c>
      <c r="T795" s="35" t="s">
        <v>27</v>
      </c>
      <c r="U795" s="35" t="s">
        <v>28</v>
      </c>
      <c r="V795" s="144">
        <v>84092.0</v>
      </c>
      <c r="W795" s="35" t="s">
        <v>29</v>
      </c>
      <c r="X795" s="42" t="s">
        <v>64</v>
      </c>
      <c r="Y795" s="29">
        <f t="shared" si="930"/>
        <v>45308</v>
      </c>
      <c r="Z795" s="30">
        <v>45329.0</v>
      </c>
      <c r="AA795" s="27" t="s">
        <v>3879</v>
      </c>
      <c r="AB795" s="27" t="str">
        <f t="shared" si="931"/>
        <v/>
      </c>
      <c r="AC795" s="31">
        <f t="shared" si="932"/>
        <v>21</v>
      </c>
      <c r="AD795" s="14" t="s">
        <v>3880</v>
      </c>
      <c r="AF795" s="14"/>
      <c r="AG795" s="14"/>
      <c r="AH795" s="14"/>
      <c r="AI795" s="14"/>
      <c r="AJ795" s="14"/>
      <c r="AK795" s="14"/>
      <c r="AL795" s="14"/>
    </row>
    <row r="796" ht="14.25" customHeight="1">
      <c r="A796" s="14"/>
      <c r="B796" s="14"/>
      <c r="C796" s="27"/>
      <c r="D796" s="14"/>
      <c r="F796" s="27"/>
      <c r="G796" s="14"/>
      <c r="H796" s="14"/>
      <c r="I796" s="14"/>
      <c r="J796" s="27"/>
      <c r="K796" s="27"/>
      <c r="L796" s="27"/>
      <c r="M796" s="27"/>
      <c r="N796" s="27"/>
      <c r="O796" s="27"/>
      <c r="P796" s="27"/>
      <c r="Q796" s="27"/>
      <c r="R796" s="14"/>
      <c r="S796" s="14"/>
      <c r="T796" s="14"/>
      <c r="U796" s="14"/>
      <c r="V796" s="66"/>
      <c r="W796" s="14"/>
      <c r="X796" s="27"/>
      <c r="Y796" s="29"/>
      <c r="Z796" s="14"/>
      <c r="AA796" s="27"/>
      <c r="AB796" s="27"/>
      <c r="AC796" s="27"/>
      <c r="AD796" s="14"/>
      <c r="AE796" s="14"/>
      <c r="AF796" s="14"/>
    </row>
    <row r="797" ht="14.25" customHeight="1">
      <c r="A797" s="14">
        <v>6.0</v>
      </c>
      <c r="B797" s="30">
        <v>45310.0</v>
      </c>
      <c r="C797" s="31">
        <f t="shared" ref="C797:C800" si="935">B$3-B797</f>
        <v>602</v>
      </c>
      <c r="D797" s="14" t="s">
        <v>3881</v>
      </c>
      <c r="E797" s="34">
        <v>113447.0</v>
      </c>
      <c r="F797" s="27" t="s">
        <v>52</v>
      </c>
      <c r="G797" s="27">
        <v>20.0</v>
      </c>
      <c r="H797" s="27">
        <v>3.0</v>
      </c>
      <c r="I797" s="27">
        <v>1.0</v>
      </c>
      <c r="J797" s="27">
        <v>24.0</v>
      </c>
      <c r="K797" s="27"/>
      <c r="L797" s="27"/>
      <c r="M797" s="27"/>
      <c r="N797" s="27"/>
      <c r="O797" s="45" t="str">
        <f t="shared" ref="O797:P797" si="934">IF(M797&gt;0,1,"")</f>
        <v/>
      </c>
      <c r="P797" s="45" t="str">
        <f t="shared" si="934"/>
        <v/>
      </c>
      <c r="Q797" s="45"/>
      <c r="R797" s="14" t="s">
        <v>841</v>
      </c>
      <c r="S797" s="35" t="s">
        <v>843</v>
      </c>
      <c r="T797" s="35" t="s">
        <v>27</v>
      </c>
      <c r="U797" s="35" t="s">
        <v>28</v>
      </c>
      <c r="V797" s="144">
        <v>84070.0</v>
      </c>
      <c r="W797" s="35" t="s">
        <v>29</v>
      </c>
      <c r="X797" s="42" t="s">
        <v>1642</v>
      </c>
      <c r="Y797" s="29">
        <f t="shared" ref="Y797:Y800" si="937">IF(X797="V",B797,IF(X797="C",B797,""))</f>
        <v>45310</v>
      </c>
      <c r="Z797" s="30"/>
      <c r="AA797" s="27"/>
      <c r="AB797" s="27">
        <f t="shared" ref="AB797:AB800" si="938">IF(X797="V",B$3-Y797,IF(X797="C","",""))</f>
        <v>602</v>
      </c>
      <c r="AC797" s="31" t="str">
        <f t="shared" ref="AC797:AC800" si="939">IF(X797="","",IF(X797="V","",IF(X797="C",Z797-Y797,"Yikes")))</f>
        <v/>
      </c>
      <c r="AD797" s="14" t="s">
        <v>3882</v>
      </c>
      <c r="AF797" s="14"/>
      <c r="AG797" s="14"/>
      <c r="AH797" s="14"/>
      <c r="AI797" s="14"/>
      <c r="AJ797" s="14"/>
      <c r="AK797" s="14"/>
      <c r="AL797" s="14"/>
    </row>
    <row r="798" ht="14.25" customHeight="1">
      <c r="A798" s="14">
        <v>12.0</v>
      </c>
      <c r="B798" s="30">
        <v>45303.0</v>
      </c>
      <c r="C798" s="31">
        <f t="shared" si="935"/>
        <v>609</v>
      </c>
      <c r="D798" s="14" t="s">
        <v>3883</v>
      </c>
      <c r="E798" s="34">
        <v>31231.0</v>
      </c>
      <c r="F798" s="27" t="s">
        <v>52</v>
      </c>
      <c r="G798" s="27">
        <v>40.0</v>
      </c>
      <c r="H798" s="27">
        <v>3.0</v>
      </c>
      <c r="I798" s="27">
        <v>1.0</v>
      </c>
      <c r="J798" s="27">
        <v>44.0</v>
      </c>
      <c r="K798" s="27"/>
      <c r="L798" s="27"/>
      <c r="M798" s="27"/>
      <c r="N798" s="27"/>
      <c r="O798" s="45" t="str">
        <f t="shared" ref="O798:P798" si="936">IF(M798&gt;0,1,"")</f>
        <v/>
      </c>
      <c r="P798" s="45" t="str">
        <f t="shared" si="936"/>
        <v/>
      </c>
      <c r="Q798" s="45"/>
      <c r="R798" s="14" t="s">
        <v>768</v>
      </c>
      <c r="S798" s="35" t="s">
        <v>769</v>
      </c>
      <c r="T798" s="35" t="s">
        <v>186</v>
      </c>
      <c r="U798" s="35" t="s">
        <v>28</v>
      </c>
      <c r="V798" s="144">
        <v>84106.0</v>
      </c>
      <c r="W798" s="35" t="s">
        <v>29</v>
      </c>
      <c r="X798" s="42" t="s">
        <v>64</v>
      </c>
      <c r="Y798" s="29">
        <f t="shared" si="937"/>
        <v>45303</v>
      </c>
      <c r="Z798" s="30">
        <v>45336.0</v>
      </c>
      <c r="AA798" s="27" t="s">
        <v>3884</v>
      </c>
      <c r="AB798" s="27" t="str">
        <f t="shared" si="938"/>
        <v/>
      </c>
      <c r="AC798" s="31">
        <f t="shared" si="939"/>
        <v>33</v>
      </c>
      <c r="AD798" s="14" t="s">
        <v>3885</v>
      </c>
      <c r="AF798" s="14"/>
      <c r="AG798" s="14"/>
      <c r="AH798" s="14"/>
      <c r="AI798" s="14"/>
      <c r="AJ798" s="14"/>
      <c r="AK798" s="14"/>
      <c r="AL798" s="14"/>
    </row>
    <row r="799" ht="14.25" customHeight="1">
      <c r="A799" s="39">
        <v>10.0</v>
      </c>
      <c r="B799" s="37">
        <v>45274.0</v>
      </c>
      <c r="C799" s="38">
        <f t="shared" si="935"/>
        <v>638</v>
      </c>
      <c r="D799" s="39" t="s">
        <v>3886</v>
      </c>
      <c r="E799" s="40">
        <v>60026.0</v>
      </c>
      <c r="F799" s="36" t="s">
        <v>52</v>
      </c>
      <c r="G799" s="36">
        <v>34.0</v>
      </c>
      <c r="H799" s="36">
        <v>3.0</v>
      </c>
      <c r="I799" s="36">
        <v>1.0</v>
      </c>
      <c r="J799" s="36">
        <v>38.0</v>
      </c>
      <c r="O799" s="14"/>
      <c r="P799" s="14"/>
      <c r="Q799" s="14"/>
      <c r="R799" s="39" t="s">
        <v>346</v>
      </c>
      <c r="S799" s="39" t="s">
        <v>401</v>
      </c>
      <c r="T799" s="39" t="s">
        <v>256</v>
      </c>
      <c r="U799" s="39" t="s">
        <v>28</v>
      </c>
      <c r="V799" s="81">
        <v>84097.0</v>
      </c>
      <c r="W799" s="39" t="s">
        <v>35</v>
      </c>
      <c r="X799" s="36" t="s">
        <v>64</v>
      </c>
      <c r="Y799" s="37">
        <f t="shared" si="937"/>
        <v>45274</v>
      </c>
      <c r="Z799" s="37">
        <v>45338.0</v>
      </c>
      <c r="AA799" s="36" t="s">
        <v>3887</v>
      </c>
      <c r="AB799" s="36" t="str">
        <f t="shared" si="938"/>
        <v/>
      </c>
      <c r="AC799" s="38">
        <f t="shared" si="939"/>
        <v>64</v>
      </c>
      <c r="AD799" s="39" t="s">
        <v>3888</v>
      </c>
      <c r="AF799" s="14"/>
      <c r="AG799" s="14"/>
      <c r="AH799" s="14"/>
      <c r="AI799" s="14"/>
      <c r="AJ799" s="14"/>
      <c r="AK799" s="14"/>
      <c r="AL799" s="14"/>
    </row>
    <row r="800" ht="14.25" customHeight="1">
      <c r="A800" s="39">
        <v>10.0</v>
      </c>
      <c r="B800" s="37">
        <v>45295.0</v>
      </c>
      <c r="C800" s="38">
        <f t="shared" si="935"/>
        <v>617</v>
      </c>
      <c r="D800" s="39" t="s">
        <v>3889</v>
      </c>
      <c r="E800" s="40">
        <v>103439.0</v>
      </c>
      <c r="F800" s="36" t="s">
        <v>52</v>
      </c>
      <c r="G800" s="36">
        <v>34.0</v>
      </c>
      <c r="H800" s="36">
        <v>3.0</v>
      </c>
      <c r="I800" s="36">
        <v>1.0</v>
      </c>
      <c r="J800" s="36">
        <v>38.0</v>
      </c>
      <c r="O800" s="14"/>
      <c r="P800" s="14"/>
      <c r="Q800" s="14"/>
      <c r="R800" s="39" t="s">
        <v>749</v>
      </c>
      <c r="S800" s="39" t="s">
        <v>750</v>
      </c>
      <c r="T800" s="39" t="s">
        <v>256</v>
      </c>
      <c r="U800" s="39" t="s">
        <v>28</v>
      </c>
      <c r="V800" s="81">
        <v>84057.0</v>
      </c>
      <c r="W800" s="39" t="s">
        <v>35</v>
      </c>
      <c r="X800" s="36" t="s">
        <v>64</v>
      </c>
      <c r="Y800" s="37">
        <f t="shared" si="937"/>
        <v>45295</v>
      </c>
      <c r="Z800" s="37">
        <v>45358.0</v>
      </c>
      <c r="AA800" s="36" t="s">
        <v>3890</v>
      </c>
      <c r="AB800" s="36" t="str">
        <f t="shared" si="938"/>
        <v/>
      </c>
      <c r="AC800" s="38">
        <f t="shared" si="939"/>
        <v>63</v>
      </c>
      <c r="AD800" s="39" t="s">
        <v>3891</v>
      </c>
      <c r="AE800" s="14"/>
      <c r="AF800" s="14"/>
      <c r="AG800" s="14"/>
      <c r="AH800" s="14"/>
      <c r="AI800" s="14"/>
      <c r="AJ800" s="14"/>
      <c r="AK800" s="14"/>
      <c r="AL800" s="14"/>
    </row>
    <row r="801" ht="14.25" customHeight="1">
      <c r="A801" s="14"/>
      <c r="B801" s="14"/>
      <c r="C801" s="27"/>
      <c r="D801" s="14"/>
      <c r="F801" s="27"/>
      <c r="G801" s="14"/>
      <c r="H801" s="14"/>
      <c r="I801" s="14"/>
      <c r="J801" s="27"/>
      <c r="K801" s="27"/>
      <c r="L801" s="27"/>
      <c r="M801" s="27"/>
      <c r="N801" s="27"/>
      <c r="O801" s="27"/>
      <c r="P801" s="27"/>
      <c r="Q801" s="27"/>
      <c r="R801" s="14"/>
      <c r="S801" s="14"/>
      <c r="T801" s="14"/>
      <c r="U801" s="14"/>
      <c r="V801" s="66"/>
      <c r="W801" s="14"/>
      <c r="X801" s="27"/>
      <c r="Y801" s="29"/>
      <c r="Z801" s="14"/>
      <c r="AA801" s="27"/>
      <c r="AB801" s="27"/>
      <c r="AC801" s="27"/>
      <c r="AD801" s="14"/>
      <c r="AE801" s="14"/>
      <c r="AF801" s="14"/>
    </row>
    <row r="802" ht="14.25" customHeight="1">
      <c r="A802" s="39">
        <v>8.0</v>
      </c>
      <c r="B802" s="37">
        <v>45286.0</v>
      </c>
      <c r="C802" s="38">
        <f t="shared" ref="C802:C811" si="940">B$3-B802</f>
        <v>626</v>
      </c>
      <c r="D802" s="39" t="s">
        <v>3892</v>
      </c>
      <c r="E802" s="40">
        <v>1.2241869E7</v>
      </c>
      <c r="F802" s="36" t="s">
        <v>52</v>
      </c>
      <c r="G802" s="36">
        <v>32.0</v>
      </c>
      <c r="H802" s="36">
        <v>4.0</v>
      </c>
      <c r="I802" s="36">
        <v>1.0</v>
      </c>
      <c r="J802" s="36">
        <v>37.0</v>
      </c>
      <c r="O802" s="14"/>
      <c r="P802" s="14"/>
      <c r="Q802" s="14"/>
      <c r="R802" s="39" t="s">
        <v>478</v>
      </c>
      <c r="S802" s="39" t="s">
        <v>480</v>
      </c>
      <c r="T802" s="39" t="s">
        <v>481</v>
      </c>
      <c r="U802" s="39" t="s">
        <v>28</v>
      </c>
      <c r="V802" s="81">
        <v>84003.0</v>
      </c>
      <c r="W802" s="39" t="s">
        <v>35</v>
      </c>
      <c r="X802" s="36" t="s">
        <v>64</v>
      </c>
      <c r="Y802" s="37">
        <f t="shared" ref="Y802:Y811" si="942">IF(X802="V",B802,IF(X802="C",B802,""))</f>
        <v>45286</v>
      </c>
      <c r="Z802" s="37">
        <v>45342.0</v>
      </c>
      <c r="AA802" s="36" t="s">
        <v>3893</v>
      </c>
      <c r="AB802" s="36" t="str">
        <f t="shared" ref="AB802:AB811" si="943">IF(X802="V",B$3-Y802,IF(X802="C","",""))</f>
        <v/>
      </c>
      <c r="AC802" s="38">
        <f t="shared" ref="AC802:AC811" si="944">IF(X802="","",IF(X802="V","",IF(X802="C",Z802-Y802,"Yikes")))</f>
        <v>56</v>
      </c>
      <c r="AD802" s="39" t="s">
        <v>3894</v>
      </c>
      <c r="AF802" s="14"/>
      <c r="AG802" s="14"/>
      <c r="AH802" s="14"/>
      <c r="AI802" s="14"/>
      <c r="AJ802" s="14"/>
      <c r="AK802" s="14"/>
      <c r="AL802" s="14"/>
    </row>
    <row r="803" ht="14.25" customHeight="1">
      <c r="A803" s="14">
        <v>8.0</v>
      </c>
      <c r="B803" s="30">
        <v>45303.0</v>
      </c>
      <c r="C803" s="31">
        <f t="shared" si="940"/>
        <v>609</v>
      </c>
      <c r="D803" s="14" t="s">
        <v>3895</v>
      </c>
      <c r="E803" s="34">
        <v>4803.0</v>
      </c>
      <c r="F803" s="27" t="s">
        <v>52</v>
      </c>
      <c r="G803" s="27">
        <v>26.0</v>
      </c>
      <c r="H803" s="27">
        <v>3.0</v>
      </c>
      <c r="I803" s="27">
        <v>1.0</v>
      </c>
      <c r="J803" s="27">
        <v>30.0</v>
      </c>
      <c r="K803" s="27"/>
      <c r="L803" s="27"/>
      <c r="M803" s="27"/>
      <c r="N803" s="27"/>
      <c r="O803" s="45" t="str">
        <f t="shared" ref="O803:P803" si="941">IF(M803&gt;0,1,"")</f>
        <v/>
      </c>
      <c r="P803" s="45" t="str">
        <f t="shared" si="941"/>
        <v/>
      </c>
      <c r="Q803" s="45"/>
      <c r="R803" s="14" t="s">
        <v>773</v>
      </c>
      <c r="S803" s="35" t="s">
        <v>775</v>
      </c>
      <c r="T803" s="35" t="s">
        <v>731</v>
      </c>
      <c r="U803" s="35" t="s">
        <v>28</v>
      </c>
      <c r="V803" s="144">
        <v>84107.0</v>
      </c>
      <c r="W803" s="35" t="s">
        <v>29</v>
      </c>
      <c r="X803" s="42" t="s">
        <v>64</v>
      </c>
      <c r="Y803" s="29">
        <f t="shared" si="942"/>
        <v>45303</v>
      </c>
      <c r="Z803" s="30">
        <v>45343.0</v>
      </c>
      <c r="AA803" s="27" t="s">
        <v>3896</v>
      </c>
      <c r="AB803" s="27" t="str">
        <f t="shared" si="943"/>
        <v/>
      </c>
      <c r="AC803" s="31">
        <f t="shared" si="944"/>
        <v>40</v>
      </c>
      <c r="AD803" s="14" t="s">
        <v>3897</v>
      </c>
      <c r="AF803" s="14"/>
      <c r="AG803" s="14"/>
      <c r="AH803" s="14"/>
      <c r="AI803" s="14"/>
      <c r="AJ803" s="14"/>
      <c r="AK803" s="14"/>
      <c r="AL803" s="14"/>
    </row>
    <row r="804" ht="14.25" customHeight="1">
      <c r="A804" s="14">
        <v>10.0</v>
      </c>
      <c r="B804" s="30">
        <v>45296.0</v>
      </c>
      <c r="C804" s="31">
        <f t="shared" si="940"/>
        <v>616</v>
      </c>
      <c r="D804" s="14" t="s">
        <v>3898</v>
      </c>
      <c r="E804" s="34">
        <v>117607.0</v>
      </c>
      <c r="F804" s="27" t="s">
        <v>52</v>
      </c>
      <c r="G804" s="27">
        <v>50.0</v>
      </c>
      <c r="H804" s="27">
        <v>5.0</v>
      </c>
      <c r="I804" s="27">
        <v>2.0</v>
      </c>
      <c r="J804" s="27">
        <v>57.0</v>
      </c>
      <c r="K804" s="27"/>
      <c r="L804" s="27"/>
      <c r="M804" s="27"/>
      <c r="N804" s="27"/>
      <c r="O804" s="45" t="str">
        <f t="shared" ref="O804:P804" si="945">IF(M804&gt;0,1,"")</f>
        <v/>
      </c>
      <c r="P804" s="45" t="str">
        <f t="shared" si="945"/>
        <v/>
      </c>
      <c r="Q804" s="45"/>
      <c r="R804" s="14" t="s">
        <v>728</v>
      </c>
      <c r="S804" s="35" t="s">
        <v>730</v>
      </c>
      <c r="T804" s="35" t="s">
        <v>731</v>
      </c>
      <c r="U804" s="35" t="s">
        <v>28</v>
      </c>
      <c r="V804" s="144">
        <v>84107.0</v>
      </c>
      <c r="W804" s="35" t="s">
        <v>29</v>
      </c>
      <c r="X804" s="42" t="s">
        <v>64</v>
      </c>
      <c r="Y804" s="29">
        <f t="shared" si="942"/>
        <v>45296</v>
      </c>
      <c r="Z804" s="30">
        <v>45343.0</v>
      </c>
      <c r="AA804" s="27" t="s">
        <v>3899</v>
      </c>
      <c r="AB804" s="27" t="str">
        <f t="shared" si="943"/>
        <v/>
      </c>
      <c r="AC804" s="31">
        <f t="shared" si="944"/>
        <v>47</v>
      </c>
      <c r="AD804" s="14" t="s">
        <v>3900</v>
      </c>
      <c r="AF804" s="14"/>
      <c r="AG804" s="14"/>
      <c r="AH804" s="14"/>
      <c r="AI804" s="14"/>
      <c r="AJ804" s="14"/>
      <c r="AK804" s="14"/>
      <c r="AL804" s="14"/>
    </row>
    <row r="805" ht="14.25" customHeight="1">
      <c r="A805" s="14">
        <v>8.0</v>
      </c>
      <c r="B805" s="30">
        <v>45293.0</v>
      </c>
      <c r="C805" s="31">
        <f t="shared" si="940"/>
        <v>619</v>
      </c>
      <c r="D805" s="14" t="s">
        <v>3901</v>
      </c>
      <c r="E805" s="34">
        <v>11461.0</v>
      </c>
      <c r="F805" s="27" t="s">
        <v>52</v>
      </c>
      <c r="G805" s="27">
        <v>32.0</v>
      </c>
      <c r="H805" s="27">
        <v>3.0</v>
      </c>
      <c r="I805" s="27">
        <v>1.0</v>
      </c>
      <c r="J805" s="27">
        <v>36.0</v>
      </c>
      <c r="K805" s="27"/>
      <c r="L805" s="27"/>
      <c r="M805" s="27"/>
      <c r="N805" s="27"/>
      <c r="O805" s="45" t="str">
        <f t="shared" ref="O805:P805" si="946">IF(M805&gt;0,1,"")</f>
        <v/>
      </c>
      <c r="P805" s="45" t="str">
        <f t="shared" si="946"/>
        <v/>
      </c>
      <c r="Q805" s="45"/>
      <c r="R805" s="14" t="s">
        <v>710</v>
      </c>
      <c r="S805" s="35" t="s">
        <v>711</v>
      </c>
      <c r="T805" s="35" t="s">
        <v>186</v>
      </c>
      <c r="U805" s="35" t="s">
        <v>28</v>
      </c>
      <c r="V805" s="144">
        <v>84115.0</v>
      </c>
      <c r="W805" s="35" t="s">
        <v>29</v>
      </c>
      <c r="X805" s="42" t="s">
        <v>64</v>
      </c>
      <c r="Y805" s="29">
        <f t="shared" si="942"/>
        <v>45293</v>
      </c>
      <c r="Z805" s="30">
        <v>45343.0</v>
      </c>
      <c r="AA805" s="27" t="s">
        <v>3902</v>
      </c>
      <c r="AB805" s="27" t="str">
        <f t="shared" si="943"/>
        <v/>
      </c>
      <c r="AC805" s="31">
        <f t="shared" si="944"/>
        <v>50</v>
      </c>
      <c r="AD805" s="14" t="s">
        <v>3903</v>
      </c>
      <c r="AE805" s="56"/>
      <c r="AF805" s="14"/>
      <c r="AG805" s="14"/>
      <c r="AH805" s="14"/>
      <c r="AI805" s="14"/>
      <c r="AJ805" s="14"/>
      <c r="AK805" s="14"/>
      <c r="AL805" s="14"/>
    </row>
    <row r="806" ht="14.25" customHeight="1">
      <c r="A806" s="14">
        <v>6.0</v>
      </c>
      <c r="B806" s="30">
        <v>45330.0</v>
      </c>
      <c r="C806" s="31">
        <f t="shared" si="940"/>
        <v>582</v>
      </c>
      <c r="D806" s="14" t="s">
        <v>2405</v>
      </c>
      <c r="E806" s="34">
        <v>92634.0</v>
      </c>
      <c r="F806" s="27" t="s">
        <v>52</v>
      </c>
      <c r="G806" s="27">
        <v>24.0</v>
      </c>
      <c r="H806" s="27">
        <v>4.0</v>
      </c>
      <c r="I806" s="27">
        <v>1.0</v>
      </c>
      <c r="J806" s="27">
        <v>29.0</v>
      </c>
      <c r="K806" s="27"/>
      <c r="L806" s="27"/>
      <c r="M806" s="27"/>
      <c r="N806" s="27"/>
      <c r="O806" s="45" t="str">
        <f t="shared" ref="O806:P806" si="947">IF(M806&gt;0,1,"")</f>
        <v/>
      </c>
      <c r="P806" s="45" t="str">
        <f t="shared" si="947"/>
        <v/>
      </c>
      <c r="Q806" s="45"/>
      <c r="R806" s="14" t="s">
        <v>1067</v>
      </c>
      <c r="S806" s="35" t="s">
        <v>1068</v>
      </c>
      <c r="T806" s="35" t="s">
        <v>186</v>
      </c>
      <c r="U806" s="35" t="s">
        <v>28</v>
      </c>
      <c r="V806" s="144">
        <v>84105.0</v>
      </c>
      <c r="W806" s="35" t="s">
        <v>29</v>
      </c>
      <c r="X806" s="42" t="s">
        <v>64</v>
      </c>
      <c r="Y806" s="29">
        <f t="shared" si="942"/>
        <v>45330</v>
      </c>
      <c r="Z806" s="30">
        <v>45343.0</v>
      </c>
      <c r="AA806" s="27" t="s">
        <v>3904</v>
      </c>
      <c r="AB806" s="27" t="str">
        <f t="shared" si="943"/>
        <v/>
      </c>
      <c r="AC806" s="31">
        <f t="shared" si="944"/>
        <v>13</v>
      </c>
      <c r="AD806" s="14" t="s">
        <v>3905</v>
      </c>
      <c r="AF806" s="14"/>
      <c r="AG806" s="14"/>
      <c r="AH806" s="14"/>
      <c r="AI806" s="14"/>
      <c r="AJ806" s="14"/>
      <c r="AK806" s="14"/>
      <c r="AL806" s="14"/>
    </row>
    <row r="807" ht="14.25" customHeight="1">
      <c r="A807" s="14">
        <v>12.0</v>
      </c>
      <c r="B807" s="30">
        <v>45322.0</v>
      </c>
      <c r="C807" s="31">
        <f t="shared" si="940"/>
        <v>590</v>
      </c>
      <c r="D807" s="14" t="s">
        <v>3906</v>
      </c>
      <c r="E807" s="34">
        <v>118542.0</v>
      </c>
      <c r="F807" s="27" t="s">
        <v>52</v>
      </c>
      <c r="G807" s="27">
        <v>40.0</v>
      </c>
      <c r="H807" s="27">
        <v>3.0</v>
      </c>
      <c r="I807" s="27">
        <v>1.0</v>
      </c>
      <c r="J807" s="27">
        <v>44.0</v>
      </c>
      <c r="K807" s="27"/>
      <c r="L807" s="27"/>
      <c r="M807" s="27"/>
      <c r="N807" s="27"/>
      <c r="O807" s="45" t="str">
        <f t="shared" ref="O807:P807" si="948">IF(M807&gt;0,1,"")</f>
        <v/>
      </c>
      <c r="P807" s="45" t="str">
        <f t="shared" si="948"/>
        <v/>
      </c>
      <c r="Q807" s="45"/>
      <c r="R807" s="14" t="s">
        <v>889</v>
      </c>
      <c r="S807" s="35" t="s">
        <v>890</v>
      </c>
      <c r="T807" s="35" t="s">
        <v>418</v>
      </c>
      <c r="U807" s="35" t="s">
        <v>28</v>
      </c>
      <c r="V807" s="144">
        <v>84121.0</v>
      </c>
      <c r="W807" s="35" t="s">
        <v>29</v>
      </c>
      <c r="X807" s="42" t="s">
        <v>64</v>
      </c>
      <c r="Y807" s="29">
        <f t="shared" si="942"/>
        <v>45322</v>
      </c>
      <c r="Z807" s="30">
        <v>45343.0</v>
      </c>
      <c r="AA807" s="27" t="s">
        <v>3907</v>
      </c>
      <c r="AB807" s="27" t="str">
        <f t="shared" si="943"/>
        <v/>
      </c>
      <c r="AC807" s="31">
        <f t="shared" si="944"/>
        <v>21</v>
      </c>
      <c r="AD807" s="14" t="s">
        <v>3908</v>
      </c>
      <c r="AE807" s="57"/>
      <c r="AF807" s="14"/>
      <c r="AG807" s="14"/>
      <c r="AH807" s="14"/>
      <c r="AI807" s="14"/>
      <c r="AJ807" s="14"/>
      <c r="AK807" s="14"/>
      <c r="AL807" s="14"/>
    </row>
    <row r="808" ht="14.25" customHeight="1">
      <c r="A808" s="14">
        <v>8.0</v>
      </c>
      <c r="B808" s="30">
        <v>45302.0</v>
      </c>
      <c r="C808" s="31">
        <f t="shared" si="940"/>
        <v>610</v>
      </c>
      <c r="D808" s="14" t="s">
        <v>3909</v>
      </c>
      <c r="E808" s="34">
        <v>4834.0</v>
      </c>
      <c r="F808" s="27" t="s">
        <v>52</v>
      </c>
      <c r="G808" s="27">
        <v>32.0</v>
      </c>
      <c r="H808" s="27">
        <v>3.0</v>
      </c>
      <c r="I808" s="27">
        <v>1.0</v>
      </c>
      <c r="J808" s="27">
        <v>36.0</v>
      </c>
      <c r="K808" s="27"/>
      <c r="L808" s="27"/>
      <c r="M808" s="27"/>
      <c r="N808" s="27"/>
      <c r="O808" s="45" t="str">
        <f t="shared" ref="O808:P808" si="949">IF(M808&gt;0,1,"")</f>
        <v/>
      </c>
      <c r="P808" s="45" t="str">
        <f t="shared" si="949"/>
        <v/>
      </c>
      <c r="Q808" s="45"/>
      <c r="R808" s="14" t="s">
        <v>364</v>
      </c>
      <c r="S808" s="35" t="s">
        <v>804</v>
      </c>
      <c r="T808" s="35" t="s">
        <v>186</v>
      </c>
      <c r="U808" s="35" t="s">
        <v>28</v>
      </c>
      <c r="V808" s="144">
        <v>84101.0</v>
      </c>
      <c r="W808" s="35" t="s">
        <v>29</v>
      </c>
      <c r="X808" s="42" t="s">
        <v>1642</v>
      </c>
      <c r="Y808" s="29">
        <f t="shared" si="942"/>
        <v>45302</v>
      </c>
      <c r="Z808" s="30"/>
      <c r="AA808" s="27"/>
      <c r="AB808" s="27">
        <f t="shared" si="943"/>
        <v>610</v>
      </c>
      <c r="AC808" s="31" t="str">
        <f t="shared" si="944"/>
        <v/>
      </c>
      <c r="AD808" s="14" t="s">
        <v>3910</v>
      </c>
      <c r="AF808" s="14"/>
      <c r="AG808" s="14"/>
      <c r="AH808" s="14"/>
      <c r="AI808" s="14"/>
      <c r="AJ808" s="14"/>
      <c r="AK808" s="14"/>
      <c r="AL808" s="14"/>
    </row>
    <row r="809" ht="14.25" customHeight="1">
      <c r="A809" s="14">
        <v>8.0</v>
      </c>
      <c r="B809" s="30">
        <v>45300.0</v>
      </c>
      <c r="C809" s="31">
        <f t="shared" si="940"/>
        <v>612</v>
      </c>
      <c r="D809" s="14" t="s">
        <v>3911</v>
      </c>
      <c r="E809" s="34">
        <v>20175.0</v>
      </c>
      <c r="F809" s="27" t="s">
        <v>52</v>
      </c>
      <c r="G809" s="27">
        <v>28.0</v>
      </c>
      <c r="H809" s="27">
        <v>3.0</v>
      </c>
      <c r="I809" s="27">
        <v>1.0</v>
      </c>
      <c r="J809" s="27">
        <v>32.0</v>
      </c>
      <c r="K809" s="27"/>
      <c r="L809" s="27"/>
      <c r="M809" s="27"/>
      <c r="N809" s="27"/>
      <c r="O809" s="45" t="str">
        <f t="shared" ref="O809:P809" si="950">IF(M809&gt;0,1,"")</f>
        <v/>
      </c>
      <c r="P809" s="45" t="str">
        <f t="shared" si="950"/>
        <v/>
      </c>
      <c r="Q809" s="45"/>
      <c r="R809" s="14" t="s">
        <v>725</v>
      </c>
      <c r="S809" s="35" t="s">
        <v>726</v>
      </c>
      <c r="T809" s="35" t="s">
        <v>186</v>
      </c>
      <c r="U809" s="35" t="s">
        <v>28</v>
      </c>
      <c r="V809" s="144">
        <v>84102.0</v>
      </c>
      <c r="W809" s="35" t="s">
        <v>29</v>
      </c>
      <c r="X809" s="42" t="s">
        <v>64</v>
      </c>
      <c r="Y809" s="29">
        <f t="shared" si="942"/>
        <v>45300</v>
      </c>
      <c r="Z809" s="30">
        <v>45344.0</v>
      </c>
      <c r="AA809" s="27" t="s">
        <v>3912</v>
      </c>
      <c r="AB809" s="27" t="str">
        <f t="shared" si="943"/>
        <v/>
      </c>
      <c r="AC809" s="31">
        <f t="shared" si="944"/>
        <v>44</v>
      </c>
      <c r="AD809" s="14" t="s">
        <v>3913</v>
      </c>
      <c r="AF809" s="14"/>
      <c r="AG809" s="14"/>
      <c r="AH809" s="14"/>
      <c r="AI809" s="14"/>
      <c r="AJ809" s="14"/>
      <c r="AK809" s="14"/>
      <c r="AL809" s="14"/>
    </row>
    <row r="810" ht="14.25" customHeight="1">
      <c r="A810" s="14">
        <v>16.0</v>
      </c>
      <c r="B810" s="30">
        <v>45331.0</v>
      </c>
      <c r="C810" s="31">
        <f t="shared" si="940"/>
        <v>581</v>
      </c>
      <c r="D810" s="14" t="s">
        <v>3914</v>
      </c>
      <c r="E810" s="34">
        <v>92962.0</v>
      </c>
      <c r="F810" s="27" t="s">
        <v>52</v>
      </c>
      <c r="G810" s="27">
        <v>56.0</v>
      </c>
      <c r="H810" s="27">
        <v>4.0</v>
      </c>
      <c r="I810" s="27">
        <v>1.0</v>
      </c>
      <c r="J810" s="27">
        <v>61.0</v>
      </c>
      <c r="K810" s="27"/>
      <c r="L810" s="27"/>
      <c r="M810" s="27"/>
      <c r="N810" s="27"/>
      <c r="O810" s="45" t="str">
        <f t="shared" ref="O810:P810" si="951">IF(M810&gt;0,1,"")</f>
        <v/>
      </c>
      <c r="P810" s="45" t="str">
        <f t="shared" si="951"/>
        <v/>
      </c>
      <c r="Q810" s="45"/>
      <c r="R810" s="66" t="s">
        <v>960</v>
      </c>
      <c r="S810" s="35" t="s">
        <v>962</v>
      </c>
      <c r="T810" s="35" t="s">
        <v>453</v>
      </c>
      <c r="U810" s="35" t="s">
        <v>28</v>
      </c>
      <c r="V810" s="144">
        <v>84081.0</v>
      </c>
      <c r="W810" s="35" t="s">
        <v>29</v>
      </c>
      <c r="X810" s="42" t="s">
        <v>64</v>
      </c>
      <c r="Y810" s="29">
        <f t="shared" si="942"/>
        <v>45331</v>
      </c>
      <c r="Z810" s="30">
        <v>45345.0</v>
      </c>
      <c r="AA810" s="27" t="s">
        <v>3915</v>
      </c>
      <c r="AB810" s="27" t="str">
        <f t="shared" si="943"/>
        <v/>
      </c>
      <c r="AC810" s="31">
        <f t="shared" si="944"/>
        <v>14</v>
      </c>
      <c r="AD810" s="14" t="s">
        <v>3916</v>
      </c>
      <c r="AF810" s="14"/>
      <c r="AG810" s="14"/>
      <c r="AH810" s="14"/>
      <c r="AI810" s="14"/>
      <c r="AJ810" s="14"/>
      <c r="AK810" s="14"/>
      <c r="AL810" s="14"/>
    </row>
    <row r="811" ht="14.25" customHeight="1">
      <c r="A811" s="14">
        <v>16.0</v>
      </c>
      <c r="B811" s="30">
        <v>45320.0</v>
      </c>
      <c r="C811" s="31">
        <f t="shared" si="940"/>
        <v>592</v>
      </c>
      <c r="D811" s="14" t="s">
        <v>3917</v>
      </c>
      <c r="E811" s="34">
        <v>117932.0</v>
      </c>
      <c r="F811" s="27" t="s">
        <v>52</v>
      </c>
      <c r="G811" s="27">
        <v>80.0</v>
      </c>
      <c r="H811" s="27">
        <v>4.0</v>
      </c>
      <c r="I811" s="27">
        <v>2.0</v>
      </c>
      <c r="J811" s="27">
        <v>86.0</v>
      </c>
      <c r="K811" s="27"/>
      <c r="L811" s="27"/>
      <c r="M811" s="27"/>
      <c r="N811" s="27"/>
      <c r="O811" s="45" t="str">
        <f>IF(M811&gt;0,1,"")</f>
        <v/>
      </c>
      <c r="P811" s="45" t="str">
        <f>IF(N782&gt;0,1,"")</f>
        <v/>
      </c>
      <c r="Q811" s="45"/>
      <c r="R811" s="14" t="s">
        <v>826</v>
      </c>
      <c r="S811" s="14" t="s">
        <v>2533</v>
      </c>
      <c r="T811" s="14" t="s">
        <v>453</v>
      </c>
      <c r="U811" s="14" t="s">
        <v>28</v>
      </c>
      <c r="V811" s="66">
        <v>84084.0</v>
      </c>
      <c r="W811" s="14" t="s">
        <v>29</v>
      </c>
      <c r="X811" s="27" t="s">
        <v>64</v>
      </c>
      <c r="Y811" s="30">
        <f t="shared" si="942"/>
        <v>45320</v>
      </c>
      <c r="Z811" s="30">
        <v>45345.0</v>
      </c>
      <c r="AA811" s="27" t="s">
        <v>3918</v>
      </c>
      <c r="AB811" s="27" t="str">
        <f t="shared" si="943"/>
        <v/>
      </c>
      <c r="AC811" s="31">
        <f t="shared" si="944"/>
        <v>25</v>
      </c>
      <c r="AD811" s="14" t="s">
        <v>3919</v>
      </c>
      <c r="AF811" s="14"/>
      <c r="AG811" s="14"/>
      <c r="AH811" s="59"/>
      <c r="AI811" s="59"/>
      <c r="AJ811" s="14"/>
      <c r="AK811" s="14"/>
      <c r="AL811" s="14"/>
    </row>
    <row r="812" ht="14.25" customHeight="1">
      <c r="A812" s="14"/>
      <c r="B812" s="14"/>
      <c r="C812" s="27"/>
      <c r="D812" s="14"/>
      <c r="F812" s="27"/>
      <c r="G812" s="14"/>
      <c r="H812" s="14"/>
      <c r="I812" s="14"/>
      <c r="J812" s="27"/>
      <c r="K812" s="27"/>
      <c r="L812" s="27"/>
      <c r="M812" s="27"/>
      <c r="N812" s="27"/>
      <c r="O812" s="27"/>
      <c r="P812" s="27"/>
      <c r="Q812" s="27"/>
      <c r="R812" s="14"/>
      <c r="S812" s="14"/>
      <c r="T812" s="14"/>
      <c r="U812" s="14"/>
      <c r="V812" s="66"/>
      <c r="W812" s="14"/>
      <c r="X812" s="27"/>
      <c r="Y812" s="29"/>
      <c r="Z812" s="14"/>
      <c r="AA812" s="27"/>
      <c r="AB812" s="27"/>
      <c r="AC812" s="27"/>
      <c r="AD812" s="14"/>
      <c r="AE812" s="14"/>
      <c r="AF812" s="14"/>
    </row>
    <row r="813" ht="14.25" customHeight="1">
      <c r="A813" s="14">
        <v>12.0</v>
      </c>
      <c r="B813" s="30">
        <v>45334.0</v>
      </c>
      <c r="C813" s="31">
        <f>B$3-B813</f>
        <v>578</v>
      </c>
      <c r="D813" s="14" t="s">
        <v>3920</v>
      </c>
      <c r="E813" s="34">
        <v>1.2241887E7</v>
      </c>
      <c r="F813" s="27" t="s">
        <v>52</v>
      </c>
      <c r="G813" s="27">
        <v>36.0</v>
      </c>
      <c r="H813" s="27">
        <v>4.0</v>
      </c>
      <c r="I813" s="27">
        <v>1.0</v>
      </c>
      <c r="J813" s="27">
        <v>41.0</v>
      </c>
      <c r="K813" s="27"/>
      <c r="L813" s="27"/>
      <c r="M813" s="27"/>
      <c r="N813" s="27"/>
      <c r="O813" s="45" t="str">
        <f t="shared" ref="O813:P813" si="952">IF(M813&gt;0,1,"")</f>
        <v/>
      </c>
      <c r="P813" s="45" t="str">
        <f t="shared" si="952"/>
        <v/>
      </c>
      <c r="Q813" s="45"/>
      <c r="R813" s="14" t="s">
        <v>3921</v>
      </c>
      <c r="S813" s="35" t="s">
        <v>993</v>
      </c>
      <c r="T813" s="35" t="s">
        <v>195</v>
      </c>
      <c r="U813" s="35" t="s">
        <v>28</v>
      </c>
      <c r="V813" s="144">
        <v>84047.0</v>
      </c>
      <c r="W813" s="35" t="s">
        <v>29</v>
      </c>
      <c r="X813" s="42" t="s">
        <v>64</v>
      </c>
      <c r="Y813" s="29">
        <f>IF(X813="V",B813,IF(X813="C",B813,""))</f>
        <v>45334</v>
      </c>
      <c r="Z813" s="30">
        <v>45348.0</v>
      </c>
      <c r="AA813" s="27" t="s">
        <v>3922</v>
      </c>
      <c r="AB813" s="27" t="str">
        <f>IF(X813="V",B$3-Y813,IF(X813="C","",""))</f>
        <v/>
      </c>
      <c r="AC813" s="31">
        <f>IF(X813="","",IF(X813="V","",IF(X813="C",Z813-Y813,"Yikes")))</f>
        <v>14</v>
      </c>
      <c r="AD813" s="14" t="s">
        <v>3923</v>
      </c>
      <c r="AF813" s="14"/>
      <c r="AG813" s="14"/>
      <c r="AH813" s="14"/>
      <c r="AI813" s="14"/>
      <c r="AJ813" s="14"/>
      <c r="AK813" s="14"/>
      <c r="AL813" s="14"/>
    </row>
    <row r="814" ht="14.25" customHeight="1">
      <c r="A814" s="14"/>
      <c r="B814" s="14"/>
      <c r="C814" s="27"/>
      <c r="D814" s="14"/>
      <c r="F814" s="27"/>
      <c r="G814" s="14"/>
      <c r="H814" s="14"/>
      <c r="I814" s="14"/>
      <c r="J814" s="27"/>
      <c r="K814" s="27"/>
      <c r="L814" s="27"/>
      <c r="M814" s="27"/>
      <c r="N814" s="27"/>
      <c r="O814" s="27"/>
      <c r="P814" s="27"/>
      <c r="Q814" s="27"/>
      <c r="R814" s="14"/>
      <c r="S814" s="14"/>
      <c r="T814" s="14"/>
      <c r="U814" s="14"/>
      <c r="V814" s="66"/>
      <c r="W814" s="14"/>
      <c r="X814" s="27"/>
      <c r="Y814" s="29"/>
      <c r="Z814" s="14"/>
      <c r="AA814" s="27"/>
      <c r="AB814" s="27"/>
      <c r="AC814" s="27"/>
      <c r="AD814" s="14"/>
      <c r="AE814" s="14"/>
      <c r="AF814" s="14"/>
    </row>
    <row r="815" ht="14.25" customHeight="1">
      <c r="A815" s="14">
        <v>8.0</v>
      </c>
      <c r="B815" s="30">
        <v>45302.0</v>
      </c>
      <c r="C815" s="31">
        <f t="shared" ref="C815:C819" si="954">B$3-B815</f>
        <v>610</v>
      </c>
      <c r="D815" s="14" t="s">
        <v>3909</v>
      </c>
      <c r="E815" s="34">
        <v>4834.0</v>
      </c>
      <c r="F815" s="27" t="s">
        <v>52</v>
      </c>
      <c r="G815" s="27">
        <v>32.0</v>
      </c>
      <c r="H815" s="27">
        <v>3.0</v>
      </c>
      <c r="I815" s="27">
        <v>1.0</v>
      </c>
      <c r="J815" s="27">
        <v>36.0</v>
      </c>
      <c r="K815" s="27"/>
      <c r="L815" s="27"/>
      <c r="M815" s="27"/>
      <c r="N815" s="27"/>
      <c r="O815" s="45" t="str">
        <f t="shared" ref="O815:P815" si="953">IF(M815&gt;0,1,"")</f>
        <v/>
      </c>
      <c r="P815" s="45" t="str">
        <f t="shared" si="953"/>
        <v/>
      </c>
      <c r="Q815" s="45"/>
      <c r="R815" s="14" t="s">
        <v>364</v>
      </c>
      <c r="S815" s="35" t="s">
        <v>804</v>
      </c>
      <c r="T815" s="35" t="s">
        <v>186</v>
      </c>
      <c r="U815" s="35" t="s">
        <v>28</v>
      </c>
      <c r="V815" s="144">
        <v>84101.0</v>
      </c>
      <c r="W815" s="35" t="s">
        <v>29</v>
      </c>
      <c r="X815" s="42" t="s">
        <v>64</v>
      </c>
      <c r="Y815" s="29">
        <f t="shared" ref="Y815:Y819" si="955">IF(X815="V",B815,IF(X815="C",B815,""))</f>
        <v>45302</v>
      </c>
      <c r="Z815" s="30">
        <v>45357.0</v>
      </c>
      <c r="AA815" s="27" t="s">
        <v>3924</v>
      </c>
      <c r="AB815" s="27" t="str">
        <f t="shared" ref="AB815:AB819" si="956">IF(X815="V",B$3-Y815,IF(X815="C","",""))</f>
        <v/>
      </c>
      <c r="AC815" s="31">
        <f t="shared" ref="AC815:AC819" si="957">IF(X815="","",IF(X815="V","",IF(X815="C",Z815-Y815,"Yikes")))</f>
        <v>55</v>
      </c>
      <c r="AD815" s="14" t="s">
        <v>3925</v>
      </c>
      <c r="AF815" s="14"/>
      <c r="AG815" s="14"/>
      <c r="AH815" s="14"/>
      <c r="AI815" s="14"/>
      <c r="AJ815" s="14"/>
      <c r="AK815" s="14"/>
      <c r="AL815" s="14"/>
    </row>
    <row r="816" ht="14.25" customHeight="1">
      <c r="A816" s="39">
        <v>16.0</v>
      </c>
      <c r="B816" s="37">
        <v>45327.0</v>
      </c>
      <c r="C816" s="38">
        <f t="shared" si="954"/>
        <v>585</v>
      </c>
      <c r="D816" s="39" t="s">
        <v>3926</v>
      </c>
      <c r="E816" s="40">
        <v>1.2234833E7</v>
      </c>
      <c r="F816" s="36" t="s">
        <v>52</v>
      </c>
      <c r="G816" s="36">
        <v>72.0</v>
      </c>
      <c r="H816" s="36">
        <v>4.0</v>
      </c>
      <c r="I816" s="36">
        <v>2.0</v>
      </c>
      <c r="J816" s="36">
        <v>78.0</v>
      </c>
      <c r="O816" s="14"/>
      <c r="P816" s="14"/>
      <c r="Q816" s="14"/>
      <c r="R816" s="39" t="s">
        <v>949</v>
      </c>
      <c r="S816" s="39" t="s">
        <v>951</v>
      </c>
      <c r="T816" s="39" t="s">
        <v>179</v>
      </c>
      <c r="U816" s="39" t="s">
        <v>28</v>
      </c>
      <c r="V816" s="81">
        <v>84043.0</v>
      </c>
      <c r="W816" s="39" t="s">
        <v>35</v>
      </c>
      <c r="X816" s="36" t="s">
        <v>64</v>
      </c>
      <c r="Y816" s="37">
        <f t="shared" si="955"/>
        <v>45327</v>
      </c>
      <c r="Z816" s="37">
        <v>45358.0</v>
      </c>
      <c r="AA816" s="36" t="s">
        <v>3927</v>
      </c>
      <c r="AB816" s="36" t="str">
        <f t="shared" si="956"/>
        <v/>
      </c>
      <c r="AC816" s="38">
        <f t="shared" si="957"/>
        <v>31</v>
      </c>
      <c r="AD816" s="39" t="s">
        <v>3928</v>
      </c>
      <c r="AE816" s="14"/>
      <c r="AF816" s="14"/>
      <c r="AG816" s="14"/>
      <c r="AH816" s="14"/>
      <c r="AI816" s="14"/>
      <c r="AJ816" s="14"/>
      <c r="AK816" s="14"/>
      <c r="AL816" s="14"/>
    </row>
    <row r="817" ht="14.25" customHeight="1">
      <c r="A817" s="39">
        <v>10.0</v>
      </c>
      <c r="B817" s="37">
        <v>45295.0</v>
      </c>
      <c r="C817" s="38">
        <f t="shared" si="954"/>
        <v>617</v>
      </c>
      <c r="D817" s="39" t="s">
        <v>3889</v>
      </c>
      <c r="E817" s="40">
        <v>103439.0</v>
      </c>
      <c r="F817" s="36" t="s">
        <v>52</v>
      </c>
      <c r="G817" s="36">
        <v>34.0</v>
      </c>
      <c r="H817" s="36">
        <v>3.0</v>
      </c>
      <c r="I817" s="36">
        <v>1.0</v>
      </c>
      <c r="J817" s="36">
        <v>38.0</v>
      </c>
      <c r="O817" s="14"/>
      <c r="P817" s="14"/>
      <c r="Q817" s="14"/>
      <c r="R817" s="39" t="s">
        <v>749</v>
      </c>
      <c r="S817" s="39" t="s">
        <v>750</v>
      </c>
      <c r="T817" s="39" t="s">
        <v>256</v>
      </c>
      <c r="U817" s="39" t="s">
        <v>28</v>
      </c>
      <c r="V817" s="81">
        <v>84057.0</v>
      </c>
      <c r="W817" s="39" t="s">
        <v>35</v>
      </c>
      <c r="X817" s="36" t="s">
        <v>64</v>
      </c>
      <c r="Y817" s="37">
        <f t="shared" si="955"/>
        <v>45295</v>
      </c>
      <c r="Z817" s="37">
        <v>45358.0</v>
      </c>
      <c r="AA817" s="36" t="s">
        <v>3890</v>
      </c>
      <c r="AB817" s="36" t="str">
        <f t="shared" si="956"/>
        <v/>
      </c>
      <c r="AC817" s="38">
        <f t="shared" si="957"/>
        <v>63</v>
      </c>
      <c r="AD817" s="39" t="s">
        <v>3891</v>
      </c>
      <c r="AE817" s="14"/>
      <c r="AF817" s="14"/>
      <c r="AG817" s="14"/>
      <c r="AH817" s="14"/>
      <c r="AI817" s="14"/>
      <c r="AJ817" s="14"/>
      <c r="AK817" s="14"/>
      <c r="AL817" s="14"/>
    </row>
    <row r="818" ht="14.25" customHeight="1">
      <c r="A818" s="39">
        <v>8.0</v>
      </c>
      <c r="B818" s="37">
        <v>45338.0</v>
      </c>
      <c r="C818" s="38">
        <f t="shared" si="954"/>
        <v>574</v>
      </c>
      <c r="D818" s="39" t="s">
        <v>3929</v>
      </c>
      <c r="E818" s="40">
        <v>72203.0</v>
      </c>
      <c r="F818" s="36" t="s">
        <v>52</v>
      </c>
      <c r="G818" s="36">
        <v>24.0</v>
      </c>
      <c r="H818" s="36">
        <v>2.0</v>
      </c>
      <c r="I818" s="36">
        <v>1.0</v>
      </c>
      <c r="J818" s="36">
        <v>27.0</v>
      </c>
      <c r="O818" s="14"/>
      <c r="P818" s="14"/>
      <c r="Q818" s="14"/>
      <c r="R818" s="39" t="s">
        <v>1011</v>
      </c>
      <c r="S818" s="39" t="s">
        <v>1012</v>
      </c>
      <c r="T818" s="39" t="s">
        <v>256</v>
      </c>
      <c r="U818" s="39" t="s">
        <v>28</v>
      </c>
      <c r="V818" s="81">
        <v>84057.0</v>
      </c>
      <c r="W818" s="39" t="s">
        <v>35</v>
      </c>
      <c r="X818" s="36" t="s">
        <v>64</v>
      </c>
      <c r="Y818" s="37">
        <f t="shared" si="955"/>
        <v>45338</v>
      </c>
      <c r="Z818" s="37">
        <v>45358.0</v>
      </c>
      <c r="AA818" s="36" t="s">
        <v>3930</v>
      </c>
      <c r="AB818" s="36" t="str">
        <f t="shared" si="956"/>
        <v/>
      </c>
      <c r="AC818" s="38">
        <f t="shared" si="957"/>
        <v>20</v>
      </c>
      <c r="AD818" s="39" t="s">
        <v>3931</v>
      </c>
      <c r="AE818" s="14"/>
      <c r="AF818" s="14"/>
      <c r="AG818" s="14"/>
      <c r="AH818" s="14"/>
      <c r="AI818" s="14"/>
      <c r="AJ818" s="14"/>
      <c r="AK818" s="14"/>
      <c r="AL818" s="14"/>
    </row>
    <row r="819" ht="14.25" customHeight="1">
      <c r="A819" s="39">
        <v>12.0</v>
      </c>
      <c r="B819" s="37">
        <v>45342.0</v>
      </c>
      <c r="C819" s="38">
        <f t="shared" si="954"/>
        <v>570</v>
      </c>
      <c r="D819" s="39" t="s">
        <v>3932</v>
      </c>
      <c r="E819" s="40">
        <v>140171.0</v>
      </c>
      <c r="F819" s="36" t="s">
        <v>52</v>
      </c>
      <c r="G819" s="36">
        <v>60.0</v>
      </c>
      <c r="H819" s="36">
        <v>5.0</v>
      </c>
      <c r="I819" s="36">
        <v>2.0</v>
      </c>
      <c r="J819" s="36">
        <v>67.0</v>
      </c>
      <c r="O819" s="14"/>
      <c r="P819" s="14"/>
      <c r="Q819" s="14"/>
      <c r="R819" s="39" t="s">
        <v>955</v>
      </c>
      <c r="S819" s="39" t="s">
        <v>956</v>
      </c>
      <c r="T819" s="39" t="s">
        <v>179</v>
      </c>
      <c r="U819" s="39" t="s">
        <v>28</v>
      </c>
      <c r="V819" s="81">
        <v>84043.0</v>
      </c>
      <c r="W819" s="39" t="s">
        <v>35</v>
      </c>
      <c r="X819" s="36" t="s">
        <v>64</v>
      </c>
      <c r="Y819" s="37">
        <f t="shared" si="955"/>
        <v>45342</v>
      </c>
      <c r="Z819" s="37">
        <v>45358.0</v>
      </c>
      <c r="AA819" s="36" t="s">
        <v>3933</v>
      </c>
      <c r="AB819" s="36" t="str">
        <f t="shared" si="956"/>
        <v/>
      </c>
      <c r="AC819" s="38">
        <f t="shared" si="957"/>
        <v>16</v>
      </c>
      <c r="AD819" s="39" t="s">
        <v>3934</v>
      </c>
      <c r="AE819" s="14"/>
      <c r="AF819" s="14"/>
      <c r="AG819" s="14"/>
      <c r="AH819" s="14"/>
      <c r="AI819" s="14"/>
      <c r="AJ819" s="14"/>
      <c r="AK819" s="14"/>
      <c r="AL819" s="14"/>
    </row>
    <row r="820" ht="14.25" customHeight="1">
      <c r="A820" s="14"/>
      <c r="B820" s="14"/>
      <c r="C820" s="27"/>
      <c r="D820" s="14"/>
      <c r="F820" s="27"/>
      <c r="G820" s="14"/>
      <c r="H820" s="14"/>
      <c r="I820" s="14"/>
      <c r="J820" s="27"/>
      <c r="K820" s="27"/>
      <c r="L820" s="27"/>
      <c r="M820" s="27"/>
      <c r="N820" s="27"/>
      <c r="O820" s="27"/>
      <c r="P820" s="27"/>
      <c r="Q820" s="27"/>
      <c r="R820" s="14"/>
      <c r="S820" s="14"/>
      <c r="T820" s="14"/>
      <c r="U820" s="14"/>
      <c r="V820" s="66"/>
      <c r="W820" s="14"/>
      <c r="X820" s="27"/>
      <c r="Y820" s="29"/>
      <c r="Z820" s="14"/>
      <c r="AA820" s="27"/>
      <c r="AB820" s="27"/>
      <c r="AC820" s="27"/>
      <c r="AD820" s="14"/>
      <c r="AE820" s="14"/>
      <c r="AF820" s="14"/>
    </row>
    <row r="821" ht="14.25" customHeight="1">
      <c r="A821" s="14">
        <v>8.0</v>
      </c>
      <c r="B821" s="30">
        <v>45294.0</v>
      </c>
      <c r="C821" s="31">
        <f t="shared" ref="C821:C826" si="959">B$3-B821</f>
        <v>618</v>
      </c>
      <c r="D821" s="14" t="s">
        <v>3935</v>
      </c>
      <c r="E821" s="34">
        <v>29747.0</v>
      </c>
      <c r="F821" s="27" t="s">
        <v>52</v>
      </c>
      <c r="G821" s="27">
        <v>30.0</v>
      </c>
      <c r="H821" s="27">
        <v>4.0</v>
      </c>
      <c r="I821" s="27">
        <v>1.0</v>
      </c>
      <c r="J821" s="27">
        <v>35.0</v>
      </c>
      <c r="K821" s="27"/>
      <c r="L821" s="27"/>
      <c r="M821" s="27"/>
      <c r="N821" s="27"/>
      <c r="O821" s="45" t="str">
        <f t="shared" ref="O821:P821" si="958">IF(M821&gt;0,1,"")</f>
        <v/>
      </c>
      <c r="P821" s="45" t="str">
        <f t="shared" si="958"/>
        <v/>
      </c>
      <c r="Q821" s="45"/>
      <c r="R821" s="14" t="s">
        <v>707</v>
      </c>
      <c r="S821" s="35" t="s">
        <v>708</v>
      </c>
      <c r="T821" s="35" t="s">
        <v>341</v>
      </c>
      <c r="U821" s="35" t="s">
        <v>28</v>
      </c>
      <c r="V821" s="144">
        <v>84118.0</v>
      </c>
      <c r="W821" s="35" t="s">
        <v>29</v>
      </c>
      <c r="X821" s="42" t="s">
        <v>64</v>
      </c>
      <c r="Y821" s="29">
        <f t="shared" ref="Y821:Y826" si="961">IF(X821="V",B821,IF(X821="C",B821,""))</f>
        <v>45294</v>
      </c>
      <c r="Z821" s="30">
        <v>45362.0</v>
      </c>
      <c r="AA821" s="27" t="s">
        <v>3936</v>
      </c>
      <c r="AB821" s="27" t="str">
        <f t="shared" ref="AB821:AB822" si="962">IF(X821="V",B$3-Y821,IF(X821="C","",""))</f>
        <v/>
      </c>
      <c r="AC821" s="31">
        <f t="shared" ref="AC821:AC826" si="963">IF(X821="","",IF(X821="V","",IF(X821="C",Z821-Y821,"Yikes")))</f>
        <v>68</v>
      </c>
      <c r="AD821" s="14" t="s">
        <v>3937</v>
      </c>
      <c r="AF821" s="14"/>
      <c r="AG821" s="14"/>
      <c r="AH821" s="14"/>
      <c r="AI821" s="14"/>
      <c r="AJ821" s="14"/>
      <c r="AK821" s="14"/>
      <c r="AL821" s="14"/>
    </row>
    <row r="822" ht="14.25" customHeight="1">
      <c r="A822" s="14">
        <v>16.0</v>
      </c>
      <c r="B822" s="30">
        <v>45345.0</v>
      </c>
      <c r="C822" s="31">
        <f t="shared" si="959"/>
        <v>567</v>
      </c>
      <c r="D822" s="14" t="s">
        <v>3938</v>
      </c>
      <c r="E822" s="34">
        <v>123414.0</v>
      </c>
      <c r="F822" s="27" t="s">
        <v>52</v>
      </c>
      <c r="G822" s="27">
        <v>52.0</v>
      </c>
      <c r="H822" s="27">
        <v>4.0</v>
      </c>
      <c r="I822" s="27">
        <v>1.0</v>
      </c>
      <c r="J822" s="27">
        <v>57.0</v>
      </c>
      <c r="K822" s="27"/>
      <c r="L822" s="27"/>
      <c r="M822" s="27"/>
      <c r="N822" s="27"/>
      <c r="O822" s="45" t="str">
        <f t="shared" ref="O822:P822" si="960">IF(M822&gt;0,1,"")</f>
        <v/>
      </c>
      <c r="P822" s="45" t="str">
        <f t="shared" si="960"/>
        <v/>
      </c>
      <c r="Q822" s="45"/>
      <c r="R822" s="66" t="s">
        <v>872</v>
      </c>
      <c r="S822" s="35" t="s">
        <v>874</v>
      </c>
      <c r="T822" s="35" t="s">
        <v>453</v>
      </c>
      <c r="U822" s="35" t="s">
        <v>875</v>
      </c>
      <c r="V822" s="144">
        <v>84084.0</v>
      </c>
      <c r="W822" s="35" t="s">
        <v>29</v>
      </c>
      <c r="X822" s="42" t="s">
        <v>64</v>
      </c>
      <c r="Y822" s="29">
        <f t="shared" si="961"/>
        <v>45345</v>
      </c>
      <c r="Z822" s="30">
        <v>45362.0</v>
      </c>
      <c r="AA822" s="27" t="s">
        <v>3939</v>
      </c>
      <c r="AB822" s="27" t="str">
        <f t="shared" si="962"/>
        <v/>
      </c>
      <c r="AC822" s="31">
        <f t="shared" si="963"/>
        <v>17</v>
      </c>
      <c r="AD822" s="14" t="s">
        <v>3940</v>
      </c>
      <c r="AF822" s="14"/>
      <c r="AG822" s="14"/>
      <c r="AH822" s="14"/>
      <c r="AI822" s="14"/>
      <c r="AJ822" s="14"/>
      <c r="AK822" s="14"/>
      <c r="AL822" s="14"/>
    </row>
    <row r="823" ht="14.25" customHeight="1">
      <c r="A823" s="14">
        <v>12.0</v>
      </c>
      <c r="B823" s="30">
        <v>45355.0</v>
      </c>
      <c r="C823" s="31">
        <f t="shared" si="959"/>
        <v>557</v>
      </c>
      <c r="D823" s="14" t="s">
        <v>3941</v>
      </c>
      <c r="E823" s="34">
        <v>214978.0</v>
      </c>
      <c r="F823" s="27" t="s">
        <v>52</v>
      </c>
      <c r="G823" s="65">
        <v>40.0</v>
      </c>
      <c r="H823" s="65">
        <v>3.0</v>
      </c>
      <c r="I823" s="65">
        <v>1.0</v>
      </c>
      <c r="J823" s="27">
        <v>44.0</v>
      </c>
      <c r="K823" s="65"/>
      <c r="L823" s="65"/>
      <c r="M823" s="65"/>
      <c r="N823" s="65"/>
      <c r="O823" s="45"/>
      <c r="P823" s="45"/>
      <c r="Q823" s="45"/>
      <c r="R823" s="14" t="s">
        <v>1033</v>
      </c>
      <c r="S823" s="66" t="s">
        <v>1034</v>
      </c>
      <c r="T823" s="14" t="s">
        <v>195</v>
      </c>
      <c r="U823" s="14" t="s">
        <v>28</v>
      </c>
      <c r="V823" s="66">
        <v>84047.0</v>
      </c>
      <c r="W823" s="35" t="s">
        <v>29</v>
      </c>
      <c r="X823" s="42" t="s">
        <v>64</v>
      </c>
      <c r="Y823" s="29">
        <f t="shared" si="961"/>
        <v>45355</v>
      </c>
      <c r="Z823" s="30">
        <v>45362.0</v>
      </c>
      <c r="AA823" s="27" t="s">
        <v>3942</v>
      </c>
      <c r="AB823" s="27"/>
      <c r="AC823" s="31">
        <f t="shared" si="963"/>
        <v>7</v>
      </c>
      <c r="AD823" s="14" t="s">
        <v>3943</v>
      </c>
      <c r="AF823" s="14"/>
      <c r="AG823" s="14"/>
      <c r="AH823" s="14"/>
      <c r="AI823" s="14"/>
      <c r="AJ823" s="14"/>
      <c r="AK823" s="14"/>
      <c r="AL823" s="14"/>
    </row>
    <row r="824" ht="14.25" customHeight="1">
      <c r="A824" s="14">
        <v>12.0</v>
      </c>
      <c r="B824" s="30">
        <v>45336.0</v>
      </c>
      <c r="C824" s="31">
        <f t="shared" si="959"/>
        <v>576</v>
      </c>
      <c r="D824" s="14" t="s">
        <v>3944</v>
      </c>
      <c r="E824" s="34">
        <v>11448.0</v>
      </c>
      <c r="F824" s="27" t="s">
        <v>52</v>
      </c>
      <c r="G824" s="27">
        <v>40.0</v>
      </c>
      <c r="H824" s="27">
        <v>4.0</v>
      </c>
      <c r="I824" s="27">
        <v>1.0</v>
      </c>
      <c r="J824" s="27">
        <v>45.0</v>
      </c>
      <c r="K824" s="27"/>
      <c r="L824" s="27"/>
      <c r="M824" s="27"/>
      <c r="N824" s="27"/>
      <c r="O824" s="45" t="str">
        <f t="shared" ref="O824:P824" si="964">IF(M824&gt;0,1,"")</f>
        <v/>
      </c>
      <c r="P824" s="45" t="str">
        <f t="shared" si="964"/>
        <v/>
      </c>
      <c r="Q824" s="45"/>
      <c r="R824" s="66" t="s">
        <v>978</v>
      </c>
      <c r="S824" s="35" t="s">
        <v>979</v>
      </c>
      <c r="T824" s="35" t="s">
        <v>195</v>
      </c>
      <c r="U824" s="35" t="s">
        <v>28</v>
      </c>
      <c r="V824" s="144">
        <v>84047.0</v>
      </c>
      <c r="W824" s="35" t="s">
        <v>29</v>
      </c>
      <c r="X824" s="42" t="s">
        <v>64</v>
      </c>
      <c r="Y824" s="29">
        <f t="shared" si="961"/>
        <v>45336</v>
      </c>
      <c r="Z824" s="30">
        <v>45363.0</v>
      </c>
      <c r="AA824" s="27" t="s">
        <v>3945</v>
      </c>
      <c r="AB824" s="27" t="str">
        <f t="shared" ref="AB824:AB826" si="966">IF(X824="V",B$3-Y824,IF(X824="C","",""))</f>
        <v/>
      </c>
      <c r="AC824" s="31">
        <f t="shared" si="963"/>
        <v>27</v>
      </c>
      <c r="AD824" s="14" t="s">
        <v>3946</v>
      </c>
      <c r="AF824" s="14"/>
      <c r="AG824" s="14"/>
      <c r="AH824" s="14"/>
      <c r="AI824" s="14"/>
      <c r="AJ824" s="14"/>
      <c r="AK824" s="14"/>
      <c r="AL824" s="14"/>
    </row>
    <row r="825" ht="14.25" customHeight="1">
      <c r="A825" s="14">
        <v>6.0</v>
      </c>
      <c r="B825" s="30">
        <v>45310.0</v>
      </c>
      <c r="C825" s="31">
        <f t="shared" si="959"/>
        <v>602</v>
      </c>
      <c r="D825" s="14" t="s">
        <v>3881</v>
      </c>
      <c r="E825" s="34">
        <v>113447.0</v>
      </c>
      <c r="F825" s="27" t="s">
        <v>52</v>
      </c>
      <c r="G825" s="27">
        <v>20.0</v>
      </c>
      <c r="H825" s="27">
        <v>3.0</v>
      </c>
      <c r="I825" s="27">
        <v>1.0</v>
      </c>
      <c r="J825" s="27">
        <v>24.0</v>
      </c>
      <c r="K825" s="27"/>
      <c r="L825" s="27"/>
      <c r="M825" s="27"/>
      <c r="N825" s="27"/>
      <c r="O825" s="45" t="str">
        <f t="shared" ref="O825:P825" si="965">IF(M825&gt;0,1,"")</f>
        <v/>
      </c>
      <c r="P825" s="45" t="str">
        <f t="shared" si="965"/>
        <v/>
      </c>
      <c r="Q825" s="45"/>
      <c r="R825" s="14" t="s">
        <v>841</v>
      </c>
      <c r="S825" s="35" t="s">
        <v>843</v>
      </c>
      <c r="T825" s="35" t="s">
        <v>27</v>
      </c>
      <c r="U825" s="35" t="s">
        <v>28</v>
      </c>
      <c r="V825" s="144">
        <v>84070.0</v>
      </c>
      <c r="W825" s="35" t="s">
        <v>29</v>
      </c>
      <c r="X825" s="42" t="s">
        <v>64</v>
      </c>
      <c r="Y825" s="29">
        <f t="shared" si="961"/>
        <v>45310</v>
      </c>
      <c r="Z825" s="30">
        <v>45363.0</v>
      </c>
      <c r="AA825" s="27" t="s">
        <v>3947</v>
      </c>
      <c r="AB825" s="27" t="str">
        <f t="shared" si="966"/>
        <v/>
      </c>
      <c r="AC825" s="31">
        <f t="shared" si="963"/>
        <v>53</v>
      </c>
      <c r="AD825" s="14" t="s">
        <v>3882</v>
      </c>
      <c r="AF825" s="14"/>
      <c r="AG825" s="14"/>
      <c r="AH825" s="14"/>
      <c r="AI825" s="14"/>
      <c r="AJ825" s="14"/>
      <c r="AK825" s="14"/>
      <c r="AL825" s="14"/>
    </row>
    <row r="826" ht="14.25" customHeight="1">
      <c r="A826" s="14">
        <v>12.0</v>
      </c>
      <c r="B826" s="30">
        <v>45294.0</v>
      </c>
      <c r="C826" s="31">
        <f t="shared" si="959"/>
        <v>618</v>
      </c>
      <c r="D826" s="14" t="s">
        <v>3948</v>
      </c>
      <c r="E826" s="34">
        <v>117148.0</v>
      </c>
      <c r="F826" s="27" t="s">
        <v>52</v>
      </c>
      <c r="G826" s="27">
        <v>60.0</v>
      </c>
      <c r="H826" s="27">
        <v>4.0</v>
      </c>
      <c r="I826" s="27">
        <v>2.0</v>
      </c>
      <c r="J826" s="27">
        <v>66.0</v>
      </c>
      <c r="K826" s="27"/>
      <c r="L826" s="27"/>
      <c r="M826" s="27"/>
      <c r="N826" s="27"/>
      <c r="O826" s="45" t="str">
        <f t="shared" ref="O826:P826" si="967">IF(M826&gt;0,1,"")</f>
        <v/>
      </c>
      <c r="P826" s="45" t="str">
        <f t="shared" si="967"/>
        <v/>
      </c>
      <c r="Q826" s="45"/>
      <c r="R826" s="14" t="s">
        <v>702</v>
      </c>
      <c r="S826" s="35" t="s">
        <v>703</v>
      </c>
      <c r="T826" s="35" t="s">
        <v>341</v>
      </c>
      <c r="U826" s="35" t="s">
        <v>28</v>
      </c>
      <c r="V826" s="144">
        <v>84118.0</v>
      </c>
      <c r="W826" s="35" t="s">
        <v>29</v>
      </c>
      <c r="X826" s="42" t="s">
        <v>1642</v>
      </c>
      <c r="Y826" s="29">
        <f t="shared" si="961"/>
        <v>45294</v>
      </c>
      <c r="Z826" s="30"/>
      <c r="AA826" s="27"/>
      <c r="AB826" s="27">
        <f t="shared" si="966"/>
        <v>618</v>
      </c>
      <c r="AC826" s="31" t="str">
        <f t="shared" si="963"/>
        <v/>
      </c>
      <c r="AD826" s="14" t="s">
        <v>3949</v>
      </c>
      <c r="AF826" s="14"/>
      <c r="AG826" s="14"/>
      <c r="AH826" s="32"/>
      <c r="AI826" s="32"/>
      <c r="AJ826" s="14"/>
      <c r="AK826" s="14"/>
      <c r="AL826" s="14"/>
    </row>
    <row r="827" ht="14.25" customHeight="1">
      <c r="A827" s="14"/>
      <c r="B827" s="14"/>
      <c r="C827" s="27"/>
      <c r="D827" s="14"/>
      <c r="F827" s="27"/>
      <c r="G827" s="14"/>
      <c r="H827" s="14"/>
      <c r="I827" s="14"/>
      <c r="J827" s="27"/>
      <c r="K827" s="27"/>
      <c r="L827" s="27"/>
      <c r="M827" s="27"/>
      <c r="N827" s="27"/>
      <c r="O827" s="27"/>
      <c r="P827" s="27"/>
      <c r="Q827" s="27"/>
      <c r="R827" s="14"/>
      <c r="S827" s="14"/>
      <c r="T827" s="14"/>
      <c r="U827" s="14"/>
      <c r="V827" s="66"/>
      <c r="W827" s="14"/>
      <c r="X827" s="27"/>
      <c r="Y827" s="29"/>
      <c r="Z827" s="14"/>
      <c r="AA827" s="27"/>
      <c r="AB827" s="27"/>
      <c r="AC827" s="27"/>
      <c r="AD827" s="14"/>
      <c r="AE827" s="14"/>
      <c r="AF827" s="14"/>
    </row>
    <row r="828" ht="14.25" customHeight="1">
      <c r="A828" s="14">
        <v>10.0</v>
      </c>
      <c r="B828" s="30">
        <v>45359.0</v>
      </c>
      <c r="C828" s="31">
        <f t="shared" ref="C828:C832" si="969">B$3-B828</f>
        <v>553</v>
      </c>
      <c r="D828" s="14" t="s">
        <v>3950</v>
      </c>
      <c r="E828" s="34">
        <v>117653.0</v>
      </c>
      <c r="F828" s="27" t="s">
        <v>52</v>
      </c>
      <c r="G828" s="27">
        <v>50.0</v>
      </c>
      <c r="H828" s="27">
        <v>5.0</v>
      </c>
      <c r="I828" s="27">
        <v>2.0</v>
      </c>
      <c r="J828" s="27">
        <v>57.0</v>
      </c>
      <c r="K828" s="27"/>
      <c r="L828" s="27"/>
      <c r="M828" s="27"/>
      <c r="N828" s="27"/>
      <c r="O828" s="45" t="str">
        <f t="shared" ref="O828:P828" si="968">IF(M828&gt;0,1,"")</f>
        <v/>
      </c>
      <c r="P828" s="45" t="str">
        <f t="shared" si="968"/>
        <v/>
      </c>
      <c r="Q828" s="45"/>
      <c r="R828" s="14" t="s">
        <v>1036</v>
      </c>
      <c r="S828" s="35" t="s">
        <v>1038</v>
      </c>
      <c r="T828" s="35" t="s">
        <v>195</v>
      </c>
      <c r="U828" s="35" t="s">
        <v>28</v>
      </c>
      <c r="V828" s="144">
        <v>84047.0</v>
      </c>
      <c r="W828" s="35" t="s">
        <v>29</v>
      </c>
      <c r="X828" s="42" t="s">
        <v>64</v>
      </c>
      <c r="Y828" s="29">
        <f t="shared" ref="Y828:Y832" si="971">IF(X828="V",B828,IF(X828="C",B828,""))</f>
        <v>45359</v>
      </c>
      <c r="Z828" s="30">
        <v>45370.0</v>
      </c>
      <c r="AA828" s="27" t="s">
        <v>3951</v>
      </c>
      <c r="AB828" s="27" t="str">
        <f t="shared" ref="AB828:AB832" si="972">IF(X828="V",B$3-Y828,IF(X828="C","",""))</f>
        <v/>
      </c>
      <c r="AC828" s="31">
        <f t="shared" ref="AC828:AC832" si="973">IF(X828="","",IF(X828="V","",IF(X828="C",Z828-Y828,"Yikes")))</f>
        <v>11</v>
      </c>
      <c r="AD828" s="14" t="s">
        <v>3952</v>
      </c>
      <c r="AF828" s="14"/>
      <c r="AG828" s="14"/>
      <c r="AH828" s="14"/>
      <c r="AI828" s="14"/>
      <c r="AJ828" s="14"/>
      <c r="AK828" s="14"/>
      <c r="AL828" s="14"/>
    </row>
    <row r="829" ht="14.25" customHeight="1">
      <c r="A829" s="14">
        <v>12.0</v>
      </c>
      <c r="B829" s="30">
        <v>45245.0</v>
      </c>
      <c r="C829" s="31">
        <f t="shared" si="969"/>
        <v>667</v>
      </c>
      <c r="D829" s="14" t="s">
        <v>3953</v>
      </c>
      <c r="E829" s="34">
        <v>54932.0</v>
      </c>
      <c r="F829" s="27" t="s">
        <v>52</v>
      </c>
      <c r="G829" s="27">
        <v>40.0</v>
      </c>
      <c r="H829" s="27">
        <v>3.0</v>
      </c>
      <c r="I829" s="27">
        <v>1.0</v>
      </c>
      <c r="J829" s="27">
        <v>44.0</v>
      </c>
      <c r="K829" s="27"/>
      <c r="L829" s="27"/>
      <c r="M829" s="27"/>
      <c r="N829" s="27"/>
      <c r="O829" s="45" t="str">
        <f t="shared" ref="O829:P829" si="970">IF(M829&gt;0,1,"")</f>
        <v/>
      </c>
      <c r="P829" s="45" t="str">
        <f t="shared" si="970"/>
        <v/>
      </c>
      <c r="Q829" s="45"/>
      <c r="R829" s="66" t="s">
        <v>615</v>
      </c>
      <c r="S829" s="35" t="s">
        <v>616</v>
      </c>
      <c r="T829" s="35" t="s">
        <v>617</v>
      </c>
      <c r="U829" s="35" t="s">
        <v>28</v>
      </c>
      <c r="V829" s="144">
        <v>84044.0</v>
      </c>
      <c r="W829" s="35" t="s">
        <v>29</v>
      </c>
      <c r="X829" s="42" t="s">
        <v>64</v>
      </c>
      <c r="Y829" s="29">
        <f t="shared" si="971"/>
        <v>45245</v>
      </c>
      <c r="Z829" s="30">
        <v>45371.0</v>
      </c>
      <c r="AA829" s="27" t="s">
        <v>3954</v>
      </c>
      <c r="AB829" s="27" t="str">
        <f t="shared" si="972"/>
        <v/>
      </c>
      <c r="AC829" s="31">
        <f t="shared" si="973"/>
        <v>126</v>
      </c>
      <c r="AD829" s="14" t="s">
        <v>3955</v>
      </c>
      <c r="AF829" s="14"/>
      <c r="AG829" s="14"/>
      <c r="AH829" s="14"/>
      <c r="AI829" s="14"/>
      <c r="AJ829" s="14"/>
      <c r="AK829" s="14"/>
      <c r="AL829" s="14"/>
    </row>
    <row r="830" ht="14.25" customHeight="1">
      <c r="A830" s="14">
        <v>20.0</v>
      </c>
      <c r="B830" s="30">
        <v>45273.0</v>
      </c>
      <c r="C830" s="31">
        <f t="shared" si="969"/>
        <v>639</v>
      </c>
      <c r="D830" s="14" t="s">
        <v>3956</v>
      </c>
      <c r="E830" s="34">
        <v>92638.0</v>
      </c>
      <c r="F830" s="27" t="s">
        <v>52</v>
      </c>
      <c r="G830" s="27">
        <v>88.0</v>
      </c>
      <c r="H830" s="27">
        <v>4.0</v>
      </c>
      <c r="I830" s="27">
        <v>1.0</v>
      </c>
      <c r="J830" s="27">
        <v>93.0</v>
      </c>
      <c r="K830" s="27"/>
      <c r="L830" s="27"/>
      <c r="M830" s="27"/>
      <c r="N830" s="27"/>
      <c r="O830" s="45" t="str">
        <f t="shared" ref="O830:P830" si="974">IF(M830&gt;0,1,"")</f>
        <v/>
      </c>
      <c r="P830" s="45" t="str">
        <f t="shared" si="974"/>
        <v/>
      </c>
      <c r="Q830" s="45"/>
      <c r="R830" s="14" t="s">
        <v>630</v>
      </c>
      <c r="S830" s="35" t="s">
        <v>631</v>
      </c>
      <c r="T830" s="35" t="s">
        <v>292</v>
      </c>
      <c r="U830" s="35" t="s">
        <v>28</v>
      </c>
      <c r="V830" s="144">
        <v>84119.0</v>
      </c>
      <c r="W830" s="35" t="s">
        <v>29</v>
      </c>
      <c r="X830" s="42" t="s">
        <v>64</v>
      </c>
      <c r="Y830" s="29">
        <f t="shared" si="971"/>
        <v>45273</v>
      </c>
      <c r="Z830" s="30">
        <v>45371.0</v>
      </c>
      <c r="AA830" s="27" t="s">
        <v>3957</v>
      </c>
      <c r="AB830" s="27" t="str">
        <f t="shared" si="972"/>
        <v/>
      </c>
      <c r="AC830" s="31">
        <f t="shared" si="973"/>
        <v>98</v>
      </c>
      <c r="AD830" s="14" t="s">
        <v>3958</v>
      </c>
      <c r="AF830" s="14"/>
      <c r="AG830" s="14"/>
      <c r="AH830" s="14"/>
      <c r="AI830" s="14"/>
      <c r="AJ830" s="14"/>
      <c r="AK830" s="14"/>
      <c r="AL830" s="14"/>
    </row>
    <row r="831" ht="14.25" customHeight="1">
      <c r="A831" s="14">
        <v>8.0</v>
      </c>
      <c r="B831" s="30">
        <v>45352.0</v>
      </c>
      <c r="C831" s="31">
        <f t="shared" si="969"/>
        <v>560</v>
      </c>
      <c r="D831" s="14" t="s">
        <v>3959</v>
      </c>
      <c r="E831" s="34">
        <v>40330.0</v>
      </c>
      <c r="F831" s="27" t="s">
        <v>52</v>
      </c>
      <c r="G831" s="27">
        <v>40.0</v>
      </c>
      <c r="H831" s="27">
        <v>3.0</v>
      </c>
      <c r="I831" s="27">
        <v>1.0</v>
      </c>
      <c r="J831" s="27">
        <v>44.0</v>
      </c>
      <c r="K831" s="27"/>
      <c r="L831" s="27"/>
      <c r="M831" s="27"/>
      <c r="N831" s="27"/>
      <c r="O831" s="45" t="str">
        <f t="shared" ref="O831:P831" si="975">IF(M831&gt;0,1,"")</f>
        <v/>
      </c>
      <c r="P831" s="45" t="str">
        <f t="shared" si="975"/>
        <v/>
      </c>
      <c r="Q831" s="45"/>
      <c r="R831" s="14" t="s">
        <v>975</v>
      </c>
      <c r="S831" s="35" t="s">
        <v>976</v>
      </c>
      <c r="T831" s="35" t="s">
        <v>731</v>
      </c>
      <c r="U831" s="35" t="s">
        <v>28</v>
      </c>
      <c r="V831" s="144">
        <v>84123.0</v>
      </c>
      <c r="W831" s="35" t="s">
        <v>29</v>
      </c>
      <c r="X831" s="42" t="s">
        <v>64</v>
      </c>
      <c r="Y831" s="29">
        <f t="shared" si="971"/>
        <v>45352</v>
      </c>
      <c r="Z831" s="30">
        <v>45372.0</v>
      </c>
      <c r="AA831" s="27" t="s">
        <v>3960</v>
      </c>
      <c r="AB831" s="27" t="str">
        <f t="shared" si="972"/>
        <v/>
      </c>
      <c r="AC831" s="31">
        <f t="shared" si="973"/>
        <v>20</v>
      </c>
      <c r="AD831" s="14" t="s">
        <v>3961</v>
      </c>
      <c r="AF831" s="14"/>
      <c r="AG831" s="14"/>
      <c r="AH831" s="14"/>
      <c r="AI831" s="14"/>
      <c r="AJ831" s="14"/>
      <c r="AK831" s="14"/>
      <c r="AL831" s="14"/>
    </row>
    <row r="832" ht="14.25" customHeight="1">
      <c r="A832" s="14">
        <v>6.0</v>
      </c>
      <c r="B832" s="30">
        <v>45352.0</v>
      </c>
      <c r="C832" s="31">
        <f t="shared" si="969"/>
        <v>560</v>
      </c>
      <c r="D832" s="14" t="s">
        <v>3962</v>
      </c>
      <c r="E832" s="34">
        <v>25425.0</v>
      </c>
      <c r="F832" s="27" t="s">
        <v>52</v>
      </c>
      <c r="G832" s="27">
        <v>20.0</v>
      </c>
      <c r="H832" s="27">
        <v>3.0</v>
      </c>
      <c r="I832" s="27">
        <v>1.0</v>
      </c>
      <c r="J832" s="27">
        <v>24.0</v>
      </c>
      <c r="K832" s="27"/>
      <c r="L832" s="27"/>
      <c r="M832" s="27"/>
      <c r="N832" s="27"/>
      <c r="O832" s="45" t="str">
        <f t="shared" ref="O832:P832" si="976">IF(M832&gt;0,1,"")</f>
        <v/>
      </c>
      <c r="P832" s="45" t="str">
        <f t="shared" si="976"/>
        <v/>
      </c>
      <c r="Q832" s="45"/>
      <c r="R832" s="14" t="s">
        <v>1064</v>
      </c>
      <c r="S832" s="35" t="s">
        <v>1065</v>
      </c>
      <c r="T832" s="35" t="s">
        <v>186</v>
      </c>
      <c r="U832" s="35" t="s">
        <v>28</v>
      </c>
      <c r="V832" s="144">
        <v>84106.0</v>
      </c>
      <c r="W832" s="35" t="s">
        <v>29</v>
      </c>
      <c r="X832" s="42" t="s">
        <v>64</v>
      </c>
      <c r="Y832" s="29">
        <f t="shared" si="971"/>
        <v>45352</v>
      </c>
      <c r="Z832" s="30">
        <v>45372.0</v>
      </c>
      <c r="AA832" s="27" t="s">
        <v>3963</v>
      </c>
      <c r="AB832" s="27" t="str">
        <f t="shared" si="972"/>
        <v/>
      </c>
      <c r="AC832" s="31">
        <f t="shared" si="973"/>
        <v>20</v>
      </c>
      <c r="AD832" s="14" t="s">
        <v>3964</v>
      </c>
      <c r="AF832" s="14"/>
      <c r="AG832" s="14"/>
      <c r="AH832" s="14"/>
      <c r="AI832" s="14"/>
      <c r="AJ832" s="57"/>
      <c r="AK832" s="57"/>
      <c r="AL832" s="57"/>
    </row>
    <row r="833" ht="14.25" customHeight="1">
      <c r="A833" s="14"/>
      <c r="B833" s="14"/>
      <c r="C833" s="27"/>
      <c r="D833" s="14"/>
      <c r="F833" s="27"/>
      <c r="G833" s="14"/>
      <c r="H833" s="14"/>
      <c r="I833" s="14"/>
      <c r="J833" s="27"/>
      <c r="K833" s="27"/>
      <c r="L833" s="27"/>
      <c r="M833" s="27"/>
      <c r="N833" s="27"/>
      <c r="O833" s="27"/>
      <c r="P833" s="27"/>
      <c r="Q833" s="27"/>
      <c r="R833" s="14"/>
      <c r="S833" s="14"/>
      <c r="T833" s="14"/>
      <c r="U833" s="14"/>
      <c r="V833" s="66"/>
      <c r="W833" s="14"/>
      <c r="X833" s="27"/>
      <c r="Y833" s="29"/>
      <c r="Z833" s="14"/>
      <c r="AA833" s="27"/>
      <c r="AB833" s="27"/>
      <c r="AC833" s="27"/>
      <c r="AD833" s="14"/>
      <c r="AE833" s="14"/>
      <c r="AF833" s="14"/>
    </row>
    <row r="834" ht="14.25" customHeight="1">
      <c r="A834" s="14">
        <v>10.0</v>
      </c>
      <c r="B834" s="30">
        <v>45334.0</v>
      </c>
      <c r="C834" s="31">
        <f t="shared" ref="C834:C844" si="978">B$3-B834</f>
        <v>578</v>
      </c>
      <c r="D834" s="14" t="s">
        <v>3965</v>
      </c>
      <c r="E834" s="34">
        <v>113782.0</v>
      </c>
      <c r="F834" s="27" t="s">
        <v>52</v>
      </c>
      <c r="G834" s="27">
        <v>32.0</v>
      </c>
      <c r="H834" s="27">
        <v>3.0</v>
      </c>
      <c r="I834" s="27">
        <v>1.0</v>
      </c>
      <c r="J834" s="27">
        <v>36.0</v>
      </c>
      <c r="K834" s="27"/>
      <c r="L834" s="27"/>
      <c r="M834" s="27"/>
      <c r="N834" s="27"/>
      <c r="O834" s="45" t="str">
        <f t="shared" ref="O834:P834" si="977">IF(M834&gt;0,1,"")</f>
        <v/>
      </c>
      <c r="P834" s="45" t="str">
        <f t="shared" si="977"/>
        <v/>
      </c>
      <c r="Q834" s="45"/>
      <c r="R834" s="14" t="s">
        <v>995</v>
      </c>
      <c r="S834" s="35" t="s">
        <v>996</v>
      </c>
      <c r="T834" s="35" t="s">
        <v>195</v>
      </c>
      <c r="U834" s="35" t="s">
        <v>28</v>
      </c>
      <c r="V834" s="144">
        <v>84047.0</v>
      </c>
      <c r="W834" s="35" t="s">
        <v>29</v>
      </c>
      <c r="X834" s="42" t="s">
        <v>64</v>
      </c>
      <c r="Y834" s="29">
        <f t="shared" ref="Y834:Y844" si="980">IF(X834="V",B834,IF(X834="C",B834,""))</f>
        <v>45334</v>
      </c>
      <c r="Z834" s="30">
        <v>45376.0</v>
      </c>
      <c r="AA834" s="27" t="s">
        <v>3966</v>
      </c>
      <c r="AB834" s="27" t="str">
        <f t="shared" ref="AB834:AB836" si="981">IF(X834="V",B$3-Y834,IF(X834="C","",""))</f>
        <v/>
      </c>
      <c r="AC834" s="31">
        <f t="shared" ref="AC834:AC844" si="982">IF(X834="","",IF(X834="V","",IF(X834="C",Z834-Y834,"Yikes")))</f>
        <v>42</v>
      </c>
      <c r="AD834" s="14" t="s">
        <v>3967</v>
      </c>
      <c r="AF834" s="14"/>
      <c r="AG834" s="14"/>
      <c r="AH834" s="14"/>
      <c r="AI834" s="14"/>
      <c r="AJ834" s="14"/>
      <c r="AK834" s="14"/>
      <c r="AL834" s="14"/>
    </row>
    <row r="835" ht="14.25" customHeight="1">
      <c r="A835" s="14">
        <v>4.0</v>
      </c>
      <c r="B835" s="30">
        <v>45365.0</v>
      </c>
      <c r="C835" s="31">
        <f t="shared" si="978"/>
        <v>547</v>
      </c>
      <c r="D835" s="14" t="s">
        <v>3968</v>
      </c>
      <c r="E835" s="34">
        <v>28679.0</v>
      </c>
      <c r="F835" s="27" t="s">
        <v>52</v>
      </c>
      <c r="G835" s="27">
        <v>16.0</v>
      </c>
      <c r="H835" s="27">
        <v>2.0</v>
      </c>
      <c r="I835" s="27">
        <v>1.0</v>
      </c>
      <c r="J835" s="27">
        <v>19.0</v>
      </c>
      <c r="K835" s="27"/>
      <c r="L835" s="27"/>
      <c r="M835" s="27"/>
      <c r="N835" s="27"/>
      <c r="O835" s="45" t="str">
        <f t="shared" ref="O835:P835" si="979">IF(M835&gt;0,1,"")</f>
        <v/>
      </c>
      <c r="P835" s="45" t="str">
        <f t="shared" si="979"/>
        <v/>
      </c>
      <c r="Q835" s="45"/>
      <c r="R835" s="14" t="s">
        <v>981</v>
      </c>
      <c r="S835" s="35" t="s">
        <v>982</v>
      </c>
      <c r="T835" s="35" t="s">
        <v>195</v>
      </c>
      <c r="U835" s="35" t="s">
        <v>28</v>
      </c>
      <c r="V835" s="144">
        <v>84047.0</v>
      </c>
      <c r="W835" s="35" t="s">
        <v>29</v>
      </c>
      <c r="X835" s="42" t="s">
        <v>64</v>
      </c>
      <c r="Y835" s="29">
        <f t="shared" si="980"/>
        <v>45365</v>
      </c>
      <c r="Z835" s="30">
        <v>45376.0</v>
      </c>
      <c r="AA835" s="27" t="s">
        <v>3969</v>
      </c>
      <c r="AB835" s="27" t="str">
        <f t="shared" si="981"/>
        <v/>
      </c>
      <c r="AC835" s="31">
        <f t="shared" si="982"/>
        <v>11</v>
      </c>
      <c r="AD835" s="14" t="s">
        <v>3970</v>
      </c>
      <c r="AF835" s="14"/>
      <c r="AG835" s="14"/>
      <c r="AH835" s="14"/>
      <c r="AI835" s="14"/>
      <c r="AJ835" s="14"/>
      <c r="AK835" s="14"/>
      <c r="AL835" s="14"/>
    </row>
    <row r="836" ht="14.25" customHeight="1">
      <c r="A836" s="14">
        <v>16.0</v>
      </c>
      <c r="B836" s="30">
        <v>45350.0</v>
      </c>
      <c r="C836" s="31">
        <f t="shared" si="978"/>
        <v>562</v>
      </c>
      <c r="D836" s="14" t="s">
        <v>3971</v>
      </c>
      <c r="E836" s="34">
        <v>79036.0</v>
      </c>
      <c r="F836" s="27" t="s">
        <v>52</v>
      </c>
      <c r="G836" s="27">
        <v>48.0</v>
      </c>
      <c r="H836" s="27">
        <v>3.0</v>
      </c>
      <c r="I836" s="27">
        <v>1.0</v>
      </c>
      <c r="J836" s="27">
        <v>52.0</v>
      </c>
      <c r="K836" s="27"/>
      <c r="L836" s="27"/>
      <c r="M836" s="27"/>
      <c r="N836" s="27"/>
      <c r="O836" s="45" t="str">
        <f t="shared" ref="O836:P836" si="983">IF(M836&gt;0,1,"")</f>
        <v/>
      </c>
      <c r="P836" s="45" t="str">
        <f t="shared" si="983"/>
        <v/>
      </c>
      <c r="Q836" s="45"/>
      <c r="R836" s="14" t="s">
        <v>1023</v>
      </c>
      <c r="S836" s="35" t="s">
        <v>1025</v>
      </c>
      <c r="T836" s="35" t="s">
        <v>108</v>
      </c>
      <c r="U836" s="35" t="s">
        <v>28</v>
      </c>
      <c r="V836" s="144">
        <v>84020.0</v>
      </c>
      <c r="W836" s="35" t="s">
        <v>29</v>
      </c>
      <c r="X836" s="42" t="s">
        <v>64</v>
      </c>
      <c r="Y836" s="29">
        <f t="shared" si="980"/>
        <v>45350</v>
      </c>
      <c r="Z836" s="30">
        <v>45377.0</v>
      </c>
      <c r="AA836" s="27" t="s">
        <v>3972</v>
      </c>
      <c r="AB836" s="27" t="str">
        <f t="shared" si="981"/>
        <v/>
      </c>
      <c r="AC836" s="31">
        <f t="shared" si="982"/>
        <v>27</v>
      </c>
      <c r="AD836" s="14" t="s">
        <v>3973</v>
      </c>
      <c r="AF836" s="14"/>
      <c r="AG836" s="14"/>
      <c r="AH836" s="14"/>
      <c r="AI836" s="14"/>
      <c r="AJ836" s="14"/>
      <c r="AK836" s="14"/>
      <c r="AL836" s="14"/>
    </row>
    <row r="837" ht="14.25" customHeight="1">
      <c r="A837" s="39">
        <v>10.0</v>
      </c>
      <c r="B837" s="37">
        <v>45369.0</v>
      </c>
      <c r="C837" s="38">
        <f t="shared" si="978"/>
        <v>543</v>
      </c>
      <c r="D837" s="39" t="s">
        <v>3974</v>
      </c>
      <c r="E837" s="40">
        <v>104239.0</v>
      </c>
      <c r="F837" s="36" t="s">
        <v>52</v>
      </c>
      <c r="G837" s="36">
        <v>30.0</v>
      </c>
      <c r="H837" s="36">
        <v>2.0</v>
      </c>
      <c r="I837" s="36">
        <v>1.0</v>
      </c>
      <c r="J837" s="36">
        <v>33.0</v>
      </c>
      <c r="O837" s="14"/>
      <c r="P837" s="14"/>
      <c r="Q837" s="14"/>
      <c r="R837" s="39" t="s">
        <v>1073</v>
      </c>
      <c r="S837" s="39" t="s">
        <v>1074</v>
      </c>
      <c r="T837" s="39" t="s">
        <v>48</v>
      </c>
      <c r="U837" s="39" t="s">
        <v>28</v>
      </c>
      <c r="V837" s="81">
        <v>84601.0</v>
      </c>
      <c r="W837" s="39" t="s">
        <v>35</v>
      </c>
      <c r="X837" s="36" t="s">
        <v>64</v>
      </c>
      <c r="Y837" s="37">
        <f t="shared" si="980"/>
        <v>45369</v>
      </c>
      <c r="Z837" s="37">
        <v>45378.0</v>
      </c>
      <c r="AA837" s="36" t="s">
        <v>3975</v>
      </c>
      <c r="AB837" s="36"/>
      <c r="AC837" s="38">
        <f t="shared" si="982"/>
        <v>9</v>
      </c>
      <c r="AD837" s="39" t="s">
        <v>3976</v>
      </c>
      <c r="AE837" s="14"/>
      <c r="AF837" s="14"/>
      <c r="AG837" s="14"/>
      <c r="AH837" s="14"/>
      <c r="AI837" s="14"/>
      <c r="AJ837" s="14"/>
      <c r="AK837" s="14"/>
      <c r="AL837" s="14"/>
    </row>
    <row r="838" ht="14.25" customHeight="1">
      <c r="A838" s="39">
        <v>16.0</v>
      </c>
      <c r="B838" s="37">
        <v>45369.0</v>
      </c>
      <c r="C838" s="38">
        <f t="shared" si="978"/>
        <v>543</v>
      </c>
      <c r="D838" s="39" t="s">
        <v>3977</v>
      </c>
      <c r="E838" s="39">
        <v>1.2236042E7</v>
      </c>
      <c r="F838" s="36" t="s">
        <v>52</v>
      </c>
      <c r="G838" s="36">
        <v>64.0</v>
      </c>
      <c r="H838" s="36">
        <v>4.0</v>
      </c>
      <c r="I838" s="36">
        <v>2.0</v>
      </c>
      <c r="J838" s="36">
        <v>70.0</v>
      </c>
      <c r="K838" s="36"/>
      <c r="L838" s="36"/>
      <c r="M838" s="36"/>
      <c r="N838" s="36"/>
      <c r="O838" s="36"/>
      <c r="P838" s="36"/>
      <c r="Q838" s="36"/>
      <c r="R838" s="39" t="s">
        <v>907</v>
      </c>
      <c r="S838" s="44" t="s">
        <v>908</v>
      </c>
      <c r="T838" s="44" t="s">
        <v>283</v>
      </c>
      <c r="U838" s="44" t="s">
        <v>28</v>
      </c>
      <c r="V838" s="167">
        <v>84042.0</v>
      </c>
      <c r="W838" s="44" t="s">
        <v>35</v>
      </c>
      <c r="X838" s="36" t="s">
        <v>64</v>
      </c>
      <c r="Y838" s="37">
        <f t="shared" si="980"/>
        <v>45369</v>
      </c>
      <c r="Z838" s="37">
        <v>45378.0</v>
      </c>
      <c r="AA838" s="36" t="s">
        <v>3978</v>
      </c>
      <c r="AB838" s="36" t="str">
        <f t="shared" ref="AB838:AB844" si="985">IF(X838="V",B$3-Y838,IF(X838="C","",""))</f>
        <v/>
      </c>
      <c r="AC838" s="38">
        <f t="shared" si="982"/>
        <v>9</v>
      </c>
      <c r="AD838" s="39" t="s">
        <v>3979</v>
      </c>
      <c r="AF838" s="14"/>
      <c r="AG838" s="14"/>
      <c r="AH838" s="56"/>
      <c r="AI838" s="56"/>
      <c r="AJ838" s="14"/>
      <c r="AK838" s="14"/>
      <c r="AL838" s="14"/>
    </row>
    <row r="839" ht="14.25" customHeight="1">
      <c r="A839" s="39">
        <v>12.0</v>
      </c>
      <c r="B839" s="37">
        <v>45370.0</v>
      </c>
      <c r="C839" s="38">
        <f t="shared" si="978"/>
        <v>542</v>
      </c>
      <c r="D839" s="39" t="s">
        <v>3980</v>
      </c>
      <c r="E839" s="39">
        <v>29617.0</v>
      </c>
      <c r="F839" s="36" t="s">
        <v>52</v>
      </c>
      <c r="G839" s="36">
        <v>54.0</v>
      </c>
      <c r="H839" s="36">
        <v>4.0</v>
      </c>
      <c r="I839" s="36">
        <v>1.0</v>
      </c>
      <c r="J839" s="36">
        <v>59.0</v>
      </c>
      <c r="K839" s="36"/>
      <c r="L839" s="36"/>
      <c r="M839" s="36"/>
      <c r="N839" s="36"/>
      <c r="O839" s="36" t="str">
        <f t="shared" ref="O839:P839" si="984">IF(M839&gt;0,1,"")</f>
        <v/>
      </c>
      <c r="P839" s="36" t="str">
        <f t="shared" si="984"/>
        <v/>
      </c>
      <c r="Q839" s="36"/>
      <c r="R839" s="39" t="s">
        <v>1113</v>
      </c>
      <c r="S839" s="44" t="s">
        <v>1114</v>
      </c>
      <c r="T839" s="44" t="s">
        <v>243</v>
      </c>
      <c r="U839" s="44" t="s">
        <v>28</v>
      </c>
      <c r="V839" s="167">
        <v>84062.0</v>
      </c>
      <c r="W839" s="44" t="s">
        <v>35</v>
      </c>
      <c r="X839" s="36" t="s">
        <v>64</v>
      </c>
      <c r="Y839" s="37">
        <f t="shared" si="980"/>
        <v>45370</v>
      </c>
      <c r="Z839" s="37">
        <v>45378.0</v>
      </c>
      <c r="AA839" s="36" t="s">
        <v>3981</v>
      </c>
      <c r="AB839" s="36" t="str">
        <f t="shared" si="985"/>
        <v/>
      </c>
      <c r="AC839" s="38">
        <f t="shared" si="982"/>
        <v>8</v>
      </c>
      <c r="AD839" s="39" t="s">
        <v>3982</v>
      </c>
      <c r="AF839" s="14"/>
      <c r="AG839" s="14"/>
      <c r="AH839" s="56"/>
      <c r="AI839" s="56"/>
      <c r="AJ839" s="14"/>
      <c r="AK839" s="14"/>
      <c r="AL839" s="14"/>
    </row>
    <row r="840" ht="14.25" customHeight="1">
      <c r="A840" s="39">
        <v>12.0</v>
      </c>
      <c r="B840" s="37">
        <v>45351.0</v>
      </c>
      <c r="C840" s="38">
        <f t="shared" si="978"/>
        <v>561</v>
      </c>
      <c r="D840" s="39" t="s">
        <v>3983</v>
      </c>
      <c r="E840" s="40">
        <v>112290.0</v>
      </c>
      <c r="F840" s="36" t="s">
        <v>52</v>
      </c>
      <c r="G840" s="36">
        <v>60.0</v>
      </c>
      <c r="H840" s="36">
        <v>4.0</v>
      </c>
      <c r="I840" s="36">
        <v>2.0</v>
      </c>
      <c r="J840" s="36">
        <v>66.0</v>
      </c>
      <c r="O840" s="14"/>
      <c r="P840" s="14"/>
      <c r="Q840" s="14"/>
      <c r="R840" s="39" t="s">
        <v>1041</v>
      </c>
      <c r="S840" s="39" t="s">
        <v>1043</v>
      </c>
      <c r="T840" s="39" t="s">
        <v>277</v>
      </c>
      <c r="U840" s="39" t="s">
        <v>28</v>
      </c>
      <c r="V840" s="81">
        <v>84403.0</v>
      </c>
      <c r="W840" s="39" t="s">
        <v>35</v>
      </c>
      <c r="X840" s="36" t="s">
        <v>1642</v>
      </c>
      <c r="Y840" s="37">
        <f t="shared" si="980"/>
        <v>45351</v>
      </c>
      <c r="Z840" s="37"/>
      <c r="AA840" s="36"/>
      <c r="AB840" s="36">
        <f t="shared" si="985"/>
        <v>561</v>
      </c>
      <c r="AC840" s="38" t="str">
        <f t="shared" si="982"/>
        <v/>
      </c>
      <c r="AD840" s="39" t="s">
        <v>3984</v>
      </c>
      <c r="AE840" s="14"/>
      <c r="AF840" s="14"/>
      <c r="AG840" s="14"/>
      <c r="AH840" s="14"/>
      <c r="AI840" s="14"/>
      <c r="AJ840" s="14"/>
      <c r="AK840" s="14"/>
      <c r="AL840" s="14"/>
    </row>
    <row r="841" ht="14.25" customHeight="1">
      <c r="A841" s="14">
        <v>4.0</v>
      </c>
      <c r="B841" s="30">
        <v>45244.0</v>
      </c>
      <c r="C841" s="31">
        <f t="shared" si="978"/>
        <v>668</v>
      </c>
      <c r="D841" s="14" t="s">
        <v>3985</v>
      </c>
      <c r="E841" s="34">
        <v>32252.0</v>
      </c>
      <c r="F841" s="27" t="s">
        <v>52</v>
      </c>
      <c r="G841" s="27">
        <v>12.0</v>
      </c>
      <c r="H841" s="27">
        <v>3.0</v>
      </c>
      <c r="I841" s="27">
        <v>1.0</v>
      </c>
      <c r="J841" s="27">
        <v>16.0</v>
      </c>
      <c r="K841" s="27"/>
      <c r="L841" s="27"/>
      <c r="M841" s="27"/>
      <c r="N841" s="27"/>
      <c r="O841" s="45" t="str">
        <f t="shared" ref="O841:P841" si="986">IF(M841&gt;0,1,"")</f>
        <v/>
      </c>
      <c r="P841" s="45" t="str">
        <f t="shared" si="986"/>
        <v/>
      </c>
      <c r="Q841" s="45"/>
      <c r="R841" s="14" t="s">
        <v>534</v>
      </c>
      <c r="S841" s="35" t="s">
        <v>535</v>
      </c>
      <c r="T841" s="35" t="s">
        <v>186</v>
      </c>
      <c r="U841" s="35" t="s">
        <v>28</v>
      </c>
      <c r="V841" s="144">
        <v>84104.0</v>
      </c>
      <c r="W841" s="35" t="s">
        <v>29</v>
      </c>
      <c r="X841" s="42" t="s">
        <v>1642</v>
      </c>
      <c r="Y841" s="29">
        <f t="shared" si="980"/>
        <v>45244</v>
      </c>
      <c r="Z841" s="30"/>
      <c r="AA841" s="27"/>
      <c r="AB841" s="27">
        <f t="shared" si="985"/>
        <v>668</v>
      </c>
      <c r="AC841" s="31" t="str">
        <f t="shared" si="982"/>
        <v/>
      </c>
      <c r="AD841" s="14" t="s">
        <v>3986</v>
      </c>
      <c r="AF841" s="67"/>
      <c r="AG841" s="56"/>
      <c r="AH841" s="14"/>
      <c r="AI841" s="14"/>
      <c r="AJ841" s="14"/>
      <c r="AK841" s="14"/>
      <c r="AL841" s="14"/>
    </row>
    <row r="842" ht="14.25" customHeight="1">
      <c r="A842" s="14">
        <v>12.0</v>
      </c>
      <c r="B842" s="30">
        <v>45288.0</v>
      </c>
      <c r="C842" s="31">
        <f t="shared" si="978"/>
        <v>624</v>
      </c>
      <c r="D842" s="14" t="s">
        <v>3987</v>
      </c>
      <c r="E842" s="34">
        <v>55895.0</v>
      </c>
      <c r="F842" s="27" t="s">
        <v>52</v>
      </c>
      <c r="G842" s="27">
        <v>56.0</v>
      </c>
      <c r="H842" s="27">
        <v>4.0</v>
      </c>
      <c r="I842" s="27">
        <v>1.0</v>
      </c>
      <c r="J842" s="27">
        <v>61.0</v>
      </c>
      <c r="K842" s="27"/>
      <c r="L842" s="27"/>
      <c r="M842" s="27"/>
      <c r="N842" s="27"/>
      <c r="O842" s="45" t="str">
        <f t="shared" ref="O842:P842" si="987">IF(M842&gt;0,1,"")</f>
        <v/>
      </c>
      <c r="P842" s="45" t="str">
        <f t="shared" si="987"/>
        <v/>
      </c>
      <c r="Q842" s="45"/>
      <c r="R842" s="14" t="s">
        <v>589</v>
      </c>
      <c r="S842" s="35" t="s">
        <v>590</v>
      </c>
      <c r="T842" s="35" t="s">
        <v>186</v>
      </c>
      <c r="U842" s="35" t="s">
        <v>28</v>
      </c>
      <c r="V842" s="144">
        <v>84116.0</v>
      </c>
      <c r="W842" s="35" t="s">
        <v>29</v>
      </c>
      <c r="X842" s="42" t="s">
        <v>64</v>
      </c>
      <c r="Y842" s="29">
        <f t="shared" si="980"/>
        <v>45288</v>
      </c>
      <c r="Z842" s="30">
        <v>45379.0</v>
      </c>
      <c r="AA842" s="27" t="s">
        <v>3988</v>
      </c>
      <c r="AB842" s="27" t="str">
        <f t="shared" si="985"/>
        <v/>
      </c>
      <c r="AC842" s="31">
        <f t="shared" si="982"/>
        <v>91</v>
      </c>
      <c r="AD842" s="14" t="s">
        <v>3989</v>
      </c>
      <c r="AF842" s="14"/>
      <c r="AG842" s="14"/>
      <c r="AH842" s="14"/>
      <c r="AI842" s="14"/>
      <c r="AJ842" s="14"/>
      <c r="AK842" s="14"/>
      <c r="AL842" s="14"/>
    </row>
    <row r="843" ht="14.25" customHeight="1">
      <c r="A843" s="59">
        <v>24.0</v>
      </c>
      <c r="B843" s="60">
        <v>45300.0</v>
      </c>
      <c r="C843" s="61">
        <f t="shared" si="978"/>
        <v>612</v>
      </c>
      <c r="D843" s="59" t="s">
        <v>3990</v>
      </c>
      <c r="E843" s="59">
        <v>4474.0</v>
      </c>
      <c r="F843" s="45" t="s">
        <v>52</v>
      </c>
      <c r="G843" s="45">
        <v>46.0</v>
      </c>
      <c r="H843" s="45">
        <v>5.0</v>
      </c>
      <c r="I843" s="45">
        <v>1.0</v>
      </c>
      <c r="J843" s="45">
        <v>52.0</v>
      </c>
      <c r="K843" s="45"/>
      <c r="L843" s="45"/>
      <c r="M843" s="45">
        <v>10.0</v>
      </c>
      <c r="N843" s="45">
        <v>0.0</v>
      </c>
      <c r="O843" s="45">
        <f t="shared" ref="O843:P843" si="988">IF(M843&gt;0,1,"")</f>
        <v>1</v>
      </c>
      <c r="P843" s="45" t="str">
        <f t="shared" si="988"/>
        <v/>
      </c>
      <c r="Q843" s="45"/>
      <c r="R843" s="59" t="s">
        <v>720</v>
      </c>
      <c r="S843" s="62" t="s">
        <v>721</v>
      </c>
      <c r="T843" s="62" t="s">
        <v>186</v>
      </c>
      <c r="U843" s="62" t="s">
        <v>28</v>
      </c>
      <c r="V843" s="114">
        <v>84115.0</v>
      </c>
      <c r="W843" s="62" t="s">
        <v>29</v>
      </c>
      <c r="X843" s="64" t="s">
        <v>64</v>
      </c>
      <c r="Y843" s="76">
        <f t="shared" si="980"/>
        <v>45300</v>
      </c>
      <c r="Z843" s="60">
        <v>45379.0</v>
      </c>
      <c r="AA843" s="45" t="s">
        <v>3991</v>
      </c>
      <c r="AB843" s="45" t="str">
        <f t="shared" si="985"/>
        <v/>
      </c>
      <c r="AC843" s="61">
        <f t="shared" si="982"/>
        <v>79</v>
      </c>
      <c r="AD843" s="73" t="s">
        <v>3992</v>
      </c>
      <c r="AF843" s="14"/>
      <c r="AG843" s="14"/>
      <c r="AH843" s="14"/>
      <c r="AI843" s="14"/>
      <c r="AJ843" s="14"/>
      <c r="AK843" s="14"/>
      <c r="AL843" s="14"/>
    </row>
    <row r="844" ht="14.25" customHeight="1">
      <c r="A844" s="14">
        <v>8.0</v>
      </c>
      <c r="B844" s="30">
        <v>45371.0</v>
      </c>
      <c r="C844" s="31">
        <f t="shared" si="978"/>
        <v>541</v>
      </c>
      <c r="D844" s="14" t="s">
        <v>3993</v>
      </c>
      <c r="E844" s="34">
        <v>1.2234919E7</v>
      </c>
      <c r="F844" s="27" t="s">
        <v>52</v>
      </c>
      <c r="G844" s="65">
        <v>28.0</v>
      </c>
      <c r="H844" s="65">
        <v>3.0</v>
      </c>
      <c r="I844" s="65">
        <v>1.0</v>
      </c>
      <c r="J844" s="65">
        <v>32.0</v>
      </c>
      <c r="K844" s="65"/>
      <c r="L844" s="65"/>
      <c r="M844" s="65"/>
      <c r="N844" s="65"/>
      <c r="O844" s="45"/>
      <c r="P844" s="45"/>
      <c r="Q844" s="45"/>
      <c r="R844" s="14" t="s">
        <v>1145</v>
      </c>
      <c r="S844" s="66" t="s">
        <v>1146</v>
      </c>
      <c r="T844" s="35" t="s">
        <v>617</v>
      </c>
      <c r="U844" s="35" t="s">
        <v>28</v>
      </c>
      <c r="V844" s="144">
        <v>84044.0</v>
      </c>
      <c r="W844" s="35" t="s">
        <v>29</v>
      </c>
      <c r="X844" s="42" t="s">
        <v>64</v>
      </c>
      <c r="Y844" s="29">
        <f t="shared" si="980"/>
        <v>45371</v>
      </c>
      <c r="Z844" s="30">
        <v>45380.0</v>
      </c>
      <c r="AA844" s="27" t="s">
        <v>3994</v>
      </c>
      <c r="AB844" s="27" t="str">
        <f t="shared" si="985"/>
        <v/>
      </c>
      <c r="AC844" s="31">
        <f t="shared" si="982"/>
        <v>9</v>
      </c>
      <c r="AD844" s="14" t="s">
        <v>3995</v>
      </c>
      <c r="AF844" s="51"/>
      <c r="AG844" s="32"/>
      <c r="AH844" s="14"/>
      <c r="AI844" s="14"/>
      <c r="AJ844" s="14"/>
      <c r="AK844" s="14"/>
      <c r="AL844" s="14"/>
    </row>
    <row r="845" ht="14.25" customHeight="1">
      <c r="A845" s="14"/>
      <c r="B845" s="14"/>
      <c r="C845" s="27"/>
      <c r="D845" s="14"/>
      <c r="F845" s="27"/>
      <c r="G845" s="14"/>
      <c r="H845" s="14"/>
      <c r="I845" s="14"/>
      <c r="J845" s="27"/>
      <c r="K845" s="27"/>
      <c r="L845" s="27"/>
      <c r="M845" s="27"/>
      <c r="N845" s="27"/>
      <c r="O845" s="27"/>
      <c r="P845" s="27"/>
      <c r="Q845" s="27"/>
      <c r="R845" s="14"/>
      <c r="S845" s="14"/>
      <c r="T845" s="14"/>
      <c r="U845" s="14"/>
      <c r="V845" s="66"/>
      <c r="W845" s="14"/>
      <c r="X845" s="27"/>
      <c r="Y845" s="29"/>
      <c r="Z845" s="14"/>
      <c r="AA845" s="27"/>
      <c r="AB845" s="27"/>
      <c r="AC845" s="27"/>
      <c r="AD845" s="14"/>
      <c r="AE845" s="14"/>
      <c r="AF845" s="14"/>
    </row>
    <row r="846" ht="14.25" customHeight="1">
      <c r="A846" s="59">
        <v>25.0</v>
      </c>
      <c r="B846" s="60">
        <v>45167.0</v>
      </c>
      <c r="C846" s="31">
        <f t="shared" ref="C846:C849" si="989">B$3-B846</f>
        <v>745</v>
      </c>
      <c r="D846" s="59" t="s">
        <v>3996</v>
      </c>
      <c r="E846" s="59">
        <v>1.2237884E7</v>
      </c>
      <c r="F846" s="45" t="s">
        <v>52</v>
      </c>
      <c r="G846" s="45">
        <v>89.0</v>
      </c>
      <c r="H846" s="45">
        <v>6.0</v>
      </c>
      <c r="I846" s="45">
        <v>2.0</v>
      </c>
      <c r="J846" s="45">
        <v>97.0</v>
      </c>
      <c r="K846" s="45"/>
      <c r="L846" s="45"/>
      <c r="M846" s="45"/>
      <c r="N846" s="45"/>
      <c r="O846" s="45"/>
      <c r="P846" s="45"/>
      <c r="Q846" s="45"/>
      <c r="R846" s="59" t="s">
        <v>184</v>
      </c>
      <c r="S846" s="62" t="s">
        <v>185</v>
      </c>
      <c r="T846" s="62" t="s">
        <v>186</v>
      </c>
      <c r="U846" s="62" t="s">
        <v>28</v>
      </c>
      <c r="V846" s="114">
        <v>84104.0</v>
      </c>
      <c r="W846" s="62" t="s">
        <v>29</v>
      </c>
      <c r="X846" s="64" t="s">
        <v>64</v>
      </c>
      <c r="Y846" s="60">
        <f t="shared" ref="Y846:Y849" si="991">IF(X846="V",B846,IF(X846="C",B846,""))</f>
        <v>45167</v>
      </c>
      <c r="Z846" s="60">
        <v>45384.0</v>
      </c>
      <c r="AA846" s="45" t="s">
        <v>3997</v>
      </c>
      <c r="AB846" s="45" t="str">
        <f t="shared" ref="AB846:AB849" si="992">IF(X846="V",B$3-Y846,IF(X846="C","",""))</f>
        <v/>
      </c>
      <c r="AC846" s="61">
        <f t="shared" ref="AC846:AC849" si="993">IF(X846="","",IF(X846="V","",IF(X846="C",Z846-Y846,"Yikes")))</f>
        <v>217</v>
      </c>
      <c r="AD846" s="59" t="s">
        <v>3998</v>
      </c>
      <c r="AF846" s="14"/>
      <c r="AG846" s="14"/>
      <c r="AH846" s="14"/>
      <c r="AI846" s="14"/>
      <c r="AJ846" s="14"/>
      <c r="AK846" s="14"/>
      <c r="AL846" s="14"/>
    </row>
    <row r="847" ht="14.25" customHeight="1">
      <c r="A847" s="14">
        <v>20.0</v>
      </c>
      <c r="B847" s="30">
        <v>45330.0</v>
      </c>
      <c r="C847" s="31">
        <f t="shared" si="989"/>
        <v>582</v>
      </c>
      <c r="D847" s="14" t="s">
        <v>3999</v>
      </c>
      <c r="E847" s="34">
        <v>122800.0</v>
      </c>
      <c r="F847" s="27" t="s">
        <v>52</v>
      </c>
      <c r="G847" s="27">
        <v>64.0</v>
      </c>
      <c r="H847" s="27">
        <v>4.0</v>
      </c>
      <c r="I847" s="27">
        <v>1.0</v>
      </c>
      <c r="J847" s="27">
        <v>69.0</v>
      </c>
      <c r="K847" s="27"/>
      <c r="L847" s="27"/>
      <c r="M847" s="27"/>
      <c r="N847" s="27"/>
      <c r="O847" s="45" t="str">
        <f t="shared" ref="O847:P847" si="990">IF(M847&gt;0,1,"")</f>
        <v/>
      </c>
      <c r="P847" s="45" t="str">
        <f t="shared" si="990"/>
        <v/>
      </c>
      <c r="Q847" s="45"/>
      <c r="R847" s="14" t="s">
        <v>916</v>
      </c>
      <c r="S847" s="35" t="s">
        <v>918</v>
      </c>
      <c r="T847" s="35" t="s">
        <v>186</v>
      </c>
      <c r="U847" s="35" t="s">
        <v>28</v>
      </c>
      <c r="V847" s="144">
        <v>84115.0</v>
      </c>
      <c r="W847" s="35" t="s">
        <v>29</v>
      </c>
      <c r="X847" s="42" t="s">
        <v>64</v>
      </c>
      <c r="Y847" s="29">
        <f t="shared" si="991"/>
        <v>45330</v>
      </c>
      <c r="Z847" s="30">
        <v>45384.0</v>
      </c>
      <c r="AA847" s="27" t="s">
        <v>4000</v>
      </c>
      <c r="AB847" s="27" t="str">
        <f t="shared" si="992"/>
        <v/>
      </c>
      <c r="AC847" s="31">
        <f t="shared" si="993"/>
        <v>54</v>
      </c>
      <c r="AD847" s="14" t="s">
        <v>4001</v>
      </c>
      <c r="AF847" s="14"/>
      <c r="AG847" s="14"/>
      <c r="AH847" s="14"/>
      <c r="AI847" s="14"/>
      <c r="AJ847" s="14"/>
      <c r="AK847" s="14"/>
      <c r="AL847" s="14"/>
    </row>
    <row r="848" ht="14.25" customHeight="1">
      <c r="A848" s="14">
        <v>8.0</v>
      </c>
      <c r="B848" s="30">
        <v>45372.0</v>
      </c>
      <c r="C848" s="31">
        <f t="shared" si="989"/>
        <v>540</v>
      </c>
      <c r="D848" s="14" t="s">
        <v>4002</v>
      </c>
      <c r="E848" s="34">
        <v>33682.0</v>
      </c>
      <c r="F848" s="27" t="s">
        <v>52</v>
      </c>
      <c r="G848" s="27">
        <v>28.0</v>
      </c>
      <c r="H848" s="27">
        <v>3.0</v>
      </c>
      <c r="I848" s="27">
        <v>1.0</v>
      </c>
      <c r="J848" s="27">
        <v>32.0</v>
      </c>
      <c r="K848" s="27"/>
      <c r="L848" s="27"/>
      <c r="M848" s="27"/>
      <c r="N848" s="27"/>
      <c r="O848" s="45" t="str">
        <f t="shared" ref="O848:P848" si="994">IF(M848&gt;0,1,"")</f>
        <v/>
      </c>
      <c r="P848" s="45" t="str">
        <f t="shared" si="994"/>
        <v/>
      </c>
      <c r="Q848" s="45"/>
      <c r="R848" s="14" t="s">
        <v>1087</v>
      </c>
      <c r="S848" s="35" t="s">
        <v>1088</v>
      </c>
      <c r="T848" s="35" t="s">
        <v>186</v>
      </c>
      <c r="U848" s="35" t="s">
        <v>28</v>
      </c>
      <c r="V848" s="144">
        <v>84102.0</v>
      </c>
      <c r="W848" s="35" t="s">
        <v>29</v>
      </c>
      <c r="X848" s="42" t="s">
        <v>1642</v>
      </c>
      <c r="Y848" s="29">
        <f t="shared" si="991"/>
        <v>45372</v>
      </c>
      <c r="Z848" s="30"/>
      <c r="AA848" s="27"/>
      <c r="AB848" s="27">
        <f t="shared" si="992"/>
        <v>540</v>
      </c>
      <c r="AC848" s="31" t="str">
        <f t="shared" si="993"/>
        <v/>
      </c>
      <c r="AD848" s="14" t="s">
        <v>4003</v>
      </c>
      <c r="AF848" s="14"/>
      <c r="AG848" s="14"/>
      <c r="AH848" s="14"/>
      <c r="AI848" s="14"/>
      <c r="AJ848" s="14"/>
      <c r="AK848" s="14"/>
      <c r="AL848" s="14"/>
    </row>
    <row r="849" ht="14.25" customHeight="1">
      <c r="A849" s="14">
        <v>8.0</v>
      </c>
      <c r="B849" s="30">
        <v>45379.0</v>
      </c>
      <c r="C849" s="31">
        <f t="shared" si="989"/>
        <v>533</v>
      </c>
      <c r="D849" s="14" t="s">
        <v>4004</v>
      </c>
      <c r="E849" s="34">
        <v>39837.0</v>
      </c>
      <c r="F849" s="27" t="s">
        <v>52</v>
      </c>
      <c r="G849" s="27">
        <v>28.0</v>
      </c>
      <c r="H849" s="27">
        <v>4.0</v>
      </c>
      <c r="I849" s="27">
        <v>1.0</v>
      </c>
      <c r="J849" s="27">
        <v>33.0</v>
      </c>
      <c r="K849" s="27"/>
      <c r="L849" s="27"/>
      <c r="M849" s="27"/>
      <c r="N849" s="27"/>
      <c r="O849" s="45" t="str">
        <f t="shared" ref="O849:P849" si="995">IF(M849&gt;0,1,"")</f>
        <v/>
      </c>
      <c r="P849" s="45" t="str">
        <f t="shared" si="995"/>
        <v/>
      </c>
      <c r="Q849" s="45"/>
      <c r="R849" s="14" t="s">
        <v>1070</v>
      </c>
      <c r="S849" s="35" t="s">
        <v>1071</v>
      </c>
      <c r="T849" s="35" t="s">
        <v>186</v>
      </c>
      <c r="U849" s="35" t="s">
        <v>28</v>
      </c>
      <c r="V849" s="144">
        <v>84105.0</v>
      </c>
      <c r="W849" s="35" t="s">
        <v>29</v>
      </c>
      <c r="X849" s="42" t="s">
        <v>64</v>
      </c>
      <c r="Y849" s="29">
        <f t="shared" si="991"/>
        <v>45379</v>
      </c>
      <c r="Z849" s="30">
        <v>45386.0</v>
      </c>
      <c r="AA849" s="27" t="s">
        <v>4005</v>
      </c>
      <c r="AB849" s="27" t="str">
        <f t="shared" si="992"/>
        <v/>
      </c>
      <c r="AC849" s="31">
        <f t="shared" si="993"/>
        <v>7</v>
      </c>
      <c r="AD849" s="14" t="s">
        <v>4006</v>
      </c>
      <c r="AF849" s="14"/>
      <c r="AG849" s="14"/>
      <c r="AH849" s="14"/>
      <c r="AI849" s="14"/>
      <c r="AJ849" s="14"/>
      <c r="AK849" s="14"/>
      <c r="AL849" s="14"/>
    </row>
    <row r="850" ht="14.25" customHeight="1">
      <c r="A850" s="14"/>
      <c r="B850" s="14"/>
      <c r="C850" s="27"/>
      <c r="D850" s="14"/>
      <c r="F850" s="27"/>
      <c r="G850" s="14"/>
      <c r="H850" s="14"/>
      <c r="I850" s="14"/>
      <c r="J850" s="27"/>
      <c r="K850" s="27"/>
      <c r="L850" s="27"/>
      <c r="M850" s="27"/>
      <c r="N850" s="27"/>
      <c r="O850" s="27"/>
      <c r="P850" s="27"/>
      <c r="Q850" s="27"/>
      <c r="R850" s="14"/>
      <c r="S850" s="14"/>
      <c r="T850" s="14"/>
      <c r="U850" s="14"/>
      <c r="V850" s="66"/>
      <c r="W850" s="14"/>
      <c r="X850" s="27"/>
      <c r="Y850" s="29"/>
      <c r="Z850" s="14"/>
      <c r="AA850" s="27"/>
      <c r="AB850" s="27"/>
      <c r="AC850" s="27"/>
      <c r="AD850" s="14"/>
      <c r="AE850" s="14"/>
      <c r="AF850" s="14"/>
    </row>
    <row r="851" ht="14.25" customHeight="1">
      <c r="A851" s="39">
        <v>8.0</v>
      </c>
      <c r="B851" s="37">
        <v>45321.0</v>
      </c>
      <c r="C851" s="38">
        <f t="shared" ref="C851:C860" si="996">B$3-B851</f>
        <v>591</v>
      </c>
      <c r="D851" s="39" t="s">
        <v>4007</v>
      </c>
      <c r="E851" s="40">
        <v>32082.0</v>
      </c>
      <c r="F851" s="36" t="s">
        <v>52</v>
      </c>
      <c r="G851" s="36">
        <v>40.0</v>
      </c>
      <c r="H851" s="36">
        <v>3.0</v>
      </c>
      <c r="I851" s="36">
        <v>1.0</v>
      </c>
      <c r="J851" s="36">
        <v>44.0</v>
      </c>
      <c r="O851" s="14"/>
      <c r="P851" s="14"/>
      <c r="Q851" s="14"/>
      <c r="R851" s="39" t="s">
        <v>854</v>
      </c>
      <c r="S851" s="44" t="s">
        <v>855</v>
      </c>
      <c r="T851" s="39" t="s">
        <v>149</v>
      </c>
      <c r="U851" s="39" t="s">
        <v>28</v>
      </c>
      <c r="V851" s="81">
        <v>84663.0</v>
      </c>
      <c r="W851" s="39" t="s">
        <v>35</v>
      </c>
      <c r="X851" s="36" t="s">
        <v>64</v>
      </c>
      <c r="Y851" s="37">
        <f t="shared" ref="Y851:Y860" si="997">IF(X851="V",B851,IF(X851="C",B851,""))</f>
        <v>45321</v>
      </c>
      <c r="Z851" s="37">
        <v>45390.0</v>
      </c>
      <c r="AA851" s="36" t="s">
        <v>4008</v>
      </c>
      <c r="AB851" s="36" t="str">
        <f t="shared" ref="AB851:AB860" si="998">IF(X851="V",B$3-Y851,IF(X851="C","",""))</f>
        <v/>
      </c>
      <c r="AC851" s="38">
        <f t="shared" ref="AC851:AC860" si="999">IF(X851="","",IF(X851="V","",IF(X851="C",Z851-Y851,"Yikes")))</f>
        <v>69</v>
      </c>
      <c r="AD851" s="39" t="s">
        <v>4009</v>
      </c>
      <c r="AE851" s="14"/>
      <c r="AF851" s="14"/>
      <c r="AG851" s="14"/>
      <c r="AH851" s="14"/>
      <c r="AI851" s="14"/>
      <c r="AJ851" s="14"/>
      <c r="AK851" s="14"/>
      <c r="AL851" s="14"/>
    </row>
    <row r="852" ht="14.25" customHeight="1">
      <c r="A852" s="39">
        <v>8.0</v>
      </c>
      <c r="B852" s="37">
        <v>45378.0</v>
      </c>
      <c r="C852" s="38">
        <f t="shared" si="996"/>
        <v>534</v>
      </c>
      <c r="D852" s="39" t="s">
        <v>4010</v>
      </c>
      <c r="E852" s="40">
        <v>56988.0</v>
      </c>
      <c r="F852" s="36" t="s">
        <v>52</v>
      </c>
      <c r="G852" s="36">
        <v>26.0</v>
      </c>
      <c r="H852" s="36">
        <v>3.0</v>
      </c>
      <c r="I852" s="36">
        <v>1.0</v>
      </c>
      <c r="J852" s="36">
        <v>30.0</v>
      </c>
      <c r="O852" s="14"/>
      <c r="P852" s="14"/>
      <c r="Q852" s="14"/>
      <c r="R852" s="39" t="s">
        <v>364</v>
      </c>
      <c r="S852" s="39" t="s">
        <v>1080</v>
      </c>
      <c r="T852" s="39" t="s">
        <v>48</v>
      </c>
      <c r="U852" s="39" t="s">
        <v>28</v>
      </c>
      <c r="V852" s="81">
        <v>84601.0</v>
      </c>
      <c r="W852" s="39" t="s">
        <v>35</v>
      </c>
      <c r="X852" s="36" t="s">
        <v>64</v>
      </c>
      <c r="Y852" s="37">
        <f t="shared" si="997"/>
        <v>45378</v>
      </c>
      <c r="Z852" s="37">
        <v>45390.0</v>
      </c>
      <c r="AA852" s="36" t="s">
        <v>4011</v>
      </c>
      <c r="AB852" s="36" t="str">
        <f t="shared" si="998"/>
        <v/>
      </c>
      <c r="AC852" s="38">
        <f t="shared" si="999"/>
        <v>12</v>
      </c>
      <c r="AD852" s="39" t="s">
        <v>4012</v>
      </c>
      <c r="AE852" s="14"/>
      <c r="AF852" s="14"/>
      <c r="AG852" s="14"/>
      <c r="AH852" s="14"/>
      <c r="AI852" s="14"/>
      <c r="AJ852" s="14"/>
      <c r="AK852" s="14"/>
      <c r="AL852" s="14"/>
    </row>
    <row r="853" ht="14.25" customHeight="1">
      <c r="A853" s="39">
        <v>10.0</v>
      </c>
      <c r="B853" s="37">
        <v>45378.0</v>
      </c>
      <c r="C853" s="38">
        <f t="shared" si="996"/>
        <v>534</v>
      </c>
      <c r="D853" s="39" t="s">
        <v>4013</v>
      </c>
      <c r="E853" s="40">
        <v>78390.0</v>
      </c>
      <c r="F853" s="36" t="s">
        <v>52</v>
      </c>
      <c r="G853" s="36">
        <v>14.0</v>
      </c>
      <c r="H853" s="36">
        <v>3.0</v>
      </c>
      <c r="I853" s="36">
        <v>1.0</v>
      </c>
      <c r="J853" s="36">
        <v>18.0</v>
      </c>
      <c r="O853" s="14"/>
      <c r="P853" s="14"/>
      <c r="Q853" s="14"/>
      <c r="R853" s="39" t="s">
        <v>1250</v>
      </c>
      <c r="S853" s="39" t="s">
        <v>1251</v>
      </c>
      <c r="T853" s="39" t="s">
        <v>48</v>
      </c>
      <c r="U853" s="39" t="s">
        <v>28</v>
      </c>
      <c r="V853" s="81">
        <v>84601.0</v>
      </c>
      <c r="W853" s="39" t="s">
        <v>35</v>
      </c>
      <c r="X853" s="36" t="s">
        <v>64</v>
      </c>
      <c r="Y853" s="37">
        <f t="shared" si="997"/>
        <v>45378</v>
      </c>
      <c r="Z853" s="37">
        <v>45390.0</v>
      </c>
      <c r="AA853" s="36" t="s">
        <v>4014</v>
      </c>
      <c r="AB853" s="36" t="str">
        <f t="shared" si="998"/>
        <v/>
      </c>
      <c r="AC853" s="38">
        <f t="shared" si="999"/>
        <v>12</v>
      </c>
      <c r="AD853" s="39" t="s">
        <v>4015</v>
      </c>
      <c r="AE853" s="14"/>
      <c r="AF853" s="14"/>
      <c r="AG853" s="14"/>
      <c r="AH853" s="14"/>
      <c r="AI853" s="14"/>
      <c r="AJ853" s="14"/>
      <c r="AK853" s="14"/>
      <c r="AL853" s="14"/>
    </row>
    <row r="854" ht="14.25" customHeight="1">
      <c r="A854" s="39">
        <v>12.0</v>
      </c>
      <c r="B854" s="37">
        <v>45351.0</v>
      </c>
      <c r="C854" s="38">
        <f t="shared" si="996"/>
        <v>561</v>
      </c>
      <c r="D854" s="39" t="s">
        <v>3983</v>
      </c>
      <c r="E854" s="40">
        <v>112290.0</v>
      </c>
      <c r="F854" s="36" t="s">
        <v>52</v>
      </c>
      <c r="G854" s="36">
        <v>60.0</v>
      </c>
      <c r="H854" s="36">
        <v>4.0</v>
      </c>
      <c r="I854" s="36">
        <v>2.0</v>
      </c>
      <c r="J854" s="36">
        <v>66.0</v>
      </c>
      <c r="O854" s="14"/>
      <c r="P854" s="14"/>
      <c r="Q854" s="14"/>
      <c r="R854" s="39" t="s">
        <v>1041</v>
      </c>
      <c r="S854" s="39" t="s">
        <v>1043</v>
      </c>
      <c r="T854" s="39" t="s">
        <v>277</v>
      </c>
      <c r="U854" s="39" t="s">
        <v>28</v>
      </c>
      <c r="V854" s="81">
        <v>84403.0</v>
      </c>
      <c r="W854" s="39" t="s">
        <v>35</v>
      </c>
      <c r="X854" s="36" t="s">
        <v>64</v>
      </c>
      <c r="Y854" s="37">
        <f t="shared" si="997"/>
        <v>45351</v>
      </c>
      <c r="Z854" s="37">
        <v>45390.0</v>
      </c>
      <c r="AA854" s="36" t="s">
        <v>4016</v>
      </c>
      <c r="AB854" s="36" t="str">
        <f t="shared" si="998"/>
        <v/>
      </c>
      <c r="AC854" s="38">
        <f t="shared" si="999"/>
        <v>39</v>
      </c>
      <c r="AD854" s="39" t="s">
        <v>3984</v>
      </c>
      <c r="AE854" s="14"/>
      <c r="AF854" s="14"/>
      <c r="AG854" s="14"/>
      <c r="AH854" s="14"/>
      <c r="AI854" s="14"/>
      <c r="AJ854" s="14"/>
      <c r="AK854" s="14"/>
      <c r="AL854" s="14"/>
    </row>
    <row r="855" ht="14.25" customHeight="1">
      <c r="A855" s="39">
        <v>16.0</v>
      </c>
      <c r="B855" s="37">
        <v>45351.0</v>
      </c>
      <c r="C855" s="38">
        <f t="shared" si="996"/>
        <v>561</v>
      </c>
      <c r="D855" s="39" t="s">
        <v>4017</v>
      </c>
      <c r="E855" s="40">
        <v>1.224187E7</v>
      </c>
      <c r="F855" s="36" t="s">
        <v>52</v>
      </c>
      <c r="G855" s="36">
        <v>54.0</v>
      </c>
      <c r="H855" s="36">
        <v>5.0</v>
      </c>
      <c r="I855" s="36">
        <v>1.0</v>
      </c>
      <c r="J855" s="36">
        <v>60.0</v>
      </c>
      <c r="O855" s="14"/>
      <c r="P855" s="14"/>
      <c r="Q855" s="14"/>
      <c r="R855" s="39" t="s">
        <v>910</v>
      </c>
      <c r="S855" s="39" t="s">
        <v>911</v>
      </c>
      <c r="T855" s="39" t="s">
        <v>277</v>
      </c>
      <c r="U855" s="39" t="s">
        <v>28</v>
      </c>
      <c r="V855" s="81">
        <v>84003.0</v>
      </c>
      <c r="W855" s="39" t="s">
        <v>35</v>
      </c>
      <c r="X855" s="36" t="s">
        <v>64</v>
      </c>
      <c r="Y855" s="37">
        <f t="shared" si="997"/>
        <v>45351</v>
      </c>
      <c r="Z855" s="37">
        <v>45391.0</v>
      </c>
      <c r="AA855" s="36" t="s">
        <v>4018</v>
      </c>
      <c r="AB855" s="36" t="str">
        <f t="shared" si="998"/>
        <v/>
      </c>
      <c r="AC855" s="38">
        <f t="shared" si="999"/>
        <v>40</v>
      </c>
      <c r="AD855" s="39" t="s">
        <v>4019</v>
      </c>
      <c r="AE855" s="14"/>
      <c r="AF855" s="14"/>
      <c r="AG855" s="14"/>
      <c r="AH855" s="14"/>
      <c r="AI855" s="14"/>
      <c r="AJ855" s="14"/>
      <c r="AK855" s="14"/>
      <c r="AL855" s="14"/>
    </row>
    <row r="856" ht="14.25" customHeight="1">
      <c r="A856" s="39">
        <v>10.0</v>
      </c>
      <c r="B856" s="37">
        <v>45391.0</v>
      </c>
      <c r="C856" s="38">
        <f t="shared" si="996"/>
        <v>521</v>
      </c>
      <c r="D856" s="39" t="s">
        <v>4020</v>
      </c>
      <c r="E856" s="40">
        <v>56567.0</v>
      </c>
      <c r="F856" s="36" t="s">
        <v>52</v>
      </c>
      <c r="G856" s="36">
        <v>34.0</v>
      </c>
      <c r="H856" s="36">
        <v>4.0</v>
      </c>
      <c r="I856" s="36">
        <v>1.0</v>
      </c>
      <c r="J856" s="36">
        <v>39.0</v>
      </c>
      <c r="O856" s="14"/>
      <c r="P856" s="14"/>
      <c r="Q856" s="14"/>
      <c r="R856" s="39" t="s">
        <v>1867</v>
      </c>
      <c r="S856" s="39" t="s">
        <v>1868</v>
      </c>
      <c r="T856" s="39" t="s">
        <v>179</v>
      </c>
      <c r="U856" s="39" t="s">
        <v>28</v>
      </c>
      <c r="V856" s="81">
        <v>84043.0</v>
      </c>
      <c r="W856" s="39" t="s">
        <v>35</v>
      </c>
      <c r="X856" s="36" t="s">
        <v>1642</v>
      </c>
      <c r="Y856" s="37">
        <f t="shared" si="997"/>
        <v>45391</v>
      </c>
      <c r="Z856" s="37"/>
      <c r="AA856" s="36" t="s">
        <v>4021</v>
      </c>
      <c r="AB856" s="36">
        <f t="shared" si="998"/>
        <v>521</v>
      </c>
      <c r="AC856" s="38" t="str">
        <f t="shared" si="999"/>
        <v/>
      </c>
      <c r="AD856" s="39" t="s">
        <v>4022</v>
      </c>
      <c r="AE856" s="14"/>
      <c r="AF856" s="14"/>
      <c r="AG856" s="14"/>
      <c r="AH856" s="14"/>
      <c r="AI856" s="14"/>
      <c r="AJ856" s="14"/>
      <c r="AK856" s="14"/>
      <c r="AL856" s="14"/>
    </row>
    <row r="857" ht="14.25" customHeight="1">
      <c r="A857" s="59">
        <v>16.0</v>
      </c>
      <c r="B857" s="60">
        <v>45337.0</v>
      </c>
      <c r="C857" s="31">
        <f t="shared" si="996"/>
        <v>575</v>
      </c>
      <c r="D857" s="59" t="s">
        <v>4023</v>
      </c>
      <c r="E857" s="59">
        <v>97697.0</v>
      </c>
      <c r="F857" s="45" t="s">
        <v>52</v>
      </c>
      <c r="G857" s="45">
        <v>62.0</v>
      </c>
      <c r="H857" s="45">
        <v>5.0</v>
      </c>
      <c r="I857" s="45">
        <v>2.0</v>
      </c>
      <c r="J857" s="45">
        <v>69.0</v>
      </c>
      <c r="K857" s="45"/>
      <c r="L857" s="45"/>
      <c r="M857" s="45">
        <v>2.0</v>
      </c>
      <c r="N857" s="45">
        <v>0.0</v>
      </c>
      <c r="O857" s="45">
        <f t="shared" ref="O857:P857" si="1000">IF(M857&gt;0,1,"")</f>
        <v>1</v>
      </c>
      <c r="P857" s="45" t="str">
        <f t="shared" si="1000"/>
        <v/>
      </c>
      <c r="Q857" s="45"/>
      <c r="R857" s="59" t="s">
        <v>739</v>
      </c>
      <c r="S857" s="62" t="s">
        <v>1014</v>
      </c>
      <c r="T857" s="62" t="s">
        <v>437</v>
      </c>
      <c r="U857" s="62" t="s">
        <v>28</v>
      </c>
      <c r="V857" s="114">
        <v>84065.0</v>
      </c>
      <c r="W857" s="62" t="s">
        <v>29</v>
      </c>
      <c r="X857" s="64" t="s">
        <v>64</v>
      </c>
      <c r="Y857" s="76">
        <f t="shared" si="997"/>
        <v>45337</v>
      </c>
      <c r="Z857" s="60">
        <v>45391.0</v>
      </c>
      <c r="AA857" s="45" t="s">
        <v>4024</v>
      </c>
      <c r="AB857" s="45" t="str">
        <f t="shared" si="998"/>
        <v/>
      </c>
      <c r="AC857" s="31">
        <f t="shared" si="999"/>
        <v>54</v>
      </c>
      <c r="AD857" s="59" t="s">
        <v>4025</v>
      </c>
      <c r="AF857" s="14"/>
      <c r="AG857" s="14"/>
      <c r="AH857" s="14"/>
      <c r="AI857" s="14"/>
      <c r="AJ857" s="14"/>
      <c r="AK857" s="14"/>
      <c r="AL857" s="14"/>
    </row>
    <row r="858" ht="14.25" customHeight="1">
      <c r="A858" s="14">
        <v>12.0</v>
      </c>
      <c r="B858" s="30">
        <v>45364.0</v>
      </c>
      <c r="C858" s="31">
        <f t="shared" si="996"/>
        <v>548</v>
      </c>
      <c r="D858" s="14" t="s">
        <v>4026</v>
      </c>
      <c r="E858" s="34">
        <v>41250.0</v>
      </c>
      <c r="F858" s="27" t="s">
        <v>52</v>
      </c>
      <c r="G858" s="27">
        <v>52.0</v>
      </c>
      <c r="H858" s="27">
        <v>4.0</v>
      </c>
      <c r="I858" s="27">
        <v>1.0</v>
      </c>
      <c r="J858" s="27">
        <v>57.0</v>
      </c>
      <c r="K858" s="27"/>
      <c r="L858" s="27"/>
      <c r="M858" s="27"/>
      <c r="N858" s="27"/>
      <c r="O858" s="45" t="str">
        <f t="shared" ref="O858:P858" si="1001">IF(M858&gt;0,1,"")</f>
        <v/>
      </c>
      <c r="P858" s="45" t="str">
        <f t="shared" si="1001"/>
        <v/>
      </c>
      <c r="Q858" s="45"/>
      <c r="R858" s="14" t="s">
        <v>1097</v>
      </c>
      <c r="S858" s="35" t="s">
        <v>1099</v>
      </c>
      <c r="T858" s="35" t="s">
        <v>453</v>
      </c>
      <c r="U858" s="35" t="s">
        <v>28</v>
      </c>
      <c r="V858" s="144">
        <v>84084.0</v>
      </c>
      <c r="W858" s="35" t="s">
        <v>29</v>
      </c>
      <c r="X858" s="42" t="s">
        <v>64</v>
      </c>
      <c r="Y858" s="29">
        <f t="shared" si="997"/>
        <v>45364</v>
      </c>
      <c r="Z858" s="30">
        <v>45392.0</v>
      </c>
      <c r="AA858" s="27" t="s">
        <v>4027</v>
      </c>
      <c r="AB858" s="27" t="str">
        <f t="shared" si="998"/>
        <v/>
      </c>
      <c r="AC858" s="31">
        <f t="shared" si="999"/>
        <v>28</v>
      </c>
      <c r="AD858" s="14" t="s">
        <v>4028</v>
      </c>
      <c r="AF858" s="14"/>
      <c r="AG858" s="14"/>
      <c r="AH858" s="14"/>
      <c r="AI858" s="14"/>
      <c r="AJ858" s="14"/>
      <c r="AK858" s="14"/>
      <c r="AL858" s="14"/>
    </row>
    <row r="859" ht="14.25" customHeight="1">
      <c r="A859" s="14">
        <v>12.0</v>
      </c>
      <c r="B859" s="30">
        <v>45371.0</v>
      </c>
      <c r="C859" s="31">
        <f t="shared" si="996"/>
        <v>541</v>
      </c>
      <c r="D859" s="14" t="s">
        <v>4029</v>
      </c>
      <c r="E859" s="34">
        <v>59257.0</v>
      </c>
      <c r="F859" s="27" t="s">
        <v>52</v>
      </c>
      <c r="G859" s="27">
        <v>40.0</v>
      </c>
      <c r="H859" s="27">
        <v>3.0</v>
      </c>
      <c r="I859" s="27">
        <v>1.0</v>
      </c>
      <c r="J859" s="27">
        <v>44.0</v>
      </c>
      <c r="K859" s="27"/>
      <c r="L859" s="27"/>
      <c r="M859" s="27"/>
      <c r="N859" s="27"/>
      <c r="O859" s="45" t="str">
        <f t="shared" ref="O859:P859" si="1002">IF(M859&gt;0,1,"")</f>
        <v/>
      </c>
      <c r="P859" s="45" t="str">
        <f t="shared" si="1002"/>
        <v/>
      </c>
      <c r="Q859" s="45"/>
      <c r="R859" s="14" t="s">
        <v>1107</v>
      </c>
      <c r="S859" s="35" t="s">
        <v>1109</v>
      </c>
      <c r="T859" s="35" t="s">
        <v>341</v>
      </c>
      <c r="U859" s="35" t="s">
        <v>28</v>
      </c>
      <c r="V859" s="66">
        <v>84118.0</v>
      </c>
      <c r="W859" s="35" t="s">
        <v>29</v>
      </c>
      <c r="X859" s="42" t="s">
        <v>64</v>
      </c>
      <c r="Y859" s="29">
        <f t="shared" si="997"/>
        <v>45371</v>
      </c>
      <c r="Z859" s="30">
        <v>45392.0</v>
      </c>
      <c r="AA859" s="27" t="s">
        <v>4030</v>
      </c>
      <c r="AB859" s="27" t="str">
        <f t="shared" si="998"/>
        <v/>
      </c>
      <c r="AC859" s="31">
        <f t="shared" si="999"/>
        <v>21</v>
      </c>
      <c r="AD859" s="14" t="s">
        <v>4031</v>
      </c>
      <c r="AF859" s="14"/>
      <c r="AG859" s="14"/>
      <c r="AH859" s="14"/>
      <c r="AI859" s="14"/>
      <c r="AJ859" s="14"/>
      <c r="AK859" s="14"/>
      <c r="AL859" s="14"/>
    </row>
    <row r="860" ht="14.25" customHeight="1">
      <c r="A860" s="14">
        <v>8.0</v>
      </c>
      <c r="B860" s="30">
        <v>45372.0</v>
      </c>
      <c r="C860" s="31">
        <f t="shared" si="996"/>
        <v>540</v>
      </c>
      <c r="D860" s="14" t="s">
        <v>4002</v>
      </c>
      <c r="E860" s="34">
        <v>33682.0</v>
      </c>
      <c r="F860" s="27" t="s">
        <v>52</v>
      </c>
      <c r="G860" s="27">
        <v>28.0</v>
      </c>
      <c r="H860" s="27">
        <v>3.0</v>
      </c>
      <c r="I860" s="27">
        <v>1.0</v>
      </c>
      <c r="J860" s="27">
        <v>32.0</v>
      </c>
      <c r="K860" s="27"/>
      <c r="L860" s="27"/>
      <c r="M860" s="27"/>
      <c r="N860" s="27"/>
      <c r="O860" s="45" t="str">
        <f t="shared" ref="O860:P860" si="1003">IF(M860&gt;0,1,"")</f>
        <v/>
      </c>
      <c r="P860" s="45" t="str">
        <f t="shared" si="1003"/>
        <v/>
      </c>
      <c r="Q860" s="45"/>
      <c r="R860" s="14" t="s">
        <v>1087</v>
      </c>
      <c r="S860" s="35" t="s">
        <v>1088</v>
      </c>
      <c r="T860" s="35" t="s">
        <v>186</v>
      </c>
      <c r="U860" s="35" t="s">
        <v>28</v>
      </c>
      <c r="V860" s="144">
        <v>84102.0</v>
      </c>
      <c r="W860" s="35" t="s">
        <v>29</v>
      </c>
      <c r="X860" s="42" t="s">
        <v>64</v>
      </c>
      <c r="Y860" s="29">
        <f t="shared" si="997"/>
        <v>45372</v>
      </c>
      <c r="Z860" s="30">
        <v>45393.0</v>
      </c>
      <c r="AA860" s="27" t="s">
        <v>4032</v>
      </c>
      <c r="AB860" s="27" t="str">
        <f t="shared" si="998"/>
        <v/>
      </c>
      <c r="AC860" s="31">
        <f t="shared" si="999"/>
        <v>21</v>
      </c>
      <c r="AD860" s="14" t="s">
        <v>4003</v>
      </c>
      <c r="AF860" s="14"/>
      <c r="AG860" s="14"/>
      <c r="AH860" s="14"/>
      <c r="AI860" s="14"/>
      <c r="AJ860" s="14"/>
      <c r="AK860" s="14"/>
      <c r="AL860" s="14"/>
    </row>
    <row r="861" ht="14.25" customHeight="1">
      <c r="A861" s="14"/>
      <c r="B861" s="14"/>
      <c r="C861" s="27"/>
      <c r="D861" s="14"/>
      <c r="F861" s="27"/>
      <c r="G861" s="14"/>
      <c r="H861" s="14"/>
      <c r="I861" s="14"/>
      <c r="J861" s="27"/>
      <c r="K861" s="27"/>
      <c r="L861" s="27"/>
      <c r="M861" s="27"/>
      <c r="N861" s="27"/>
      <c r="O861" s="27"/>
      <c r="P861" s="27"/>
      <c r="Q861" s="27"/>
      <c r="R861" s="14"/>
      <c r="S861" s="14"/>
      <c r="T861" s="14"/>
      <c r="U861" s="14"/>
      <c r="V861" s="66"/>
      <c r="W861" s="14"/>
      <c r="X861" s="27"/>
      <c r="Y861" s="29"/>
      <c r="Z861" s="14"/>
      <c r="AA861" s="27"/>
      <c r="AB861" s="27"/>
      <c r="AC861" s="27"/>
      <c r="AD861" s="14"/>
      <c r="AE861" s="14"/>
      <c r="AF861" s="14"/>
    </row>
    <row r="862" ht="14.25" customHeight="1">
      <c r="A862" s="14">
        <v>10.0</v>
      </c>
      <c r="B862" s="30">
        <v>45365.0</v>
      </c>
      <c r="C862" s="31">
        <f t="shared" ref="C862:C867" si="1005">B$3-B862</f>
        <v>547</v>
      </c>
      <c r="D862" s="14" t="s">
        <v>4033</v>
      </c>
      <c r="E862" s="34">
        <v>92891.0</v>
      </c>
      <c r="F862" s="27" t="s">
        <v>52</v>
      </c>
      <c r="G862" s="27">
        <v>44.0</v>
      </c>
      <c r="H862" s="27">
        <v>4.0</v>
      </c>
      <c r="I862" s="27">
        <v>1.0</v>
      </c>
      <c r="J862" s="27">
        <v>49.0</v>
      </c>
      <c r="K862" s="27"/>
      <c r="L862" s="27"/>
      <c r="M862" s="27"/>
      <c r="N862" s="27"/>
      <c r="O862" s="45" t="str">
        <f t="shared" ref="O862:P862" si="1004">IF(M862&gt;0,1,"")</f>
        <v/>
      </c>
      <c r="P862" s="45" t="str">
        <f t="shared" si="1004"/>
        <v/>
      </c>
      <c r="Q862" s="45"/>
      <c r="R862" s="14" t="s">
        <v>1101</v>
      </c>
      <c r="S862" s="35" t="s">
        <v>1102</v>
      </c>
      <c r="T862" s="35" t="s">
        <v>641</v>
      </c>
      <c r="U862" s="35" t="s">
        <v>28</v>
      </c>
      <c r="V862" s="144">
        <v>84095.0</v>
      </c>
      <c r="W862" s="35" t="s">
        <v>29</v>
      </c>
      <c r="X862" s="42" t="s">
        <v>64</v>
      </c>
      <c r="Y862" s="29">
        <f t="shared" ref="Y862:Y867" si="1007">IF(X862="V",B862,IF(X862="C",B862,""))</f>
        <v>45365</v>
      </c>
      <c r="Z862" s="30">
        <v>45397.0</v>
      </c>
      <c r="AA862" s="27" t="s">
        <v>4034</v>
      </c>
      <c r="AB862" s="27" t="str">
        <f t="shared" ref="AB862:AB867" si="1008">IF(X862="V",B$3-Y862,IF(X862="C","",""))</f>
        <v/>
      </c>
      <c r="AC862" s="31">
        <f t="shared" ref="AC862:AC867" si="1009">IF(X862="","",IF(X862="V","",IF(X862="C",Z862-Y862,"Yikes")))</f>
        <v>32</v>
      </c>
      <c r="AD862" s="14" t="s">
        <v>4035</v>
      </c>
      <c r="AF862" s="14"/>
      <c r="AG862" s="14"/>
      <c r="AH862" s="14"/>
      <c r="AI862" s="14"/>
      <c r="AJ862" s="14"/>
      <c r="AK862" s="14"/>
      <c r="AL862" s="14"/>
    </row>
    <row r="863" ht="14.25" customHeight="1">
      <c r="A863" s="14">
        <v>8.0</v>
      </c>
      <c r="B863" s="30">
        <v>45365.0</v>
      </c>
      <c r="C863" s="31">
        <f t="shared" si="1005"/>
        <v>547</v>
      </c>
      <c r="D863" s="14" t="s">
        <v>4036</v>
      </c>
      <c r="E863" s="34">
        <v>79416.0</v>
      </c>
      <c r="F863" s="27" t="s">
        <v>52</v>
      </c>
      <c r="G863" s="27">
        <v>28.0</v>
      </c>
      <c r="H863" s="27">
        <v>3.0</v>
      </c>
      <c r="I863" s="27">
        <v>1.0</v>
      </c>
      <c r="J863" s="27">
        <v>32.0</v>
      </c>
      <c r="K863" s="27"/>
      <c r="L863" s="27"/>
      <c r="M863" s="27"/>
      <c r="N863" s="27"/>
      <c r="O863" s="45" t="str">
        <f t="shared" ref="O863:P863" si="1006">IF(M863&gt;0,1,"")</f>
        <v/>
      </c>
      <c r="P863" s="45" t="str">
        <f t="shared" si="1006"/>
        <v/>
      </c>
      <c r="Q863" s="45"/>
      <c r="R863" s="14" t="s">
        <v>4037</v>
      </c>
      <c r="S863" s="35" t="s">
        <v>1105</v>
      </c>
      <c r="T863" s="35" t="s">
        <v>641</v>
      </c>
      <c r="U863" s="35" t="s">
        <v>28</v>
      </c>
      <c r="V863" s="144">
        <v>84095.0</v>
      </c>
      <c r="W863" s="35" t="s">
        <v>29</v>
      </c>
      <c r="X863" s="42" t="s">
        <v>1642</v>
      </c>
      <c r="Y863" s="29">
        <f t="shared" si="1007"/>
        <v>45365</v>
      </c>
      <c r="Z863" s="30"/>
      <c r="AA863" s="27"/>
      <c r="AB863" s="27">
        <f t="shared" si="1008"/>
        <v>547</v>
      </c>
      <c r="AC863" s="31" t="str">
        <f t="shared" si="1009"/>
        <v/>
      </c>
      <c r="AD863" s="14" t="s">
        <v>4038</v>
      </c>
      <c r="AF863" s="14"/>
      <c r="AG863" s="14"/>
      <c r="AH863" s="14"/>
      <c r="AI863" s="14"/>
      <c r="AJ863" s="14"/>
      <c r="AK863" s="14"/>
      <c r="AL863" s="14"/>
    </row>
    <row r="864" ht="14.25" customHeight="1">
      <c r="A864" s="14">
        <v>8.0</v>
      </c>
      <c r="B864" s="30">
        <v>45365.0</v>
      </c>
      <c r="C864" s="31">
        <f t="shared" si="1005"/>
        <v>547</v>
      </c>
      <c r="D864" s="14" t="s">
        <v>4036</v>
      </c>
      <c r="E864" s="34">
        <v>79416.0</v>
      </c>
      <c r="F864" s="27" t="s">
        <v>52</v>
      </c>
      <c r="G864" s="27">
        <v>28.0</v>
      </c>
      <c r="H864" s="27">
        <v>3.0</v>
      </c>
      <c r="I864" s="27">
        <v>1.0</v>
      </c>
      <c r="J864" s="27">
        <v>32.0</v>
      </c>
      <c r="K864" s="27"/>
      <c r="L864" s="27"/>
      <c r="M864" s="27"/>
      <c r="N864" s="27"/>
      <c r="O864" s="45" t="str">
        <f t="shared" ref="O864:P864" si="1010">IF(M864&gt;0,1,"")</f>
        <v/>
      </c>
      <c r="P864" s="45" t="str">
        <f t="shared" si="1010"/>
        <v/>
      </c>
      <c r="Q864" s="45"/>
      <c r="R864" s="14" t="s">
        <v>4039</v>
      </c>
      <c r="S864" s="35" t="s">
        <v>1105</v>
      </c>
      <c r="T864" s="35" t="s">
        <v>641</v>
      </c>
      <c r="U864" s="35" t="s">
        <v>28</v>
      </c>
      <c r="V864" s="144">
        <v>84095.0</v>
      </c>
      <c r="W864" s="35" t="s">
        <v>29</v>
      </c>
      <c r="X864" s="42" t="s">
        <v>64</v>
      </c>
      <c r="Y864" s="29">
        <f t="shared" si="1007"/>
        <v>45365</v>
      </c>
      <c r="Z864" s="30">
        <v>45399.0</v>
      </c>
      <c r="AA864" s="27" t="s">
        <v>4040</v>
      </c>
      <c r="AB864" s="27" t="str">
        <f t="shared" si="1008"/>
        <v/>
      </c>
      <c r="AC864" s="31">
        <f t="shared" si="1009"/>
        <v>34</v>
      </c>
      <c r="AD864" s="14" t="s">
        <v>4041</v>
      </c>
      <c r="AF864" s="14"/>
      <c r="AG864" s="14"/>
      <c r="AH864" s="14"/>
      <c r="AI864" s="14"/>
      <c r="AJ864" s="14"/>
      <c r="AK864" s="14"/>
      <c r="AL864" s="14"/>
    </row>
    <row r="865" ht="14.25" customHeight="1">
      <c r="A865" s="14">
        <v>8.0</v>
      </c>
      <c r="B865" s="30">
        <v>45386.0</v>
      </c>
      <c r="C865" s="31">
        <f t="shared" si="1005"/>
        <v>526</v>
      </c>
      <c r="D865" s="14" t="s">
        <v>4042</v>
      </c>
      <c r="E865" s="34">
        <v>1.223302E7</v>
      </c>
      <c r="F865" s="27" t="s">
        <v>52</v>
      </c>
      <c r="G865" s="27">
        <v>32.0</v>
      </c>
      <c r="H865" s="27">
        <v>3.0</v>
      </c>
      <c r="I865" s="27">
        <v>1.0</v>
      </c>
      <c r="J865" s="27">
        <v>36.0</v>
      </c>
      <c r="K865" s="27"/>
      <c r="L865" s="27"/>
      <c r="M865" s="27"/>
      <c r="N865" s="27"/>
      <c r="O865" s="45" t="str">
        <f t="shared" ref="O865:P865" si="1011">IF(M865&gt;0,1,"")</f>
        <v/>
      </c>
      <c r="P865" s="45" t="str">
        <f t="shared" si="1011"/>
        <v/>
      </c>
      <c r="Q865" s="45"/>
      <c r="R865" s="14" t="s">
        <v>1239</v>
      </c>
      <c r="S865" s="35" t="s">
        <v>1241</v>
      </c>
      <c r="T865" s="35" t="s">
        <v>27</v>
      </c>
      <c r="U865" s="35" t="s">
        <v>875</v>
      </c>
      <c r="V865" s="144">
        <v>84070.0</v>
      </c>
      <c r="W865" s="35" t="s">
        <v>29</v>
      </c>
      <c r="X865" s="42" t="s">
        <v>64</v>
      </c>
      <c r="Y865" s="29">
        <f t="shared" si="1007"/>
        <v>45386</v>
      </c>
      <c r="Z865" s="30">
        <v>45399.0</v>
      </c>
      <c r="AA865" s="27" t="s">
        <v>4043</v>
      </c>
      <c r="AB865" s="27" t="str">
        <f t="shared" si="1008"/>
        <v/>
      </c>
      <c r="AC865" s="31">
        <f t="shared" si="1009"/>
        <v>13</v>
      </c>
      <c r="AD865" s="14" t="s">
        <v>4044</v>
      </c>
      <c r="AF865" s="32"/>
      <c r="AG865" s="32"/>
      <c r="AH865" s="14"/>
      <c r="AI865" s="14"/>
      <c r="AJ865" s="14"/>
      <c r="AK865" s="14"/>
      <c r="AL865" s="14"/>
    </row>
    <row r="866" ht="14.25" customHeight="1">
      <c r="A866" s="59">
        <v>16.0</v>
      </c>
      <c r="B866" s="60">
        <v>45362.0</v>
      </c>
      <c r="C866" s="31">
        <f t="shared" si="1005"/>
        <v>550</v>
      </c>
      <c r="D866" s="59" t="s">
        <v>4045</v>
      </c>
      <c r="E866" s="59">
        <v>8548.0</v>
      </c>
      <c r="F866" s="45" t="s">
        <v>52</v>
      </c>
      <c r="G866" s="45">
        <v>60.0</v>
      </c>
      <c r="H866" s="45">
        <v>5.0</v>
      </c>
      <c r="I866" s="45">
        <v>1.0</v>
      </c>
      <c r="J866" s="45">
        <v>66.0</v>
      </c>
      <c r="K866" s="45"/>
      <c r="L866" s="45"/>
      <c r="M866" s="45">
        <v>8.0</v>
      </c>
      <c r="N866" s="45">
        <v>0.0</v>
      </c>
      <c r="O866" s="45">
        <f t="shared" ref="O866:P866" si="1012">IF(M866&gt;0,1,"")</f>
        <v>1</v>
      </c>
      <c r="P866" s="45" t="str">
        <f t="shared" si="1012"/>
        <v/>
      </c>
      <c r="Q866" s="45"/>
      <c r="R866" s="59" t="s">
        <v>970</v>
      </c>
      <c r="S866" s="62" t="s">
        <v>971</v>
      </c>
      <c r="T866" s="62" t="s">
        <v>186</v>
      </c>
      <c r="U866" s="62" t="s">
        <v>28</v>
      </c>
      <c r="V866" s="114">
        <v>84104.0</v>
      </c>
      <c r="W866" s="62" t="s">
        <v>29</v>
      </c>
      <c r="X866" s="64" t="s">
        <v>64</v>
      </c>
      <c r="Y866" s="60">
        <f t="shared" si="1007"/>
        <v>45362</v>
      </c>
      <c r="Z866" s="60">
        <v>45401.0</v>
      </c>
      <c r="AA866" s="45" t="s">
        <v>4046</v>
      </c>
      <c r="AB866" s="27" t="str">
        <f t="shared" si="1008"/>
        <v/>
      </c>
      <c r="AC866" s="31">
        <f t="shared" si="1009"/>
        <v>39</v>
      </c>
      <c r="AD866" s="59" t="s">
        <v>4047</v>
      </c>
      <c r="AF866" s="14"/>
      <c r="AG866" s="14"/>
      <c r="AH866" s="14"/>
      <c r="AI866" s="14"/>
      <c r="AJ866" s="14"/>
      <c r="AK866" s="14"/>
      <c r="AL866" s="14"/>
    </row>
    <row r="867" ht="14.25" customHeight="1">
      <c r="A867" s="14">
        <v>4.0</v>
      </c>
      <c r="B867" s="30">
        <v>45244.0</v>
      </c>
      <c r="C867" s="31">
        <f t="shared" si="1005"/>
        <v>668</v>
      </c>
      <c r="D867" s="14" t="s">
        <v>3985</v>
      </c>
      <c r="E867" s="34">
        <v>32252.0</v>
      </c>
      <c r="F867" s="27" t="s">
        <v>52</v>
      </c>
      <c r="G867" s="27">
        <v>12.0</v>
      </c>
      <c r="H867" s="27">
        <v>3.0</v>
      </c>
      <c r="I867" s="27">
        <v>1.0</v>
      </c>
      <c r="J867" s="27">
        <v>16.0</v>
      </c>
      <c r="K867" s="27"/>
      <c r="L867" s="27"/>
      <c r="M867" s="27"/>
      <c r="N867" s="27"/>
      <c r="O867" s="45" t="str">
        <f t="shared" ref="O867:P867" si="1013">IF(M867&gt;0,1,"")</f>
        <v/>
      </c>
      <c r="P867" s="45" t="str">
        <f t="shared" si="1013"/>
        <v/>
      </c>
      <c r="Q867" s="45"/>
      <c r="R867" s="14" t="s">
        <v>534</v>
      </c>
      <c r="S867" s="35" t="s">
        <v>535</v>
      </c>
      <c r="T867" s="35" t="s">
        <v>186</v>
      </c>
      <c r="U867" s="35" t="s">
        <v>28</v>
      </c>
      <c r="V867" s="144">
        <v>84104.0</v>
      </c>
      <c r="W867" s="35" t="s">
        <v>29</v>
      </c>
      <c r="X867" s="42" t="s">
        <v>64</v>
      </c>
      <c r="Y867" s="29">
        <f t="shared" si="1007"/>
        <v>45244</v>
      </c>
      <c r="Z867" s="30">
        <v>45401.0</v>
      </c>
      <c r="AA867" s="27" t="s">
        <v>4048</v>
      </c>
      <c r="AB867" s="27" t="str">
        <f t="shared" si="1008"/>
        <v/>
      </c>
      <c r="AC867" s="31">
        <f t="shared" si="1009"/>
        <v>157</v>
      </c>
      <c r="AD867" s="14" t="s">
        <v>3986</v>
      </c>
      <c r="AF867" s="67"/>
      <c r="AG867" s="56"/>
      <c r="AH867" s="14"/>
      <c r="AI867" s="14"/>
      <c r="AJ867" s="14"/>
      <c r="AK867" s="14"/>
      <c r="AL867" s="14"/>
    </row>
    <row r="868" ht="14.25" customHeight="1">
      <c r="A868" s="14"/>
      <c r="B868" s="14"/>
      <c r="C868" s="27"/>
      <c r="D868" s="14"/>
      <c r="F868" s="27"/>
      <c r="G868" s="14"/>
      <c r="H868" s="14"/>
      <c r="I868" s="14"/>
      <c r="J868" s="27"/>
      <c r="K868" s="27"/>
      <c r="L868" s="27"/>
      <c r="M868" s="27"/>
      <c r="N868" s="27"/>
      <c r="O868" s="27"/>
      <c r="P868" s="27"/>
      <c r="Q868" s="27"/>
      <c r="R868" s="14"/>
      <c r="S868" s="14"/>
      <c r="T868" s="14"/>
      <c r="U868" s="14"/>
      <c r="V868" s="66"/>
      <c r="W868" s="14"/>
      <c r="X868" s="27"/>
      <c r="Y868" s="29"/>
      <c r="Z868" s="14"/>
      <c r="AA868" s="27"/>
      <c r="AB868" s="27"/>
      <c r="AC868" s="27"/>
      <c r="AD868" s="14"/>
      <c r="AE868" s="14"/>
      <c r="AF868" s="14"/>
    </row>
    <row r="869" ht="14.25" customHeight="1">
      <c r="A869" s="14">
        <v>20.0</v>
      </c>
      <c r="B869" s="30">
        <v>45384.0</v>
      </c>
      <c r="C869" s="27">
        <f t="shared" ref="C869:C870" si="1014">B$3-B869</f>
        <v>528</v>
      </c>
      <c r="D869" s="14" t="s">
        <v>4049</v>
      </c>
      <c r="E869" s="34">
        <v>889277.0</v>
      </c>
      <c r="F869" s="27" t="s">
        <v>52</v>
      </c>
      <c r="G869" s="27">
        <v>80.0</v>
      </c>
      <c r="H869" s="27">
        <v>5.0</v>
      </c>
      <c r="I869" s="27">
        <v>2.0</v>
      </c>
      <c r="J869" s="27">
        <v>87.0</v>
      </c>
      <c r="K869" s="27"/>
      <c r="L869" s="27"/>
      <c r="M869" s="27"/>
      <c r="N869" s="27"/>
      <c r="O869" s="27"/>
      <c r="P869" s="27"/>
      <c r="Q869" s="27"/>
      <c r="R869" s="14" t="s">
        <v>1050</v>
      </c>
      <c r="S869" s="14" t="s">
        <v>1051</v>
      </c>
      <c r="T869" s="14" t="s">
        <v>617</v>
      </c>
      <c r="U869" s="14" t="s">
        <v>28</v>
      </c>
      <c r="V869" s="66">
        <v>84044.0</v>
      </c>
      <c r="W869" s="14" t="s">
        <v>29</v>
      </c>
      <c r="X869" s="27" t="s">
        <v>64</v>
      </c>
      <c r="Y869" s="29">
        <f t="shared" ref="Y869:Y870" si="1015">IF(X869="V",B869,IF(X869="C",B869,""))</f>
        <v>45384</v>
      </c>
      <c r="Z869" s="30">
        <v>45405.0</v>
      </c>
      <c r="AA869" s="27" t="s">
        <v>4050</v>
      </c>
      <c r="AB869" s="27" t="str">
        <f t="shared" ref="AB869:AB870" si="1016">IF(X869="V",B$3-Y869,IF(X869="C","",""))</f>
        <v/>
      </c>
      <c r="AC869" s="31">
        <f t="shared" ref="AC869:AC870" si="1017">IF(X869="","",IF(X869="V","",IF(X869="C",Z869-Y869,"Yikes")))</f>
        <v>21</v>
      </c>
      <c r="AD869" s="14" t="s">
        <v>4051</v>
      </c>
      <c r="AF869" s="14"/>
      <c r="AG869" s="14"/>
      <c r="AH869" s="14"/>
      <c r="AI869" s="14"/>
      <c r="AJ869" s="14"/>
      <c r="AK869" s="14"/>
      <c r="AL869" s="14"/>
    </row>
    <row r="870" ht="14.25" customHeight="1">
      <c r="A870" s="39">
        <v>20.0</v>
      </c>
      <c r="B870" s="37">
        <v>45385.0</v>
      </c>
      <c r="C870" s="38">
        <f t="shared" si="1014"/>
        <v>527</v>
      </c>
      <c r="D870" s="39" t="s">
        <v>4052</v>
      </c>
      <c r="E870" s="40">
        <v>80083.0</v>
      </c>
      <c r="F870" s="36" t="s">
        <v>52</v>
      </c>
      <c r="G870" s="36">
        <v>88.0</v>
      </c>
      <c r="H870" s="36">
        <v>4.0</v>
      </c>
      <c r="I870" s="36">
        <v>1.0</v>
      </c>
      <c r="J870" s="36">
        <v>93.0</v>
      </c>
      <c r="O870" s="14"/>
      <c r="P870" s="14"/>
      <c r="Q870" s="14"/>
      <c r="R870" s="39" t="s">
        <v>1258</v>
      </c>
      <c r="S870" s="39" t="s">
        <v>1259</v>
      </c>
      <c r="T870" s="39" t="s">
        <v>179</v>
      </c>
      <c r="U870" s="39" t="s">
        <v>28</v>
      </c>
      <c r="V870" s="81">
        <v>84043.0</v>
      </c>
      <c r="W870" s="39" t="s">
        <v>35</v>
      </c>
      <c r="X870" s="36" t="s">
        <v>64</v>
      </c>
      <c r="Y870" s="37">
        <f t="shared" si="1015"/>
        <v>45385</v>
      </c>
      <c r="Z870" s="37">
        <v>45406.0</v>
      </c>
      <c r="AA870" s="36" t="s">
        <v>4053</v>
      </c>
      <c r="AB870" s="36" t="str">
        <f t="shared" si="1016"/>
        <v/>
      </c>
      <c r="AC870" s="38">
        <f t="shared" si="1017"/>
        <v>21</v>
      </c>
      <c r="AD870" s="39" t="s">
        <v>4054</v>
      </c>
      <c r="AE870" s="14"/>
      <c r="AF870" s="14"/>
      <c r="AG870" s="14"/>
      <c r="AH870" s="14"/>
      <c r="AI870" s="14"/>
      <c r="AJ870" s="14"/>
      <c r="AK870" s="14"/>
      <c r="AL870" s="14"/>
    </row>
    <row r="871" ht="14.25" customHeight="1">
      <c r="A871" s="14"/>
      <c r="B871" s="14"/>
      <c r="C871" s="27"/>
      <c r="D871" s="14"/>
      <c r="F871" s="27"/>
      <c r="G871" s="14"/>
      <c r="H871" s="14"/>
      <c r="I871" s="14"/>
      <c r="J871" s="27"/>
      <c r="K871" s="27"/>
      <c r="L871" s="27"/>
      <c r="M871" s="27"/>
      <c r="N871" s="27"/>
      <c r="O871" s="27"/>
      <c r="P871" s="27"/>
      <c r="Q871" s="27"/>
      <c r="R871" s="14"/>
      <c r="S871" s="14"/>
      <c r="T871" s="14"/>
      <c r="U871" s="14"/>
      <c r="V871" s="66"/>
      <c r="W871" s="14"/>
      <c r="X871" s="27"/>
      <c r="Y871" s="29"/>
      <c r="Z871" s="14"/>
      <c r="AA871" s="27"/>
      <c r="AB871" s="27"/>
      <c r="AC871" s="27"/>
      <c r="AD871" s="14"/>
      <c r="AE871" s="14"/>
      <c r="AF871" s="14"/>
    </row>
    <row r="872" ht="14.25" customHeight="1">
      <c r="A872" s="39">
        <v>6.0</v>
      </c>
      <c r="B872" s="37">
        <v>45398.0</v>
      </c>
      <c r="C872" s="38">
        <f t="shared" ref="C872:C875" si="1018">B$3-B872</f>
        <v>514</v>
      </c>
      <c r="D872" s="39" t="s">
        <v>4055</v>
      </c>
      <c r="E872" s="40">
        <v>28417.0</v>
      </c>
      <c r="F872" s="36" t="s">
        <v>52</v>
      </c>
      <c r="G872" s="36">
        <v>28.0</v>
      </c>
      <c r="H872" s="36">
        <v>3.0</v>
      </c>
      <c r="I872" s="36">
        <v>1.0</v>
      </c>
      <c r="J872" s="36">
        <v>32.0</v>
      </c>
      <c r="O872" s="14"/>
      <c r="P872" s="14"/>
      <c r="Q872" s="14"/>
      <c r="R872" s="39" t="s">
        <v>1223</v>
      </c>
      <c r="S872" s="39" t="s">
        <v>1224</v>
      </c>
      <c r="T872" s="39" t="s">
        <v>256</v>
      </c>
      <c r="U872" s="39" t="s">
        <v>28</v>
      </c>
      <c r="V872" s="81">
        <v>84057.0</v>
      </c>
      <c r="W872" s="39" t="s">
        <v>35</v>
      </c>
      <c r="X872" s="36" t="s">
        <v>64</v>
      </c>
      <c r="Y872" s="37">
        <f t="shared" ref="Y872:Y875" si="1020">IF(X872="V",B872,IF(X872="C",B872,""))</f>
        <v>45398</v>
      </c>
      <c r="Z872" s="37">
        <v>45411.0</v>
      </c>
      <c r="AA872" s="36" t="s">
        <v>4056</v>
      </c>
      <c r="AB872" s="36" t="str">
        <f t="shared" ref="AB872:AB875" si="1021">IF(X872="V",B$3-Y872,IF(X872="C","",""))</f>
        <v/>
      </c>
      <c r="AC872" s="38">
        <f t="shared" ref="AC872:AC875" si="1022">IF(X872="","",IF(X872="V","",IF(X872="C",Z872-Y872,"Yikes")))</f>
        <v>13</v>
      </c>
      <c r="AD872" s="39" t="s">
        <v>4057</v>
      </c>
      <c r="AE872" s="14"/>
      <c r="AF872" s="14"/>
      <c r="AG872" s="14"/>
      <c r="AH872" s="14"/>
      <c r="AI872" s="14"/>
      <c r="AJ872" s="14"/>
      <c r="AK872" s="14"/>
      <c r="AL872" s="14"/>
    </row>
    <row r="873" ht="14.25" customHeight="1">
      <c r="A873" s="14">
        <v>16.0</v>
      </c>
      <c r="B873" s="30">
        <v>45404.0</v>
      </c>
      <c r="C873" s="31">
        <f t="shared" si="1018"/>
        <v>508</v>
      </c>
      <c r="D873" s="14" t="s">
        <v>4058</v>
      </c>
      <c r="E873" s="34">
        <v>43405.0</v>
      </c>
      <c r="F873" s="27" t="s">
        <v>52</v>
      </c>
      <c r="G873" s="27">
        <v>48.0</v>
      </c>
      <c r="H873" s="27">
        <v>3.0</v>
      </c>
      <c r="I873" s="27">
        <v>1.0</v>
      </c>
      <c r="J873" s="27">
        <v>52.0</v>
      </c>
      <c r="K873" s="27"/>
      <c r="L873" s="27"/>
      <c r="M873" s="27"/>
      <c r="N873" s="27"/>
      <c r="O873" s="45" t="str">
        <f t="shared" ref="O873:P873" si="1019">IF(M873&gt;0,1,"")</f>
        <v/>
      </c>
      <c r="P873" s="45" t="str">
        <f t="shared" si="1019"/>
        <v/>
      </c>
      <c r="Q873" s="45"/>
      <c r="R873" s="14" t="s">
        <v>1023</v>
      </c>
      <c r="S873" s="35" t="s">
        <v>1205</v>
      </c>
      <c r="T873" s="35" t="s">
        <v>186</v>
      </c>
      <c r="U873" s="35" t="s">
        <v>28</v>
      </c>
      <c r="V873" s="144">
        <v>84106.0</v>
      </c>
      <c r="W873" s="35" t="s">
        <v>29</v>
      </c>
      <c r="X873" s="42" t="s">
        <v>64</v>
      </c>
      <c r="Y873" s="29">
        <f t="shared" si="1020"/>
        <v>45404</v>
      </c>
      <c r="Z873" s="30">
        <v>45413.0</v>
      </c>
      <c r="AA873" s="27" t="s">
        <v>4059</v>
      </c>
      <c r="AB873" s="27" t="str">
        <f t="shared" si="1021"/>
        <v/>
      </c>
      <c r="AC873" s="31">
        <f t="shared" si="1022"/>
        <v>9</v>
      </c>
      <c r="AD873" s="14" t="s">
        <v>4060</v>
      </c>
      <c r="AF873" s="14"/>
      <c r="AG873" s="14"/>
      <c r="AH873" s="14"/>
      <c r="AI873" s="14"/>
      <c r="AJ873" s="14"/>
      <c r="AK873" s="14"/>
      <c r="AL873" s="14"/>
    </row>
    <row r="874" ht="14.25" customHeight="1">
      <c r="A874" s="14">
        <v>18.0</v>
      </c>
      <c r="B874" s="30">
        <v>45400.0</v>
      </c>
      <c r="C874" s="31">
        <f t="shared" si="1018"/>
        <v>512</v>
      </c>
      <c r="D874" s="14" t="s">
        <v>4061</v>
      </c>
      <c r="E874" s="34">
        <v>63523.0</v>
      </c>
      <c r="F874" s="27" t="s">
        <v>52</v>
      </c>
      <c r="G874" s="27">
        <v>54.0</v>
      </c>
      <c r="H874" s="27">
        <v>4.0</v>
      </c>
      <c r="I874" s="27">
        <v>1.0</v>
      </c>
      <c r="J874" s="27">
        <v>59.0</v>
      </c>
      <c r="K874" s="27"/>
      <c r="L874" s="27"/>
      <c r="M874" s="27"/>
      <c r="N874" s="27"/>
      <c r="O874" s="45" t="str">
        <f t="shared" ref="O874:P874" si="1023">IF(M874&gt;0,1,"")</f>
        <v/>
      </c>
      <c r="P874" s="45" t="str">
        <f t="shared" si="1023"/>
        <v/>
      </c>
      <c r="Q874" s="45"/>
      <c r="R874" s="14" t="s">
        <v>68</v>
      </c>
      <c r="S874" s="35" t="s">
        <v>1185</v>
      </c>
      <c r="T874" s="35" t="s">
        <v>27</v>
      </c>
      <c r="U874" s="35" t="s">
        <v>28</v>
      </c>
      <c r="V874" s="144">
        <v>84070.0</v>
      </c>
      <c r="W874" s="35" t="s">
        <v>29</v>
      </c>
      <c r="X874" s="42" t="s">
        <v>64</v>
      </c>
      <c r="Y874" s="29">
        <f t="shared" si="1020"/>
        <v>45400</v>
      </c>
      <c r="Z874" s="30">
        <v>45415.0</v>
      </c>
      <c r="AA874" s="27" t="s">
        <v>4062</v>
      </c>
      <c r="AB874" s="27" t="str">
        <f t="shared" si="1021"/>
        <v/>
      </c>
      <c r="AC874" s="31">
        <f t="shared" si="1022"/>
        <v>15</v>
      </c>
      <c r="AD874" s="14" t="s">
        <v>4063</v>
      </c>
      <c r="AF874" s="14"/>
      <c r="AG874" s="14"/>
      <c r="AH874" s="14"/>
      <c r="AI874" s="14"/>
      <c r="AJ874" s="14"/>
      <c r="AK874" s="14"/>
      <c r="AL874" s="14"/>
    </row>
    <row r="875" ht="14.25" customHeight="1">
      <c r="A875" s="14">
        <v>24.0</v>
      </c>
      <c r="B875" s="30">
        <v>45392.0</v>
      </c>
      <c r="C875" s="31">
        <f t="shared" si="1018"/>
        <v>520</v>
      </c>
      <c r="D875" s="14" t="s">
        <v>4064</v>
      </c>
      <c r="E875" s="34">
        <v>116516.0</v>
      </c>
      <c r="F875" s="27" t="s">
        <v>52</v>
      </c>
      <c r="G875" s="27">
        <v>120.0</v>
      </c>
      <c r="H875" s="27">
        <v>5.0</v>
      </c>
      <c r="I875" s="27">
        <v>2.0</v>
      </c>
      <c r="J875" s="27">
        <v>127.0</v>
      </c>
      <c r="K875" s="27"/>
      <c r="L875" s="27"/>
      <c r="M875" s="27"/>
      <c r="N875" s="27"/>
      <c r="O875" s="45" t="str">
        <f t="shared" ref="O875:P875" si="1024">IF(M875&gt;0,1,"")</f>
        <v/>
      </c>
      <c r="P875" s="45" t="str">
        <f t="shared" si="1024"/>
        <v/>
      </c>
      <c r="Q875" s="45"/>
      <c r="R875" s="14" t="s">
        <v>1123</v>
      </c>
      <c r="S875" s="35" t="s">
        <v>1125</v>
      </c>
      <c r="T875" s="35" t="s">
        <v>27</v>
      </c>
      <c r="U875" s="35" t="s">
        <v>28</v>
      </c>
      <c r="V875" s="144">
        <v>84070.0</v>
      </c>
      <c r="W875" s="35" t="s">
        <v>29</v>
      </c>
      <c r="X875" s="42" t="s">
        <v>1642</v>
      </c>
      <c r="Y875" s="29">
        <f t="shared" si="1020"/>
        <v>45392</v>
      </c>
      <c r="Z875" s="30"/>
      <c r="AA875" s="27"/>
      <c r="AB875" s="27">
        <f t="shared" si="1021"/>
        <v>520</v>
      </c>
      <c r="AC875" s="31" t="str">
        <f t="shared" si="1022"/>
        <v/>
      </c>
      <c r="AD875" s="14" t="s">
        <v>4065</v>
      </c>
      <c r="AF875" s="14"/>
      <c r="AG875" s="14"/>
      <c r="AH875" s="14"/>
      <c r="AI875" s="14"/>
      <c r="AJ875" s="14"/>
      <c r="AK875" s="14"/>
      <c r="AL875" s="14"/>
    </row>
    <row r="876" ht="14.25" customHeight="1">
      <c r="A876" s="14"/>
      <c r="B876" s="14"/>
      <c r="C876" s="27"/>
      <c r="D876" s="14"/>
      <c r="F876" s="27"/>
      <c r="G876" s="14"/>
      <c r="H876" s="14"/>
      <c r="I876" s="14"/>
      <c r="J876" s="27"/>
      <c r="K876" s="27"/>
      <c r="L876" s="27"/>
      <c r="M876" s="27"/>
      <c r="N876" s="27"/>
      <c r="O876" s="27"/>
      <c r="P876" s="27"/>
      <c r="Q876" s="27"/>
      <c r="R876" s="14"/>
      <c r="S876" s="14"/>
      <c r="T876" s="14"/>
      <c r="U876" s="14"/>
      <c r="V876" s="66"/>
      <c r="W876" s="14"/>
      <c r="X876" s="27"/>
      <c r="Y876" s="29"/>
      <c r="Z876" s="14"/>
      <c r="AA876" s="27"/>
      <c r="AB876" s="27"/>
      <c r="AC876" s="27"/>
      <c r="AD876" s="14"/>
      <c r="AE876" s="14"/>
      <c r="AF876" s="14"/>
    </row>
    <row r="877" ht="14.25" customHeight="1">
      <c r="A877" s="14">
        <v>8.0</v>
      </c>
      <c r="B877" s="30">
        <v>44911.0</v>
      </c>
      <c r="C877" s="31">
        <f t="shared" ref="C877:C883" si="1026">B$3-B877</f>
        <v>1001</v>
      </c>
      <c r="D877" s="14" t="s">
        <v>4066</v>
      </c>
      <c r="E877" s="34">
        <v>50143.0</v>
      </c>
      <c r="F877" s="27" t="s">
        <v>52</v>
      </c>
      <c r="G877" s="27">
        <v>28.0</v>
      </c>
      <c r="H877" s="27">
        <v>3.0</v>
      </c>
      <c r="I877" s="27">
        <v>1.0</v>
      </c>
      <c r="J877" s="27">
        <v>32.0</v>
      </c>
      <c r="K877" s="27"/>
      <c r="L877" s="27"/>
      <c r="M877" s="27"/>
      <c r="N877" s="27"/>
      <c r="O877" s="45" t="str">
        <f t="shared" ref="O877:P877" si="1025">IF(M877&gt;0,1,"")</f>
        <v/>
      </c>
      <c r="P877" s="45" t="str">
        <f t="shared" si="1025"/>
        <v/>
      </c>
      <c r="Q877" s="45"/>
      <c r="R877" s="14" t="s">
        <v>4067</v>
      </c>
      <c r="S877" s="35" t="s">
        <v>4068</v>
      </c>
      <c r="T877" s="35" t="s">
        <v>437</v>
      </c>
      <c r="U877" s="35" t="s">
        <v>28</v>
      </c>
      <c r="V877" s="144">
        <v>84065.0</v>
      </c>
      <c r="W877" s="35" t="s">
        <v>29</v>
      </c>
      <c r="X877" s="42"/>
      <c r="Y877" s="29" t="str">
        <f t="shared" ref="Y877:Y883" si="1027">IF(X877="V",B877,IF(X877="C",B877,""))</f>
        <v/>
      </c>
      <c r="Z877" s="30"/>
      <c r="AA877" s="27"/>
      <c r="AB877" s="27" t="str">
        <f t="shared" ref="AB877:AB883" si="1028">IF(X877="V",B$3-Y877,IF(X877="C","",""))</f>
        <v/>
      </c>
      <c r="AC877" s="31" t="str">
        <f t="shared" ref="AC877:AC883" si="1029">IF(X877="","",IF(X877="V","",IF(X877="C",Z877-Y877,"Yikes")))</f>
        <v/>
      </c>
      <c r="AD877" s="14" t="s">
        <v>4069</v>
      </c>
      <c r="AE877" s="56"/>
      <c r="AF877" s="14"/>
      <c r="AG877" s="14"/>
      <c r="AH877" s="14"/>
      <c r="AI877" s="14"/>
      <c r="AJ877" s="53"/>
      <c r="AK877" s="53"/>
      <c r="AL877" s="53"/>
    </row>
    <row r="878" ht="14.25" customHeight="1">
      <c r="A878" s="39">
        <v>10.0</v>
      </c>
      <c r="B878" s="37">
        <v>45411.0</v>
      </c>
      <c r="C878" s="31">
        <f t="shared" si="1026"/>
        <v>501</v>
      </c>
      <c r="D878" s="39" t="s">
        <v>4070</v>
      </c>
      <c r="E878" s="39">
        <v>85108.0</v>
      </c>
      <c r="F878" s="36" t="s">
        <v>52</v>
      </c>
      <c r="G878" s="36">
        <v>44.0</v>
      </c>
      <c r="H878" s="36">
        <v>4.0</v>
      </c>
      <c r="I878" s="36">
        <v>1.0</v>
      </c>
      <c r="J878" s="36">
        <v>49.0</v>
      </c>
      <c r="O878" s="14"/>
      <c r="P878" s="14"/>
      <c r="Q878" s="14"/>
      <c r="R878" s="39" t="s">
        <v>1277</v>
      </c>
      <c r="S878" s="44" t="s">
        <v>1278</v>
      </c>
      <c r="T878" s="39" t="s">
        <v>256</v>
      </c>
      <c r="U878" s="39" t="s">
        <v>28</v>
      </c>
      <c r="V878" s="81"/>
      <c r="W878" s="39" t="s">
        <v>35</v>
      </c>
      <c r="X878" s="36" t="s">
        <v>64</v>
      </c>
      <c r="Y878" s="37">
        <f t="shared" si="1027"/>
        <v>45411</v>
      </c>
      <c r="Z878" s="37">
        <v>45421.0</v>
      </c>
      <c r="AA878" s="36" t="s">
        <v>4071</v>
      </c>
      <c r="AB878" s="36" t="str">
        <f t="shared" si="1028"/>
        <v/>
      </c>
      <c r="AC878" s="38">
        <f t="shared" si="1029"/>
        <v>10</v>
      </c>
      <c r="AD878" s="39" t="s">
        <v>4072</v>
      </c>
      <c r="AF878" s="14"/>
      <c r="AG878" s="14"/>
      <c r="AH878" s="14"/>
      <c r="AI878" s="14"/>
      <c r="AJ878" s="14"/>
      <c r="AK878" s="14"/>
      <c r="AL878" s="14"/>
    </row>
    <row r="879" ht="14.25" customHeight="1">
      <c r="A879" s="14">
        <v>4.0</v>
      </c>
      <c r="B879" s="37">
        <v>45385.0</v>
      </c>
      <c r="C879" s="38">
        <f t="shared" si="1026"/>
        <v>527</v>
      </c>
      <c r="D879" s="39" t="s">
        <v>4073</v>
      </c>
      <c r="E879" s="39">
        <v>25091.0</v>
      </c>
      <c r="F879" s="36" t="s">
        <v>52</v>
      </c>
      <c r="G879" s="36">
        <v>14.0</v>
      </c>
      <c r="H879" s="36">
        <v>3.0</v>
      </c>
      <c r="I879" s="36">
        <v>1.0</v>
      </c>
      <c r="J879" s="36">
        <v>18.0</v>
      </c>
      <c r="K879" s="39"/>
      <c r="L879" s="39"/>
      <c r="M879" s="39"/>
      <c r="N879" s="39"/>
      <c r="O879" s="39"/>
      <c r="P879" s="39"/>
      <c r="Q879" s="39"/>
      <c r="R879" s="39" t="s">
        <v>1280</v>
      </c>
      <c r="S879" s="39" t="s">
        <v>1281</v>
      </c>
      <c r="T879" s="39" t="s">
        <v>277</v>
      </c>
      <c r="U879" s="39" t="s">
        <v>28</v>
      </c>
      <c r="V879" s="81">
        <v>84003.0</v>
      </c>
      <c r="W879" s="39" t="s">
        <v>35</v>
      </c>
      <c r="X879" s="36" t="s">
        <v>1642</v>
      </c>
      <c r="Y879" s="37">
        <f t="shared" si="1027"/>
        <v>45385</v>
      </c>
      <c r="Z879" s="30"/>
      <c r="AA879" s="27"/>
      <c r="AB879" s="36">
        <f t="shared" si="1028"/>
        <v>527</v>
      </c>
      <c r="AC879" s="38" t="str">
        <f t="shared" si="1029"/>
        <v/>
      </c>
      <c r="AD879" s="39" t="s">
        <v>4074</v>
      </c>
      <c r="AF879" s="14"/>
      <c r="AG879" s="14"/>
      <c r="AH879" s="14"/>
      <c r="AI879" s="14"/>
      <c r="AJ879" s="14"/>
      <c r="AK879" s="14"/>
      <c r="AL879" s="14"/>
    </row>
    <row r="880" ht="14.25" customHeight="1">
      <c r="A880" s="59">
        <v>14.0</v>
      </c>
      <c r="B880" s="60">
        <v>45377.0</v>
      </c>
      <c r="C880" s="31">
        <f t="shared" si="1026"/>
        <v>535</v>
      </c>
      <c r="D880" s="59" t="s">
        <v>4075</v>
      </c>
      <c r="E880" s="59">
        <v>72019.0</v>
      </c>
      <c r="F880" s="45" t="s">
        <v>52</v>
      </c>
      <c r="G880" s="45">
        <v>68.0</v>
      </c>
      <c r="H880" s="45">
        <v>5.0</v>
      </c>
      <c r="I880" s="45">
        <v>2.0</v>
      </c>
      <c r="J880" s="45">
        <v>75.0</v>
      </c>
      <c r="K880" s="45"/>
      <c r="L880" s="45"/>
      <c r="M880" s="45"/>
      <c r="N880" s="45"/>
      <c r="O880" s="45" t="str">
        <f t="shared" ref="O880:P880" si="1030">IF(M880&gt;0,1,"")</f>
        <v/>
      </c>
      <c r="P880" s="45" t="str">
        <f t="shared" si="1030"/>
        <v/>
      </c>
      <c r="Q880" s="45"/>
      <c r="R880" s="59" t="s">
        <v>1134</v>
      </c>
      <c r="S880" s="62" t="s">
        <v>1135</v>
      </c>
      <c r="T880" s="62" t="s">
        <v>108</v>
      </c>
      <c r="U880" s="62" t="s">
        <v>28</v>
      </c>
      <c r="V880" s="114">
        <v>84020.0</v>
      </c>
      <c r="W880" s="62" t="s">
        <v>29</v>
      </c>
      <c r="X880" s="64" t="s">
        <v>64</v>
      </c>
      <c r="Y880" s="76">
        <f t="shared" si="1027"/>
        <v>45377</v>
      </c>
      <c r="Z880" s="60">
        <v>45421.0</v>
      </c>
      <c r="AA880" s="45" t="s">
        <v>4076</v>
      </c>
      <c r="AB880" s="45" t="str">
        <f t="shared" si="1028"/>
        <v/>
      </c>
      <c r="AC880" s="31">
        <f t="shared" si="1029"/>
        <v>44</v>
      </c>
      <c r="AD880" s="59" t="s">
        <v>4077</v>
      </c>
      <c r="AF880" s="14"/>
      <c r="AG880" s="14"/>
      <c r="AH880" s="14"/>
      <c r="AI880" s="14"/>
      <c r="AJ880" s="14"/>
      <c r="AK880" s="14"/>
      <c r="AL880" s="14"/>
    </row>
    <row r="881" ht="14.25" customHeight="1">
      <c r="A881" s="14">
        <v>8.0</v>
      </c>
      <c r="B881" s="30">
        <v>45400.0</v>
      </c>
      <c r="C881" s="31">
        <f t="shared" si="1026"/>
        <v>512</v>
      </c>
      <c r="D881" s="14" t="s">
        <v>4078</v>
      </c>
      <c r="E881" s="34">
        <v>79041.0</v>
      </c>
      <c r="F881" s="27" t="s">
        <v>52</v>
      </c>
      <c r="G881" s="27">
        <v>26.0</v>
      </c>
      <c r="H881" s="27">
        <v>3.0</v>
      </c>
      <c r="I881" s="27">
        <v>1.0</v>
      </c>
      <c r="J881" s="27">
        <v>30.0</v>
      </c>
      <c r="K881" s="27"/>
      <c r="L881" s="27"/>
      <c r="M881" s="27"/>
      <c r="N881" s="27"/>
      <c r="O881" s="45" t="str">
        <f t="shared" ref="O881:P881" si="1031">IF(M881&gt;0,1,"")</f>
        <v/>
      </c>
      <c r="P881" s="45" t="str">
        <f t="shared" si="1031"/>
        <v/>
      </c>
      <c r="Q881" s="45"/>
      <c r="R881" s="14" t="s">
        <v>1195</v>
      </c>
      <c r="S881" s="14" t="s">
        <v>1196</v>
      </c>
      <c r="T881" s="14" t="s">
        <v>600</v>
      </c>
      <c r="U881" s="14" t="s">
        <v>28</v>
      </c>
      <c r="V881" s="66">
        <v>84123.0</v>
      </c>
      <c r="W881" s="14" t="s">
        <v>29</v>
      </c>
      <c r="X881" s="27" t="s">
        <v>64</v>
      </c>
      <c r="Y881" s="30">
        <f t="shared" si="1027"/>
        <v>45400</v>
      </c>
      <c r="Z881" s="30">
        <v>45421.0</v>
      </c>
      <c r="AA881" s="27" t="s">
        <v>4079</v>
      </c>
      <c r="AB881" s="27" t="str">
        <f t="shared" si="1028"/>
        <v/>
      </c>
      <c r="AC881" s="31">
        <f t="shared" si="1029"/>
        <v>21</v>
      </c>
      <c r="AD881" s="14" t="s">
        <v>4080</v>
      </c>
      <c r="AF881" s="14"/>
      <c r="AG881" s="14"/>
      <c r="AH881" s="14"/>
      <c r="AI881" s="14"/>
      <c r="AJ881" s="14"/>
      <c r="AK881" s="14"/>
      <c r="AL881" s="14"/>
    </row>
    <row r="882" ht="14.25" customHeight="1">
      <c r="A882" s="14">
        <v>16.0</v>
      </c>
      <c r="B882" s="30">
        <v>45408.0</v>
      </c>
      <c r="C882" s="31">
        <f t="shared" si="1026"/>
        <v>504</v>
      </c>
      <c r="D882" s="14" t="s">
        <v>4081</v>
      </c>
      <c r="E882" s="34">
        <v>96675.0</v>
      </c>
      <c r="F882" s="27" t="s">
        <v>52</v>
      </c>
      <c r="G882" s="27">
        <v>72.0</v>
      </c>
      <c r="H882" s="27">
        <v>4.0</v>
      </c>
      <c r="I882" s="27">
        <v>1.0</v>
      </c>
      <c r="J882" s="27">
        <v>77.0</v>
      </c>
      <c r="K882" s="27"/>
      <c r="L882" s="27"/>
      <c r="M882" s="27"/>
      <c r="N882" s="27"/>
      <c r="O882" s="45" t="str">
        <f t="shared" ref="O882:P882" si="1032">IF(M882&gt;0,1,"")</f>
        <v/>
      </c>
      <c r="P882" s="45" t="str">
        <f t="shared" si="1032"/>
        <v/>
      </c>
      <c r="Q882" s="45"/>
      <c r="R882" s="14" t="s">
        <v>1283</v>
      </c>
      <c r="S882" s="14" t="s">
        <v>1284</v>
      </c>
      <c r="T882" s="14" t="s">
        <v>186</v>
      </c>
      <c r="U882" s="14" t="s">
        <v>28</v>
      </c>
      <c r="V882" s="66">
        <v>84101.0</v>
      </c>
      <c r="W882" s="14" t="s">
        <v>29</v>
      </c>
      <c r="X882" s="27" t="s">
        <v>64</v>
      </c>
      <c r="Y882" s="30">
        <f t="shared" si="1027"/>
        <v>45408</v>
      </c>
      <c r="Z882" s="30">
        <v>45422.0</v>
      </c>
      <c r="AA882" s="27" t="s">
        <v>4082</v>
      </c>
      <c r="AB882" s="27" t="str">
        <f t="shared" si="1028"/>
        <v/>
      </c>
      <c r="AC882" s="31">
        <f t="shared" si="1029"/>
        <v>14</v>
      </c>
      <c r="AD882" s="14" t="s">
        <v>4083</v>
      </c>
      <c r="AF882" s="14"/>
      <c r="AG882" s="14"/>
      <c r="AH882" s="14"/>
      <c r="AI882" s="14"/>
      <c r="AJ882" s="14"/>
      <c r="AK882" s="14"/>
      <c r="AL882" s="14"/>
    </row>
    <row r="883" ht="14.25" customHeight="1">
      <c r="A883" s="14">
        <v>20.0</v>
      </c>
      <c r="B883" s="30">
        <v>45419.0</v>
      </c>
      <c r="C883" s="31">
        <f t="shared" si="1026"/>
        <v>493</v>
      </c>
      <c r="D883" s="14" t="s">
        <v>4084</v>
      </c>
      <c r="E883" s="34">
        <v>92713.0</v>
      </c>
      <c r="F883" s="27" t="s">
        <v>52</v>
      </c>
      <c r="G883" s="27">
        <v>88.0</v>
      </c>
      <c r="H883" s="27">
        <v>4.0</v>
      </c>
      <c r="I883" s="27">
        <v>1.0</v>
      </c>
      <c r="J883" s="27">
        <v>93.0</v>
      </c>
      <c r="K883" s="27"/>
      <c r="L883" s="27"/>
      <c r="M883" s="27"/>
      <c r="N883" s="27"/>
      <c r="O883" s="45" t="str">
        <f t="shared" ref="O883:P883" si="1033">IF(M883&gt;0,1,"")</f>
        <v/>
      </c>
      <c r="P883" s="45" t="str">
        <f t="shared" si="1033"/>
        <v/>
      </c>
      <c r="Q883" s="45"/>
      <c r="R883" s="14" t="s">
        <v>1212</v>
      </c>
      <c r="S883" s="14" t="s">
        <v>1213</v>
      </c>
      <c r="T883" s="14" t="s">
        <v>186</v>
      </c>
      <c r="U883" s="14" t="s">
        <v>28</v>
      </c>
      <c r="V883" s="66">
        <v>84116.0</v>
      </c>
      <c r="W883" s="14" t="s">
        <v>29</v>
      </c>
      <c r="X883" s="27" t="s">
        <v>64</v>
      </c>
      <c r="Y883" s="30">
        <f t="shared" si="1027"/>
        <v>45419</v>
      </c>
      <c r="Z883" s="30">
        <v>45422.0</v>
      </c>
      <c r="AA883" s="27" t="s">
        <v>4085</v>
      </c>
      <c r="AB883" s="27" t="str">
        <f t="shared" si="1028"/>
        <v/>
      </c>
      <c r="AC883" s="31">
        <f t="shared" si="1029"/>
        <v>3</v>
      </c>
      <c r="AD883" s="14" t="s">
        <v>4086</v>
      </c>
      <c r="AF883" s="80"/>
      <c r="AG883" s="80"/>
      <c r="AH883" s="14"/>
      <c r="AI883" s="14"/>
      <c r="AJ883" s="14"/>
      <c r="AK883" s="14"/>
      <c r="AL883" s="14"/>
    </row>
    <row r="884" ht="14.25" customHeight="1">
      <c r="A884" s="14"/>
      <c r="B884" s="14"/>
      <c r="C884" s="27"/>
      <c r="D884" s="14"/>
      <c r="F884" s="27"/>
      <c r="G884" s="14"/>
      <c r="H884" s="14"/>
      <c r="I884" s="14"/>
      <c r="J884" s="27"/>
      <c r="K884" s="27"/>
      <c r="L884" s="27"/>
      <c r="M884" s="27"/>
      <c r="N884" s="27"/>
      <c r="O884" s="27"/>
      <c r="P884" s="27"/>
      <c r="Q884" s="27"/>
      <c r="R884" s="14"/>
      <c r="S884" s="14"/>
      <c r="T884" s="14"/>
      <c r="U884" s="14"/>
      <c r="V884" s="66"/>
      <c r="W884" s="14"/>
      <c r="X884" s="27"/>
      <c r="Y884" s="29"/>
      <c r="Z884" s="14"/>
      <c r="AA884" s="27"/>
      <c r="AB884" s="27"/>
      <c r="AC884" s="27"/>
      <c r="AD884" s="14"/>
      <c r="AE884" s="14"/>
      <c r="AF884" s="14"/>
    </row>
    <row r="885" ht="14.25" customHeight="1">
      <c r="A885" s="14">
        <v>4.0</v>
      </c>
      <c r="B885" s="30">
        <v>45413.0</v>
      </c>
      <c r="C885" s="31">
        <f>B$3-B885</f>
        <v>499</v>
      </c>
      <c r="D885" s="14" t="s">
        <v>4087</v>
      </c>
      <c r="E885" s="34">
        <v>40341.0</v>
      </c>
      <c r="F885" s="27" t="s">
        <v>52</v>
      </c>
      <c r="G885" s="27">
        <v>16.0</v>
      </c>
      <c r="H885" s="27">
        <v>3.0</v>
      </c>
      <c r="I885" s="27">
        <v>1.0</v>
      </c>
      <c r="J885" s="27">
        <v>20.0</v>
      </c>
      <c r="K885" s="27"/>
      <c r="L885" s="27"/>
      <c r="M885" s="27"/>
      <c r="N885" s="27"/>
      <c r="O885" s="45" t="str">
        <f t="shared" ref="O885:P885" si="1034">IF(M885&gt;0,1,"")</f>
        <v/>
      </c>
      <c r="P885" s="45" t="str">
        <f t="shared" si="1034"/>
        <v/>
      </c>
      <c r="Q885" s="45"/>
      <c r="R885" s="14" t="s">
        <v>1321</v>
      </c>
      <c r="S885" s="14" t="s">
        <v>1322</v>
      </c>
      <c r="T885" s="14" t="s">
        <v>186</v>
      </c>
      <c r="U885" s="14" t="s">
        <v>28</v>
      </c>
      <c r="V885" s="66">
        <v>84106.0</v>
      </c>
      <c r="W885" s="14" t="s">
        <v>29</v>
      </c>
      <c r="X885" s="27" t="s">
        <v>64</v>
      </c>
      <c r="Y885" s="30">
        <f>IF(X885="V",B885,IF(X885="C",B885,""))</f>
        <v>45413</v>
      </c>
      <c r="Z885" s="30">
        <v>45428.0</v>
      </c>
      <c r="AA885" s="27" t="s">
        <v>4088</v>
      </c>
      <c r="AB885" s="27" t="str">
        <f>IF(X885="V",B$3-Y885,IF(X885="C","",""))</f>
        <v/>
      </c>
      <c r="AC885" s="31">
        <f>IF(X885="","",IF(X885="V","",IF(X885="C",Z885-Y885,"Yikes")))</f>
        <v>15</v>
      </c>
      <c r="AD885" s="14" t="s">
        <v>4089</v>
      </c>
      <c r="AF885" s="14"/>
      <c r="AG885" s="14"/>
      <c r="AH885" s="14"/>
      <c r="AI885" s="14"/>
      <c r="AJ885" s="14"/>
      <c r="AK885" s="14"/>
      <c r="AL885" s="14"/>
    </row>
    <row r="886" ht="14.25" customHeight="1">
      <c r="A886" s="14"/>
      <c r="B886" s="14"/>
      <c r="C886" s="27"/>
      <c r="D886" s="14"/>
      <c r="F886" s="27"/>
      <c r="G886" s="14"/>
      <c r="H886" s="14"/>
      <c r="I886" s="14"/>
      <c r="J886" s="27"/>
      <c r="K886" s="27"/>
      <c r="L886" s="27"/>
      <c r="M886" s="27"/>
      <c r="N886" s="27"/>
      <c r="O886" s="27"/>
      <c r="P886" s="27"/>
      <c r="Q886" s="27"/>
      <c r="R886" s="14"/>
      <c r="S886" s="14"/>
      <c r="T886" s="14"/>
      <c r="U886" s="14"/>
      <c r="V886" s="66"/>
      <c r="W886" s="14"/>
      <c r="X886" s="27"/>
      <c r="Y886" s="29"/>
      <c r="Z886" s="14"/>
      <c r="AA886" s="27"/>
      <c r="AB886" s="27"/>
      <c r="AC886" s="27"/>
      <c r="AD886" s="14"/>
      <c r="AE886" s="14"/>
      <c r="AF886" s="14"/>
    </row>
    <row r="887" ht="14.25" customHeight="1">
      <c r="A887" s="39">
        <v>8.0</v>
      </c>
      <c r="B887" s="37">
        <v>45406.0</v>
      </c>
      <c r="C887" s="31">
        <f t="shared" ref="C887:C888" si="1035">B$3-B887</f>
        <v>506</v>
      </c>
      <c r="D887" s="39" t="s">
        <v>4090</v>
      </c>
      <c r="E887" s="39">
        <v>46062.0</v>
      </c>
      <c r="F887" s="36" t="s">
        <v>52</v>
      </c>
      <c r="G887" s="36">
        <v>16.0</v>
      </c>
      <c r="H887" s="36">
        <v>3.0</v>
      </c>
      <c r="I887" s="36">
        <v>1.0</v>
      </c>
      <c r="J887" s="36">
        <v>20.0</v>
      </c>
      <c r="O887" s="14"/>
      <c r="P887" s="14"/>
      <c r="Q887" s="14"/>
      <c r="R887" s="39" t="s">
        <v>1253</v>
      </c>
      <c r="S887" s="44" t="s">
        <v>1254</v>
      </c>
      <c r="T887" s="39" t="s">
        <v>48</v>
      </c>
      <c r="U887" s="39" t="s">
        <v>28</v>
      </c>
      <c r="V887" s="81">
        <v>84601.0</v>
      </c>
      <c r="W887" s="39" t="s">
        <v>35</v>
      </c>
      <c r="X887" s="36" t="s">
        <v>64</v>
      </c>
      <c r="Y887" s="37">
        <f t="shared" ref="Y887:Y888" si="1036">IF(X887="V",B887,IF(X887="C",B887,""))</f>
        <v>45406</v>
      </c>
      <c r="Z887" s="37">
        <v>45433.0</v>
      </c>
      <c r="AA887" s="36" t="s">
        <v>4091</v>
      </c>
      <c r="AB887" s="36" t="str">
        <f t="shared" ref="AB887:AB888" si="1037">IF(X887="V",B$3-Y887,IF(X887="C","",""))</f>
        <v/>
      </c>
      <c r="AC887" s="38">
        <f t="shared" ref="AC887:AC888" si="1038">IF(X887="","",IF(X887="V","",IF(X887="C",Z887-Y887,"Yikes")))</f>
        <v>27</v>
      </c>
      <c r="AD887" s="39" t="s">
        <v>4092</v>
      </c>
      <c r="AF887" s="14"/>
      <c r="AG887" s="14"/>
      <c r="AH887" s="14"/>
      <c r="AI887" s="14"/>
      <c r="AJ887" s="14"/>
      <c r="AK887" s="14"/>
      <c r="AL887" s="14"/>
    </row>
    <row r="888" ht="14.25" customHeight="1">
      <c r="A888" s="39">
        <v>10.0</v>
      </c>
      <c r="B888" s="37">
        <v>45414.0</v>
      </c>
      <c r="C888" s="38">
        <f t="shared" si="1035"/>
        <v>498</v>
      </c>
      <c r="D888" s="39" t="s">
        <v>4093</v>
      </c>
      <c r="E888" s="40">
        <v>112927.0</v>
      </c>
      <c r="F888" s="36" t="s">
        <v>52</v>
      </c>
      <c r="G888" s="36">
        <v>50.0</v>
      </c>
      <c r="H888" s="36">
        <v>4.0</v>
      </c>
      <c r="I888" s="36">
        <v>2.0</v>
      </c>
      <c r="J888" s="36">
        <v>56.0</v>
      </c>
      <c r="O888" s="14"/>
      <c r="P888" s="14"/>
      <c r="Q888" s="14"/>
      <c r="R888" s="39" t="s">
        <v>1314</v>
      </c>
      <c r="S888" s="39" t="s">
        <v>1315</v>
      </c>
      <c r="T888" s="39" t="s">
        <v>48</v>
      </c>
      <c r="U888" s="39" t="s">
        <v>28</v>
      </c>
      <c r="V888" s="81">
        <v>84601.0</v>
      </c>
      <c r="W888" s="39" t="s">
        <v>35</v>
      </c>
      <c r="X888" s="36" t="s">
        <v>64</v>
      </c>
      <c r="Y888" s="37">
        <f t="shared" si="1036"/>
        <v>45414</v>
      </c>
      <c r="Z888" s="37">
        <v>45433.0</v>
      </c>
      <c r="AA888" s="36" t="s">
        <v>4094</v>
      </c>
      <c r="AB888" s="36" t="str">
        <f t="shared" si="1037"/>
        <v/>
      </c>
      <c r="AC888" s="38">
        <f t="shared" si="1038"/>
        <v>19</v>
      </c>
      <c r="AD888" s="39" t="s">
        <v>4095</v>
      </c>
      <c r="AE888" s="14"/>
      <c r="AF888" s="14"/>
      <c r="AG888" s="14"/>
      <c r="AH888" s="14"/>
      <c r="AI888" s="14"/>
      <c r="AJ888" s="14"/>
      <c r="AK888" s="14"/>
      <c r="AL888" s="14"/>
    </row>
    <row r="889" ht="14.25" customHeight="1">
      <c r="A889" s="14"/>
      <c r="B889" s="14"/>
      <c r="C889" s="27"/>
      <c r="D889" s="14"/>
      <c r="F889" s="27"/>
      <c r="G889" s="14"/>
      <c r="H889" s="14"/>
      <c r="I889" s="14"/>
      <c r="J889" s="27"/>
      <c r="K889" s="27"/>
      <c r="L889" s="27"/>
      <c r="M889" s="27"/>
      <c r="N889" s="27"/>
      <c r="O889" s="27"/>
      <c r="P889" s="27"/>
      <c r="Q889" s="27"/>
      <c r="R889" s="14"/>
      <c r="S889" s="14"/>
      <c r="T889" s="14"/>
      <c r="U889" s="14"/>
      <c r="V889" s="66"/>
      <c r="W889" s="14"/>
      <c r="X889" s="27"/>
      <c r="Y889" s="29"/>
      <c r="Z889" s="14"/>
      <c r="AA889" s="27"/>
      <c r="AB889" s="27"/>
      <c r="AC889" s="27"/>
      <c r="AD889" s="14"/>
      <c r="AE889" s="14"/>
      <c r="AF889" s="14"/>
    </row>
    <row r="890" ht="14.25" customHeight="1">
      <c r="A890" s="14">
        <v>16.0</v>
      </c>
      <c r="B890" s="30">
        <v>45405.0</v>
      </c>
      <c r="C890" s="31">
        <f t="shared" ref="C890:C891" si="1040">B$3-B890</f>
        <v>507</v>
      </c>
      <c r="D890" s="14" t="s">
        <v>4096</v>
      </c>
      <c r="E890" s="34">
        <v>11473.0</v>
      </c>
      <c r="F890" s="27" t="s">
        <v>52</v>
      </c>
      <c r="G890" s="27">
        <v>64.0</v>
      </c>
      <c r="H890" s="27">
        <v>5.0</v>
      </c>
      <c r="I890" s="27">
        <v>2.0</v>
      </c>
      <c r="J890" s="27">
        <v>71.0</v>
      </c>
      <c r="K890" s="27"/>
      <c r="L890" s="27"/>
      <c r="M890" s="27"/>
      <c r="N890" s="27"/>
      <c r="O890" s="45" t="str">
        <f t="shared" ref="O890:P890" si="1039">IF(M890&gt;0,1,"")</f>
        <v/>
      </c>
      <c r="P890" s="45" t="str">
        <f t="shared" si="1039"/>
        <v/>
      </c>
      <c r="Q890" s="45"/>
      <c r="R890" s="14" t="s">
        <v>1235</v>
      </c>
      <c r="S890" s="14" t="s">
        <v>1237</v>
      </c>
      <c r="T890" s="14" t="s">
        <v>292</v>
      </c>
      <c r="U890" s="14" t="s">
        <v>28</v>
      </c>
      <c r="V890" s="66">
        <v>84120.0</v>
      </c>
      <c r="W890" s="14" t="s">
        <v>29</v>
      </c>
      <c r="X890" s="27" t="s">
        <v>64</v>
      </c>
      <c r="Y890" s="30">
        <f t="shared" ref="Y890:Y891" si="1042">IF(X890="V",B890,IF(X890="C",B890,""))</f>
        <v>45405</v>
      </c>
      <c r="Z890" s="30">
        <v>45441.0</v>
      </c>
      <c r="AA890" s="27" t="s">
        <v>4097</v>
      </c>
      <c r="AB890" s="27" t="str">
        <f t="shared" ref="AB890:AB891" si="1043">IF(X890="V",B$3-Y890,IF(X890="C","",""))</f>
        <v/>
      </c>
      <c r="AC890" s="31">
        <f t="shared" ref="AC890:AC891" si="1044">IF(X890="","",IF(X890="V","",IF(X890="C",Z890-Y890,"Yikes")))</f>
        <v>36</v>
      </c>
      <c r="AD890" s="14" t="s">
        <v>4098</v>
      </c>
      <c r="AF890" s="14"/>
      <c r="AG890" s="14"/>
      <c r="AH890" s="14"/>
      <c r="AI890" s="14"/>
      <c r="AJ890" s="14"/>
      <c r="AK890" s="14"/>
      <c r="AL890" s="14"/>
    </row>
    <row r="891" ht="14.25" customHeight="1">
      <c r="A891" s="14">
        <v>12.0</v>
      </c>
      <c r="B891" s="30">
        <v>45407.0</v>
      </c>
      <c r="C891" s="31">
        <f t="shared" si="1040"/>
        <v>505</v>
      </c>
      <c r="D891" s="14" t="s">
        <v>4099</v>
      </c>
      <c r="E891" s="34">
        <v>1.2238007E7</v>
      </c>
      <c r="F891" s="27" t="s">
        <v>52</v>
      </c>
      <c r="G891" s="27">
        <v>36.0</v>
      </c>
      <c r="H891" s="27">
        <v>3.0</v>
      </c>
      <c r="I891" s="27">
        <v>1.0</v>
      </c>
      <c r="J891" s="27">
        <v>40.0</v>
      </c>
      <c r="K891" s="27"/>
      <c r="L891" s="27"/>
      <c r="M891" s="27"/>
      <c r="N891" s="27"/>
      <c r="O891" s="45" t="str">
        <f t="shared" ref="O891:P891" si="1041">IF(M891&gt;0,1,"")</f>
        <v/>
      </c>
      <c r="P891" s="45" t="str">
        <f t="shared" si="1041"/>
        <v/>
      </c>
      <c r="Q891" s="45"/>
      <c r="R891" s="14" t="s">
        <v>1187</v>
      </c>
      <c r="S891" s="35" t="s">
        <v>1188</v>
      </c>
      <c r="T891" s="35" t="s">
        <v>453</v>
      </c>
      <c r="U891" s="35" t="s">
        <v>28</v>
      </c>
      <c r="V891" s="144">
        <v>84084.0</v>
      </c>
      <c r="W891" s="14" t="s">
        <v>29</v>
      </c>
      <c r="X891" s="27" t="s">
        <v>64</v>
      </c>
      <c r="Y891" s="29">
        <f t="shared" si="1042"/>
        <v>45407</v>
      </c>
      <c r="Z891" s="30">
        <v>45441.0</v>
      </c>
      <c r="AA891" s="27" t="s">
        <v>4100</v>
      </c>
      <c r="AB891" s="27" t="str">
        <f t="shared" si="1043"/>
        <v/>
      </c>
      <c r="AC891" s="31">
        <f t="shared" si="1044"/>
        <v>34</v>
      </c>
      <c r="AD891" s="14" t="s">
        <v>4101</v>
      </c>
      <c r="AF891" s="14"/>
      <c r="AG891" s="14"/>
      <c r="AH891" s="14"/>
      <c r="AI891" s="14"/>
      <c r="AJ891" s="14"/>
      <c r="AK891" s="14"/>
      <c r="AL891" s="14"/>
    </row>
    <row r="892" ht="14.25" customHeight="1">
      <c r="A892" s="14"/>
      <c r="B892" s="14"/>
      <c r="C892" s="27"/>
      <c r="D892" s="14"/>
      <c r="F892" s="27"/>
      <c r="G892" s="14"/>
      <c r="H892" s="14"/>
      <c r="I892" s="14"/>
      <c r="J892" s="27"/>
      <c r="K892" s="27"/>
      <c r="L892" s="27"/>
      <c r="M892" s="27"/>
      <c r="N892" s="27"/>
      <c r="O892" s="27"/>
      <c r="P892" s="27"/>
      <c r="Q892" s="27"/>
      <c r="R892" s="14"/>
      <c r="S892" s="14"/>
      <c r="T892" s="14"/>
      <c r="U892" s="14"/>
      <c r="V892" s="66"/>
      <c r="W892" s="14"/>
      <c r="X892" s="27"/>
      <c r="Y892" s="29"/>
      <c r="Z892" s="14"/>
      <c r="AA892" s="27"/>
      <c r="AB892" s="27"/>
      <c r="AC892" s="27"/>
      <c r="AD892" s="14"/>
      <c r="AE892" s="14"/>
      <c r="AF892" s="14"/>
    </row>
    <row r="893" ht="14.25" customHeight="1">
      <c r="A893" s="14">
        <v>14.0</v>
      </c>
      <c r="B893" s="30">
        <v>45436.0</v>
      </c>
      <c r="C893" s="31">
        <f t="shared" ref="C893:C894" si="1046">B$3-B893</f>
        <v>476</v>
      </c>
      <c r="D893" s="14" t="s">
        <v>4102</v>
      </c>
      <c r="E893" s="34">
        <v>117606.0</v>
      </c>
      <c r="F893" s="27" t="s">
        <v>52</v>
      </c>
      <c r="G893" s="27">
        <v>70.0</v>
      </c>
      <c r="H893" s="27">
        <v>5.0</v>
      </c>
      <c r="I893" s="27">
        <v>2.0</v>
      </c>
      <c r="J893" s="27">
        <v>77.0</v>
      </c>
      <c r="K893" s="27"/>
      <c r="L893" s="27"/>
      <c r="M893" s="27"/>
      <c r="N893" s="27"/>
      <c r="O893" s="45" t="str">
        <f t="shared" ref="O893:P893" si="1045">IF(M893&gt;0,1,"")</f>
        <v/>
      </c>
      <c r="P893" s="45" t="str">
        <f t="shared" si="1045"/>
        <v/>
      </c>
      <c r="Q893" s="45"/>
      <c r="R893" s="14" t="s">
        <v>1306</v>
      </c>
      <c r="S893" s="35" t="s">
        <v>1307</v>
      </c>
      <c r="T893" s="35" t="s">
        <v>453</v>
      </c>
      <c r="U893" s="35" t="s">
        <v>28</v>
      </c>
      <c r="V893" s="144">
        <v>84084.0</v>
      </c>
      <c r="W893" s="35" t="s">
        <v>29</v>
      </c>
      <c r="X893" s="42" t="s">
        <v>64</v>
      </c>
      <c r="Y893" s="29">
        <f t="shared" ref="Y893:Y894" si="1048">IF(X893="V",B893,IF(X893="C",B893,""))</f>
        <v>45436</v>
      </c>
      <c r="Z893" s="30">
        <v>45450.0</v>
      </c>
      <c r="AA893" s="27" t="s">
        <v>4103</v>
      </c>
      <c r="AB893" s="27" t="str">
        <f t="shared" ref="AB893:AB894" si="1049">IF(X893="V",B$3-Y893,IF(X893="C","",""))</f>
        <v/>
      </c>
      <c r="AC893" s="31">
        <f t="shared" ref="AC893:AC894" si="1050">IF(X893="","",IF(X893="V","",IF(X893="C",Z893-Y893,"Yikes")))</f>
        <v>14</v>
      </c>
      <c r="AD893" s="14" t="s">
        <v>1173</v>
      </c>
      <c r="AF893" s="14"/>
      <c r="AG893" s="14"/>
      <c r="AH893" s="14"/>
      <c r="AI893" s="14"/>
      <c r="AJ893" s="14"/>
      <c r="AK893" s="14"/>
      <c r="AL893" s="14"/>
    </row>
    <row r="894" ht="14.25" customHeight="1">
      <c r="A894" s="14">
        <v>24.0</v>
      </c>
      <c r="B894" s="30">
        <v>45392.0</v>
      </c>
      <c r="C894" s="31">
        <f t="shared" si="1046"/>
        <v>520</v>
      </c>
      <c r="D894" s="14" t="s">
        <v>4064</v>
      </c>
      <c r="E894" s="34">
        <v>116516.0</v>
      </c>
      <c r="F894" s="27" t="s">
        <v>52</v>
      </c>
      <c r="G894" s="27">
        <v>120.0</v>
      </c>
      <c r="H894" s="27">
        <v>5.0</v>
      </c>
      <c r="I894" s="27">
        <v>2.0</v>
      </c>
      <c r="J894" s="27">
        <v>127.0</v>
      </c>
      <c r="K894" s="27"/>
      <c r="L894" s="27"/>
      <c r="M894" s="27"/>
      <c r="N894" s="27"/>
      <c r="O894" s="45" t="str">
        <f t="shared" ref="O894:P894" si="1047">IF(M894&gt;0,1,"")</f>
        <v/>
      </c>
      <c r="P894" s="45" t="str">
        <f t="shared" si="1047"/>
        <v/>
      </c>
      <c r="Q894" s="45"/>
      <c r="R894" s="14" t="s">
        <v>1123</v>
      </c>
      <c r="S894" s="35" t="s">
        <v>1125</v>
      </c>
      <c r="T894" s="35" t="s">
        <v>27</v>
      </c>
      <c r="U894" s="35" t="s">
        <v>28</v>
      </c>
      <c r="V894" s="144">
        <v>84070.0</v>
      </c>
      <c r="W894" s="35" t="s">
        <v>29</v>
      </c>
      <c r="X894" s="42" t="s">
        <v>64</v>
      </c>
      <c r="Y894" s="29">
        <f t="shared" si="1048"/>
        <v>45392</v>
      </c>
      <c r="Z894" s="30">
        <v>45450.0</v>
      </c>
      <c r="AA894" s="27" t="s">
        <v>4104</v>
      </c>
      <c r="AB894" s="27" t="str">
        <f t="shared" si="1049"/>
        <v/>
      </c>
      <c r="AC894" s="31">
        <f t="shared" si="1050"/>
        <v>58</v>
      </c>
      <c r="AD894" s="14" t="s">
        <v>4065</v>
      </c>
      <c r="AF894" s="14"/>
      <c r="AG894" s="14"/>
      <c r="AH894" s="14"/>
      <c r="AI894" s="14"/>
      <c r="AJ894" s="14"/>
      <c r="AK894" s="14"/>
      <c r="AL894" s="14"/>
    </row>
    <row r="895" ht="14.25" customHeight="1">
      <c r="A895" s="14"/>
      <c r="B895" s="14"/>
      <c r="C895" s="27"/>
      <c r="D895" s="14"/>
      <c r="F895" s="27"/>
      <c r="G895" s="14"/>
      <c r="H895" s="14"/>
      <c r="I895" s="14"/>
      <c r="J895" s="27"/>
      <c r="K895" s="27"/>
      <c r="L895" s="27"/>
      <c r="M895" s="27"/>
      <c r="N895" s="27"/>
      <c r="O895" s="27"/>
      <c r="P895" s="27"/>
      <c r="Q895" s="27"/>
      <c r="R895" s="14"/>
      <c r="S895" s="14"/>
      <c r="T895" s="14"/>
      <c r="U895" s="14"/>
      <c r="V895" s="66"/>
      <c r="W895" s="14"/>
      <c r="X895" s="27"/>
      <c r="Y895" s="29"/>
      <c r="Z895" s="14"/>
      <c r="AA895" s="27"/>
      <c r="AB895" s="27"/>
      <c r="AC895" s="27"/>
      <c r="AD895" s="14"/>
      <c r="AE895" s="14"/>
      <c r="AF895" s="14"/>
    </row>
    <row r="896" ht="14.25" customHeight="1">
      <c r="A896" s="14">
        <v>8.0</v>
      </c>
      <c r="B896" s="30">
        <v>45426.0</v>
      </c>
      <c r="C896" s="31">
        <f t="shared" ref="C896:C898" si="1052">B$3-B896</f>
        <v>486</v>
      </c>
      <c r="D896" s="14" t="s">
        <v>4105</v>
      </c>
      <c r="E896" s="34">
        <v>79447.0</v>
      </c>
      <c r="F896" s="27" t="s">
        <v>52</v>
      </c>
      <c r="G896" s="27">
        <v>26.0</v>
      </c>
      <c r="H896" s="27">
        <v>4.0</v>
      </c>
      <c r="I896" s="27">
        <v>1.0</v>
      </c>
      <c r="J896" s="27">
        <v>31.0</v>
      </c>
      <c r="K896" s="27"/>
      <c r="L896" s="27"/>
      <c r="M896" s="27"/>
      <c r="N896" s="27"/>
      <c r="O896" s="45" t="str">
        <f t="shared" ref="O896:P896" si="1051">IF(M896&gt;0,1,"")</f>
        <v/>
      </c>
      <c r="P896" s="45" t="str">
        <f t="shared" si="1051"/>
        <v/>
      </c>
      <c r="Q896" s="45"/>
      <c r="R896" s="14" t="s">
        <v>1362</v>
      </c>
      <c r="S896" s="35" t="s">
        <v>1363</v>
      </c>
      <c r="T896" s="35" t="s">
        <v>292</v>
      </c>
      <c r="U896" s="35" t="s">
        <v>28</v>
      </c>
      <c r="V896" s="144">
        <v>84119.0</v>
      </c>
      <c r="W896" s="35" t="s">
        <v>29</v>
      </c>
      <c r="X896" s="42" t="s">
        <v>64</v>
      </c>
      <c r="Y896" s="29">
        <f t="shared" ref="Y896:Y898" si="1054">IF(X896="V",B896,IF(X896="C",B896,""))</f>
        <v>45426</v>
      </c>
      <c r="Z896" s="30">
        <v>45453.0</v>
      </c>
      <c r="AA896" s="27" t="s">
        <v>4106</v>
      </c>
      <c r="AB896" s="27" t="str">
        <f t="shared" ref="AB896:AB898" si="1055">IF(X896="V",B$3-Y896,IF(X896="C","",""))</f>
        <v/>
      </c>
      <c r="AC896" s="31">
        <f t="shared" ref="AC896:AC898" si="1056">IF(X896="","",IF(X896="V","",IF(X896="C",Z896-Y896,"Yikes")))</f>
        <v>27</v>
      </c>
      <c r="AD896" s="14" t="s">
        <v>4107</v>
      </c>
      <c r="AF896" s="14"/>
      <c r="AG896" s="14"/>
      <c r="AH896" s="14"/>
      <c r="AI896" s="14"/>
      <c r="AJ896" s="14"/>
      <c r="AK896" s="14"/>
      <c r="AL896" s="14"/>
    </row>
    <row r="897" ht="14.25" customHeight="1">
      <c r="A897" s="14">
        <v>6.0</v>
      </c>
      <c r="B897" s="30">
        <v>45428.0</v>
      </c>
      <c r="C897" s="31">
        <f t="shared" si="1052"/>
        <v>484</v>
      </c>
      <c r="D897" s="14" t="s">
        <v>4108</v>
      </c>
      <c r="E897" s="34">
        <v>116703.0</v>
      </c>
      <c r="F897" s="27" t="s">
        <v>52</v>
      </c>
      <c r="G897" s="27">
        <v>24.0</v>
      </c>
      <c r="H897" s="27">
        <v>3.0</v>
      </c>
      <c r="I897" s="27">
        <v>1.0</v>
      </c>
      <c r="J897" s="27">
        <v>28.0</v>
      </c>
      <c r="K897" s="27"/>
      <c r="L897" s="27"/>
      <c r="M897" s="27"/>
      <c r="N897" s="27"/>
      <c r="O897" s="45" t="str">
        <f t="shared" ref="O897:P897" si="1053">IF(M897&gt;0,1,"")</f>
        <v/>
      </c>
      <c r="P897" s="45" t="str">
        <f t="shared" si="1053"/>
        <v/>
      </c>
      <c r="Q897" s="45"/>
      <c r="R897" s="14" t="s">
        <v>1365</v>
      </c>
      <c r="S897" s="35" t="s">
        <v>1366</v>
      </c>
      <c r="T897" s="35" t="s">
        <v>186</v>
      </c>
      <c r="U897" s="35" t="s">
        <v>28</v>
      </c>
      <c r="V897" s="144">
        <v>84111.0</v>
      </c>
      <c r="W897" s="35" t="s">
        <v>29</v>
      </c>
      <c r="X897" s="42" t="s">
        <v>1642</v>
      </c>
      <c r="Y897" s="29">
        <f t="shared" si="1054"/>
        <v>45428</v>
      </c>
      <c r="Z897" s="30"/>
      <c r="AA897" s="27"/>
      <c r="AB897" s="27">
        <f t="shared" si="1055"/>
        <v>484</v>
      </c>
      <c r="AC897" s="31" t="str">
        <f t="shared" si="1056"/>
        <v/>
      </c>
      <c r="AD897" s="14" t="s">
        <v>4109</v>
      </c>
      <c r="AF897" s="14"/>
      <c r="AG897" s="14"/>
      <c r="AH897" s="14"/>
      <c r="AI897" s="14"/>
      <c r="AJ897" s="14"/>
      <c r="AK897" s="14"/>
      <c r="AL897" s="14"/>
    </row>
    <row r="898" ht="14.25" customHeight="1">
      <c r="A898" s="39">
        <v>8.0</v>
      </c>
      <c r="B898" s="37">
        <v>45447.0</v>
      </c>
      <c r="C898" s="38">
        <f t="shared" si="1052"/>
        <v>465</v>
      </c>
      <c r="D898" s="39" t="s">
        <v>4110</v>
      </c>
      <c r="E898" s="39">
        <v>112657.0</v>
      </c>
      <c r="F898" s="36" t="s">
        <v>52</v>
      </c>
      <c r="G898" s="36">
        <v>52.0</v>
      </c>
      <c r="H898" s="36">
        <v>5.0</v>
      </c>
      <c r="I898" s="36">
        <v>2.0</v>
      </c>
      <c r="J898" s="36">
        <v>59.0</v>
      </c>
      <c r="O898" s="14"/>
      <c r="P898" s="14"/>
      <c r="Q898" s="14"/>
      <c r="R898" s="39" t="s">
        <v>1625</v>
      </c>
      <c r="S898" s="44" t="s">
        <v>1626</v>
      </c>
      <c r="T898" s="39" t="s">
        <v>1627</v>
      </c>
      <c r="U898" s="39" t="s">
        <v>28</v>
      </c>
      <c r="V898" s="81">
        <v>84655.0</v>
      </c>
      <c r="W898" s="39" t="s">
        <v>35</v>
      </c>
      <c r="X898" s="36" t="s">
        <v>64</v>
      </c>
      <c r="Y898" s="37">
        <f t="shared" si="1054"/>
        <v>45447</v>
      </c>
      <c r="Z898" s="37">
        <v>45455.0</v>
      </c>
      <c r="AA898" s="36" t="s">
        <v>4111</v>
      </c>
      <c r="AB898" s="36" t="str">
        <f t="shared" si="1055"/>
        <v/>
      </c>
      <c r="AC898" s="38">
        <f t="shared" si="1056"/>
        <v>8</v>
      </c>
      <c r="AD898" s="39" t="s">
        <v>4112</v>
      </c>
      <c r="AF898" s="14"/>
      <c r="AG898" s="14"/>
      <c r="AH898" s="14"/>
      <c r="AI898" s="14"/>
      <c r="AJ898" s="14"/>
      <c r="AK898" s="14"/>
      <c r="AL898" s="14"/>
    </row>
    <row r="899" ht="14.25" customHeight="1">
      <c r="A899" s="14"/>
      <c r="B899" s="14"/>
      <c r="C899" s="27"/>
      <c r="D899" s="14"/>
      <c r="F899" s="27"/>
      <c r="G899" s="14"/>
      <c r="H899" s="14"/>
      <c r="I899" s="14"/>
      <c r="J899" s="27"/>
      <c r="K899" s="27"/>
      <c r="L899" s="27"/>
      <c r="M899" s="27"/>
      <c r="N899" s="27"/>
      <c r="O899" s="27"/>
      <c r="P899" s="27"/>
      <c r="Q899" s="27"/>
      <c r="R899" s="14"/>
      <c r="S899" s="14"/>
      <c r="T899" s="14"/>
      <c r="U899" s="14"/>
      <c r="V899" s="66"/>
      <c r="W899" s="14"/>
      <c r="X899" s="27"/>
      <c r="Y899" s="29"/>
      <c r="Z899" s="14"/>
      <c r="AA899" s="27"/>
      <c r="AB899" s="27"/>
      <c r="AC899" s="27"/>
      <c r="AD899" s="14"/>
      <c r="AE899" s="14"/>
      <c r="AF899" s="14"/>
    </row>
    <row r="900" ht="14.25" customHeight="1">
      <c r="A900" s="14">
        <v>4.0</v>
      </c>
      <c r="B900" s="30">
        <v>45449.0</v>
      </c>
      <c r="C900" s="31">
        <f t="shared" ref="C900:C901" si="1058">B$3-B900</f>
        <v>463</v>
      </c>
      <c r="D900" s="14" t="s">
        <v>4113</v>
      </c>
      <c r="E900" s="34">
        <v>1235240.0</v>
      </c>
      <c r="F900" s="27" t="s">
        <v>52</v>
      </c>
      <c r="G900" s="27">
        <v>16.0</v>
      </c>
      <c r="H900" s="27">
        <v>3.0</v>
      </c>
      <c r="I900" s="27">
        <v>1.0</v>
      </c>
      <c r="J900" s="27">
        <v>20.0</v>
      </c>
      <c r="K900" s="27"/>
      <c r="L900" s="27"/>
      <c r="M900" s="27"/>
      <c r="N900" s="27"/>
      <c r="O900" s="45" t="str">
        <f t="shared" ref="O900:P900" si="1057">IF(M900&gt;0,1,"")</f>
        <v/>
      </c>
      <c r="P900" s="45" t="str">
        <f t="shared" si="1057"/>
        <v/>
      </c>
      <c r="Q900" s="45"/>
      <c r="R900" s="14" t="s">
        <v>1414</v>
      </c>
      <c r="S900" s="35" t="s">
        <v>1415</v>
      </c>
      <c r="T900" s="35" t="s">
        <v>731</v>
      </c>
      <c r="U900" s="35" t="s">
        <v>28</v>
      </c>
      <c r="V900" s="144">
        <v>84107.0</v>
      </c>
      <c r="W900" s="35" t="s">
        <v>29</v>
      </c>
      <c r="X900" s="42" t="s">
        <v>64</v>
      </c>
      <c r="Y900" s="29">
        <f t="shared" ref="Y900:Y901" si="1060">IF(X900="V",B900,IF(X900="C",B900,""))</f>
        <v>45449</v>
      </c>
      <c r="Z900" s="30">
        <v>45462.0</v>
      </c>
      <c r="AA900" s="27" t="s">
        <v>4114</v>
      </c>
      <c r="AB900" s="27" t="str">
        <f t="shared" ref="AB900:AB901" si="1061">IF(X900="V",B$3-Y900,IF(X900="C","",""))</f>
        <v/>
      </c>
      <c r="AC900" s="31">
        <f t="shared" ref="AC900:AC901" si="1062">IF(X900="","",IF(X900="V","",IF(X900="C",Z900-Y900,"Yikes")))</f>
        <v>13</v>
      </c>
      <c r="AD900" s="14" t="s">
        <v>4115</v>
      </c>
      <c r="AF900" s="14"/>
      <c r="AG900" s="14"/>
      <c r="AH900" s="14"/>
      <c r="AI900" s="14"/>
      <c r="AJ900" s="14"/>
      <c r="AK900" s="14"/>
      <c r="AL900" s="14"/>
    </row>
    <row r="901" ht="14.25" customHeight="1">
      <c r="A901" s="14">
        <v>8.0</v>
      </c>
      <c r="B901" s="30">
        <v>45443.0</v>
      </c>
      <c r="C901" s="31">
        <f t="shared" si="1058"/>
        <v>469</v>
      </c>
      <c r="D901" s="14" t="s">
        <v>4116</v>
      </c>
      <c r="E901" s="34">
        <v>25285.0</v>
      </c>
      <c r="F901" s="27" t="s">
        <v>52</v>
      </c>
      <c r="G901" s="27">
        <v>32.0</v>
      </c>
      <c r="H901" s="27">
        <v>3.0</v>
      </c>
      <c r="I901" s="27">
        <v>1.0</v>
      </c>
      <c r="J901" s="27">
        <v>36.0</v>
      </c>
      <c r="K901" s="27"/>
      <c r="L901" s="27"/>
      <c r="M901" s="27"/>
      <c r="N901" s="27"/>
      <c r="O901" s="45" t="str">
        <f t="shared" ref="O901:P901" si="1059">IF(M901&gt;0,1,"")</f>
        <v/>
      </c>
      <c r="P901" s="45" t="str">
        <f t="shared" si="1059"/>
        <v/>
      </c>
      <c r="Q901" s="45"/>
      <c r="R901" s="14" t="s">
        <v>77</v>
      </c>
      <c r="S901" s="35" t="s">
        <v>1404</v>
      </c>
      <c r="T901" s="35" t="s">
        <v>731</v>
      </c>
      <c r="U901" s="35" t="s">
        <v>28</v>
      </c>
      <c r="V901" s="144">
        <v>84123.0</v>
      </c>
      <c r="W901" s="35" t="s">
        <v>29</v>
      </c>
      <c r="X901" s="42" t="s">
        <v>64</v>
      </c>
      <c r="Y901" s="29">
        <f t="shared" si="1060"/>
        <v>45443</v>
      </c>
      <c r="Z901" s="30">
        <v>45463.0</v>
      </c>
      <c r="AA901" s="27" t="s">
        <v>4117</v>
      </c>
      <c r="AB901" s="27" t="str">
        <f t="shared" si="1061"/>
        <v/>
      </c>
      <c r="AC901" s="31">
        <f t="shared" si="1062"/>
        <v>20</v>
      </c>
      <c r="AD901" s="14" t="s">
        <v>2169</v>
      </c>
      <c r="AF901" s="57"/>
      <c r="AG901" s="57"/>
      <c r="AH901" s="14"/>
      <c r="AI901" s="14"/>
      <c r="AJ901" s="14"/>
      <c r="AK901" s="14"/>
      <c r="AL901" s="14"/>
    </row>
    <row r="902" ht="14.25" customHeight="1">
      <c r="A902" s="14"/>
      <c r="B902" s="14"/>
      <c r="C902" s="27"/>
      <c r="D902" s="14"/>
      <c r="F902" s="27"/>
      <c r="G902" s="14"/>
      <c r="H902" s="14"/>
      <c r="I902" s="14"/>
      <c r="J902" s="27"/>
      <c r="K902" s="27"/>
      <c r="L902" s="27"/>
      <c r="M902" s="27"/>
      <c r="N902" s="27"/>
      <c r="O902" s="27"/>
      <c r="P902" s="27"/>
      <c r="Q902" s="27"/>
      <c r="R902" s="14"/>
      <c r="S902" s="14"/>
      <c r="T902" s="14"/>
      <c r="U902" s="14"/>
      <c r="V902" s="66"/>
      <c r="W902" s="14"/>
      <c r="X902" s="27"/>
      <c r="Y902" s="29"/>
      <c r="Z902" s="14"/>
      <c r="AA902" s="27"/>
      <c r="AB902" s="27"/>
      <c r="AC902" s="27"/>
      <c r="AD902" s="14"/>
      <c r="AE902" s="14"/>
      <c r="AF902" s="14"/>
    </row>
    <row r="903" ht="14.25" customHeight="1">
      <c r="A903" s="14">
        <v>8.0</v>
      </c>
      <c r="B903" s="30">
        <v>45422.0</v>
      </c>
      <c r="C903" s="31">
        <f t="shared" ref="C903:C904" si="1064">B$3-B903</f>
        <v>490</v>
      </c>
      <c r="D903" s="14" t="s">
        <v>4118</v>
      </c>
      <c r="E903" s="14">
        <v>1.2236359E7</v>
      </c>
      <c r="F903" s="27" t="s">
        <v>52</v>
      </c>
      <c r="G903" s="27">
        <v>24.0</v>
      </c>
      <c r="H903" s="27">
        <v>2.0</v>
      </c>
      <c r="I903" s="27">
        <v>1.0</v>
      </c>
      <c r="J903" s="27">
        <v>27.0</v>
      </c>
      <c r="K903" s="27"/>
      <c r="L903" s="27"/>
      <c r="M903" s="27"/>
      <c r="N903" s="27"/>
      <c r="O903" s="45" t="str">
        <f t="shared" ref="O903:P903" si="1063">IF(M903&gt;0,1,"")</f>
        <v/>
      </c>
      <c r="P903" s="45" t="str">
        <f t="shared" si="1063"/>
        <v/>
      </c>
      <c r="Q903" s="45"/>
      <c r="R903" s="14" t="s">
        <v>1215</v>
      </c>
      <c r="S903" s="35" t="s">
        <v>1216</v>
      </c>
      <c r="T903" s="35" t="s">
        <v>186</v>
      </c>
      <c r="U903" s="35" t="s">
        <v>28</v>
      </c>
      <c r="V903" s="144">
        <v>84116.0</v>
      </c>
      <c r="W903" s="35" t="s">
        <v>29</v>
      </c>
      <c r="X903" s="42" t="s">
        <v>64</v>
      </c>
      <c r="Y903" s="29">
        <f t="shared" ref="Y903:Y904" si="1066">IF(X903="V",B903,IF(X903="C",B903,""))</f>
        <v>45422</v>
      </c>
      <c r="Z903" s="30">
        <v>45485.0</v>
      </c>
      <c r="AA903" s="27" t="s">
        <v>4119</v>
      </c>
      <c r="AB903" s="27" t="str">
        <f t="shared" ref="AB903:AB904" si="1067">IF(X903="V",B$3-Y903,IF(X903="C","",""))</f>
        <v/>
      </c>
      <c r="AC903" s="31">
        <f t="shared" ref="AC903:AC904" si="1068">IF(X903="","",IF(X903="V","",IF(X903="C",Z903-Y903,"Yikes")))</f>
        <v>63</v>
      </c>
      <c r="AD903" s="14" t="s">
        <v>4120</v>
      </c>
      <c r="AF903" s="14"/>
      <c r="AG903" s="14"/>
      <c r="AH903" s="14"/>
      <c r="AI903" s="14"/>
      <c r="AJ903" s="14"/>
      <c r="AK903" s="14"/>
      <c r="AL903" s="14"/>
    </row>
    <row r="904" ht="14.25" customHeight="1">
      <c r="A904" s="14">
        <v>8.0</v>
      </c>
      <c r="B904" s="30">
        <v>45404.0</v>
      </c>
      <c r="C904" s="31">
        <f t="shared" si="1064"/>
        <v>508</v>
      </c>
      <c r="D904" s="14" t="s">
        <v>4121</v>
      </c>
      <c r="E904" s="34">
        <v>79.0</v>
      </c>
      <c r="F904" s="27" t="s">
        <v>52</v>
      </c>
      <c r="G904" s="27">
        <v>32.0</v>
      </c>
      <c r="H904" s="27">
        <v>3.0</v>
      </c>
      <c r="I904" s="27">
        <v>1.0</v>
      </c>
      <c r="J904" s="27">
        <v>36.0</v>
      </c>
      <c r="K904" s="27"/>
      <c r="L904" s="27"/>
      <c r="M904" s="27"/>
      <c r="N904" s="27"/>
      <c r="O904" s="45" t="str">
        <f t="shared" ref="O904:P904" si="1065">IF(M904&gt;0,1,"")</f>
        <v/>
      </c>
      <c r="P904" s="45" t="str">
        <f t="shared" si="1065"/>
        <v/>
      </c>
      <c r="Q904" s="45"/>
      <c r="R904" s="14" t="s">
        <v>1207</v>
      </c>
      <c r="S904" s="35" t="s">
        <v>1208</v>
      </c>
      <c r="T904" s="35" t="s">
        <v>186</v>
      </c>
      <c r="U904" s="35" t="s">
        <v>28</v>
      </c>
      <c r="V904" s="144">
        <v>84116.0</v>
      </c>
      <c r="W904" s="14" t="s">
        <v>29</v>
      </c>
      <c r="X904" s="27" t="s">
        <v>64</v>
      </c>
      <c r="Y904" s="29">
        <f t="shared" si="1066"/>
        <v>45404</v>
      </c>
      <c r="Z904" s="30">
        <v>45485.0</v>
      </c>
      <c r="AA904" s="27" t="s">
        <v>4122</v>
      </c>
      <c r="AB904" s="27" t="str">
        <f t="shared" si="1067"/>
        <v/>
      </c>
      <c r="AC904" s="31">
        <f t="shared" si="1068"/>
        <v>81</v>
      </c>
      <c r="AD904" s="14" t="s">
        <v>4123</v>
      </c>
      <c r="AF904" s="14"/>
      <c r="AG904" s="14"/>
      <c r="AH904" s="14"/>
      <c r="AI904" s="14"/>
      <c r="AJ904" s="14"/>
      <c r="AK904" s="14"/>
      <c r="AL904" s="14"/>
    </row>
    <row r="905" ht="14.25" customHeight="1">
      <c r="A905" s="14"/>
      <c r="B905" s="14"/>
      <c r="C905" s="27"/>
      <c r="D905" s="14"/>
      <c r="F905" s="27"/>
      <c r="G905" s="14"/>
      <c r="H905" s="14"/>
      <c r="I905" s="14"/>
      <c r="J905" s="27"/>
      <c r="K905" s="27"/>
      <c r="L905" s="27"/>
      <c r="M905" s="27"/>
      <c r="N905" s="27"/>
      <c r="O905" s="27"/>
      <c r="P905" s="27"/>
      <c r="Q905" s="27"/>
      <c r="R905" s="14"/>
      <c r="S905" s="14"/>
      <c r="T905" s="14"/>
      <c r="U905" s="14"/>
      <c r="V905" s="66"/>
      <c r="W905" s="14"/>
      <c r="X905" s="27"/>
      <c r="Y905" s="29"/>
      <c r="Z905" s="14"/>
      <c r="AA905" s="27"/>
      <c r="AB905" s="27"/>
      <c r="AC905" s="27"/>
      <c r="AD905" s="14"/>
      <c r="AE905" s="14"/>
      <c r="AF905" s="14"/>
    </row>
    <row r="906" ht="14.25" customHeight="1">
      <c r="A906" s="14">
        <v>4.0</v>
      </c>
      <c r="B906" s="37">
        <v>45385.0</v>
      </c>
      <c r="C906" s="38">
        <f t="shared" ref="C906:C907" si="1069">B$3-B906</f>
        <v>527</v>
      </c>
      <c r="D906" s="39" t="s">
        <v>4073</v>
      </c>
      <c r="E906" s="39">
        <v>25091.0</v>
      </c>
      <c r="F906" s="36" t="s">
        <v>52</v>
      </c>
      <c r="G906" s="36">
        <v>14.0</v>
      </c>
      <c r="H906" s="36">
        <v>3.0</v>
      </c>
      <c r="I906" s="36">
        <v>1.0</v>
      </c>
      <c r="J906" s="36">
        <v>18.0</v>
      </c>
      <c r="K906" s="39"/>
      <c r="L906" s="39"/>
      <c r="M906" s="39"/>
      <c r="N906" s="39"/>
      <c r="O906" s="39"/>
      <c r="P906" s="39"/>
      <c r="Q906" s="39"/>
      <c r="R906" s="39" t="s">
        <v>1280</v>
      </c>
      <c r="S906" s="39" t="s">
        <v>1281</v>
      </c>
      <c r="T906" s="39" t="s">
        <v>277</v>
      </c>
      <c r="U906" s="39" t="s">
        <v>28</v>
      </c>
      <c r="V906" s="81">
        <v>84003.0</v>
      </c>
      <c r="W906" s="39" t="s">
        <v>35</v>
      </c>
      <c r="X906" s="36" t="s">
        <v>64</v>
      </c>
      <c r="Y906" s="37">
        <f t="shared" ref="Y906:Y907" si="1071">IF(X906="V",B906,IF(X906="C",B906,""))</f>
        <v>45385</v>
      </c>
      <c r="Z906" s="37">
        <v>45489.0</v>
      </c>
      <c r="AA906" s="36" t="s">
        <v>4124</v>
      </c>
      <c r="AB906" s="36" t="str">
        <f t="shared" ref="AB906:AB907" si="1072">IF(X906="V",B$3-Y906,IF(X906="C","",""))</f>
        <v/>
      </c>
      <c r="AC906" s="38">
        <f t="shared" ref="AC906:AC907" si="1073">IF(X906="","",IF(X906="V","",IF(X906="C",Z906-Y906,"Yikes")))</f>
        <v>104</v>
      </c>
      <c r="AD906" s="39" t="s">
        <v>4074</v>
      </c>
      <c r="AF906" s="14"/>
      <c r="AG906" s="14"/>
      <c r="AH906" s="14"/>
      <c r="AI906" s="14"/>
      <c r="AJ906" s="14"/>
      <c r="AK906" s="14"/>
      <c r="AL906" s="14"/>
    </row>
    <row r="907" ht="14.25" customHeight="1">
      <c r="A907" s="59">
        <v>34.0</v>
      </c>
      <c r="B907" s="60">
        <v>45432.0</v>
      </c>
      <c r="C907" s="31">
        <f t="shared" si="1069"/>
        <v>480</v>
      </c>
      <c r="D907" s="59" t="s">
        <v>4125</v>
      </c>
      <c r="E907" s="59">
        <v>115255.0</v>
      </c>
      <c r="F907" s="45" t="s">
        <v>52</v>
      </c>
      <c r="G907" s="45">
        <v>168.0</v>
      </c>
      <c r="H907" s="45">
        <v>6.0</v>
      </c>
      <c r="I907" s="45">
        <v>2.0</v>
      </c>
      <c r="J907" s="45">
        <v>176.0</v>
      </c>
      <c r="K907" s="45"/>
      <c r="L907" s="45"/>
      <c r="M907" s="45">
        <v>9.0</v>
      </c>
      <c r="N907" s="45">
        <v>0.0</v>
      </c>
      <c r="O907" s="45">
        <f t="shared" ref="O907:P907" si="1070">IF(M907&gt;0,1,"")</f>
        <v>1</v>
      </c>
      <c r="P907" s="45" t="str">
        <f t="shared" si="1070"/>
        <v/>
      </c>
      <c r="Q907" s="45"/>
      <c r="R907" s="59" t="s">
        <v>1518</v>
      </c>
      <c r="S907" s="59" t="s">
        <v>1520</v>
      </c>
      <c r="T907" s="59" t="s">
        <v>1521</v>
      </c>
      <c r="U907" s="59" t="s">
        <v>28</v>
      </c>
      <c r="V907" s="73">
        <v>84020.0</v>
      </c>
      <c r="W907" s="59" t="s">
        <v>29</v>
      </c>
      <c r="X907" s="45" t="s">
        <v>64</v>
      </c>
      <c r="Y907" s="60">
        <f t="shared" si="1071"/>
        <v>45432</v>
      </c>
      <c r="Z907" s="60">
        <v>45490.0</v>
      </c>
      <c r="AA907" s="45" t="s">
        <v>4126</v>
      </c>
      <c r="AB907" s="45" t="str">
        <f t="shared" si="1072"/>
        <v/>
      </c>
      <c r="AC907" s="61">
        <f t="shared" si="1073"/>
        <v>58</v>
      </c>
      <c r="AD907" s="62" t="s">
        <v>4127</v>
      </c>
      <c r="AF907" s="14"/>
      <c r="AG907" s="14"/>
      <c r="AH907" s="14"/>
      <c r="AI907" s="14"/>
      <c r="AJ907" s="14"/>
      <c r="AK907" s="14"/>
      <c r="AL907" s="14"/>
    </row>
    <row r="908" ht="14.25" customHeight="1">
      <c r="A908" s="14"/>
      <c r="B908" s="14"/>
      <c r="C908" s="27"/>
      <c r="D908" s="14"/>
      <c r="F908" s="27"/>
      <c r="G908" s="14"/>
      <c r="H908" s="14"/>
      <c r="I908" s="14"/>
      <c r="J908" s="27"/>
      <c r="K908" s="27"/>
      <c r="L908" s="27"/>
      <c r="M908" s="27"/>
      <c r="N908" s="27"/>
      <c r="O908" s="27"/>
      <c r="P908" s="27"/>
      <c r="Q908" s="27"/>
      <c r="R908" s="14"/>
      <c r="S908" s="14"/>
      <c r="T908" s="14"/>
      <c r="U908" s="14"/>
      <c r="V908" s="66"/>
      <c r="W908" s="14"/>
      <c r="X908" s="27"/>
      <c r="Y908" s="29"/>
      <c r="Z908" s="14"/>
      <c r="AA908" s="27"/>
      <c r="AB908" s="27"/>
      <c r="AC908" s="27"/>
      <c r="AD908" s="14"/>
      <c r="AE908" s="14"/>
      <c r="AF908" s="14"/>
    </row>
    <row r="909" ht="14.25" customHeight="1">
      <c r="A909" s="14">
        <v>12.0</v>
      </c>
      <c r="B909" s="30">
        <v>45294.0</v>
      </c>
      <c r="C909" s="31">
        <f t="shared" ref="C909:C914" si="1075">B$3-B909</f>
        <v>618</v>
      </c>
      <c r="D909" s="14" t="s">
        <v>3948</v>
      </c>
      <c r="E909" s="34">
        <v>117148.0</v>
      </c>
      <c r="F909" s="27" t="s">
        <v>52</v>
      </c>
      <c r="G909" s="27">
        <v>60.0</v>
      </c>
      <c r="H909" s="27">
        <v>4.0</v>
      </c>
      <c r="I909" s="27">
        <v>2.0</v>
      </c>
      <c r="J909" s="27">
        <v>66.0</v>
      </c>
      <c r="K909" s="27"/>
      <c r="L909" s="27"/>
      <c r="M909" s="27"/>
      <c r="N909" s="27"/>
      <c r="O909" s="45" t="str">
        <f t="shared" ref="O909:P909" si="1074">IF(M909&gt;0,1,"")</f>
        <v/>
      </c>
      <c r="P909" s="45" t="str">
        <f t="shared" si="1074"/>
        <v/>
      </c>
      <c r="Q909" s="45"/>
      <c r="R909" s="14" t="s">
        <v>702</v>
      </c>
      <c r="S909" s="35" t="s">
        <v>703</v>
      </c>
      <c r="T909" s="35" t="s">
        <v>341</v>
      </c>
      <c r="U909" s="35" t="s">
        <v>28</v>
      </c>
      <c r="V909" s="144">
        <v>84118.0</v>
      </c>
      <c r="W909" s="35" t="s">
        <v>29</v>
      </c>
      <c r="X909" s="42" t="s">
        <v>64</v>
      </c>
      <c r="Y909" s="29">
        <f t="shared" ref="Y909:Y914" si="1077">IF(X909="V",B909,IF(X909="C",B909,""))</f>
        <v>45294</v>
      </c>
      <c r="Z909" s="30">
        <v>45496.0</v>
      </c>
      <c r="AA909" s="27" t="s">
        <v>4128</v>
      </c>
      <c r="AB909" s="27" t="str">
        <f t="shared" ref="AB909:AB914" si="1078">IF(X909="V",B$3-Y909,IF(X909="C","",""))</f>
        <v/>
      </c>
      <c r="AC909" s="31">
        <f t="shared" ref="AC909:AC914" si="1079">IF(X909="","",IF(X909="V","",IF(X909="C",Z909-Y909,"Yikes")))</f>
        <v>202</v>
      </c>
      <c r="AD909" s="14" t="s">
        <v>4129</v>
      </c>
      <c r="AF909" s="14"/>
      <c r="AG909" s="14"/>
      <c r="AH909" s="32"/>
      <c r="AI909" s="32"/>
      <c r="AJ909" s="14"/>
      <c r="AK909" s="14"/>
      <c r="AL909" s="14"/>
    </row>
    <row r="910" ht="14.25" customHeight="1">
      <c r="A910" s="14">
        <v>8.0</v>
      </c>
      <c r="B910" s="30">
        <v>45441.0</v>
      </c>
      <c r="C910" s="31">
        <f t="shared" si="1075"/>
        <v>471</v>
      </c>
      <c r="D910" s="14" t="s">
        <v>4130</v>
      </c>
      <c r="E910" s="34">
        <v>107397.0</v>
      </c>
      <c r="F910" s="27" t="s">
        <v>52</v>
      </c>
      <c r="G910" s="27">
        <v>28.0</v>
      </c>
      <c r="H910" s="27">
        <v>3.0</v>
      </c>
      <c r="I910" s="27">
        <v>1.0</v>
      </c>
      <c r="J910" s="27">
        <v>32.0</v>
      </c>
      <c r="K910" s="27"/>
      <c r="L910" s="27"/>
      <c r="M910" s="27"/>
      <c r="N910" s="27"/>
      <c r="O910" s="45" t="str">
        <f t="shared" ref="O910:P910" si="1076">IF(M910&gt;0,1,"")</f>
        <v/>
      </c>
      <c r="P910" s="45" t="str">
        <f t="shared" si="1076"/>
        <v/>
      </c>
      <c r="Q910" s="45"/>
      <c r="R910" s="14" t="s">
        <v>1386</v>
      </c>
      <c r="S910" s="35" t="s">
        <v>1388</v>
      </c>
      <c r="T910" s="35" t="s">
        <v>600</v>
      </c>
      <c r="U910" s="35" t="s">
        <v>28</v>
      </c>
      <c r="V910" s="144">
        <v>84118.0</v>
      </c>
      <c r="W910" s="35" t="s">
        <v>29</v>
      </c>
      <c r="X910" s="42" t="s">
        <v>64</v>
      </c>
      <c r="Y910" s="29">
        <f t="shared" si="1077"/>
        <v>45441</v>
      </c>
      <c r="Z910" s="30">
        <v>45496.0</v>
      </c>
      <c r="AA910" s="27" t="s">
        <v>4131</v>
      </c>
      <c r="AB910" s="27" t="str">
        <f t="shared" si="1078"/>
        <v/>
      </c>
      <c r="AC910" s="31">
        <f t="shared" si="1079"/>
        <v>55</v>
      </c>
      <c r="AD910" s="14" t="s">
        <v>4132</v>
      </c>
      <c r="AF910" s="14"/>
      <c r="AG910" s="14"/>
      <c r="AH910" s="14"/>
      <c r="AI910" s="14"/>
      <c r="AJ910" s="14"/>
      <c r="AK910" s="14"/>
      <c r="AL910" s="14"/>
    </row>
    <row r="911" ht="14.25" customHeight="1">
      <c r="A911" s="59">
        <v>18.0</v>
      </c>
      <c r="B911" s="60">
        <v>45412.0</v>
      </c>
      <c r="C911" s="61">
        <f t="shared" si="1075"/>
        <v>500</v>
      </c>
      <c r="D911" s="59" t="s">
        <v>4133</v>
      </c>
      <c r="E911" s="59">
        <v>1.2240041E7</v>
      </c>
      <c r="F911" s="45" t="s">
        <v>52</v>
      </c>
      <c r="G911" s="45">
        <v>90.0</v>
      </c>
      <c r="H911" s="45">
        <v>6.0</v>
      </c>
      <c r="I911" s="45">
        <v>2.0</v>
      </c>
      <c r="J911" s="45">
        <v>98.0</v>
      </c>
      <c r="K911" s="45"/>
      <c r="L911" s="45"/>
      <c r="M911" s="45"/>
      <c r="N911" s="45"/>
      <c r="O911" s="45"/>
      <c r="P911" s="45"/>
      <c r="Q911" s="45"/>
      <c r="R911" s="59" t="s">
        <v>1148</v>
      </c>
      <c r="S911" s="59" t="s">
        <v>1149</v>
      </c>
      <c r="T911" s="59" t="s">
        <v>617</v>
      </c>
      <c r="U911" s="59" t="s">
        <v>28</v>
      </c>
      <c r="V911" s="73">
        <v>84044.0</v>
      </c>
      <c r="W911" s="59" t="s">
        <v>29</v>
      </c>
      <c r="X911" s="45" t="s">
        <v>1642</v>
      </c>
      <c r="Y911" s="60">
        <f t="shared" si="1077"/>
        <v>45412</v>
      </c>
      <c r="Z911" s="60"/>
      <c r="AA911" s="45"/>
      <c r="AB911" s="45">
        <f t="shared" si="1078"/>
        <v>500</v>
      </c>
      <c r="AC911" s="61" t="str">
        <f t="shared" si="1079"/>
        <v/>
      </c>
      <c r="AD911" s="59" t="s">
        <v>4134</v>
      </c>
      <c r="AF911" s="14"/>
      <c r="AG911" s="14"/>
      <c r="AH911" s="14"/>
      <c r="AI911" s="14"/>
      <c r="AJ911" s="14"/>
      <c r="AK911" s="14"/>
      <c r="AL911" s="14"/>
    </row>
    <row r="912" ht="14.25" customHeight="1">
      <c r="A912" s="14">
        <v>10.0</v>
      </c>
      <c r="B912" s="30">
        <v>45405.0</v>
      </c>
      <c r="C912" s="31">
        <f t="shared" si="1075"/>
        <v>507</v>
      </c>
      <c r="D912" s="14" t="s">
        <v>4135</v>
      </c>
      <c r="E912" s="34">
        <v>1.2245299E7</v>
      </c>
      <c r="F912" s="27" t="s">
        <v>52</v>
      </c>
      <c r="G912" s="27">
        <v>34.0</v>
      </c>
      <c r="H912" s="27">
        <v>3.0</v>
      </c>
      <c r="I912" s="27">
        <v>1.0</v>
      </c>
      <c r="J912" s="27">
        <v>38.0</v>
      </c>
      <c r="K912" s="27"/>
      <c r="L912" s="27"/>
      <c r="M912" s="27"/>
      <c r="N912" s="27"/>
      <c r="O912" s="45" t="str">
        <f t="shared" ref="O912:P912" si="1080">IF(M912&gt;0,1,"")</f>
        <v/>
      </c>
      <c r="P912" s="45" t="str">
        <f t="shared" si="1080"/>
        <v/>
      </c>
      <c r="Q912" s="45"/>
      <c r="R912" s="14" t="s">
        <v>1190</v>
      </c>
      <c r="S912" s="35" t="s">
        <v>1191</v>
      </c>
      <c r="T912" s="35" t="s">
        <v>292</v>
      </c>
      <c r="U912" s="35" t="s">
        <v>28</v>
      </c>
      <c r="V912" s="144">
        <v>84128.0</v>
      </c>
      <c r="W912" s="35" t="s">
        <v>29</v>
      </c>
      <c r="X912" s="42" t="s">
        <v>64</v>
      </c>
      <c r="Y912" s="29">
        <f t="shared" si="1077"/>
        <v>45405</v>
      </c>
      <c r="Z912" s="30">
        <v>45499.0</v>
      </c>
      <c r="AA912" s="27" t="s">
        <v>4136</v>
      </c>
      <c r="AB912" s="27" t="str">
        <f t="shared" si="1078"/>
        <v/>
      </c>
      <c r="AC912" s="31">
        <f t="shared" si="1079"/>
        <v>94</v>
      </c>
      <c r="AD912" s="14" t="s">
        <v>4137</v>
      </c>
      <c r="AF912" s="14"/>
      <c r="AG912" s="14"/>
      <c r="AH912" s="14"/>
      <c r="AI912" s="14"/>
      <c r="AJ912" s="14"/>
      <c r="AK912" s="14"/>
      <c r="AL912" s="14"/>
    </row>
    <row r="913" ht="14.25" customHeight="1">
      <c r="A913" s="14">
        <v>21.0</v>
      </c>
      <c r="B913" s="60">
        <v>45425.0</v>
      </c>
      <c r="C913" s="61">
        <f t="shared" si="1075"/>
        <v>487</v>
      </c>
      <c r="D913" s="59" t="s">
        <v>4138</v>
      </c>
      <c r="E913" s="59">
        <v>1.2232393E7</v>
      </c>
      <c r="F913" s="45" t="s">
        <v>52</v>
      </c>
      <c r="G913" s="45">
        <v>85.0</v>
      </c>
      <c r="H913" s="45">
        <v>4.0</v>
      </c>
      <c r="I913" s="45">
        <v>2.0</v>
      </c>
      <c r="J913" s="45">
        <v>91.0</v>
      </c>
      <c r="K913" s="45"/>
      <c r="L913" s="45"/>
      <c r="M913" s="45"/>
      <c r="N913" s="45"/>
      <c r="O913" s="45"/>
      <c r="P913" s="45"/>
      <c r="Q913" s="45"/>
      <c r="R913" s="59" t="s">
        <v>1332</v>
      </c>
      <c r="S913" s="59" t="s">
        <v>1334</v>
      </c>
      <c r="T913" s="59" t="s">
        <v>186</v>
      </c>
      <c r="U913" s="59" t="s">
        <v>28</v>
      </c>
      <c r="V913" s="73">
        <v>84116.0</v>
      </c>
      <c r="W913" s="59" t="s">
        <v>29</v>
      </c>
      <c r="X913" s="45" t="s">
        <v>64</v>
      </c>
      <c r="Y913" s="60">
        <f t="shared" si="1077"/>
        <v>45425</v>
      </c>
      <c r="Z913" s="60">
        <v>45499.0</v>
      </c>
      <c r="AA913" s="45" t="s">
        <v>4139</v>
      </c>
      <c r="AB913" s="45" t="str">
        <f t="shared" si="1078"/>
        <v/>
      </c>
      <c r="AC913" s="61">
        <f t="shared" si="1079"/>
        <v>74</v>
      </c>
      <c r="AD913" s="59" t="s">
        <v>4140</v>
      </c>
      <c r="AF913" s="14"/>
      <c r="AG913" s="14"/>
      <c r="AH913" s="14"/>
      <c r="AI913" s="14"/>
      <c r="AJ913" s="14"/>
      <c r="AK913" s="14"/>
      <c r="AL913" s="14"/>
    </row>
    <row r="914" ht="14.25" customHeight="1">
      <c r="A914" s="59">
        <v>14.0</v>
      </c>
      <c r="B914" s="60">
        <v>45376.0</v>
      </c>
      <c r="C914" s="31">
        <f t="shared" si="1075"/>
        <v>536</v>
      </c>
      <c r="D914" s="59" t="s">
        <v>4141</v>
      </c>
      <c r="E914" s="59">
        <v>102680.0</v>
      </c>
      <c r="F914" s="45" t="s">
        <v>52</v>
      </c>
      <c r="G914" s="45">
        <v>64.0</v>
      </c>
      <c r="H914" s="45">
        <v>5.0</v>
      </c>
      <c r="I914" s="45">
        <v>1.0</v>
      </c>
      <c r="J914" s="45">
        <v>70.0</v>
      </c>
      <c r="K914" s="45"/>
      <c r="L914" s="45"/>
      <c r="M914" s="45">
        <v>7.0</v>
      </c>
      <c r="N914" s="45">
        <v>0.0</v>
      </c>
      <c r="O914" s="45">
        <f t="shared" ref="O914:P914" si="1081">IF(M914&gt;0,1,"")</f>
        <v>1</v>
      </c>
      <c r="P914" s="45" t="str">
        <f t="shared" si="1081"/>
        <v/>
      </c>
      <c r="Q914" s="45"/>
      <c r="R914" s="59" t="s">
        <v>1165</v>
      </c>
      <c r="S914" s="62" t="s">
        <v>1167</v>
      </c>
      <c r="T914" s="62" t="s">
        <v>186</v>
      </c>
      <c r="U914" s="62" t="s">
        <v>28</v>
      </c>
      <c r="V914" s="114">
        <v>84104.0</v>
      </c>
      <c r="W914" s="62" t="s">
        <v>29</v>
      </c>
      <c r="X914" s="64" t="s">
        <v>64</v>
      </c>
      <c r="Y914" s="60">
        <f t="shared" si="1077"/>
        <v>45376</v>
      </c>
      <c r="Z914" s="60">
        <v>45499.0</v>
      </c>
      <c r="AA914" s="45" t="s">
        <v>4142</v>
      </c>
      <c r="AB914" s="45" t="str">
        <f t="shared" si="1078"/>
        <v/>
      </c>
      <c r="AC914" s="61">
        <f t="shared" si="1079"/>
        <v>123</v>
      </c>
      <c r="AD914" s="62" t="s">
        <v>4143</v>
      </c>
      <c r="AF914" s="14"/>
      <c r="AG914" s="14"/>
      <c r="AH914" s="14"/>
      <c r="AI914" s="14"/>
      <c r="AJ914" s="14"/>
      <c r="AK914" s="14"/>
      <c r="AL914" s="14"/>
    </row>
    <row r="915" ht="14.25" customHeight="1">
      <c r="A915" s="14"/>
      <c r="B915" s="14"/>
      <c r="C915" s="27"/>
      <c r="D915" s="14"/>
      <c r="F915" s="27"/>
      <c r="G915" s="14"/>
      <c r="H915" s="14"/>
      <c r="I915" s="14"/>
      <c r="J915" s="27"/>
      <c r="K915" s="27"/>
      <c r="L915" s="27"/>
      <c r="M915" s="27"/>
      <c r="N915" s="27"/>
      <c r="O915" s="27"/>
      <c r="P915" s="27"/>
      <c r="Q915" s="27"/>
      <c r="R915" s="14"/>
      <c r="S915" s="14"/>
      <c r="T915" s="14"/>
      <c r="U915" s="14"/>
      <c r="V915" s="66"/>
      <c r="W915" s="14"/>
      <c r="X915" s="27"/>
      <c r="Y915" s="29"/>
      <c r="Z915" s="14"/>
      <c r="AA915" s="27"/>
      <c r="AB915" s="27"/>
      <c r="AC915" s="27"/>
      <c r="AD915" s="14"/>
      <c r="AE915" s="14"/>
      <c r="AF915" s="14"/>
    </row>
    <row r="916" ht="14.25" customHeight="1">
      <c r="A916" s="39">
        <v>14.0</v>
      </c>
      <c r="B916" s="37">
        <v>45461.0</v>
      </c>
      <c r="C916" s="38">
        <f t="shared" ref="C916:C926" si="1082">B$3-B916</f>
        <v>451</v>
      </c>
      <c r="D916" s="39" t="s">
        <v>4144</v>
      </c>
      <c r="E916" s="39">
        <v>88612.0</v>
      </c>
      <c r="F916" s="36" t="s">
        <v>52</v>
      </c>
      <c r="G916" s="36">
        <v>70.0</v>
      </c>
      <c r="H916" s="36">
        <v>5.0</v>
      </c>
      <c r="I916" s="36">
        <v>2.0</v>
      </c>
      <c r="J916" s="36">
        <v>77.0</v>
      </c>
      <c r="K916" s="39"/>
      <c r="L916" s="39"/>
      <c r="M916" s="39"/>
      <c r="N916" s="39"/>
      <c r="O916" s="39"/>
      <c r="P916" s="39"/>
      <c r="Q916" s="39"/>
      <c r="R916" s="39" t="s">
        <v>1637</v>
      </c>
      <c r="S916" s="39" t="s">
        <v>1638</v>
      </c>
      <c r="T916" s="39" t="s">
        <v>1627</v>
      </c>
      <c r="U916" s="39" t="s">
        <v>28</v>
      </c>
      <c r="V916" s="81">
        <v>84655.0</v>
      </c>
      <c r="W916" s="39" t="s">
        <v>35</v>
      </c>
      <c r="X916" s="36" t="s">
        <v>64</v>
      </c>
      <c r="Y916" s="37">
        <f t="shared" ref="Y916:Y926" si="1083">IF(X916="V",B916,IF(X916="C",B916,""))</f>
        <v>45461</v>
      </c>
      <c r="Z916" s="37">
        <v>45502.0</v>
      </c>
      <c r="AA916" s="36" t="s">
        <v>4145</v>
      </c>
      <c r="AB916" s="36" t="str">
        <f t="shared" ref="AB916:AB926" si="1084">IF(X916="V",B$3-Y916,IF(X916="C","",""))</f>
        <v/>
      </c>
      <c r="AC916" s="38">
        <f t="shared" ref="AC916:AC926" si="1085">IF(X916="","",IF(X916="V","",IF(X916="C",Z916-Y916,"Yikes")))</f>
        <v>41</v>
      </c>
      <c r="AD916" s="39" t="s">
        <v>4146</v>
      </c>
      <c r="AF916" s="14"/>
      <c r="AG916" s="14"/>
      <c r="AH916" s="14"/>
      <c r="AI916" s="14"/>
      <c r="AJ916" s="14"/>
      <c r="AK916" s="14"/>
      <c r="AL916" s="14"/>
    </row>
    <row r="917" ht="14.25" customHeight="1">
      <c r="A917" s="39">
        <v>6.0</v>
      </c>
      <c r="B917" s="37">
        <v>45461.0</v>
      </c>
      <c r="C917" s="31">
        <f t="shared" si="1082"/>
        <v>451</v>
      </c>
      <c r="D917" s="39" t="s">
        <v>4147</v>
      </c>
      <c r="E917" s="39">
        <v>137507.0</v>
      </c>
      <c r="F917" s="36" t="s">
        <v>52</v>
      </c>
      <c r="G917" s="36">
        <v>22.0</v>
      </c>
      <c r="H917" s="36">
        <v>3.0</v>
      </c>
      <c r="I917" s="36">
        <v>1.0</v>
      </c>
      <c r="J917" s="36">
        <v>26.0</v>
      </c>
      <c r="O917" s="14"/>
      <c r="P917" s="14"/>
      <c r="Q917" s="14"/>
      <c r="R917" s="39" t="s">
        <v>1664</v>
      </c>
      <c r="S917" s="44" t="s">
        <v>1665</v>
      </c>
      <c r="T917" s="39" t="s">
        <v>1627</v>
      </c>
      <c r="U917" s="39" t="s">
        <v>28</v>
      </c>
      <c r="V917" s="81">
        <v>84655.0</v>
      </c>
      <c r="W917" s="39" t="s">
        <v>35</v>
      </c>
      <c r="X917" s="36" t="s">
        <v>64</v>
      </c>
      <c r="Y917" s="37">
        <f t="shared" si="1083"/>
        <v>45461</v>
      </c>
      <c r="Z917" s="37">
        <v>45502.0</v>
      </c>
      <c r="AA917" s="36" t="s">
        <v>4148</v>
      </c>
      <c r="AB917" s="36" t="str">
        <f t="shared" si="1084"/>
        <v/>
      </c>
      <c r="AC917" s="38">
        <f t="shared" si="1085"/>
        <v>41</v>
      </c>
      <c r="AD917" s="39" t="s">
        <v>4149</v>
      </c>
      <c r="AF917" s="14"/>
      <c r="AG917" s="14"/>
      <c r="AH917" s="14"/>
      <c r="AI917" s="14"/>
      <c r="AJ917" s="14"/>
      <c r="AK917" s="14"/>
      <c r="AL917" s="14"/>
    </row>
    <row r="918" ht="14.25" customHeight="1">
      <c r="A918" s="14">
        <v>12.0</v>
      </c>
      <c r="B918" s="30">
        <v>45454.0</v>
      </c>
      <c r="C918" s="31">
        <f t="shared" si="1082"/>
        <v>458</v>
      </c>
      <c r="D918" s="14" t="s">
        <v>4150</v>
      </c>
      <c r="E918" s="34">
        <v>50750.0</v>
      </c>
      <c r="F918" s="27" t="s">
        <v>52</v>
      </c>
      <c r="G918" s="27">
        <v>24.0</v>
      </c>
      <c r="H918" s="27">
        <v>3.0</v>
      </c>
      <c r="I918" s="27">
        <v>1.0</v>
      </c>
      <c r="J918" s="27">
        <v>28.0</v>
      </c>
      <c r="K918" s="27"/>
      <c r="L918" s="27"/>
      <c r="M918" s="27"/>
      <c r="N918" s="27"/>
      <c r="O918" s="45" t="str">
        <f t="shared" ref="O918:P918" si="1086">IF(M918&gt;0,1,"")</f>
        <v/>
      </c>
      <c r="P918" s="45" t="str">
        <f t="shared" si="1086"/>
        <v/>
      </c>
      <c r="Q918" s="45"/>
      <c r="R918" s="14" t="s">
        <v>1432</v>
      </c>
      <c r="S918" s="35" t="s">
        <v>1433</v>
      </c>
      <c r="T918" s="35" t="s">
        <v>186</v>
      </c>
      <c r="U918" s="35" t="s">
        <v>28</v>
      </c>
      <c r="V918" s="144">
        <v>84115.0</v>
      </c>
      <c r="W918" s="35" t="s">
        <v>29</v>
      </c>
      <c r="X918" s="42" t="s">
        <v>64</v>
      </c>
      <c r="Y918" s="29">
        <f t="shared" si="1083"/>
        <v>45454</v>
      </c>
      <c r="Z918" s="30">
        <v>45503.0</v>
      </c>
      <c r="AA918" s="27" t="s">
        <v>4151</v>
      </c>
      <c r="AB918" s="27" t="str">
        <f t="shared" si="1084"/>
        <v/>
      </c>
      <c r="AC918" s="31">
        <f t="shared" si="1085"/>
        <v>49</v>
      </c>
      <c r="AD918" s="14" t="s">
        <v>4152</v>
      </c>
      <c r="AF918" s="14"/>
      <c r="AG918" s="14"/>
      <c r="AH918" s="14"/>
      <c r="AI918" s="14"/>
      <c r="AJ918" s="14"/>
      <c r="AK918" s="14"/>
      <c r="AL918" s="14"/>
    </row>
    <row r="919" ht="14.25" customHeight="1">
      <c r="A919" s="14">
        <v>20.0</v>
      </c>
      <c r="B919" s="60">
        <v>45456.0</v>
      </c>
      <c r="C919" s="61">
        <f t="shared" si="1082"/>
        <v>456</v>
      </c>
      <c r="D919" s="59" t="s">
        <v>4153</v>
      </c>
      <c r="E919" s="59">
        <v>116515.0</v>
      </c>
      <c r="F919" s="45" t="s">
        <v>52</v>
      </c>
      <c r="G919" s="45">
        <v>100.0</v>
      </c>
      <c r="H919" s="45">
        <v>5.0</v>
      </c>
      <c r="I919" s="45">
        <v>2.0</v>
      </c>
      <c r="J919" s="45">
        <v>107.0</v>
      </c>
      <c r="K919" s="45"/>
      <c r="L919" s="45"/>
      <c r="M919" s="45">
        <v>5.0</v>
      </c>
      <c r="N919" s="45">
        <v>0.0</v>
      </c>
      <c r="O919" s="45">
        <f t="shared" ref="O919:P919" si="1087">IF(M919&gt;0,1,"")</f>
        <v>1</v>
      </c>
      <c r="P919" s="45" t="str">
        <f t="shared" si="1087"/>
        <v/>
      </c>
      <c r="Q919" s="45"/>
      <c r="R919" s="59" t="s">
        <v>1442</v>
      </c>
      <c r="S919" s="59" t="s">
        <v>1444</v>
      </c>
      <c r="T919" s="59" t="s">
        <v>186</v>
      </c>
      <c r="U919" s="59" t="s">
        <v>28</v>
      </c>
      <c r="V919" s="73">
        <v>84111.0</v>
      </c>
      <c r="W919" s="59" t="s">
        <v>29</v>
      </c>
      <c r="X919" s="45" t="s">
        <v>64</v>
      </c>
      <c r="Y919" s="60">
        <f t="shared" si="1083"/>
        <v>45456</v>
      </c>
      <c r="Z919" s="60">
        <v>45503.0</v>
      </c>
      <c r="AA919" s="45" t="s">
        <v>4154</v>
      </c>
      <c r="AB919" s="45" t="str">
        <f t="shared" si="1084"/>
        <v/>
      </c>
      <c r="AC919" s="61">
        <f t="shared" si="1085"/>
        <v>47</v>
      </c>
      <c r="AD919" s="59" t="s">
        <v>4155</v>
      </c>
      <c r="AF919" s="14"/>
      <c r="AG919" s="14"/>
      <c r="AH919" s="14"/>
      <c r="AI919" s="14"/>
      <c r="AJ919" s="14"/>
      <c r="AK919" s="14"/>
      <c r="AL919" s="14"/>
    </row>
    <row r="920" ht="14.25" customHeight="1">
      <c r="A920" s="14">
        <v>10.0</v>
      </c>
      <c r="B920" s="30">
        <v>45462.0</v>
      </c>
      <c r="C920" s="31">
        <f t="shared" si="1082"/>
        <v>450</v>
      </c>
      <c r="D920" s="14" t="s">
        <v>4156</v>
      </c>
      <c r="E920" s="34">
        <v>82949.0</v>
      </c>
      <c r="F920" s="27" t="s">
        <v>52</v>
      </c>
      <c r="G920" s="27">
        <v>48.0</v>
      </c>
      <c r="H920" s="27">
        <v>4.0</v>
      </c>
      <c r="I920" s="27">
        <v>1.0</v>
      </c>
      <c r="J920" s="27">
        <v>53.0</v>
      </c>
      <c r="K920" s="27"/>
      <c r="L920" s="27"/>
      <c r="M920" s="27"/>
      <c r="N920" s="27"/>
      <c r="O920" s="45" t="str">
        <f t="shared" ref="O920:P920" si="1088">IF(M920&gt;0,1,"")</f>
        <v/>
      </c>
      <c r="P920" s="45" t="str">
        <f t="shared" si="1088"/>
        <v/>
      </c>
      <c r="Q920" s="45"/>
      <c r="R920" s="14" t="s">
        <v>1427</v>
      </c>
      <c r="S920" s="14" t="s">
        <v>1428</v>
      </c>
      <c r="T920" s="14" t="s">
        <v>186</v>
      </c>
      <c r="U920" s="14" t="s">
        <v>28</v>
      </c>
      <c r="V920" s="66">
        <v>84104.0</v>
      </c>
      <c r="W920" s="14" t="s">
        <v>29</v>
      </c>
      <c r="X920" s="27" t="s">
        <v>64</v>
      </c>
      <c r="Y920" s="30">
        <f t="shared" si="1083"/>
        <v>45462</v>
      </c>
      <c r="Z920" s="30">
        <v>45503.0</v>
      </c>
      <c r="AA920" s="27" t="s">
        <v>4157</v>
      </c>
      <c r="AB920" s="27" t="str">
        <f t="shared" si="1084"/>
        <v/>
      </c>
      <c r="AC920" s="31">
        <f t="shared" si="1085"/>
        <v>41</v>
      </c>
      <c r="AD920" s="14" t="s">
        <v>4158</v>
      </c>
      <c r="AF920" s="14"/>
      <c r="AG920" s="14"/>
      <c r="AH920" s="14"/>
      <c r="AI920" s="14"/>
      <c r="AJ920" s="14"/>
      <c r="AK920" s="14"/>
      <c r="AL920" s="14"/>
    </row>
    <row r="921" ht="14.25" customHeight="1">
      <c r="A921" s="14">
        <v>20.0</v>
      </c>
      <c r="B921" s="30">
        <v>45484.0</v>
      </c>
      <c r="C921" s="31">
        <f t="shared" si="1082"/>
        <v>428</v>
      </c>
      <c r="D921" s="14" t="s">
        <v>4159</v>
      </c>
      <c r="E921" s="34">
        <v>122517.0</v>
      </c>
      <c r="F921" s="27" t="s">
        <v>52</v>
      </c>
      <c r="G921" s="27">
        <v>100.0</v>
      </c>
      <c r="H921" s="27">
        <v>5.0</v>
      </c>
      <c r="I921" s="27">
        <v>2.0</v>
      </c>
      <c r="J921" s="27">
        <v>107.0</v>
      </c>
      <c r="K921" s="27"/>
      <c r="L921" s="27"/>
      <c r="M921" s="27"/>
      <c r="N921" s="27"/>
      <c r="O921" s="45" t="str">
        <f t="shared" ref="O921:P921" si="1089">IF(M921&gt;0,1,"")</f>
        <v/>
      </c>
      <c r="P921" s="45" t="str">
        <f t="shared" si="1089"/>
        <v/>
      </c>
      <c r="Q921" s="45"/>
      <c r="R921" s="14" t="s">
        <v>1491</v>
      </c>
      <c r="S921" s="35" t="s">
        <v>1492</v>
      </c>
      <c r="T921" s="35" t="s">
        <v>186</v>
      </c>
      <c r="U921" s="35" t="s">
        <v>28</v>
      </c>
      <c r="V921" s="144">
        <v>84119.0</v>
      </c>
      <c r="W921" s="35" t="s">
        <v>29</v>
      </c>
      <c r="X921" s="42" t="s">
        <v>64</v>
      </c>
      <c r="Y921" s="29">
        <f t="shared" si="1083"/>
        <v>45484</v>
      </c>
      <c r="Z921" s="30">
        <v>45503.0</v>
      </c>
      <c r="AA921" s="27" t="s">
        <v>4160</v>
      </c>
      <c r="AB921" s="27" t="str">
        <f t="shared" si="1084"/>
        <v/>
      </c>
      <c r="AC921" s="31">
        <f t="shared" si="1085"/>
        <v>19</v>
      </c>
      <c r="AD921" s="14" t="s">
        <v>4161</v>
      </c>
      <c r="AF921" s="14"/>
      <c r="AG921" s="14"/>
      <c r="AH921" s="14"/>
      <c r="AI921" s="14"/>
      <c r="AJ921" s="14"/>
      <c r="AK921" s="14"/>
      <c r="AL921" s="14"/>
    </row>
    <row r="922" ht="14.25" customHeight="1">
      <c r="A922" s="14">
        <v>8.0</v>
      </c>
      <c r="B922" s="30">
        <v>45462.0</v>
      </c>
      <c r="C922" s="31">
        <f t="shared" si="1082"/>
        <v>450</v>
      </c>
      <c r="D922" s="14" t="s">
        <v>4162</v>
      </c>
      <c r="E922" s="34">
        <v>1.2237075E7</v>
      </c>
      <c r="F922" s="27" t="s">
        <v>52</v>
      </c>
      <c r="G922" s="27">
        <v>28.0</v>
      </c>
      <c r="H922" s="27">
        <v>5.0</v>
      </c>
      <c r="I922" s="27">
        <v>1.0</v>
      </c>
      <c r="J922" s="27">
        <v>34.0</v>
      </c>
      <c r="K922" s="27"/>
      <c r="L922" s="27"/>
      <c r="M922" s="27"/>
      <c r="N922" s="27"/>
      <c r="O922" s="45" t="str">
        <f t="shared" ref="O922:P922" si="1090">IF(M922&gt;0,1,"")</f>
        <v/>
      </c>
      <c r="P922" s="45" t="str">
        <f t="shared" si="1090"/>
        <v/>
      </c>
      <c r="Q922" s="45"/>
      <c r="R922" s="14" t="s">
        <v>1466</v>
      </c>
      <c r="S922" s="35" t="s">
        <v>1467</v>
      </c>
      <c r="T922" s="35" t="s">
        <v>292</v>
      </c>
      <c r="U922" s="35" t="s">
        <v>28</v>
      </c>
      <c r="V922" s="144">
        <v>84119.0</v>
      </c>
      <c r="W922" s="35" t="s">
        <v>29</v>
      </c>
      <c r="X922" s="42" t="s">
        <v>64</v>
      </c>
      <c r="Y922" s="29">
        <f t="shared" si="1083"/>
        <v>45462</v>
      </c>
      <c r="Z922" s="30">
        <v>45503.0</v>
      </c>
      <c r="AA922" s="27" t="s">
        <v>4163</v>
      </c>
      <c r="AB922" s="27" t="str">
        <f t="shared" si="1084"/>
        <v/>
      </c>
      <c r="AC922" s="31">
        <f t="shared" si="1085"/>
        <v>41</v>
      </c>
      <c r="AD922" s="14" t="s">
        <v>4164</v>
      </c>
      <c r="AF922" s="14"/>
      <c r="AG922" s="14"/>
      <c r="AH922" s="14"/>
      <c r="AI922" s="14"/>
      <c r="AJ922" s="14"/>
      <c r="AK922" s="14"/>
      <c r="AL922" s="14"/>
    </row>
    <row r="923" ht="14.25" customHeight="1">
      <c r="A923" s="39">
        <v>16.0</v>
      </c>
      <c r="B923" s="37">
        <v>45489.0</v>
      </c>
      <c r="C923" s="38">
        <f t="shared" si="1082"/>
        <v>423</v>
      </c>
      <c r="D923" s="39" t="s">
        <v>4165</v>
      </c>
      <c r="E923" s="39">
        <v>116514.0</v>
      </c>
      <c r="F923" s="36" t="s">
        <v>52</v>
      </c>
      <c r="G923" s="36">
        <v>80.0</v>
      </c>
      <c r="H923" s="36">
        <v>4.0</v>
      </c>
      <c r="I923" s="36">
        <v>2.0</v>
      </c>
      <c r="J923" s="36">
        <v>86.0</v>
      </c>
      <c r="K923" s="36"/>
      <c r="L923" s="36"/>
      <c r="M923" s="36"/>
      <c r="N923" s="36"/>
      <c r="O923" s="36" t="str">
        <f t="shared" ref="O923:P923" si="1091">IF(M923&gt;0,1,"")</f>
        <v/>
      </c>
      <c r="P923" s="36" t="str">
        <f t="shared" si="1091"/>
        <v/>
      </c>
      <c r="Q923" s="36"/>
      <c r="R923" s="39" t="s">
        <v>1732</v>
      </c>
      <c r="S923" s="44" t="s">
        <v>1733</v>
      </c>
      <c r="T923" s="44" t="s">
        <v>243</v>
      </c>
      <c r="U923" s="44" t="s">
        <v>28</v>
      </c>
      <c r="V923" s="167">
        <v>84062.0</v>
      </c>
      <c r="W923" s="44" t="s">
        <v>35</v>
      </c>
      <c r="X923" s="36" t="s">
        <v>64</v>
      </c>
      <c r="Y923" s="37">
        <f t="shared" si="1083"/>
        <v>45489</v>
      </c>
      <c r="Z923" s="37">
        <v>45505.0</v>
      </c>
      <c r="AA923" s="36" t="s">
        <v>4166</v>
      </c>
      <c r="AB923" s="36" t="str">
        <f t="shared" si="1084"/>
        <v/>
      </c>
      <c r="AC923" s="38">
        <f t="shared" si="1085"/>
        <v>16</v>
      </c>
      <c r="AD923" s="39" t="s">
        <v>4167</v>
      </c>
      <c r="AF923" s="14"/>
      <c r="AG923" s="14"/>
      <c r="AH923" s="56"/>
      <c r="AI923" s="56"/>
      <c r="AJ923" s="14"/>
      <c r="AK923" s="14"/>
      <c r="AL923" s="14"/>
    </row>
    <row r="924" ht="14.25" customHeight="1">
      <c r="A924" s="39">
        <v>28.0</v>
      </c>
      <c r="B924" s="37">
        <v>45440.0</v>
      </c>
      <c r="C924" s="31">
        <f t="shared" si="1082"/>
        <v>472</v>
      </c>
      <c r="D924" s="39" t="s">
        <v>4168</v>
      </c>
      <c r="E924" s="39">
        <v>122127.0</v>
      </c>
      <c r="F924" s="36" t="s">
        <v>52</v>
      </c>
      <c r="G924" s="36">
        <v>140.0</v>
      </c>
      <c r="H924" s="36">
        <v>6.0</v>
      </c>
      <c r="I924" s="36">
        <v>2.0</v>
      </c>
      <c r="J924" s="36">
        <v>148.0</v>
      </c>
      <c r="O924" s="14"/>
      <c r="P924" s="14"/>
      <c r="Q924" s="14"/>
      <c r="R924" s="39" t="s">
        <v>1619</v>
      </c>
      <c r="S924" s="44" t="s">
        <v>1621</v>
      </c>
      <c r="T924" s="39" t="s">
        <v>179</v>
      </c>
      <c r="U924" s="39" t="s">
        <v>28</v>
      </c>
      <c r="V924" s="81">
        <v>84043.0</v>
      </c>
      <c r="W924" s="39" t="s">
        <v>35</v>
      </c>
      <c r="X924" s="36" t="s">
        <v>1642</v>
      </c>
      <c r="Y924" s="37">
        <f t="shared" si="1083"/>
        <v>45440</v>
      </c>
      <c r="Z924" s="37"/>
      <c r="AA924" s="36"/>
      <c r="AB924" s="36">
        <f t="shared" si="1084"/>
        <v>472</v>
      </c>
      <c r="AC924" s="38" t="str">
        <f t="shared" si="1085"/>
        <v/>
      </c>
      <c r="AD924" s="39" t="s">
        <v>4169</v>
      </c>
      <c r="AF924" s="14"/>
      <c r="AG924" s="14"/>
      <c r="AH924" s="14"/>
      <c r="AI924" s="14"/>
      <c r="AJ924" s="14"/>
      <c r="AK924" s="14"/>
      <c r="AL924" s="14"/>
    </row>
    <row r="925" ht="14.25" customHeight="1">
      <c r="A925" s="14">
        <v>4.0</v>
      </c>
      <c r="B925" s="30">
        <v>45428.0</v>
      </c>
      <c r="C925" s="31">
        <f t="shared" si="1082"/>
        <v>484</v>
      </c>
      <c r="D925" s="14" t="s">
        <v>4170</v>
      </c>
      <c r="E925" s="34">
        <v>25426.0</v>
      </c>
      <c r="F925" s="27" t="s">
        <v>52</v>
      </c>
      <c r="G925" s="27">
        <v>12.0</v>
      </c>
      <c r="H925" s="27">
        <v>2.0</v>
      </c>
      <c r="I925" s="27">
        <v>1.0</v>
      </c>
      <c r="J925" s="27">
        <v>15.0</v>
      </c>
      <c r="K925" s="27"/>
      <c r="L925" s="27"/>
      <c r="M925" s="27"/>
      <c r="N925" s="27"/>
      <c r="O925" s="45" t="str">
        <f t="shared" ref="O925:P925" si="1092">IF(M925&gt;0,1,"")</f>
        <v/>
      </c>
      <c r="P925" s="45" t="str">
        <f t="shared" si="1092"/>
        <v/>
      </c>
      <c r="Q925" s="45"/>
      <c r="R925" s="14" t="s">
        <v>1064</v>
      </c>
      <c r="S925" s="35" t="s">
        <v>1368</v>
      </c>
      <c r="T925" s="35" t="s">
        <v>186</v>
      </c>
      <c r="U925" s="35" t="s">
        <v>28</v>
      </c>
      <c r="V925" s="144">
        <v>84106.0</v>
      </c>
      <c r="W925" s="35" t="s">
        <v>29</v>
      </c>
      <c r="X925" s="42" t="s">
        <v>64</v>
      </c>
      <c r="Y925" s="29">
        <f t="shared" si="1083"/>
        <v>45428</v>
      </c>
      <c r="Z925" s="30">
        <v>45506.0</v>
      </c>
      <c r="AA925" s="27" t="s">
        <v>4171</v>
      </c>
      <c r="AB925" s="27" t="str">
        <f t="shared" si="1084"/>
        <v/>
      </c>
      <c r="AC925" s="31">
        <f t="shared" si="1085"/>
        <v>78</v>
      </c>
      <c r="AD925" s="14" t="s">
        <v>4172</v>
      </c>
      <c r="AF925" s="14"/>
      <c r="AG925" s="14"/>
      <c r="AH925" s="14"/>
      <c r="AI925" s="14"/>
      <c r="AJ925" s="14"/>
      <c r="AK925" s="14"/>
      <c r="AL925" s="14"/>
    </row>
    <row r="926" ht="14.25" customHeight="1">
      <c r="A926" s="14">
        <v>12.0</v>
      </c>
      <c r="B926" s="30">
        <v>45488.0</v>
      </c>
      <c r="C926" s="31">
        <f t="shared" si="1082"/>
        <v>424</v>
      </c>
      <c r="D926" s="14" t="s">
        <v>4173</v>
      </c>
      <c r="E926" s="34">
        <v>60030.0</v>
      </c>
      <c r="F926" s="27" t="s">
        <v>52</v>
      </c>
      <c r="G926" s="27">
        <v>52.0</v>
      </c>
      <c r="H926" s="27">
        <v>4.0</v>
      </c>
      <c r="I926" s="27">
        <v>1.0</v>
      </c>
      <c r="J926" s="27">
        <v>57.0</v>
      </c>
      <c r="K926" s="27"/>
      <c r="L926" s="27"/>
      <c r="M926" s="27"/>
      <c r="N926" s="27"/>
      <c r="O926" s="45" t="str">
        <f t="shared" ref="O926:P926" si="1093">IF(M926&gt;0,1,"")</f>
        <v/>
      </c>
      <c r="P926" s="45" t="str">
        <f t="shared" si="1093"/>
        <v/>
      </c>
      <c r="Q926" s="45"/>
      <c r="R926" s="14" t="s">
        <v>1476</v>
      </c>
      <c r="S926" s="35" t="s">
        <v>1477</v>
      </c>
      <c r="T926" s="35" t="s">
        <v>292</v>
      </c>
      <c r="U926" s="35" t="s">
        <v>28</v>
      </c>
      <c r="V926" s="144">
        <v>84119.0</v>
      </c>
      <c r="W926" s="35" t="s">
        <v>29</v>
      </c>
      <c r="X926" s="42" t="s">
        <v>64</v>
      </c>
      <c r="Y926" s="29">
        <f t="shared" si="1083"/>
        <v>45488</v>
      </c>
      <c r="Z926" s="30">
        <v>45506.0</v>
      </c>
      <c r="AA926" s="27" t="s">
        <v>4174</v>
      </c>
      <c r="AB926" s="27" t="str">
        <f t="shared" si="1084"/>
        <v/>
      </c>
      <c r="AC926" s="31">
        <f t="shared" si="1085"/>
        <v>18</v>
      </c>
      <c r="AD926" s="14" t="s">
        <v>4175</v>
      </c>
      <c r="AF926" s="14"/>
      <c r="AG926" s="14"/>
      <c r="AH926" s="14"/>
      <c r="AI926" s="14"/>
      <c r="AJ926" s="14"/>
      <c r="AK926" s="14"/>
      <c r="AL926" s="14"/>
    </row>
    <row r="927" ht="14.25" customHeight="1">
      <c r="A927" s="14"/>
      <c r="B927" s="14"/>
      <c r="C927" s="27"/>
      <c r="D927" s="14"/>
      <c r="F927" s="27"/>
      <c r="G927" s="14"/>
      <c r="H927" s="14"/>
      <c r="I927" s="14"/>
      <c r="J927" s="27"/>
      <c r="K927" s="27"/>
      <c r="L927" s="27"/>
      <c r="M927" s="27"/>
      <c r="N927" s="27"/>
      <c r="O927" s="27"/>
      <c r="P927" s="27"/>
      <c r="Q927" s="27"/>
      <c r="R927" s="14"/>
      <c r="S927" s="14"/>
      <c r="T927" s="14"/>
      <c r="U927" s="14"/>
      <c r="V927" s="66"/>
      <c r="W927" s="14"/>
      <c r="X927" s="27"/>
      <c r="Y927" s="29"/>
      <c r="Z927" s="14"/>
      <c r="AA927" s="27"/>
      <c r="AB927" s="27"/>
      <c r="AC927" s="27"/>
      <c r="AD927" s="14"/>
      <c r="AE927" s="14"/>
      <c r="AF927" s="14"/>
    </row>
    <row r="928" ht="14.25" customHeight="1">
      <c r="A928" s="39">
        <v>28.0</v>
      </c>
      <c r="B928" s="37">
        <v>45440.0</v>
      </c>
      <c r="C928" s="31">
        <f t="shared" ref="C928:C931" si="1094">B$3-B928</f>
        <v>472</v>
      </c>
      <c r="D928" s="39" t="s">
        <v>4168</v>
      </c>
      <c r="E928" s="39">
        <v>122127.0</v>
      </c>
      <c r="F928" s="36" t="s">
        <v>52</v>
      </c>
      <c r="G928" s="36">
        <v>140.0</v>
      </c>
      <c r="H928" s="36">
        <v>6.0</v>
      </c>
      <c r="I928" s="36">
        <v>2.0</v>
      </c>
      <c r="J928" s="36">
        <v>148.0</v>
      </c>
      <c r="O928" s="14"/>
      <c r="P928" s="14"/>
      <c r="Q928" s="14"/>
      <c r="R928" s="39" t="s">
        <v>1619</v>
      </c>
      <c r="S928" s="44" t="s">
        <v>1621</v>
      </c>
      <c r="T928" s="39" t="s">
        <v>179</v>
      </c>
      <c r="U928" s="39" t="s">
        <v>28</v>
      </c>
      <c r="V928" s="81">
        <v>84043.0</v>
      </c>
      <c r="W928" s="39" t="s">
        <v>35</v>
      </c>
      <c r="X928" s="36" t="s">
        <v>64</v>
      </c>
      <c r="Y928" s="37">
        <f t="shared" ref="Y928:Y931" si="1096">IF(X928="V",B928,IF(X928="C",B928,""))</f>
        <v>45440</v>
      </c>
      <c r="Z928" s="37">
        <v>45509.0</v>
      </c>
      <c r="AA928" s="36" t="s">
        <v>4176</v>
      </c>
      <c r="AB928" s="36" t="str">
        <f t="shared" ref="AB928:AB931" si="1097">IF(X928="V",B$3-Y928,IF(X928="C","",""))</f>
        <v/>
      </c>
      <c r="AC928" s="38">
        <f t="shared" ref="AC928:AC931" si="1098">IF(X928="","",IF(X928="V","",IF(X928="C",Z928-Y928,"Yikes")))</f>
        <v>69</v>
      </c>
      <c r="AD928" s="39" t="s">
        <v>4177</v>
      </c>
      <c r="AF928" s="14"/>
      <c r="AG928" s="14"/>
      <c r="AH928" s="14"/>
      <c r="AI928" s="14"/>
      <c r="AJ928" s="14"/>
      <c r="AK928" s="14"/>
      <c r="AL928" s="14"/>
    </row>
    <row r="929" ht="14.25" customHeight="1">
      <c r="A929" s="14">
        <v>16.0</v>
      </c>
      <c r="B929" s="30">
        <v>45504.0</v>
      </c>
      <c r="C929" s="31">
        <f t="shared" si="1094"/>
        <v>408</v>
      </c>
      <c r="D929" s="14" t="s">
        <v>4178</v>
      </c>
      <c r="E929" s="34">
        <v>1.2238991E7</v>
      </c>
      <c r="F929" s="27" t="s">
        <v>52</v>
      </c>
      <c r="G929" s="27">
        <v>56.0</v>
      </c>
      <c r="H929" s="27">
        <v>4.0</v>
      </c>
      <c r="I929" s="27">
        <v>1.0</v>
      </c>
      <c r="J929" s="27">
        <v>61.0</v>
      </c>
      <c r="K929" s="27"/>
      <c r="L929" s="27"/>
      <c r="M929" s="27"/>
      <c r="N929" s="27"/>
      <c r="O929" s="45" t="str">
        <f t="shared" ref="O929:P929" si="1095">IF(M929&gt;0,1,"")</f>
        <v/>
      </c>
      <c r="P929" s="45" t="str">
        <f t="shared" si="1095"/>
        <v/>
      </c>
      <c r="Q929" s="45"/>
      <c r="R929" s="14" t="s">
        <v>1529</v>
      </c>
      <c r="S929" s="14" t="s">
        <v>1531</v>
      </c>
      <c r="T929" s="14" t="s">
        <v>292</v>
      </c>
      <c r="U929" s="14" t="s">
        <v>28</v>
      </c>
      <c r="V929" s="66">
        <v>84118.0</v>
      </c>
      <c r="W929" s="14" t="s">
        <v>29</v>
      </c>
      <c r="X929" s="27" t="s">
        <v>64</v>
      </c>
      <c r="Y929" s="30">
        <f t="shared" si="1096"/>
        <v>45504</v>
      </c>
      <c r="Z929" s="30">
        <v>45510.0</v>
      </c>
      <c r="AA929" s="27" t="s">
        <v>4179</v>
      </c>
      <c r="AB929" s="27" t="str">
        <f t="shared" si="1097"/>
        <v/>
      </c>
      <c r="AC929" s="31">
        <f t="shared" si="1098"/>
        <v>6</v>
      </c>
      <c r="AD929" s="14" t="s">
        <v>273</v>
      </c>
      <c r="AF929" s="14"/>
      <c r="AG929" s="14"/>
      <c r="AH929" s="14"/>
      <c r="AI929" s="14"/>
      <c r="AJ929" s="14"/>
      <c r="AK929" s="14"/>
      <c r="AL929" s="14"/>
    </row>
    <row r="930" ht="14.25" customHeight="1">
      <c r="A930" s="59">
        <v>34.0</v>
      </c>
      <c r="B930" s="60">
        <v>45490.0</v>
      </c>
      <c r="C930" s="31">
        <f t="shared" si="1094"/>
        <v>422</v>
      </c>
      <c r="D930" s="59" t="s">
        <v>4180</v>
      </c>
      <c r="E930" s="59">
        <v>115255.0</v>
      </c>
      <c r="F930" s="45" t="s">
        <v>52</v>
      </c>
      <c r="G930" s="45">
        <v>32.0</v>
      </c>
      <c r="H930" s="45">
        <v>1.0</v>
      </c>
      <c r="I930" s="45">
        <v>1.0</v>
      </c>
      <c r="J930" s="45">
        <v>34.0</v>
      </c>
      <c r="K930" s="45"/>
      <c r="L930" s="45"/>
      <c r="M930" s="45">
        <v>9.0</v>
      </c>
      <c r="N930" s="45">
        <v>0.0</v>
      </c>
      <c r="O930" s="45">
        <f t="shared" ref="O930:P930" si="1099">IF(M930&gt;0,1,"")</f>
        <v>1</v>
      </c>
      <c r="P930" s="45" t="str">
        <f t="shared" si="1099"/>
        <v/>
      </c>
      <c r="Q930" s="45"/>
      <c r="R930" s="59" t="s">
        <v>1518</v>
      </c>
      <c r="S930" s="59" t="s">
        <v>1520</v>
      </c>
      <c r="T930" s="59" t="s">
        <v>1521</v>
      </c>
      <c r="U930" s="59" t="s">
        <v>28</v>
      </c>
      <c r="V930" s="73">
        <v>84020.0</v>
      </c>
      <c r="W930" s="59" t="s">
        <v>29</v>
      </c>
      <c r="X930" s="45" t="s">
        <v>64</v>
      </c>
      <c r="Y930" s="60">
        <f t="shared" si="1096"/>
        <v>45490</v>
      </c>
      <c r="Z930" s="60">
        <v>45510.0</v>
      </c>
      <c r="AA930" s="45" t="s">
        <v>4181</v>
      </c>
      <c r="AB930" s="45" t="str">
        <f t="shared" si="1097"/>
        <v/>
      </c>
      <c r="AC930" s="61">
        <f t="shared" si="1098"/>
        <v>20</v>
      </c>
      <c r="AD930" s="62" t="s">
        <v>4182</v>
      </c>
      <c r="AF930" s="14"/>
      <c r="AG930" s="14"/>
      <c r="AH930" s="14"/>
      <c r="AI930" s="14"/>
      <c r="AJ930" s="14"/>
      <c r="AK930" s="14"/>
      <c r="AL930" s="14"/>
    </row>
    <row r="931" ht="14.25" customHeight="1">
      <c r="A931" s="14">
        <v>6.0</v>
      </c>
      <c r="B931" s="30">
        <v>45428.0</v>
      </c>
      <c r="C931" s="31">
        <f t="shared" si="1094"/>
        <v>484</v>
      </c>
      <c r="D931" s="14" t="s">
        <v>4108</v>
      </c>
      <c r="E931" s="34">
        <v>116703.0</v>
      </c>
      <c r="F931" s="27" t="s">
        <v>52</v>
      </c>
      <c r="G931" s="27">
        <v>24.0</v>
      </c>
      <c r="H931" s="27">
        <v>3.0</v>
      </c>
      <c r="I931" s="27">
        <v>1.0</v>
      </c>
      <c r="J931" s="27">
        <v>28.0</v>
      </c>
      <c r="K931" s="27"/>
      <c r="L931" s="27"/>
      <c r="M931" s="27"/>
      <c r="N931" s="27"/>
      <c r="O931" s="45" t="str">
        <f t="shared" ref="O931:P931" si="1100">IF(M931&gt;0,1,"")</f>
        <v/>
      </c>
      <c r="P931" s="45" t="str">
        <f t="shared" si="1100"/>
        <v/>
      </c>
      <c r="Q931" s="45"/>
      <c r="R931" s="14" t="s">
        <v>1365</v>
      </c>
      <c r="S931" s="35" t="s">
        <v>1366</v>
      </c>
      <c r="T931" s="35" t="s">
        <v>186</v>
      </c>
      <c r="U931" s="35" t="s">
        <v>28</v>
      </c>
      <c r="V931" s="144">
        <v>84111.0</v>
      </c>
      <c r="W931" s="35" t="s">
        <v>29</v>
      </c>
      <c r="X931" s="42" t="s">
        <v>1642</v>
      </c>
      <c r="Y931" s="29">
        <f t="shared" si="1096"/>
        <v>45428</v>
      </c>
      <c r="Z931" s="30"/>
      <c r="AA931" s="27"/>
      <c r="AB931" s="27">
        <f t="shared" si="1097"/>
        <v>484</v>
      </c>
      <c r="AC931" s="31" t="str">
        <f t="shared" si="1098"/>
        <v/>
      </c>
      <c r="AD931" s="14" t="s">
        <v>4109</v>
      </c>
      <c r="AF931" s="14"/>
      <c r="AG931" s="14"/>
      <c r="AH931" s="14"/>
      <c r="AI931" s="14"/>
      <c r="AJ931" s="14"/>
      <c r="AK931" s="14"/>
      <c r="AL931" s="14"/>
    </row>
    <row r="932" ht="14.25" customHeight="1">
      <c r="A932" s="14"/>
      <c r="B932" s="14"/>
      <c r="C932" s="27"/>
      <c r="D932" s="14"/>
      <c r="F932" s="27"/>
      <c r="G932" s="14"/>
      <c r="H932" s="14"/>
      <c r="I932" s="14"/>
      <c r="J932" s="27"/>
      <c r="K932" s="27"/>
      <c r="L932" s="27"/>
      <c r="M932" s="27"/>
      <c r="N932" s="27"/>
      <c r="O932" s="27"/>
      <c r="P932" s="27"/>
      <c r="Q932" s="27"/>
      <c r="R932" s="14"/>
      <c r="S932" s="14"/>
      <c r="T932" s="14"/>
      <c r="U932" s="14"/>
      <c r="V932" s="66"/>
      <c r="W932" s="14"/>
      <c r="X932" s="27"/>
      <c r="Y932" s="29"/>
      <c r="Z932" s="14"/>
      <c r="AA932" s="27"/>
      <c r="AB932" s="27"/>
      <c r="AC932" s="27"/>
      <c r="AD932" s="14"/>
      <c r="AE932" s="14"/>
      <c r="AF932" s="14"/>
    </row>
    <row r="933" ht="14.25" customHeight="1">
      <c r="A933" s="39">
        <v>8.0</v>
      </c>
      <c r="B933" s="37">
        <v>45378.0</v>
      </c>
      <c r="C933" s="38">
        <f>B$3-B933</f>
        <v>534</v>
      </c>
      <c r="D933" s="39" t="s">
        <v>44</v>
      </c>
      <c r="E933" s="40">
        <v>1.2246369E7</v>
      </c>
      <c r="F933" s="36" t="s">
        <v>45</v>
      </c>
      <c r="G933" s="36">
        <v>26.0</v>
      </c>
      <c r="H933" s="36">
        <v>3.0</v>
      </c>
      <c r="I933" s="36">
        <v>1.0</v>
      </c>
      <c r="J933" s="36">
        <v>30.0</v>
      </c>
      <c r="O933" s="14"/>
      <c r="P933" s="14"/>
      <c r="Q933" s="14"/>
      <c r="R933" s="39" t="s">
        <v>46</v>
      </c>
      <c r="S933" s="39" t="s">
        <v>47</v>
      </c>
      <c r="T933" s="39" t="s">
        <v>48</v>
      </c>
      <c r="U933" s="39" t="s">
        <v>28</v>
      </c>
      <c r="V933" s="81">
        <v>84006.0</v>
      </c>
      <c r="W933" s="39" t="s">
        <v>35</v>
      </c>
      <c r="X933" s="36" t="s">
        <v>64</v>
      </c>
      <c r="Y933" s="37">
        <f>IF(X933="V",B933,IF(X933="C",B933,""))</f>
        <v>45378</v>
      </c>
      <c r="Z933" s="37">
        <v>45518.0</v>
      </c>
      <c r="AA933" s="36" t="s">
        <v>4183</v>
      </c>
      <c r="AB933" s="36" t="str">
        <f>IF(X933="V",B$3-Y933,IF(X933="C","",""))</f>
        <v/>
      </c>
      <c r="AC933" s="38">
        <f>IF(X933="","",IF(X933="V","",IF(X933="C",Z933-Y933,"Yikes")))</f>
        <v>140</v>
      </c>
      <c r="AD933" s="39" t="s">
        <v>4184</v>
      </c>
      <c r="AF933" s="14"/>
      <c r="AG933" s="14"/>
      <c r="AH933" s="14"/>
      <c r="AI933" s="14"/>
      <c r="AJ933" s="14"/>
      <c r="AK933" s="14"/>
      <c r="AL933" s="14"/>
    </row>
    <row r="934" ht="14.25" customHeight="1">
      <c r="A934" s="14"/>
      <c r="B934" s="14"/>
      <c r="C934" s="27"/>
      <c r="D934" s="14"/>
      <c r="F934" s="27"/>
      <c r="G934" s="14"/>
      <c r="H934" s="14"/>
      <c r="I934" s="14"/>
      <c r="J934" s="27"/>
      <c r="K934" s="27"/>
      <c r="L934" s="27"/>
      <c r="M934" s="27"/>
      <c r="N934" s="27"/>
      <c r="O934" s="27"/>
      <c r="P934" s="27"/>
      <c r="Q934" s="27"/>
      <c r="R934" s="14"/>
      <c r="S934" s="14"/>
      <c r="T934" s="14"/>
      <c r="U934" s="14"/>
      <c r="V934" s="66"/>
      <c r="W934" s="14"/>
      <c r="X934" s="27"/>
      <c r="Y934" s="29"/>
      <c r="Z934" s="14"/>
      <c r="AA934" s="27"/>
      <c r="AB934" s="27"/>
      <c r="AC934" s="27"/>
      <c r="AD934" s="14"/>
      <c r="AE934" s="14"/>
      <c r="AF934" s="14"/>
    </row>
    <row r="935" ht="14.25" customHeight="1">
      <c r="A935" s="39">
        <v>10.0</v>
      </c>
      <c r="B935" s="37">
        <v>45505.0</v>
      </c>
      <c r="C935" s="38">
        <f t="shared" ref="C935:C936" si="1101">B$3-B935</f>
        <v>407</v>
      </c>
      <c r="D935" s="39" t="s">
        <v>4185</v>
      </c>
      <c r="E935" s="40">
        <v>56567.0</v>
      </c>
      <c r="F935" s="36" t="s">
        <v>52</v>
      </c>
      <c r="G935" s="36">
        <v>34.0</v>
      </c>
      <c r="H935" s="36">
        <v>4.0</v>
      </c>
      <c r="I935" s="36">
        <v>1.0</v>
      </c>
      <c r="J935" s="36">
        <v>39.0</v>
      </c>
      <c r="O935" s="14"/>
      <c r="P935" s="14"/>
      <c r="Q935" s="14"/>
      <c r="R935" s="39" t="s">
        <v>1867</v>
      </c>
      <c r="S935" s="39" t="s">
        <v>1868</v>
      </c>
      <c r="T935" s="39" t="s">
        <v>179</v>
      </c>
      <c r="U935" s="39" t="s">
        <v>28</v>
      </c>
      <c r="V935" s="81">
        <v>84043.0</v>
      </c>
      <c r="W935" s="39" t="s">
        <v>35</v>
      </c>
      <c r="X935" s="36" t="s">
        <v>64</v>
      </c>
      <c r="Y935" s="37">
        <f t="shared" ref="Y935:Y936" si="1103">IF(X935="V",B935,IF(X935="C",B935,""))</f>
        <v>45505</v>
      </c>
      <c r="Z935" s="37">
        <v>45524.0</v>
      </c>
      <c r="AA935" s="36" t="s">
        <v>4186</v>
      </c>
      <c r="AB935" s="36" t="str">
        <f t="shared" ref="AB935:AB936" si="1104">IF(X935="V",B$3-Y935,IF(X935="C","",""))</f>
        <v/>
      </c>
      <c r="AC935" s="38">
        <f t="shared" ref="AC935:AC936" si="1105">IF(X935="","",IF(X935="V","",IF(X935="C",Z935-Y935,"Yikes")))</f>
        <v>19</v>
      </c>
      <c r="AD935" s="39" t="s">
        <v>4187</v>
      </c>
      <c r="AE935" s="14"/>
      <c r="AF935" s="14"/>
      <c r="AG935" s="14"/>
      <c r="AH935" s="14"/>
      <c r="AI935" s="14"/>
      <c r="AJ935" s="14"/>
      <c r="AK935" s="14"/>
      <c r="AL935" s="14"/>
    </row>
    <row r="936" ht="14.25" customHeight="1">
      <c r="A936" s="88">
        <v>8.0</v>
      </c>
      <c r="B936" s="187">
        <v>44911.0</v>
      </c>
      <c r="C936" s="188">
        <f t="shared" si="1101"/>
        <v>1001</v>
      </c>
      <c r="D936" s="88" t="s">
        <v>4066</v>
      </c>
      <c r="E936" s="88">
        <v>50143.0</v>
      </c>
      <c r="F936" s="189" t="s">
        <v>52</v>
      </c>
      <c r="G936" s="189">
        <v>28.0</v>
      </c>
      <c r="H936" s="189">
        <v>3.0</v>
      </c>
      <c r="I936" s="189">
        <v>1.0</v>
      </c>
      <c r="J936" s="189">
        <v>32.0</v>
      </c>
      <c r="K936" s="189"/>
      <c r="L936" s="189"/>
      <c r="M936" s="189"/>
      <c r="N936" s="189"/>
      <c r="O936" s="189" t="str">
        <f t="shared" ref="O936:P936" si="1102">IF(M936&gt;0,1,"")</f>
        <v/>
      </c>
      <c r="P936" s="189" t="str">
        <f t="shared" si="1102"/>
        <v/>
      </c>
      <c r="Q936" s="189"/>
      <c r="R936" s="88" t="s">
        <v>4067</v>
      </c>
      <c r="S936" s="80" t="s">
        <v>4068</v>
      </c>
      <c r="T936" s="80" t="s">
        <v>437</v>
      </c>
      <c r="U936" s="80" t="s">
        <v>28</v>
      </c>
      <c r="V936" s="117">
        <v>84065.0</v>
      </c>
      <c r="W936" s="80" t="s">
        <v>29</v>
      </c>
      <c r="X936" s="113"/>
      <c r="Y936" s="190" t="str">
        <f t="shared" si="1103"/>
        <v/>
      </c>
      <c r="Z936" s="187">
        <v>45527.0</v>
      </c>
      <c r="AA936" s="189" t="s">
        <v>4188</v>
      </c>
      <c r="AB936" s="189" t="str">
        <f t="shared" si="1104"/>
        <v/>
      </c>
      <c r="AC936" s="188" t="str">
        <f t="shared" si="1105"/>
        <v/>
      </c>
      <c r="AD936" s="88" t="s">
        <v>4189</v>
      </c>
      <c r="AE936" s="56"/>
      <c r="AF936" s="14"/>
      <c r="AG936" s="14"/>
      <c r="AH936" s="14"/>
      <c r="AI936" s="14"/>
      <c r="AJ936" s="53"/>
      <c r="AK936" s="53"/>
      <c r="AL936" s="53"/>
    </row>
    <row r="937" ht="14.25" customHeight="1">
      <c r="A937" s="14"/>
      <c r="B937" s="14"/>
      <c r="C937" s="27"/>
      <c r="D937" s="14"/>
      <c r="F937" s="27"/>
      <c r="G937" s="14"/>
      <c r="H937" s="14"/>
      <c r="I937" s="14"/>
      <c r="J937" s="27"/>
      <c r="K937" s="27"/>
      <c r="L937" s="27"/>
      <c r="M937" s="27"/>
      <c r="N937" s="27"/>
      <c r="O937" s="27"/>
      <c r="P937" s="27"/>
      <c r="Q937" s="27"/>
      <c r="R937" s="14"/>
      <c r="S937" s="14"/>
      <c r="T937" s="14"/>
      <c r="U937" s="14"/>
      <c r="V937" s="66"/>
      <c r="W937" s="14"/>
      <c r="X937" s="27"/>
      <c r="Y937" s="29"/>
      <c r="Z937" s="14"/>
      <c r="AA937" s="27"/>
      <c r="AB937" s="27"/>
      <c r="AC937" s="27"/>
      <c r="AD937" s="14"/>
      <c r="AE937" s="14"/>
      <c r="AF937" s="14"/>
    </row>
    <row r="938" ht="14.25" customHeight="1">
      <c r="A938" s="39">
        <v>12.0</v>
      </c>
      <c r="B938" s="37">
        <v>45446.0</v>
      </c>
      <c r="C938" s="38">
        <f t="shared" ref="C938:C945" si="1107">B$3-B938</f>
        <v>466</v>
      </c>
      <c r="D938" s="39" t="s">
        <v>4190</v>
      </c>
      <c r="E938" s="39">
        <v>42581.0</v>
      </c>
      <c r="F938" s="36" t="s">
        <v>52</v>
      </c>
      <c r="G938" s="36">
        <v>44.0</v>
      </c>
      <c r="H938" s="36">
        <v>5.0</v>
      </c>
      <c r="I938" s="36">
        <v>2.0</v>
      </c>
      <c r="J938" s="36">
        <v>51.0</v>
      </c>
      <c r="K938" s="36"/>
      <c r="L938" s="36"/>
      <c r="M938" s="36"/>
      <c r="N938" s="36"/>
      <c r="O938" s="36" t="str">
        <f t="shared" ref="O938:P938" si="1106">IF(M938&gt;0,1,"")</f>
        <v/>
      </c>
      <c r="P938" s="36" t="str">
        <f t="shared" si="1106"/>
        <v/>
      </c>
      <c r="Q938" s="36"/>
      <c r="R938" s="39" t="s">
        <v>1574</v>
      </c>
      <c r="S938" s="44" t="s">
        <v>1575</v>
      </c>
      <c r="T938" s="44" t="s">
        <v>114</v>
      </c>
      <c r="U938" s="44" t="s">
        <v>28</v>
      </c>
      <c r="V938" s="167">
        <v>84660.0</v>
      </c>
      <c r="W938" s="44" t="s">
        <v>35</v>
      </c>
      <c r="X938" s="36" t="s">
        <v>64</v>
      </c>
      <c r="Y938" s="37">
        <f t="shared" ref="Y938:Y945" si="1109">IF(X938="V",B938,IF(X938="C",B938,""))</f>
        <v>45446</v>
      </c>
      <c r="Z938" s="37">
        <v>45531.0</v>
      </c>
      <c r="AA938" s="36" t="s">
        <v>4191</v>
      </c>
      <c r="AB938" s="36" t="str">
        <f t="shared" ref="AB938:AB945" si="1110">IF(X938="V",B$3-Y938,IF(X938="C","",""))</f>
        <v/>
      </c>
      <c r="AC938" s="38">
        <f t="shared" ref="AC938:AC945" si="1111">IF(X938="","",IF(X938="V","",IF(X938="C",Z938-Y938,"Yikes")))</f>
        <v>85</v>
      </c>
      <c r="AD938" s="39" t="s">
        <v>4192</v>
      </c>
      <c r="AF938" s="14"/>
      <c r="AG938" s="14"/>
      <c r="AH938" s="56"/>
      <c r="AI938" s="56"/>
      <c r="AJ938" s="14"/>
      <c r="AK938" s="14"/>
      <c r="AL938" s="14"/>
    </row>
    <row r="939" ht="14.25" customHeight="1">
      <c r="A939" s="39">
        <v>8.0</v>
      </c>
      <c r="B939" s="37">
        <v>45434.0</v>
      </c>
      <c r="C939" s="38">
        <f t="shared" si="1107"/>
        <v>478</v>
      </c>
      <c r="D939" s="39" t="s">
        <v>4193</v>
      </c>
      <c r="E939" s="39">
        <v>31198.0</v>
      </c>
      <c r="F939" s="36" t="s">
        <v>52</v>
      </c>
      <c r="G939" s="36">
        <v>26.0</v>
      </c>
      <c r="H939" s="36">
        <v>3.0</v>
      </c>
      <c r="I939" s="36">
        <v>1.0</v>
      </c>
      <c r="J939" s="36">
        <v>30.0</v>
      </c>
      <c r="K939" s="36"/>
      <c r="L939" s="36"/>
      <c r="M939" s="36"/>
      <c r="N939" s="36"/>
      <c r="O939" s="36" t="str">
        <f t="shared" ref="O939:P939" si="1108">IF(M939&gt;0,1,"")</f>
        <v/>
      </c>
      <c r="P939" s="36" t="str">
        <f t="shared" si="1108"/>
        <v/>
      </c>
      <c r="Q939" s="36"/>
      <c r="R939" s="39" t="s">
        <v>1570</v>
      </c>
      <c r="S939" s="44" t="s">
        <v>1571</v>
      </c>
      <c r="T939" s="44" t="s">
        <v>114</v>
      </c>
      <c r="U939" s="44" t="s">
        <v>28</v>
      </c>
      <c r="V939" s="167">
        <v>84660.0</v>
      </c>
      <c r="W939" s="44" t="s">
        <v>35</v>
      </c>
      <c r="X939" s="36" t="s">
        <v>64</v>
      </c>
      <c r="Y939" s="37">
        <f t="shared" si="1109"/>
        <v>45434</v>
      </c>
      <c r="Z939" s="37">
        <v>45531.0</v>
      </c>
      <c r="AA939" s="36" t="s">
        <v>4194</v>
      </c>
      <c r="AB939" s="36" t="str">
        <f t="shared" si="1110"/>
        <v/>
      </c>
      <c r="AC939" s="38">
        <f t="shared" si="1111"/>
        <v>97</v>
      </c>
      <c r="AD939" s="39" t="s">
        <v>4195</v>
      </c>
      <c r="AF939" s="14"/>
      <c r="AG939" s="14"/>
      <c r="AH939" s="56"/>
      <c r="AI939" s="56"/>
      <c r="AJ939" s="14"/>
      <c r="AK939" s="14"/>
      <c r="AL939" s="14"/>
    </row>
    <row r="940" ht="14.25" customHeight="1">
      <c r="A940" s="39">
        <v>12.0</v>
      </c>
      <c r="B940" s="37">
        <v>45433.0</v>
      </c>
      <c r="C940" s="38">
        <f t="shared" si="1107"/>
        <v>479</v>
      </c>
      <c r="D940" s="39" t="s">
        <v>4196</v>
      </c>
      <c r="E940" s="40">
        <v>42543.0</v>
      </c>
      <c r="F940" s="36" t="s">
        <v>52</v>
      </c>
      <c r="G940" s="36">
        <v>44.0</v>
      </c>
      <c r="H940" s="36">
        <v>4.0</v>
      </c>
      <c r="I940" s="36">
        <v>2.0</v>
      </c>
      <c r="J940" s="36">
        <v>50.0</v>
      </c>
      <c r="O940" s="14"/>
      <c r="P940" s="14"/>
      <c r="Q940" s="14"/>
      <c r="R940" s="39" t="s">
        <v>1452</v>
      </c>
      <c r="S940" s="39" t="s">
        <v>4197</v>
      </c>
      <c r="T940" s="39" t="s">
        <v>114</v>
      </c>
      <c r="U940" s="39" t="s">
        <v>28</v>
      </c>
      <c r="V940" s="81">
        <v>84660.0</v>
      </c>
      <c r="W940" s="39" t="s">
        <v>35</v>
      </c>
      <c r="X940" s="36" t="s">
        <v>64</v>
      </c>
      <c r="Y940" s="37">
        <f t="shared" si="1109"/>
        <v>45433</v>
      </c>
      <c r="Z940" s="37">
        <v>45531.0</v>
      </c>
      <c r="AA940" s="36" t="s">
        <v>4198</v>
      </c>
      <c r="AB940" s="36" t="str">
        <f t="shared" si="1110"/>
        <v/>
      </c>
      <c r="AC940" s="38">
        <f t="shared" si="1111"/>
        <v>98</v>
      </c>
      <c r="AD940" s="39" t="s">
        <v>4199</v>
      </c>
      <c r="AE940" s="14"/>
      <c r="AF940" s="14"/>
      <c r="AG940" s="14"/>
      <c r="AH940" s="14"/>
      <c r="AI940" s="14"/>
      <c r="AJ940" s="14"/>
      <c r="AK940" s="14"/>
      <c r="AL940" s="14"/>
    </row>
    <row r="941" ht="14.25" customHeight="1">
      <c r="A941" s="39">
        <v>12.0</v>
      </c>
      <c r="B941" s="37">
        <v>45502.0</v>
      </c>
      <c r="C941" s="38">
        <f t="shared" si="1107"/>
        <v>410</v>
      </c>
      <c r="D941" s="39" t="s">
        <v>4200</v>
      </c>
      <c r="E941" s="39">
        <v>214474.0</v>
      </c>
      <c r="F941" s="36" t="s">
        <v>52</v>
      </c>
      <c r="G941" s="36">
        <v>50.0</v>
      </c>
      <c r="H941" s="36">
        <v>5.0</v>
      </c>
      <c r="I941" s="36">
        <v>2.0</v>
      </c>
      <c r="J941" s="36">
        <v>57.0</v>
      </c>
      <c r="O941" s="14"/>
      <c r="P941" s="14"/>
      <c r="Q941" s="14"/>
      <c r="R941" s="39" t="s">
        <v>1880</v>
      </c>
      <c r="S941" s="44" t="s">
        <v>1881</v>
      </c>
      <c r="T941" s="39" t="s">
        <v>1882</v>
      </c>
      <c r="U941" s="39" t="s">
        <v>28</v>
      </c>
      <c r="V941" s="81">
        <v>84664.0</v>
      </c>
      <c r="W941" s="39" t="s">
        <v>35</v>
      </c>
      <c r="X941" s="36" t="s">
        <v>64</v>
      </c>
      <c r="Y941" s="37">
        <f t="shared" si="1109"/>
        <v>45502</v>
      </c>
      <c r="Z941" s="37">
        <v>45531.0</v>
      </c>
      <c r="AA941" s="36" t="s">
        <v>4201</v>
      </c>
      <c r="AB941" s="36" t="str">
        <f t="shared" si="1110"/>
        <v/>
      </c>
      <c r="AC941" s="38">
        <f t="shared" si="1111"/>
        <v>29</v>
      </c>
      <c r="AD941" s="39" t="s">
        <v>4202</v>
      </c>
      <c r="AF941" s="14"/>
      <c r="AG941" s="14"/>
      <c r="AH941" s="14"/>
      <c r="AI941" s="14"/>
      <c r="AJ941" s="14"/>
      <c r="AK941" s="14"/>
      <c r="AL941" s="14"/>
    </row>
    <row r="942" ht="14.25" customHeight="1">
      <c r="A942" s="39">
        <v>9.0</v>
      </c>
      <c r="B942" s="37">
        <v>45502.0</v>
      </c>
      <c r="C942" s="38">
        <f t="shared" si="1107"/>
        <v>410</v>
      </c>
      <c r="D942" s="39" t="s">
        <v>4203</v>
      </c>
      <c r="E942" s="39">
        <v>63262.0</v>
      </c>
      <c r="F942" s="36" t="s">
        <v>52</v>
      </c>
      <c r="G942" s="36">
        <v>35.0</v>
      </c>
      <c r="H942" s="36">
        <v>5.0</v>
      </c>
      <c r="I942" s="36">
        <v>2.0</v>
      </c>
      <c r="J942" s="36">
        <v>42.0</v>
      </c>
      <c r="O942" s="14"/>
      <c r="P942" s="14"/>
      <c r="Q942" s="14"/>
      <c r="R942" s="39" t="s">
        <v>1885</v>
      </c>
      <c r="S942" s="44" t="s">
        <v>1886</v>
      </c>
      <c r="T942" s="39" t="s">
        <v>1882</v>
      </c>
      <c r="U942" s="39" t="s">
        <v>28</v>
      </c>
      <c r="V942" s="81">
        <v>84664.0</v>
      </c>
      <c r="W942" s="39" t="s">
        <v>35</v>
      </c>
      <c r="X942" s="36" t="s">
        <v>64</v>
      </c>
      <c r="Y942" s="37">
        <f t="shared" si="1109"/>
        <v>45502</v>
      </c>
      <c r="Z942" s="37">
        <v>45531.0</v>
      </c>
      <c r="AA942" s="36" t="s">
        <v>4204</v>
      </c>
      <c r="AB942" s="36" t="str">
        <f t="shared" si="1110"/>
        <v/>
      </c>
      <c r="AC942" s="38">
        <f t="shared" si="1111"/>
        <v>29</v>
      </c>
      <c r="AD942" s="39" t="s">
        <v>4205</v>
      </c>
      <c r="AF942" s="14"/>
      <c r="AG942" s="14"/>
      <c r="AH942" s="14"/>
      <c r="AI942" s="14"/>
      <c r="AJ942" s="14"/>
      <c r="AK942" s="14"/>
      <c r="AL942" s="14"/>
    </row>
    <row r="943" ht="14.25" customHeight="1">
      <c r="A943" s="14">
        <v>4.0</v>
      </c>
      <c r="B943" s="30">
        <v>45512.0</v>
      </c>
      <c r="C943" s="31">
        <f t="shared" si="1107"/>
        <v>400</v>
      </c>
      <c r="D943" s="14" t="s">
        <v>4206</v>
      </c>
      <c r="E943" s="34">
        <v>1.2242671E7</v>
      </c>
      <c r="F943" s="27" t="s">
        <v>52</v>
      </c>
      <c r="G943" s="27">
        <v>12.0</v>
      </c>
      <c r="H943" s="27">
        <v>3.0</v>
      </c>
      <c r="I943" s="27">
        <v>1.0</v>
      </c>
      <c r="J943" s="27">
        <v>16.0</v>
      </c>
      <c r="K943" s="27"/>
      <c r="L943" s="27"/>
      <c r="M943" s="27"/>
      <c r="N943" s="27"/>
      <c r="O943" s="45" t="str">
        <f t="shared" ref="O943:P943" si="1112">IF(M943&gt;0,1,"")</f>
        <v/>
      </c>
      <c r="P943" s="45" t="str">
        <f t="shared" si="1112"/>
        <v/>
      </c>
      <c r="Q943" s="45"/>
      <c r="R943" s="14" t="s">
        <v>3609</v>
      </c>
      <c r="S943" s="35" t="s">
        <v>3610</v>
      </c>
      <c r="T943" s="35" t="s">
        <v>186</v>
      </c>
      <c r="U943" s="35" t="s">
        <v>28</v>
      </c>
      <c r="V943" s="144">
        <v>84115.0</v>
      </c>
      <c r="W943" s="35" t="s">
        <v>29</v>
      </c>
      <c r="X943" s="42" t="s">
        <v>64</v>
      </c>
      <c r="Y943" s="29">
        <f t="shared" si="1109"/>
        <v>45512</v>
      </c>
      <c r="Z943" s="30">
        <v>45533.0</v>
      </c>
      <c r="AA943" s="27" t="s">
        <v>4207</v>
      </c>
      <c r="AB943" s="27" t="str">
        <f t="shared" si="1110"/>
        <v/>
      </c>
      <c r="AC943" s="31">
        <f t="shared" si="1111"/>
        <v>21</v>
      </c>
      <c r="AD943" s="14" t="s">
        <v>4208</v>
      </c>
      <c r="AF943" s="14"/>
      <c r="AG943" s="14"/>
      <c r="AH943" s="14"/>
      <c r="AI943" s="14"/>
      <c r="AJ943" s="14"/>
      <c r="AK943" s="14"/>
      <c r="AL943" s="14"/>
    </row>
    <row r="944" ht="14.25" customHeight="1">
      <c r="A944" s="14">
        <v>24.0</v>
      </c>
      <c r="B944" s="30">
        <v>45511.0</v>
      </c>
      <c r="C944" s="31">
        <f t="shared" si="1107"/>
        <v>401</v>
      </c>
      <c r="D944" s="14" t="s">
        <v>4209</v>
      </c>
      <c r="E944" s="34">
        <v>100356.0</v>
      </c>
      <c r="F944" s="27" t="s">
        <v>52</v>
      </c>
      <c r="G944" s="27">
        <v>104.0</v>
      </c>
      <c r="H944" s="27">
        <v>4.0</v>
      </c>
      <c r="I944" s="27">
        <v>1.0</v>
      </c>
      <c r="J944" s="27">
        <v>109.0</v>
      </c>
      <c r="K944" s="27"/>
      <c r="L944" s="27"/>
      <c r="M944" s="27"/>
      <c r="N944" s="27"/>
      <c r="O944" s="45" t="str">
        <f t="shared" ref="O944:P944" si="1113">IF(M944&gt;0,1,"")</f>
        <v/>
      </c>
      <c r="P944" s="45" t="str">
        <f t="shared" si="1113"/>
        <v/>
      </c>
      <c r="Q944" s="45"/>
      <c r="R944" s="14" t="s">
        <v>1533</v>
      </c>
      <c r="S944" s="14" t="s">
        <v>1534</v>
      </c>
      <c r="T944" s="14" t="s">
        <v>186</v>
      </c>
      <c r="U944" s="14" t="s">
        <v>28</v>
      </c>
      <c r="V944" s="66">
        <v>84115.0</v>
      </c>
      <c r="W944" s="14" t="s">
        <v>29</v>
      </c>
      <c r="X944" s="27" t="s">
        <v>64</v>
      </c>
      <c r="Y944" s="30">
        <f t="shared" si="1109"/>
        <v>45511</v>
      </c>
      <c r="Z944" s="30">
        <v>45533.0</v>
      </c>
      <c r="AA944" s="27" t="s">
        <v>4210</v>
      </c>
      <c r="AB944" s="27" t="str">
        <f t="shared" si="1110"/>
        <v/>
      </c>
      <c r="AC944" s="31">
        <f t="shared" si="1111"/>
        <v>22</v>
      </c>
      <c r="AD944" s="14" t="s">
        <v>4211</v>
      </c>
      <c r="AF944" s="14"/>
      <c r="AG944" s="14"/>
      <c r="AH944" s="14"/>
      <c r="AI944" s="14"/>
      <c r="AJ944" s="14"/>
      <c r="AK944" s="14"/>
      <c r="AL944" s="14"/>
    </row>
    <row r="945" ht="14.25" customHeight="1">
      <c r="A945" s="59">
        <v>18.0</v>
      </c>
      <c r="B945" s="60">
        <v>45412.0</v>
      </c>
      <c r="C945" s="61">
        <f t="shared" si="1107"/>
        <v>500</v>
      </c>
      <c r="D945" s="59" t="s">
        <v>4133</v>
      </c>
      <c r="E945" s="59">
        <v>1.2240041E7</v>
      </c>
      <c r="F945" s="45" t="s">
        <v>52</v>
      </c>
      <c r="G945" s="45">
        <v>90.0</v>
      </c>
      <c r="H945" s="45">
        <v>6.0</v>
      </c>
      <c r="I945" s="45">
        <v>2.0</v>
      </c>
      <c r="J945" s="45">
        <v>98.0</v>
      </c>
      <c r="K945" s="45"/>
      <c r="L945" s="45"/>
      <c r="M945" s="45"/>
      <c r="N945" s="45"/>
      <c r="O945" s="45"/>
      <c r="P945" s="45"/>
      <c r="Q945" s="45"/>
      <c r="R945" s="59" t="s">
        <v>1148</v>
      </c>
      <c r="S945" s="59" t="s">
        <v>1149</v>
      </c>
      <c r="T945" s="59" t="s">
        <v>617</v>
      </c>
      <c r="U945" s="59" t="s">
        <v>28</v>
      </c>
      <c r="V945" s="73">
        <v>84044.0</v>
      </c>
      <c r="W945" s="59" t="s">
        <v>29</v>
      </c>
      <c r="X945" s="45" t="s">
        <v>64</v>
      </c>
      <c r="Y945" s="60">
        <f t="shared" si="1109"/>
        <v>45412</v>
      </c>
      <c r="Z945" s="60">
        <v>45533.0</v>
      </c>
      <c r="AA945" s="45" t="s">
        <v>4212</v>
      </c>
      <c r="AB945" s="45" t="str">
        <f t="shared" si="1110"/>
        <v/>
      </c>
      <c r="AC945" s="61">
        <f t="shared" si="1111"/>
        <v>121</v>
      </c>
      <c r="AD945" s="59" t="s">
        <v>4213</v>
      </c>
      <c r="AF945" s="14"/>
      <c r="AG945" s="14"/>
      <c r="AH945" s="14"/>
      <c r="AI945" s="14"/>
      <c r="AJ945" s="14"/>
      <c r="AK945" s="14"/>
      <c r="AL945" s="14"/>
    </row>
    <row r="946" ht="14.25" customHeight="1">
      <c r="A946" s="14"/>
      <c r="B946" s="14"/>
      <c r="C946" s="27"/>
      <c r="D946" s="14"/>
      <c r="F946" s="27"/>
      <c r="G946" s="14"/>
      <c r="H946" s="14"/>
      <c r="I946" s="14"/>
      <c r="J946" s="27"/>
      <c r="K946" s="27"/>
      <c r="L946" s="27"/>
      <c r="M946" s="27"/>
      <c r="N946" s="27"/>
      <c r="O946" s="27"/>
      <c r="P946" s="27"/>
      <c r="Q946" s="27"/>
      <c r="R946" s="14"/>
      <c r="S946" s="14"/>
      <c r="T946" s="14"/>
      <c r="U946" s="14"/>
      <c r="V946" s="66"/>
      <c r="W946" s="14"/>
      <c r="X946" s="27"/>
      <c r="Y946" s="29"/>
      <c r="Z946" s="14"/>
      <c r="AA946" s="27"/>
      <c r="AB946" s="27"/>
      <c r="AC946" s="27"/>
      <c r="AD946" s="14"/>
      <c r="AE946" s="14"/>
      <c r="AF946" s="14"/>
    </row>
    <row r="947" ht="14.25" customHeight="1">
      <c r="A947" s="14">
        <v>12.0</v>
      </c>
      <c r="B947" s="30">
        <v>45498.0</v>
      </c>
      <c r="C947" s="31">
        <f t="shared" ref="C947:C950" si="1115">B$3-B947</f>
        <v>414</v>
      </c>
      <c r="D947" s="14" t="s">
        <v>4214</v>
      </c>
      <c r="E947" s="14">
        <v>120537.0</v>
      </c>
      <c r="F947" s="27" t="s">
        <v>52</v>
      </c>
      <c r="G947" s="27">
        <v>48.0</v>
      </c>
      <c r="H947" s="27">
        <v>5.0</v>
      </c>
      <c r="I947" s="27">
        <v>2.0</v>
      </c>
      <c r="J947" s="27">
        <v>55.0</v>
      </c>
      <c r="K947" s="27"/>
      <c r="L947" s="27"/>
      <c r="M947" s="27"/>
      <c r="N947" s="27"/>
      <c r="O947" s="45" t="str">
        <f t="shared" ref="O947:P947" si="1114">IF(M947&gt;0,1,"")</f>
        <v/>
      </c>
      <c r="P947" s="45" t="str">
        <f t="shared" si="1114"/>
        <v/>
      </c>
      <c r="Q947" s="45"/>
      <c r="R947" s="14" t="s">
        <v>1541</v>
      </c>
      <c r="S947" s="35" t="s">
        <v>1543</v>
      </c>
      <c r="T947" s="35" t="s">
        <v>617</v>
      </c>
      <c r="U947" s="35" t="s">
        <v>28</v>
      </c>
      <c r="V947" s="144">
        <v>84044.0</v>
      </c>
      <c r="W947" s="35" t="s">
        <v>29</v>
      </c>
      <c r="X947" s="42" t="s">
        <v>64</v>
      </c>
      <c r="Y947" s="29">
        <f t="shared" ref="Y947:Y950" si="1117">IF(X947="V",B947,IF(X947="C",B947,""))</f>
        <v>45498</v>
      </c>
      <c r="Z947" s="30">
        <v>45539.0</v>
      </c>
      <c r="AA947" s="27" t="s">
        <v>4215</v>
      </c>
      <c r="AB947" s="27" t="str">
        <f t="shared" ref="AB947:AB950" si="1118">IF(X947="V",B$3-Y947,IF(X947="C","",""))</f>
        <v/>
      </c>
      <c r="AC947" s="31">
        <f t="shared" ref="AC947:AC950" si="1119">IF(X947="","",IF(X947="V","",IF(X947="C",Z947-Y947,"Yikes")))</f>
        <v>41</v>
      </c>
      <c r="AD947" s="14" t="s">
        <v>4216</v>
      </c>
      <c r="AF947" s="14"/>
      <c r="AG947" s="14"/>
      <c r="AH947" s="14"/>
      <c r="AI947" s="14"/>
      <c r="AJ947" s="14"/>
      <c r="AK947" s="14"/>
      <c r="AL947" s="14"/>
    </row>
    <row r="948" ht="14.25" customHeight="1">
      <c r="A948" s="14">
        <v>12.0</v>
      </c>
      <c r="B948" s="30">
        <v>45510.0</v>
      </c>
      <c r="C948" s="31">
        <f t="shared" si="1115"/>
        <v>402</v>
      </c>
      <c r="D948" s="14" t="s">
        <v>4217</v>
      </c>
      <c r="E948" s="34">
        <v>117483.0</v>
      </c>
      <c r="F948" s="27" t="s">
        <v>52</v>
      </c>
      <c r="G948" s="27">
        <v>40.0</v>
      </c>
      <c r="H948" s="27">
        <v>3.0</v>
      </c>
      <c r="I948" s="27">
        <v>1.0</v>
      </c>
      <c r="J948" s="27">
        <v>44.0</v>
      </c>
      <c r="K948" s="27"/>
      <c r="L948" s="27"/>
      <c r="M948" s="27"/>
      <c r="N948" s="27"/>
      <c r="O948" s="45" t="str">
        <f t="shared" ref="O948:P948" si="1116">IF(M948&gt;0,1,"")</f>
        <v/>
      </c>
      <c r="P948" s="45" t="str">
        <f t="shared" si="1116"/>
        <v/>
      </c>
      <c r="Q948" s="45"/>
      <c r="R948" s="14" t="s">
        <v>1555</v>
      </c>
      <c r="S948" s="35" t="s">
        <v>1556</v>
      </c>
      <c r="T948" s="35" t="s">
        <v>641</v>
      </c>
      <c r="U948" s="35" t="s">
        <v>28</v>
      </c>
      <c r="V948" s="144">
        <v>84095.0</v>
      </c>
      <c r="W948" s="35" t="s">
        <v>29</v>
      </c>
      <c r="X948" s="42" t="s">
        <v>64</v>
      </c>
      <c r="Y948" s="29">
        <f t="shared" si="1117"/>
        <v>45510</v>
      </c>
      <c r="Z948" s="30">
        <v>45540.0</v>
      </c>
      <c r="AA948" s="27" t="s">
        <v>4218</v>
      </c>
      <c r="AB948" s="27" t="str">
        <f t="shared" si="1118"/>
        <v/>
      </c>
      <c r="AC948" s="31">
        <f t="shared" si="1119"/>
        <v>30</v>
      </c>
      <c r="AD948" s="14" t="s">
        <v>4219</v>
      </c>
      <c r="AF948" s="14"/>
      <c r="AG948" s="14"/>
      <c r="AH948" s="14"/>
      <c r="AI948" s="14"/>
      <c r="AJ948" s="14"/>
      <c r="AK948" s="14"/>
      <c r="AL948" s="14"/>
    </row>
    <row r="949" ht="14.25" customHeight="1">
      <c r="A949" s="14">
        <v>8.0</v>
      </c>
      <c r="B949" s="30">
        <v>45530.0</v>
      </c>
      <c r="C949" s="31">
        <f t="shared" si="1115"/>
        <v>382</v>
      </c>
      <c r="D949" s="14" t="s">
        <v>4220</v>
      </c>
      <c r="E949" s="34">
        <v>96667.0</v>
      </c>
      <c r="F949" s="27" t="s">
        <v>52</v>
      </c>
      <c r="G949" s="27">
        <v>24.0</v>
      </c>
      <c r="H949" s="27">
        <v>2.0</v>
      </c>
      <c r="I949" s="27">
        <v>1.0</v>
      </c>
      <c r="J949" s="27">
        <v>27.0</v>
      </c>
      <c r="K949" s="27"/>
      <c r="L949" s="27"/>
      <c r="M949" s="27"/>
      <c r="N949" s="27"/>
      <c r="O949" s="45" t="str">
        <f t="shared" ref="O949:P949" si="1120">IF(M949&gt;0,1,"")</f>
        <v/>
      </c>
      <c r="P949" s="45" t="str">
        <f t="shared" si="1120"/>
        <v/>
      </c>
      <c r="Q949" s="45"/>
      <c r="R949" s="14" t="s">
        <v>1808</v>
      </c>
      <c r="S949" s="35" t="s">
        <v>1810</v>
      </c>
      <c r="T949" s="35" t="s">
        <v>641</v>
      </c>
      <c r="U949" s="35" t="s">
        <v>28</v>
      </c>
      <c r="V949" s="144">
        <v>84095.0</v>
      </c>
      <c r="W949" s="35" t="s">
        <v>29</v>
      </c>
      <c r="X949" s="42" t="s">
        <v>64</v>
      </c>
      <c r="Y949" s="29">
        <f t="shared" si="1117"/>
        <v>45530</v>
      </c>
      <c r="Z949" s="30">
        <v>45540.0</v>
      </c>
      <c r="AA949" s="27" t="s">
        <v>4221</v>
      </c>
      <c r="AB949" s="27" t="str">
        <f t="shared" si="1118"/>
        <v/>
      </c>
      <c r="AC949" s="31">
        <f t="shared" si="1119"/>
        <v>10</v>
      </c>
      <c r="AD949" s="14" t="s">
        <v>4222</v>
      </c>
      <c r="AF949" s="14"/>
      <c r="AG949" s="14"/>
      <c r="AH949" s="14"/>
      <c r="AI949" s="14"/>
      <c r="AJ949" s="14"/>
      <c r="AK949" s="14"/>
      <c r="AL949" s="14"/>
    </row>
    <row r="950" ht="14.25" customHeight="1">
      <c r="A950" s="14">
        <v>12.0</v>
      </c>
      <c r="B950" s="30">
        <v>45519.0</v>
      </c>
      <c r="C950" s="31">
        <f t="shared" si="1115"/>
        <v>393</v>
      </c>
      <c r="D950" s="14" t="s">
        <v>4223</v>
      </c>
      <c r="E950" s="34">
        <v>117404.0</v>
      </c>
      <c r="F950" s="27" t="s">
        <v>52</v>
      </c>
      <c r="G950" s="27">
        <v>60.0</v>
      </c>
      <c r="H950" s="27">
        <v>5.0</v>
      </c>
      <c r="I950" s="27">
        <v>2.0</v>
      </c>
      <c r="J950" s="27">
        <v>67.0</v>
      </c>
      <c r="K950" s="27"/>
      <c r="L950" s="27"/>
      <c r="M950" s="27"/>
      <c r="N950" s="27"/>
      <c r="O950" s="45" t="str">
        <f t="shared" ref="O950:P950" si="1121">IF(M950&gt;0,1,"")</f>
        <v/>
      </c>
      <c r="P950" s="45" t="str">
        <f t="shared" si="1121"/>
        <v/>
      </c>
      <c r="Q950" s="45"/>
      <c r="R950" s="14" t="s">
        <v>1648</v>
      </c>
      <c r="S950" s="35" t="s">
        <v>1650</v>
      </c>
      <c r="T950" s="35" t="s">
        <v>453</v>
      </c>
      <c r="U950" s="35" t="s">
        <v>28</v>
      </c>
      <c r="V950" s="144">
        <v>84081.0</v>
      </c>
      <c r="W950" s="35" t="s">
        <v>29</v>
      </c>
      <c r="X950" s="42" t="s">
        <v>64</v>
      </c>
      <c r="Y950" s="29">
        <f t="shared" si="1117"/>
        <v>45519</v>
      </c>
      <c r="Z950" s="30">
        <v>45540.0</v>
      </c>
      <c r="AA950" s="27" t="s">
        <v>4224</v>
      </c>
      <c r="AB950" s="27" t="str">
        <f t="shared" si="1118"/>
        <v/>
      </c>
      <c r="AC950" s="31">
        <f t="shared" si="1119"/>
        <v>21</v>
      </c>
      <c r="AD950" s="14" t="s">
        <v>4225</v>
      </c>
      <c r="AF950" s="14"/>
      <c r="AG950" s="14"/>
      <c r="AH950" s="14"/>
      <c r="AI950" s="14"/>
      <c r="AJ950" s="14"/>
      <c r="AK950" s="14"/>
      <c r="AL950" s="14"/>
    </row>
    <row r="951" ht="14.25" customHeight="1">
      <c r="A951" s="14"/>
      <c r="B951" s="14"/>
      <c r="C951" s="27"/>
      <c r="D951" s="14"/>
      <c r="F951" s="27"/>
      <c r="G951" s="14"/>
      <c r="H951" s="14"/>
      <c r="I951" s="14"/>
      <c r="J951" s="27"/>
      <c r="K951" s="27"/>
      <c r="L951" s="27"/>
      <c r="M951" s="27"/>
      <c r="N951" s="27"/>
      <c r="O951" s="27"/>
      <c r="P951" s="27"/>
      <c r="Q951" s="27"/>
      <c r="R951" s="14"/>
      <c r="S951" s="14"/>
      <c r="T951" s="14"/>
      <c r="U951" s="14"/>
      <c r="V951" s="66"/>
      <c r="W951" s="14"/>
      <c r="X951" s="27"/>
      <c r="Y951" s="29"/>
      <c r="Z951" s="14"/>
      <c r="AA951" s="27"/>
      <c r="AB951" s="27"/>
      <c r="AC951" s="27"/>
      <c r="AD951" s="14"/>
      <c r="AE951" s="14"/>
      <c r="AF951" s="14"/>
    </row>
    <row r="952" ht="14.25" customHeight="1">
      <c r="A952" s="14">
        <v>12.0</v>
      </c>
      <c r="B952" s="30">
        <v>45538.0</v>
      </c>
      <c r="C952" s="31">
        <f t="shared" ref="C952:C954" si="1123">B$3-B952</f>
        <v>374</v>
      </c>
      <c r="D952" s="14" t="s">
        <v>4226</v>
      </c>
      <c r="E952" s="34">
        <v>214564.0</v>
      </c>
      <c r="F952" s="27" t="s">
        <v>52</v>
      </c>
      <c r="G952" s="65">
        <v>60.0</v>
      </c>
      <c r="H952" s="65">
        <v>5.0</v>
      </c>
      <c r="I952" s="65">
        <v>2.0</v>
      </c>
      <c r="J952" s="65">
        <v>67.0</v>
      </c>
      <c r="K952" s="65"/>
      <c r="L952" s="65"/>
      <c r="M952" s="65"/>
      <c r="N952" s="65"/>
      <c r="O952" s="45" t="str">
        <f t="shared" ref="O952:P952" si="1122">IF(M952&gt;0,1,"")</f>
        <v/>
      </c>
      <c r="P952" s="45" t="str">
        <f t="shared" si="1122"/>
        <v/>
      </c>
      <c r="Q952" s="45"/>
      <c r="R952" s="14" t="s">
        <v>1726</v>
      </c>
      <c r="S952" s="66" t="s">
        <v>1727</v>
      </c>
      <c r="T952" s="14" t="s">
        <v>292</v>
      </c>
      <c r="U952" s="14" t="s">
        <v>28</v>
      </c>
      <c r="V952" s="66">
        <v>84128.0</v>
      </c>
      <c r="W952" s="35" t="s">
        <v>29</v>
      </c>
      <c r="X952" s="42" t="s">
        <v>64</v>
      </c>
      <c r="Y952" s="29">
        <f t="shared" ref="Y952:Y954" si="1125">IF(X952="V",B952,IF(X952="C",B952,""))</f>
        <v>45538</v>
      </c>
      <c r="Z952" s="30">
        <v>45551.0</v>
      </c>
      <c r="AA952" s="27" t="s">
        <v>4227</v>
      </c>
      <c r="AB952" s="27" t="str">
        <f t="shared" ref="AB952:AB954" si="1126">IF(X952="V",B$3-Y952,IF(X952="C","",""))</f>
        <v/>
      </c>
      <c r="AC952" s="31">
        <f t="shared" ref="AC952:AC954" si="1127">IF(X952="","",IF(X952="V","",IF(X952="C",Z952-Y952,"Yikes")))</f>
        <v>13</v>
      </c>
      <c r="AD952" s="14" t="s">
        <v>4228</v>
      </c>
      <c r="AF952" s="14"/>
      <c r="AG952" s="14"/>
      <c r="AH952" s="14"/>
      <c r="AI952" s="14"/>
      <c r="AJ952" s="14"/>
      <c r="AK952" s="14"/>
      <c r="AL952" s="14"/>
    </row>
    <row r="953" ht="14.25" customHeight="1">
      <c r="A953" s="14">
        <v>16.0</v>
      </c>
      <c r="B953" s="30">
        <v>45533.0</v>
      </c>
      <c r="C953" s="31">
        <f t="shared" si="1123"/>
        <v>379</v>
      </c>
      <c r="D953" s="14" t="s">
        <v>4229</v>
      </c>
      <c r="E953" s="34">
        <v>65223.0</v>
      </c>
      <c r="F953" s="27" t="s">
        <v>52</v>
      </c>
      <c r="G953" s="27">
        <v>56.0</v>
      </c>
      <c r="H953" s="27">
        <v>3.0</v>
      </c>
      <c r="I953" s="27">
        <v>1.0</v>
      </c>
      <c r="J953" s="27">
        <v>60.0</v>
      </c>
      <c r="K953" s="27"/>
      <c r="L953" s="27"/>
      <c r="M953" s="27"/>
      <c r="N953" s="27"/>
      <c r="O953" s="45" t="str">
        <f t="shared" ref="O953:P953" si="1124">IF(M953&gt;0,1,"")</f>
        <v/>
      </c>
      <c r="P953" s="45" t="str">
        <f t="shared" si="1124"/>
        <v/>
      </c>
      <c r="Q953" s="45"/>
      <c r="R953" s="14" t="s">
        <v>1743</v>
      </c>
      <c r="S953" s="35" t="s">
        <v>1744</v>
      </c>
      <c r="T953" s="35" t="s">
        <v>186</v>
      </c>
      <c r="U953" s="35" t="s">
        <v>28</v>
      </c>
      <c r="V953" s="144">
        <v>84116.0</v>
      </c>
      <c r="W953" s="35" t="s">
        <v>29</v>
      </c>
      <c r="X953" s="42" t="s">
        <v>64</v>
      </c>
      <c r="Y953" s="29">
        <f t="shared" si="1125"/>
        <v>45533</v>
      </c>
      <c r="Z953" s="30">
        <v>45553.0</v>
      </c>
      <c r="AA953" s="27" t="s">
        <v>4230</v>
      </c>
      <c r="AB953" s="27" t="str">
        <f t="shared" si="1126"/>
        <v/>
      </c>
      <c r="AC953" s="31">
        <f t="shared" si="1127"/>
        <v>20</v>
      </c>
      <c r="AD953" s="14" t="s">
        <v>4231</v>
      </c>
      <c r="AF953" s="14"/>
      <c r="AG953" s="14"/>
      <c r="AH953" s="14"/>
      <c r="AI953" s="14"/>
      <c r="AJ953" s="59"/>
      <c r="AK953" s="59"/>
      <c r="AL953" s="59"/>
    </row>
    <row r="954" ht="14.25" customHeight="1">
      <c r="A954" s="14">
        <v>8.0</v>
      </c>
      <c r="B954" s="30">
        <v>45513.0</v>
      </c>
      <c r="C954" s="31">
        <f t="shared" si="1123"/>
        <v>399</v>
      </c>
      <c r="D954" s="14" t="s">
        <v>4232</v>
      </c>
      <c r="E954" s="34">
        <v>1.2236135E7</v>
      </c>
      <c r="F954" s="27" t="s">
        <v>52</v>
      </c>
      <c r="G954" s="27">
        <v>28.0</v>
      </c>
      <c r="H954" s="27">
        <v>3.0</v>
      </c>
      <c r="I954" s="27">
        <v>1.0</v>
      </c>
      <c r="J954" s="27">
        <v>32.0</v>
      </c>
      <c r="K954" s="27"/>
      <c r="L954" s="27"/>
      <c r="M954" s="27"/>
      <c r="N954" s="27"/>
      <c r="O954" s="45" t="str">
        <f t="shared" ref="O954:P954" si="1128">IF(M954&gt;0,1,"")</f>
        <v/>
      </c>
      <c r="P954" s="45" t="str">
        <f t="shared" si="1128"/>
        <v/>
      </c>
      <c r="Q954" s="45"/>
      <c r="R954" s="14" t="s">
        <v>1738</v>
      </c>
      <c r="S954" s="35" t="s">
        <v>1739</v>
      </c>
      <c r="T954" s="35" t="s">
        <v>186</v>
      </c>
      <c r="U954" s="35" t="s">
        <v>28</v>
      </c>
      <c r="V954" s="144">
        <v>84106.0</v>
      </c>
      <c r="W954" s="35" t="s">
        <v>29</v>
      </c>
      <c r="X954" s="42" t="s">
        <v>64</v>
      </c>
      <c r="Y954" s="29">
        <f t="shared" si="1125"/>
        <v>45513</v>
      </c>
      <c r="Z954" s="30">
        <v>45553.0</v>
      </c>
      <c r="AA954" s="27" t="s">
        <v>4233</v>
      </c>
      <c r="AB954" s="27" t="str">
        <f t="shared" si="1126"/>
        <v/>
      </c>
      <c r="AC954" s="31">
        <f t="shared" si="1127"/>
        <v>40</v>
      </c>
      <c r="AD954" s="14" t="s">
        <v>4234</v>
      </c>
      <c r="AF954" s="14"/>
      <c r="AG954" s="14"/>
      <c r="AH954" s="14"/>
      <c r="AI954" s="14"/>
      <c r="AJ954" s="14"/>
      <c r="AK954" s="14"/>
      <c r="AL954" s="14"/>
    </row>
    <row r="955" ht="14.25" customHeight="1">
      <c r="A955" s="14"/>
      <c r="B955" s="14"/>
      <c r="C955" s="27"/>
      <c r="D955" s="14"/>
      <c r="F955" s="27"/>
      <c r="G955" s="14"/>
      <c r="H955" s="14"/>
      <c r="I955" s="14"/>
      <c r="J955" s="27"/>
      <c r="K955" s="27"/>
      <c r="L955" s="27"/>
      <c r="M955" s="27"/>
      <c r="N955" s="27"/>
      <c r="O955" s="27"/>
      <c r="P955" s="27"/>
      <c r="Q955" s="27"/>
      <c r="R955" s="14"/>
      <c r="S955" s="14"/>
      <c r="T955" s="14"/>
      <c r="U955" s="14"/>
      <c r="V955" s="66"/>
      <c r="W955" s="14"/>
      <c r="X955" s="27"/>
      <c r="Y955" s="29"/>
      <c r="Z955" s="14"/>
      <c r="AA955" s="27"/>
      <c r="AB955" s="27"/>
      <c r="AC955" s="27"/>
      <c r="AD955" s="14"/>
      <c r="AE955" s="14"/>
      <c r="AF955" s="14"/>
    </row>
    <row r="956" ht="14.25" customHeight="1">
      <c r="A956" s="39">
        <v>20.0</v>
      </c>
      <c r="B956" s="37">
        <v>45427.0</v>
      </c>
      <c r="C956" s="38">
        <f t="shared" ref="C956:C959" si="1129">B$3-B956</f>
        <v>485</v>
      </c>
      <c r="D956" s="39" t="s">
        <v>4235</v>
      </c>
      <c r="E956" s="39">
        <v>103241.0</v>
      </c>
      <c r="F956" s="36" t="s">
        <v>52</v>
      </c>
      <c r="G956" s="36">
        <v>88.0</v>
      </c>
      <c r="H956" s="36">
        <v>4.0</v>
      </c>
      <c r="I956" s="36">
        <v>1.0</v>
      </c>
      <c r="J956" s="36">
        <v>93.0</v>
      </c>
      <c r="O956" s="14"/>
      <c r="P956" s="14"/>
      <c r="Q956" s="14"/>
      <c r="R956" s="39" t="s">
        <v>1396</v>
      </c>
      <c r="S956" s="39" t="s">
        <v>1397</v>
      </c>
      <c r="T956" s="39" t="s">
        <v>48</v>
      </c>
      <c r="U956" s="39" t="s">
        <v>28</v>
      </c>
      <c r="V956" s="81">
        <v>84601.0</v>
      </c>
      <c r="W956" s="39" t="s">
        <v>35</v>
      </c>
      <c r="X956" s="36" t="s">
        <v>64</v>
      </c>
      <c r="Y956" s="37">
        <f t="shared" ref="Y956:Y959" si="1130">IF(X956="V",B956,IF(X956="C",B956,""))</f>
        <v>45427</v>
      </c>
      <c r="Z956" s="37">
        <v>45559.0</v>
      </c>
      <c r="AA956" s="36" t="s">
        <v>4236</v>
      </c>
      <c r="AB956" s="36" t="str">
        <f t="shared" ref="AB956:AB959" si="1131">IF(X956="V",B$3-Y956,IF(X956="C","",""))</f>
        <v/>
      </c>
      <c r="AC956" s="38">
        <f t="shared" ref="AC956:AC959" si="1132">IF(X956="","",IF(X956="V","",IF(X956="C",Z956-Y956,"Yikes")))</f>
        <v>132</v>
      </c>
      <c r="AD956" s="39" t="s">
        <v>4237</v>
      </c>
      <c r="AF956" s="14"/>
      <c r="AG956" s="14"/>
      <c r="AH956" s="14"/>
      <c r="AI956" s="14"/>
      <c r="AJ956" s="14"/>
      <c r="AK956" s="14"/>
      <c r="AL956" s="14"/>
    </row>
    <row r="957" ht="14.25" customHeight="1">
      <c r="A957" s="39">
        <v>4.0</v>
      </c>
      <c r="B957" s="37">
        <v>45524.0</v>
      </c>
      <c r="C957" s="38">
        <f t="shared" si="1129"/>
        <v>388</v>
      </c>
      <c r="D957" s="39" t="s">
        <v>4238</v>
      </c>
      <c r="E957" s="39">
        <v>1480.0</v>
      </c>
      <c r="F957" s="36" t="s">
        <v>52</v>
      </c>
      <c r="G957" s="36">
        <v>14.0</v>
      </c>
      <c r="H957" s="36">
        <v>3.0</v>
      </c>
      <c r="I957" s="36">
        <v>1.0</v>
      </c>
      <c r="J957" s="36">
        <v>18.0</v>
      </c>
      <c r="O957" s="14"/>
      <c r="P957" s="14"/>
      <c r="Q957" s="14"/>
      <c r="R957" s="39" t="s">
        <v>1849</v>
      </c>
      <c r="S957" s="44" t="s">
        <v>1850</v>
      </c>
      <c r="T957" s="39" t="s">
        <v>243</v>
      </c>
      <c r="U957" s="39" t="s">
        <v>28</v>
      </c>
      <c r="V957" s="81">
        <v>84062.0</v>
      </c>
      <c r="W957" s="39" t="s">
        <v>35</v>
      </c>
      <c r="X957" s="36" t="s">
        <v>64</v>
      </c>
      <c r="Y957" s="37">
        <f t="shared" si="1130"/>
        <v>45524</v>
      </c>
      <c r="Z957" s="37">
        <v>45559.0</v>
      </c>
      <c r="AA957" s="36" t="s">
        <v>4239</v>
      </c>
      <c r="AB957" s="36" t="str">
        <f t="shared" si="1131"/>
        <v/>
      </c>
      <c r="AC957" s="38">
        <f t="shared" si="1132"/>
        <v>35</v>
      </c>
      <c r="AD957" s="39" t="s">
        <v>4240</v>
      </c>
      <c r="AF957" s="14"/>
      <c r="AG957" s="14"/>
      <c r="AH957" s="14"/>
      <c r="AI957" s="14"/>
      <c r="AJ957" s="14"/>
      <c r="AK957" s="14"/>
      <c r="AL957" s="14"/>
    </row>
    <row r="958" ht="14.25" customHeight="1">
      <c r="A958" s="39">
        <v>4.0</v>
      </c>
      <c r="B958" s="37">
        <v>45524.0</v>
      </c>
      <c r="C958" s="38">
        <f t="shared" si="1129"/>
        <v>388</v>
      </c>
      <c r="D958" s="39" t="s">
        <v>4241</v>
      </c>
      <c r="E958" s="40">
        <v>1.2245192E7</v>
      </c>
      <c r="F958" s="36" t="s">
        <v>52</v>
      </c>
      <c r="G958" s="36">
        <v>16.0</v>
      </c>
      <c r="H958" s="36">
        <v>3.0</v>
      </c>
      <c r="I958" s="36">
        <v>1.0</v>
      </c>
      <c r="J958" s="36">
        <v>20.0</v>
      </c>
      <c r="O958" s="14"/>
      <c r="P958" s="14"/>
      <c r="Q958" s="14"/>
      <c r="R958" s="39" t="s">
        <v>1852</v>
      </c>
      <c r="S958" s="39" t="s">
        <v>1853</v>
      </c>
      <c r="T958" s="39" t="s">
        <v>1854</v>
      </c>
      <c r="U958" s="39" t="s">
        <v>28</v>
      </c>
      <c r="V958" s="81">
        <v>84004.0</v>
      </c>
      <c r="W958" s="39" t="s">
        <v>35</v>
      </c>
      <c r="X958" s="36" t="s">
        <v>64</v>
      </c>
      <c r="Y958" s="37">
        <f t="shared" si="1130"/>
        <v>45524</v>
      </c>
      <c r="Z958" s="37">
        <v>45559.0</v>
      </c>
      <c r="AA958" s="36" t="s">
        <v>4242</v>
      </c>
      <c r="AB958" s="36" t="str">
        <f t="shared" si="1131"/>
        <v/>
      </c>
      <c r="AC958" s="38">
        <f t="shared" si="1132"/>
        <v>35</v>
      </c>
      <c r="AD958" s="39" t="s">
        <v>4243</v>
      </c>
      <c r="AE958" s="14"/>
      <c r="AF958" s="14"/>
      <c r="AG958" s="14"/>
      <c r="AH958" s="14"/>
      <c r="AI958" s="14"/>
      <c r="AJ958" s="14"/>
      <c r="AK958" s="14"/>
      <c r="AL958" s="14"/>
    </row>
    <row r="959" ht="14.25" customHeight="1">
      <c r="A959" s="14">
        <v>8.0</v>
      </c>
      <c r="B959" s="30">
        <v>45513.0</v>
      </c>
      <c r="C959" s="31">
        <f t="shared" si="1129"/>
        <v>399</v>
      </c>
      <c r="D959" s="14" t="s">
        <v>4232</v>
      </c>
      <c r="E959" s="34">
        <v>1.2236135E7</v>
      </c>
      <c r="F959" s="27" t="s">
        <v>52</v>
      </c>
      <c r="G959" s="27">
        <v>28.0</v>
      </c>
      <c r="H959" s="27">
        <v>3.0</v>
      </c>
      <c r="I959" s="27">
        <v>1.0</v>
      </c>
      <c r="J959" s="27">
        <v>32.0</v>
      </c>
      <c r="K959" s="27"/>
      <c r="L959" s="27"/>
      <c r="M959" s="27"/>
      <c r="N959" s="27"/>
      <c r="O959" s="45" t="str">
        <f t="shared" ref="O959:P959" si="1133">IF(M959&gt;0,1,"")</f>
        <v/>
      </c>
      <c r="P959" s="45" t="str">
        <f t="shared" si="1133"/>
        <v/>
      </c>
      <c r="Q959" s="45"/>
      <c r="R959" s="14" t="s">
        <v>1738</v>
      </c>
      <c r="S959" s="35" t="s">
        <v>1739</v>
      </c>
      <c r="T959" s="35" t="s">
        <v>186</v>
      </c>
      <c r="U959" s="35" t="s">
        <v>28</v>
      </c>
      <c r="V959" s="144">
        <v>84106.0</v>
      </c>
      <c r="W959" s="35" t="s">
        <v>29</v>
      </c>
      <c r="X959" s="42" t="s">
        <v>64</v>
      </c>
      <c r="Y959" s="29">
        <f t="shared" si="1130"/>
        <v>45513</v>
      </c>
      <c r="Z959" s="30">
        <v>45553.0</v>
      </c>
      <c r="AA959" s="27" t="s">
        <v>4233</v>
      </c>
      <c r="AB959" s="27" t="str">
        <f t="shared" si="1131"/>
        <v/>
      </c>
      <c r="AC959" s="31">
        <f t="shared" si="1132"/>
        <v>40</v>
      </c>
      <c r="AD959" s="14" t="s">
        <v>4244</v>
      </c>
      <c r="AF959" s="14"/>
      <c r="AG959" s="14"/>
      <c r="AH959" s="14"/>
      <c r="AI959" s="14"/>
      <c r="AJ959" s="14"/>
      <c r="AK959" s="14"/>
      <c r="AL959" s="14"/>
    </row>
    <row r="960" ht="14.25" customHeight="1">
      <c r="A960" s="14"/>
      <c r="B960" s="14"/>
      <c r="C960" s="27"/>
      <c r="D960" s="14"/>
      <c r="F960" s="27"/>
      <c r="G960" s="14"/>
      <c r="H960" s="14"/>
      <c r="I960" s="14"/>
      <c r="J960" s="27"/>
      <c r="K960" s="27"/>
      <c r="L960" s="27"/>
      <c r="M960" s="27"/>
      <c r="N960" s="27"/>
      <c r="O960" s="27"/>
      <c r="P960" s="27"/>
      <c r="Q960" s="27"/>
      <c r="R960" s="14"/>
      <c r="S960" s="14"/>
      <c r="T960" s="14"/>
      <c r="U960" s="14"/>
      <c r="V960" s="66"/>
      <c r="W960" s="14"/>
      <c r="X960" s="27"/>
      <c r="Y960" s="29"/>
      <c r="Z960" s="14"/>
      <c r="AA960" s="27"/>
      <c r="AB960" s="27"/>
      <c r="AC960" s="27"/>
      <c r="AD960" s="14"/>
      <c r="AE960" s="14"/>
      <c r="AF960" s="14"/>
    </row>
    <row r="961" ht="14.25" customHeight="1">
      <c r="A961" s="14">
        <v>12.0</v>
      </c>
      <c r="B961" s="30">
        <v>45532.0</v>
      </c>
      <c r="C961" s="31">
        <f t="shared" ref="C961:C962" si="1135">B$3-B961</f>
        <v>380</v>
      </c>
      <c r="D961" s="14" t="s">
        <v>4245</v>
      </c>
      <c r="E961" s="34">
        <v>1.224646E7</v>
      </c>
      <c r="F961" s="27" t="s">
        <v>52</v>
      </c>
      <c r="G961" s="27">
        <v>40.0</v>
      </c>
      <c r="H961" s="27">
        <v>3.0</v>
      </c>
      <c r="I961" s="27">
        <v>1.0</v>
      </c>
      <c r="J961" s="27">
        <v>44.0</v>
      </c>
      <c r="K961" s="27"/>
      <c r="L961" s="27"/>
      <c r="M961" s="27"/>
      <c r="N961" s="27"/>
      <c r="O961" s="45" t="str">
        <f t="shared" ref="O961:P961" si="1134">IF(M961&gt;0,1,"")</f>
        <v/>
      </c>
      <c r="P961" s="45" t="str">
        <f t="shared" si="1134"/>
        <v/>
      </c>
      <c r="Q961" s="45"/>
      <c r="R961" s="14" t="s">
        <v>1817</v>
      </c>
      <c r="S961" s="35" t="s">
        <v>1818</v>
      </c>
      <c r="T961" s="35" t="s">
        <v>641</v>
      </c>
      <c r="U961" s="35" t="s">
        <v>28</v>
      </c>
      <c r="V961" s="144">
        <v>84095.0</v>
      </c>
      <c r="W961" s="35" t="s">
        <v>29</v>
      </c>
      <c r="X961" s="42" t="s">
        <v>1642</v>
      </c>
      <c r="Y961" s="29">
        <f t="shared" ref="Y961:Y962" si="1137">IF(X961="V",B961,IF(X961="C",B961,""))</f>
        <v>45532</v>
      </c>
      <c r="Z961" s="30"/>
      <c r="AA961" s="27"/>
      <c r="AB961" s="27">
        <f t="shared" ref="AB961:AB962" si="1138">IF(X961="V",B$3-Y961,IF(X961="C","",""))</f>
        <v>380</v>
      </c>
      <c r="AC961" s="31" t="str">
        <f t="shared" ref="AC961:AC962" si="1139">IF(X961="","",IF(X961="V","",IF(X961="C",Z961-Y961,"Yikes")))</f>
        <v/>
      </c>
      <c r="AD961" s="14" t="s">
        <v>4246</v>
      </c>
      <c r="AF961" s="67"/>
      <c r="AG961" s="56"/>
      <c r="AH961" s="14"/>
      <c r="AI961" s="14"/>
      <c r="AJ961" s="14"/>
      <c r="AK961" s="14"/>
      <c r="AL961" s="14"/>
    </row>
    <row r="962" ht="14.25" customHeight="1">
      <c r="A962" s="14">
        <v>17.0</v>
      </c>
      <c r="B962" s="30">
        <v>45545.0</v>
      </c>
      <c r="C962" s="31">
        <f t="shared" si="1135"/>
        <v>367</v>
      </c>
      <c r="D962" s="14" t="s">
        <v>4247</v>
      </c>
      <c r="E962" s="34">
        <v>137170.0</v>
      </c>
      <c r="F962" s="27" t="s">
        <v>52</v>
      </c>
      <c r="G962" s="27">
        <v>65.0</v>
      </c>
      <c r="H962" s="27">
        <v>5.0</v>
      </c>
      <c r="I962" s="27">
        <v>2.0</v>
      </c>
      <c r="J962" s="27">
        <v>72.0</v>
      </c>
      <c r="K962" s="27"/>
      <c r="L962" s="27"/>
      <c r="M962" s="27"/>
      <c r="N962" s="27"/>
      <c r="O962" s="45" t="str">
        <f t="shared" ref="O962:P962" si="1136">IF(M962&gt;0,1,"")</f>
        <v/>
      </c>
      <c r="P962" s="45" t="str">
        <f t="shared" si="1136"/>
        <v/>
      </c>
      <c r="Q962" s="45"/>
      <c r="R962" s="14" t="s">
        <v>1723</v>
      </c>
      <c r="S962" s="35" t="s">
        <v>1724</v>
      </c>
      <c r="T962" s="35" t="s">
        <v>292</v>
      </c>
      <c r="U962" s="35" t="s">
        <v>28</v>
      </c>
      <c r="V962" s="144">
        <v>84120.0</v>
      </c>
      <c r="W962" s="35" t="s">
        <v>29</v>
      </c>
      <c r="X962" s="42" t="s">
        <v>64</v>
      </c>
      <c r="Y962" s="29">
        <f t="shared" si="1137"/>
        <v>45545</v>
      </c>
      <c r="Z962" s="30">
        <v>45569.0</v>
      </c>
      <c r="AA962" s="27" t="s">
        <v>4248</v>
      </c>
      <c r="AB962" s="27" t="str">
        <f t="shared" si="1138"/>
        <v/>
      </c>
      <c r="AC962" s="31">
        <f t="shared" si="1139"/>
        <v>24</v>
      </c>
      <c r="AD962" s="14" t="s">
        <v>4249</v>
      </c>
      <c r="AF962" s="14"/>
      <c r="AG962" s="14"/>
      <c r="AH962" s="14"/>
      <c r="AI962" s="14"/>
      <c r="AJ962" s="14"/>
      <c r="AK962" s="14"/>
      <c r="AL962" s="14"/>
    </row>
    <row r="963" ht="14.25" customHeight="1">
      <c r="A963" s="14"/>
      <c r="B963" s="14"/>
      <c r="C963" s="27"/>
      <c r="D963" s="14"/>
      <c r="F963" s="27"/>
      <c r="G963" s="14"/>
      <c r="H963" s="14"/>
      <c r="I963" s="14"/>
      <c r="J963" s="27"/>
      <c r="K963" s="27"/>
      <c r="L963" s="27"/>
      <c r="M963" s="27"/>
      <c r="N963" s="27"/>
      <c r="O963" s="27"/>
      <c r="P963" s="27"/>
      <c r="Q963" s="27"/>
      <c r="R963" s="14"/>
      <c r="S963" s="14"/>
      <c r="T963" s="14"/>
      <c r="U963" s="14"/>
      <c r="V963" s="66"/>
      <c r="W963" s="14"/>
      <c r="X963" s="27"/>
      <c r="Y963" s="29"/>
      <c r="Z963" s="14"/>
      <c r="AA963" s="27"/>
      <c r="AB963" s="27"/>
      <c r="AC963" s="27"/>
      <c r="AD963" s="14"/>
      <c r="AE963" s="14"/>
      <c r="AF963" s="14"/>
    </row>
    <row r="964" ht="14.25" customHeight="1">
      <c r="A964" s="14">
        <v>10.0</v>
      </c>
      <c r="B964" s="30">
        <v>45540.0</v>
      </c>
      <c r="C964" s="31">
        <f t="shared" ref="C964:C966" si="1141">B$3-B964</f>
        <v>372</v>
      </c>
      <c r="D964" s="14" t="s">
        <v>4250</v>
      </c>
      <c r="E964" s="34">
        <v>115262.0</v>
      </c>
      <c r="F964" s="27" t="s">
        <v>52</v>
      </c>
      <c r="G964" s="27">
        <v>34.0</v>
      </c>
      <c r="H964" s="27">
        <v>3.0</v>
      </c>
      <c r="I964" s="27">
        <v>1.0</v>
      </c>
      <c r="J964" s="27">
        <v>38.0</v>
      </c>
      <c r="K964" s="27"/>
      <c r="L964" s="27"/>
      <c r="M964" s="27"/>
      <c r="N964" s="27"/>
      <c r="O964" s="45" t="str">
        <f t="shared" ref="O964:P964" si="1140">IF(M964&gt;0,1,"")</f>
        <v/>
      </c>
      <c r="P964" s="45" t="str">
        <f t="shared" si="1140"/>
        <v/>
      </c>
      <c r="Q964" s="45"/>
      <c r="R964" s="14" t="s">
        <v>1797</v>
      </c>
      <c r="S964" s="35" t="s">
        <v>1798</v>
      </c>
      <c r="T964" s="35" t="s">
        <v>108</v>
      </c>
      <c r="U964" s="35" t="s">
        <v>28</v>
      </c>
      <c r="V964" s="144">
        <v>84020.0</v>
      </c>
      <c r="W964" s="35" t="s">
        <v>29</v>
      </c>
      <c r="X964" s="42" t="s">
        <v>64</v>
      </c>
      <c r="Y964" s="29">
        <f t="shared" ref="Y964:Y966" si="1143">IF(X964="V",B964,IF(X964="C",B964,""))</f>
        <v>45540</v>
      </c>
      <c r="Z964" s="30">
        <v>45580.0</v>
      </c>
      <c r="AA964" s="27" t="s">
        <v>4251</v>
      </c>
      <c r="AB964" s="27" t="str">
        <f t="shared" ref="AB964:AB966" si="1144">IF(X964="V",B$3-Y964,IF(X964="C","",""))</f>
        <v/>
      </c>
      <c r="AC964" s="31">
        <f t="shared" ref="AC964:AC966" si="1145">IF(X964="","",IF(X964="V","",IF(X964="C",Z964-Y964,"Yikes")))</f>
        <v>40</v>
      </c>
      <c r="AD964" s="14" t="s">
        <v>4252</v>
      </c>
      <c r="AF964" s="52"/>
      <c r="AG964" s="53"/>
      <c r="AH964" s="14"/>
      <c r="AI964" s="14"/>
      <c r="AJ964" s="14"/>
      <c r="AK964" s="14"/>
      <c r="AL964" s="14"/>
    </row>
    <row r="965" ht="14.25" customHeight="1">
      <c r="A965" s="14">
        <v>10.0</v>
      </c>
      <c r="B965" s="30">
        <v>45565.0</v>
      </c>
      <c r="C965" s="31">
        <f t="shared" si="1141"/>
        <v>347</v>
      </c>
      <c r="D965" s="14" t="s">
        <v>105</v>
      </c>
      <c r="E965" s="34">
        <v>54928.0</v>
      </c>
      <c r="F965" s="27" t="s">
        <v>52</v>
      </c>
      <c r="G965" s="27">
        <v>36.0</v>
      </c>
      <c r="H965" s="27">
        <v>3.0</v>
      </c>
      <c r="I965" s="27">
        <v>1.0</v>
      </c>
      <c r="J965" s="27">
        <v>40.0</v>
      </c>
      <c r="K965" s="27"/>
      <c r="L965" s="27"/>
      <c r="M965" s="27"/>
      <c r="N965" s="27"/>
      <c r="O965" s="45" t="str">
        <f t="shared" ref="O965:P965" si="1142">IF(M965&gt;0,1,"")</f>
        <v/>
      </c>
      <c r="P965" s="45" t="str">
        <f t="shared" si="1142"/>
        <v/>
      </c>
      <c r="Q965" s="45"/>
      <c r="R965" s="14" t="s">
        <v>106</v>
      </c>
      <c r="S965" s="35" t="s">
        <v>107</v>
      </c>
      <c r="T965" s="35" t="s">
        <v>108</v>
      </c>
      <c r="U965" s="35" t="s">
        <v>28</v>
      </c>
      <c r="V965" s="144">
        <v>84020.0</v>
      </c>
      <c r="W965" s="35" t="s">
        <v>29</v>
      </c>
      <c r="X965" s="42" t="s">
        <v>64</v>
      </c>
      <c r="Y965" s="29">
        <f t="shared" si="1143"/>
        <v>45565</v>
      </c>
      <c r="Z965" s="30">
        <v>45580.0</v>
      </c>
      <c r="AA965" s="27" t="s">
        <v>109</v>
      </c>
      <c r="AB965" s="27" t="str">
        <f t="shared" si="1144"/>
        <v/>
      </c>
      <c r="AC965" s="31">
        <f t="shared" si="1145"/>
        <v>15</v>
      </c>
      <c r="AD965" s="14" t="s">
        <v>110</v>
      </c>
      <c r="AF965" s="14"/>
      <c r="AG965" s="14"/>
      <c r="AH965" s="14"/>
      <c r="AI965" s="14"/>
      <c r="AJ965" s="14"/>
      <c r="AK965" s="14"/>
      <c r="AL965" s="14"/>
    </row>
    <row r="966" ht="14.25" customHeight="1">
      <c r="A966" s="14">
        <v>12.0</v>
      </c>
      <c r="B966" s="30">
        <v>45575.0</v>
      </c>
      <c r="C966" s="31">
        <f t="shared" si="1141"/>
        <v>337</v>
      </c>
      <c r="D966" s="14" t="s">
        <v>4253</v>
      </c>
      <c r="E966" s="34">
        <v>115253.0</v>
      </c>
      <c r="F966" s="27" t="s">
        <v>52</v>
      </c>
      <c r="G966" s="27">
        <v>54.0</v>
      </c>
      <c r="H966" s="27">
        <v>3.0</v>
      </c>
      <c r="I966" s="27">
        <v>1.0</v>
      </c>
      <c r="J966" s="27">
        <v>58.0</v>
      </c>
      <c r="K966" s="27"/>
      <c r="L966" s="27"/>
      <c r="M966" s="27"/>
      <c r="N966" s="27"/>
      <c r="O966" s="45" t="str">
        <f t="shared" ref="O966:P966" si="1146">IF(M966&gt;0,1,"")</f>
        <v/>
      </c>
      <c r="P966" s="45" t="str">
        <f t="shared" si="1146"/>
        <v/>
      </c>
      <c r="Q966" s="45"/>
      <c r="R966" s="14" t="s">
        <v>1874</v>
      </c>
      <c r="S966" s="35" t="s">
        <v>1876</v>
      </c>
      <c r="T966" s="35" t="s">
        <v>195</v>
      </c>
      <c r="U966" s="35" t="s">
        <v>28</v>
      </c>
      <c r="V966" s="144">
        <v>84047.0</v>
      </c>
      <c r="W966" s="35" t="s">
        <v>29</v>
      </c>
      <c r="X966" s="42" t="s">
        <v>64</v>
      </c>
      <c r="Y966" s="29">
        <f t="shared" si="1143"/>
        <v>45575</v>
      </c>
      <c r="Z966" s="30">
        <v>45583.0</v>
      </c>
      <c r="AA966" s="27" t="s">
        <v>4254</v>
      </c>
      <c r="AB966" s="27" t="str">
        <f t="shared" si="1144"/>
        <v/>
      </c>
      <c r="AC966" s="31">
        <f t="shared" si="1145"/>
        <v>8</v>
      </c>
      <c r="AD966" s="14" t="s">
        <v>4255</v>
      </c>
      <c r="AF966" s="14"/>
      <c r="AG966" s="14"/>
      <c r="AH966" s="14"/>
      <c r="AI966" s="14"/>
      <c r="AJ966" s="14"/>
      <c r="AK966" s="14"/>
      <c r="AL966" s="14"/>
    </row>
    <row r="967" ht="14.25" customHeight="1">
      <c r="A967" s="14"/>
      <c r="B967" s="14"/>
      <c r="C967" s="27"/>
      <c r="D967" s="14"/>
      <c r="F967" s="27"/>
      <c r="G967" s="14"/>
      <c r="H967" s="14"/>
      <c r="I967" s="14"/>
      <c r="J967" s="27"/>
      <c r="K967" s="27"/>
      <c r="L967" s="27"/>
      <c r="M967" s="27"/>
      <c r="N967" s="27"/>
      <c r="O967" s="27"/>
      <c r="P967" s="27"/>
      <c r="Q967" s="27"/>
      <c r="R967" s="14"/>
      <c r="S967" s="14"/>
      <c r="T967" s="14"/>
      <c r="U967" s="14"/>
      <c r="V967" s="66"/>
      <c r="W967" s="14"/>
      <c r="X967" s="27"/>
      <c r="Y967" s="29"/>
      <c r="Z967" s="14"/>
      <c r="AA967" s="27"/>
      <c r="AB967" s="27"/>
      <c r="AC967" s="27"/>
      <c r="AD967" s="14"/>
      <c r="AE967" s="14"/>
      <c r="AF967" s="14"/>
    </row>
    <row r="968" ht="14.25" customHeight="1">
      <c r="A968" s="14">
        <v>16.0</v>
      </c>
      <c r="B968" s="30">
        <v>45582.0</v>
      </c>
      <c r="C968" s="31">
        <f t="shared" ref="C968:C975" si="1148">B$3-B968</f>
        <v>330</v>
      </c>
      <c r="D968" s="14" t="s">
        <v>4256</v>
      </c>
      <c r="E968" s="34">
        <v>112929.0</v>
      </c>
      <c r="F968" s="27" t="s">
        <v>52</v>
      </c>
      <c r="G968" s="27">
        <v>80.0</v>
      </c>
      <c r="H968" s="27">
        <v>4.0</v>
      </c>
      <c r="I968" s="27">
        <v>2.0</v>
      </c>
      <c r="J968" s="27">
        <v>86.0</v>
      </c>
      <c r="K968" s="27"/>
      <c r="L968" s="27"/>
      <c r="M968" s="27"/>
      <c r="N968" s="27"/>
      <c r="O968" s="45" t="str">
        <f t="shared" ref="O968:P968" si="1147">IF(M968&gt;0,1,"")</f>
        <v/>
      </c>
      <c r="P968" s="45" t="str">
        <f t="shared" si="1147"/>
        <v/>
      </c>
      <c r="Q968" s="45"/>
      <c r="R968" s="14" t="s">
        <v>2024</v>
      </c>
      <c r="S968" s="35" t="s">
        <v>2025</v>
      </c>
      <c r="T968" s="35" t="s">
        <v>27</v>
      </c>
      <c r="U968" s="35" t="s">
        <v>28</v>
      </c>
      <c r="V968" s="144">
        <v>84121.0</v>
      </c>
      <c r="W968" s="35" t="s">
        <v>29</v>
      </c>
      <c r="X968" s="42" t="s">
        <v>64</v>
      </c>
      <c r="Y968" s="29">
        <f t="shared" ref="Y968:Y975" si="1150">IF(X968="V",B968,IF(X968="C",B968,""))</f>
        <v>45582</v>
      </c>
      <c r="Z968" s="30">
        <v>45588.0</v>
      </c>
      <c r="AA968" s="27" t="s">
        <v>4257</v>
      </c>
      <c r="AB968" s="27" t="str">
        <f t="shared" ref="AB968:AB975" si="1151">IF(X968="V",B$3-Y968,IF(X968="C","",""))</f>
        <v/>
      </c>
      <c r="AC968" s="31">
        <f t="shared" ref="AC968:AC975" si="1152">IF(X968="","",IF(X968="V","",IF(X968="C",Z968-Y968,"Yikes")))</f>
        <v>6</v>
      </c>
      <c r="AD968" s="14" t="s">
        <v>4258</v>
      </c>
      <c r="AF968" s="14"/>
      <c r="AG968" s="14"/>
      <c r="AH968" s="14"/>
      <c r="AI968" s="14"/>
      <c r="AJ968" s="14"/>
      <c r="AK968" s="14"/>
      <c r="AL968" s="14"/>
    </row>
    <row r="969" ht="14.25" customHeight="1">
      <c r="A969" s="14">
        <v>12.0</v>
      </c>
      <c r="B969" s="30">
        <v>45532.0</v>
      </c>
      <c r="C969" s="31">
        <f t="shared" si="1148"/>
        <v>380</v>
      </c>
      <c r="D969" s="14" t="s">
        <v>4245</v>
      </c>
      <c r="E969" s="34">
        <v>1.224646E7</v>
      </c>
      <c r="F969" s="27" t="s">
        <v>52</v>
      </c>
      <c r="G969" s="27">
        <v>40.0</v>
      </c>
      <c r="H969" s="27">
        <v>3.0</v>
      </c>
      <c r="I969" s="27">
        <v>1.0</v>
      </c>
      <c r="J969" s="27">
        <v>44.0</v>
      </c>
      <c r="K969" s="27"/>
      <c r="L969" s="27"/>
      <c r="M969" s="27"/>
      <c r="N969" s="27"/>
      <c r="O969" s="45" t="str">
        <f t="shared" ref="O969:P969" si="1149">IF(M969&gt;0,1,"")</f>
        <v/>
      </c>
      <c r="P969" s="45" t="str">
        <f t="shared" si="1149"/>
        <v/>
      </c>
      <c r="Q969" s="45"/>
      <c r="R969" s="14" t="s">
        <v>1817</v>
      </c>
      <c r="S969" s="35" t="s">
        <v>1818</v>
      </c>
      <c r="T969" s="35" t="s">
        <v>641</v>
      </c>
      <c r="U969" s="35" t="s">
        <v>28</v>
      </c>
      <c r="V969" s="144">
        <v>84095.0</v>
      </c>
      <c r="W969" s="35" t="s">
        <v>29</v>
      </c>
      <c r="X969" s="42" t="s">
        <v>64</v>
      </c>
      <c r="Y969" s="29">
        <f t="shared" si="1150"/>
        <v>45532</v>
      </c>
      <c r="Z969" s="30">
        <v>45589.0</v>
      </c>
      <c r="AA969" s="27" t="s">
        <v>4259</v>
      </c>
      <c r="AB969" s="27" t="str">
        <f t="shared" si="1151"/>
        <v/>
      </c>
      <c r="AC969" s="31">
        <f t="shared" si="1152"/>
        <v>57</v>
      </c>
      <c r="AD969" s="14" t="s">
        <v>4246</v>
      </c>
      <c r="AF969" s="67"/>
      <c r="AG969" s="56"/>
      <c r="AH969" s="14"/>
      <c r="AI969" s="14"/>
      <c r="AJ969" s="14"/>
      <c r="AK969" s="14"/>
      <c r="AL969" s="14"/>
    </row>
    <row r="970" ht="14.25" customHeight="1">
      <c r="A970" s="14"/>
      <c r="B970" s="30">
        <v>45552.0</v>
      </c>
      <c r="C970" s="31">
        <f t="shared" si="1148"/>
        <v>360</v>
      </c>
      <c r="D970" s="14" t="s">
        <v>4260</v>
      </c>
      <c r="E970" s="34">
        <v>50120.0</v>
      </c>
      <c r="F970" s="27" t="s">
        <v>52</v>
      </c>
      <c r="G970" s="27">
        <v>50.0</v>
      </c>
      <c r="H970" s="27">
        <v>4.0</v>
      </c>
      <c r="I970" s="27">
        <v>2.0</v>
      </c>
      <c r="J970" s="27">
        <v>56.0</v>
      </c>
      <c r="K970" s="27"/>
      <c r="L970" s="27"/>
      <c r="M970" s="27"/>
      <c r="N970" s="27"/>
      <c r="O970" s="45" t="str">
        <f t="shared" ref="O970:P970" si="1153">IF(M970&gt;0,1,"")</f>
        <v/>
      </c>
      <c r="P970" s="45" t="str">
        <f t="shared" si="1153"/>
        <v/>
      </c>
      <c r="Q970" s="45"/>
      <c r="R970" s="14" t="s">
        <v>1712</v>
      </c>
      <c r="S970" s="14" t="s">
        <v>1713</v>
      </c>
      <c r="T970" s="14" t="s">
        <v>292</v>
      </c>
      <c r="U970" s="14" t="s">
        <v>28</v>
      </c>
      <c r="V970" s="66">
        <v>84119.0</v>
      </c>
      <c r="W970" s="14" t="s">
        <v>29</v>
      </c>
      <c r="X970" s="27" t="s">
        <v>64</v>
      </c>
      <c r="Y970" s="30">
        <f t="shared" si="1150"/>
        <v>45552</v>
      </c>
      <c r="Z970" s="30">
        <v>45589.0</v>
      </c>
      <c r="AA970" s="27" t="s">
        <v>4261</v>
      </c>
      <c r="AB970" s="27" t="str">
        <f t="shared" si="1151"/>
        <v/>
      </c>
      <c r="AC970" s="31">
        <f t="shared" si="1152"/>
        <v>37</v>
      </c>
      <c r="AD970" s="14" t="s">
        <v>4262</v>
      </c>
      <c r="AE970" s="14"/>
      <c r="AF970" s="14"/>
    </row>
    <row r="971" ht="14.25" customHeight="1">
      <c r="A971" s="14">
        <v>8.0</v>
      </c>
      <c r="B971" s="30">
        <v>45541.0</v>
      </c>
      <c r="C971" s="31">
        <f t="shared" si="1148"/>
        <v>371</v>
      </c>
      <c r="D971" s="14" t="s">
        <v>4263</v>
      </c>
      <c r="E971" s="34">
        <v>1.223352E7</v>
      </c>
      <c r="F971" s="27" t="s">
        <v>52</v>
      </c>
      <c r="G971" s="27">
        <v>28.0</v>
      </c>
      <c r="H971" s="27">
        <v>3.0</v>
      </c>
      <c r="I971" s="27">
        <v>1.0</v>
      </c>
      <c r="J971" s="27">
        <v>32.0</v>
      </c>
      <c r="K971" s="27"/>
      <c r="L971" s="27"/>
      <c r="M971" s="27"/>
      <c r="N971" s="27"/>
      <c r="O971" s="45" t="str">
        <f t="shared" ref="O971:P971" si="1154">IF(M971&gt;0,1,"")</f>
        <v/>
      </c>
      <c r="P971" s="45" t="str">
        <f t="shared" si="1154"/>
        <v/>
      </c>
      <c r="Q971" s="45"/>
      <c r="R971" s="14" t="s">
        <v>1786</v>
      </c>
      <c r="S971" s="14" t="s">
        <v>1787</v>
      </c>
      <c r="T971" s="14" t="s">
        <v>186</v>
      </c>
      <c r="U971" s="14" t="s">
        <v>28</v>
      </c>
      <c r="V971" s="66">
        <v>84106.0</v>
      </c>
      <c r="W971" s="14" t="s">
        <v>29</v>
      </c>
      <c r="X971" s="27" t="s">
        <v>64</v>
      </c>
      <c r="Y971" s="30">
        <f t="shared" si="1150"/>
        <v>45541</v>
      </c>
      <c r="Z971" s="30">
        <v>45590.0</v>
      </c>
      <c r="AA971" s="27" t="s">
        <v>4264</v>
      </c>
      <c r="AB971" s="27" t="str">
        <f t="shared" si="1151"/>
        <v/>
      </c>
      <c r="AC971" s="31">
        <f t="shared" si="1152"/>
        <v>49</v>
      </c>
      <c r="AD971" s="14" t="s">
        <v>4265</v>
      </c>
      <c r="AE971" s="14"/>
      <c r="AF971" s="14"/>
      <c r="AG971" s="14"/>
      <c r="AH971" s="14"/>
      <c r="AI971" s="14"/>
      <c r="AJ971" s="14"/>
      <c r="AK971" s="14"/>
      <c r="AL971" s="14"/>
    </row>
    <row r="972" ht="14.25" customHeight="1">
      <c r="A972" s="14">
        <v>6.0</v>
      </c>
      <c r="B972" s="30">
        <v>45428.0</v>
      </c>
      <c r="C972" s="31">
        <f t="shared" si="1148"/>
        <v>484</v>
      </c>
      <c r="D972" s="14" t="s">
        <v>4108</v>
      </c>
      <c r="E972" s="34">
        <v>116703.0</v>
      </c>
      <c r="F972" s="27" t="s">
        <v>52</v>
      </c>
      <c r="G972" s="27">
        <v>24.0</v>
      </c>
      <c r="H972" s="27">
        <v>3.0</v>
      </c>
      <c r="I972" s="27">
        <v>1.0</v>
      </c>
      <c r="J972" s="27">
        <v>28.0</v>
      </c>
      <c r="K972" s="27"/>
      <c r="L972" s="27"/>
      <c r="M972" s="27"/>
      <c r="N972" s="27"/>
      <c r="O972" s="45" t="str">
        <f t="shared" ref="O972:P972" si="1155">IF(M972&gt;0,1,"")</f>
        <v/>
      </c>
      <c r="P972" s="45" t="str">
        <f t="shared" si="1155"/>
        <v/>
      </c>
      <c r="Q972" s="45"/>
      <c r="R972" s="14" t="s">
        <v>1365</v>
      </c>
      <c r="S972" s="35" t="s">
        <v>1366</v>
      </c>
      <c r="T972" s="35" t="s">
        <v>186</v>
      </c>
      <c r="U972" s="35" t="s">
        <v>28</v>
      </c>
      <c r="V972" s="144">
        <v>84111.0</v>
      </c>
      <c r="W972" s="35" t="s">
        <v>29</v>
      </c>
      <c r="X972" s="42" t="s">
        <v>64</v>
      </c>
      <c r="Y972" s="29">
        <f t="shared" si="1150"/>
        <v>45428</v>
      </c>
      <c r="Z972" s="30">
        <v>45590.0</v>
      </c>
      <c r="AA972" s="27" t="s">
        <v>4266</v>
      </c>
      <c r="AB972" s="27" t="str">
        <f t="shared" si="1151"/>
        <v/>
      </c>
      <c r="AC972" s="31">
        <f t="shared" si="1152"/>
        <v>162</v>
      </c>
      <c r="AD972" s="14" t="s">
        <v>4267</v>
      </c>
      <c r="AF972" s="14"/>
      <c r="AG972" s="14"/>
      <c r="AH972" s="14"/>
      <c r="AI972" s="14"/>
      <c r="AJ972" s="14"/>
      <c r="AK972" s="14"/>
      <c r="AL972" s="14"/>
    </row>
    <row r="973" ht="14.25" customHeight="1">
      <c r="A973" s="14">
        <v>4.0</v>
      </c>
      <c r="B973" s="30">
        <v>45576.0</v>
      </c>
      <c r="C973" s="31">
        <f t="shared" si="1148"/>
        <v>336</v>
      </c>
      <c r="D973" s="14" t="s">
        <v>4268</v>
      </c>
      <c r="E973" s="34">
        <v>36533.0</v>
      </c>
      <c r="F973" s="27" t="s">
        <v>52</v>
      </c>
      <c r="G973" s="27">
        <v>20.0</v>
      </c>
      <c r="H973" s="27">
        <v>3.0</v>
      </c>
      <c r="I973" s="27">
        <v>1.0</v>
      </c>
      <c r="J973" s="27">
        <v>24.0</v>
      </c>
      <c r="K973" s="27"/>
      <c r="L973" s="27"/>
      <c r="M973" s="27"/>
      <c r="N973" s="27"/>
      <c r="O973" s="45" t="str">
        <f t="shared" ref="O973:P973" si="1156">IF(M973&gt;0,1,"")</f>
        <v/>
      </c>
      <c r="P973" s="45" t="str">
        <f t="shared" si="1156"/>
        <v/>
      </c>
      <c r="Q973" s="45"/>
      <c r="R973" s="14" t="s">
        <v>1832</v>
      </c>
      <c r="S973" s="35" t="s">
        <v>1834</v>
      </c>
      <c r="T973" s="35" t="s">
        <v>186</v>
      </c>
      <c r="U973" s="35" t="s">
        <v>28</v>
      </c>
      <c r="V973" s="144">
        <v>84101.0</v>
      </c>
      <c r="W973" s="35" t="s">
        <v>29</v>
      </c>
      <c r="X973" s="42" t="s">
        <v>64</v>
      </c>
      <c r="Y973" s="29">
        <f t="shared" si="1150"/>
        <v>45576</v>
      </c>
      <c r="Z973" s="30">
        <v>45590.0</v>
      </c>
      <c r="AA973" s="27" t="s">
        <v>4269</v>
      </c>
      <c r="AB973" s="27" t="str">
        <f t="shared" si="1151"/>
        <v/>
      </c>
      <c r="AC973" s="31">
        <f t="shared" si="1152"/>
        <v>14</v>
      </c>
      <c r="AD973" s="14" t="s">
        <v>4270</v>
      </c>
      <c r="AF973" s="14"/>
      <c r="AG973" s="14"/>
      <c r="AH973" s="14"/>
      <c r="AI973" s="14"/>
      <c r="AJ973" s="14"/>
      <c r="AK973" s="14"/>
      <c r="AL973" s="14"/>
    </row>
    <row r="974" ht="14.25" customHeight="1">
      <c r="A974" s="14">
        <v>8.0</v>
      </c>
      <c r="B974" s="30">
        <v>45553.0</v>
      </c>
      <c r="C974" s="31">
        <f t="shared" si="1148"/>
        <v>359</v>
      </c>
      <c r="D974" s="14" t="s">
        <v>4271</v>
      </c>
      <c r="E974" s="34">
        <v>68143.0</v>
      </c>
      <c r="F974" s="27" t="s">
        <v>52</v>
      </c>
      <c r="G974" s="27">
        <v>26.0</v>
      </c>
      <c r="H974" s="27">
        <v>3.0</v>
      </c>
      <c r="I974" s="27">
        <v>1.0</v>
      </c>
      <c r="J974" s="27">
        <v>30.0</v>
      </c>
      <c r="K974" s="27"/>
      <c r="L974" s="27"/>
      <c r="M974" s="27"/>
      <c r="N974" s="27"/>
      <c r="O974" s="45" t="str">
        <f t="shared" ref="O974:P974" si="1157">IF(M974&gt;0,1,"")</f>
        <v/>
      </c>
      <c r="P974" s="45" t="str">
        <f t="shared" si="1157"/>
        <v/>
      </c>
      <c r="Q974" s="45"/>
      <c r="R974" s="14" t="s">
        <v>1754</v>
      </c>
      <c r="S974" s="14" t="s">
        <v>1755</v>
      </c>
      <c r="T974" s="14" t="s">
        <v>186</v>
      </c>
      <c r="U974" s="14" t="s">
        <v>28</v>
      </c>
      <c r="V974" s="66">
        <v>84104.0</v>
      </c>
      <c r="W974" s="14" t="s">
        <v>29</v>
      </c>
      <c r="X974" s="42" t="s">
        <v>64</v>
      </c>
      <c r="Y974" s="30">
        <f t="shared" si="1150"/>
        <v>45553</v>
      </c>
      <c r="Z974" s="30">
        <v>45590.0</v>
      </c>
      <c r="AA974" s="27" t="s">
        <v>4272</v>
      </c>
      <c r="AB974" s="27" t="str">
        <f t="shared" si="1151"/>
        <v/>
      </c>
      <c r="AC974" s="31">
        <f t="shared" si="1152"/>
        <v>37</v>
      </c>
      <c r="AD974" s="14" t="s">
        <v>4273</v>
      </c>
      <c r="AF974" s="14"/>
      <c r="AG974" s="14"/>
      <c r="AH974" s="14"/>
      <c r="AI974" s="14"/>
      <c r="AJ974" s="14"/>
      <c r="AK974" s="14"/>
      <c r="AL974" s="14"/>
    </row>
    <row r="975" ht="14.25" customHeight="1">
      <c r="A975" s="14">
        <v>10.0</v>
      </c>
      <c r="B975" s="30">
        <v>45581.0</v>
      </c>
      <c r="C975" s="31">
        <f t="shared" si="1148"/>
        <v>331</v>
      </c>
      <c r="D975" s="14" t="s">
        <v>4274</v>
      </c>
      <c r="E975" s="34">
        <v>15948.0</v>
      </c>
      <c r="F975" s="27" t="s">
        <v>52</v>
      </c>
      <c r="G975" s="27">
        <v>50.0</v>
      </c>
      <c r="H975" s="27">
        <v>4.0</v>
      </c>
      <c r="I975" s="27">
        <v>1.0</v>
      </c>
      <c r="J975" s="27">
        <v>55.0</v>
      </c>
      <c r="K975" s="27"/>
      <c r="L975" s="27"/>
      <c r="M975" s="27"/>
      <c r="N975" s="27"/>
      <c r="O975" s="45" t="str">
        <f t="shared" ref="O975:P975" si="1158">IF(M975&gt;0,1,"")</f>
        <v/>
      </c>
      <c r="P975" s="45" t="str">
        <f t="shared" si="1158"/>
        <v/>
      </c>
      <c r="Q975" s="45"/>
      <c r="R975" s="14" t="s">
        <v>2011</v>
      </c>
      <c r="S975" s="35" t="s">
        <v>2012</v>
      </c>
      <c r="T975" s="35" t="s">
        <v>186</v>
      </c>
      <c r="U975" s="35" t="s">
        <v>28</v>
      </c>
      <c r="V975" s="144">
        <v>84123.0</v>
      </c>
      <c r="W975" s="35" t="s">
        <v>29</v>
      </c>
      <c r="X975" s="42" t="s">
        <v>64</v>
      </c>
      <c r="Y975" s="29">
        <f t="shared" si="1150"/>
        <v>45581</v>
      </c>
      <c r="Z975" s="30">
        <v>45590.0</v>
      </c>
      <c r="AA975" s="27" t="s">
        <v>4275</v>
      </c>
      <c r="AB975" s="27" t="str">
        <f t="shared" si="1151"/>
        <v/>
      </c>
      <c r="AC975" s="31">
        <f t="shared" si="1152"/>
        <v>9</v>
      </c>
      <c r="AD975" s="14" t="s">
        <v>4276</v>
      </c>
      <c r="AF975" s="14"/>
      <c r="AG975" s="14"/>
      <c r="AH975" s="14"/>
      <c r="AI975" s="14"/>
      <c r="AJ975" s="14"/>
      <c r="AK975" s="14"/>
      <c r="AL975" s="14"/>
    </row>
    <row r="976" ht="14.25" customHeight="1">
      <c r="A976" s="14"/>
      <c r="B976" s="14"/>
      <c r="C976" s="27"/>
      <c r="D976" s="14"/>
      <c r="F976" s="27"/>
      <c r="G976" s="14"/>
      <c r="H976" s="14"/>
      <c r="I976" s="14"/>
      <c r="J976" s="27"/>
      <c r="K976" s="27"/>
      <c r="L976" s="27"/>
      <c r="M976" s="27"/>
      <c r="N976" s="27"/>
      <c r="O976" s="27"/>
      <c r="P976" s="27"/>
      <c r="Q976" s="27"/>
      <c r="R976" s="14"/>
      <c r="S976" s="14"/>
      <c r="T976" s="14"/>
      <c r="U976" s="14"/>
      <c r="V976" s="66"/>
      <c r="W976" s="14"/>
      <c r="X976" s="27"/>
      <c r="Y976" s="29"/>
      <c r="Z976" s="14"/>
      <c r="AA976" s="27"/>
      <c r="AB976" s="27"/>
      <c r="AC976" s="27"/>
      <c r="AD976" s="14"/>
      <c r="AE976" s="14"/>
      <c r="AF976" s="14"/>
    </row>
    <row r="977" ht="14.25" customHeight="1">
      <c r="A977" s="14">
        <v>8.0</v>
      </c>
      <c r="B977" s="30">
        <v>45520.0</v>
      </c>
      <c r="C977" s="31">
        <f t="shared" ref="C977:C980" si="1160">B$3-B977</f>
        <v>392</v>
      </c>
      <c r="D977" s="14" t="s">
        <v>4277</v>
      </c>
      <c r="E977" s="34">
        <v>20189.0</v>
      </c>
      <c r="F977" s="27" t="s">
        <v>52</v>
      </c>
      <c r="G977" s="27">
        <v>28.0</v>
      </c>
      <c r="H977" s="27">
        <v>3.0</v>
      </c>
      <c r="I977" s="27">
        <v>1.0</v>
      </c>
      <c r="J977" s="27">
        <v>32.0</v>
      </c>
      <c r="K977" s="27"/>
      <c r="L977" s="27"/>
      <c r="M977" s="27"/>
      <c r="N977" s="27"/>
      <c r="O977" s="45" t="str">
        <f t="shared" ref="O977:P977" si="1159">IF(M977&gt;0,1,"")</f>
        <v/>
      </c>
      <c r="P977" s="45" t="str">
        <f t="shared" si="1159"/>
        <v/>
      </c>
      <c r="Q977" s="45"/>
      <c r="R977" s="14" t="s">
        <v>1698</v>
      </c>
      <c r="S977" s="35" t="s">
        <v>1700</v>
      </c>
      <c r="T977" s="35" t="s">
        <v>292</v>
      </c>
      <c r="U977" s="35" t="s">
        <v>28</v>
      </c>
      <c r="V977" s="144">
        <v>84120.0</v>
      </c>
      <c r="W977" s="35" t="s">
        <v>29</v>
      </c>
      <c r="X977" s="42" t="s">
        <v>64</v>
      </c>
      <c r="Y977" s="29">
        <f t="shared" ref="Y977:Y979" si="1162">IF(X977="V",B977,IF(X977="C",B977,""))</f>
        <v>45520</v>
      </c>
      <c r="Z977" s="30">
        <v>45593.0</v>
      </c>
      <c r="AA977" s="27" t="s">
        <v>4278</v>
      </c>
      <c r="AB977" s="27" t="str">
        <f t="shared" ref="AB977:AB980" si="1163">IF(X977="V",B$3-Y977,IF(X977="C","",""))</f>
        <v/>
      </c>
      <c r="AC977" s="31">
        <f t="shared" ref="AC977:AC980" si="1164">IF(X977="","",IF(X977="V","",IF(X977="C",Z977-Y977,"Yikes")))</f>
        <v>73</v>
      </c>
      <c r="AD977" s="14" t="s">
        <v>4279</v>
      </c>
      <c r="AF977" s="14"/>
      <c r="AG977" s="14"/>
      <c r="AH977" s="14"/>
      <c r="AI977" s="14"/>
      <c r="AJ977" s="14"/>
      <c r="AK977" s="14"/>
      <c r="AL977" s="14"/>
    </row>
    <row r="978" ht="14.25" customHeight="1">
      <c r="A978" s="14">
        <v>6.0</v>
      </c>
      <c r="B978" s="30">
        <v>45538.0</v>
      </c>
      <c r="C978" s="31">
        <f t="shared" si="1160"/>
        <v>374</v>
      </c>
      <c r="D978" s="14" t="s">
        <v>4280</v>
      </c>
      <c r="E978" s="34">
        <v>4480.0</v>
      </c>
      <c r="F978" s="27" t="s">
        <v>52</v>
      </c>
      <c r="G978" s="27">
        <v>24.0</v>
      </c>
      <c r="H978" s="27">
        <v>3.0</v>
      </c>
      <c r="I978" s="27">
        <v>1.0</v>
      </c>
      <c r="J978" s="27">
        <v>28.0</v>
      </c>
      <c r="K978" s="27"/>
      <c r="L978" s="27"/>
      <c r="M978" s="27"/>
      <c r="N978" s="27"/>
      <c r="O978" s="45" t="str">
        <f t="shared" ref="O978:P978" si="1161">IF(M978&gt;0,1,"")</f>
        <v/>
      </c>
      <c r="P978" s="45" t="str">
        <f t="shared" si="1161"/>
        <v/>
      </c>
      <c r="Q978" s="45"/>
      <c r="R978" s="14" t="s">
        <v>1720</v>
      </c>
      <c r="S978" s="35" t="s">
        <v>1721</v>
      </c>
      <c r="T978" s="35" t="s">
        <v>292</v>
      </c>
      <c r="U978" s="35" t="s">
        <v>28</v>
      </c>
      <c r="V978" s="144">
        <v>84119.0</v>
      </c>
      <c r="W978" s="35" t="s">
        <v>29</v>
      </c>
      <c r="X978" s="42" t="s">
        <v>64</v>
      </c>
      <c r="Y978" s="29">
        <f t="shared" si="1162"/>
        <v>45538</v>
      </c>
      <c r="Z978" s="30">
        <v>45593.0</v>
      </c>
      <c r="AA978" s="27" t="s">
        <v>4281</v>
      </c>
      <c r="AB978" s="27" t="str">
        <f t="shared" si="1163"/>
        <v/>
      </c>
      <c r="AC978" s="31">
        <f t="shared" si="1164"/>
        <v>55</v>
      </c>
      <c r="AD978" s="14" t="s">
        <v>4282</v>
      </c>
      <c r="AF978" s="14"/>
      <c r="AG978" s="14"/>
      <c r="AH978" s="14"/>
      <c r="AI978" s="14"/>
      <c r="AJ978" s="14"/>
      <c r="AK978" s="14"/>
      <c r="AL978" s="14"/>
    </row>
    <row r="979" ht="14.25" customHeight="1">
      <c r="A979" s="14">
        <v>8.0</v>
      </c>
      <c r="B979" s="30">
        <v>45569.0</v>
      </c>
      <c r="C979" s="31">
        <f t="shared" si="1160"/>
        <v>343</v>
      </c>
      <c r="D979" s="14" t="s">
        <v>4283</v>
      </c>
      <c r="E979" s="34">
        <v>11475.0</v>
      </c>
      <c r="F979" s="27" t="s">
        <v>52</v>
      </c>
      <c r="G979" s="27">
        <v>24.0</v>
      </c>
      <c r="H979" s="27">
        <v>3.0</v>
      </c>
      <c r="I979" s="27">
        <v>1.0</v>
      </c>
      <c r="J979" s="27">
        <v>28.0</v>
      </c>
      <c r="K979" s="27"/>
      <c r="L979" s="27"/>
      <c r="M979" s="27"/>
      <c r="N979" s="27"/>
      <c r="O979" s="45" t="str">
        <f t="shared" ref="O979:P979" si="1165">IF(M979&gt;0,1,"")</f>
        <v/>
      </c>
      <c r="P979" s="45" t="str">
        <f t="shared" si="1165"/>
        <v/>
      </c>
      <c r="Q979" s="45"/>
      <c r="R979" s="14" t="s">
        <v>1889</v>
      </c>
      <c r="S979" s="35" t="s">
        <v>1891</v>
      </c>
      <c r="T979" s="35" t="s">
        <v>292</v>
      </c>
      <c r="U979" s="35" t="s">
        <v>28</v>
      </c>
      <c r="V979" s="144">
        <v>84120.0</v>
      </c>
      <c r="W979" s="35" t="s">
        <v>29</v>
      </c>
      <c r="X979" s="42" t="s">
        <v>64</v>
      </c>
      <c r="Y979" s="29">
        <f t="shared" si="1162"/>
        <v>45569</v>
      </c>
      <c r="Z979" s="30">
        <v>45593.0</v>
      </c>
      <c r="AA979" s="27" t="s">
        <v>1892</v>
      </c>
      <c r="AB979" s="27" t="str">
        <f t="shared" si="1163"/>
        <v/>
      </c>
      <c r="AC979" s="31">
        <f t="shared" si="1164"/>
        <v>24</v>
      </c>
      <c r="AD979" s="14" t="s">
        <v>4284</v>
      </c>
      <c r="AF979" s="14"/>
      <c r="AG979" s="14"/>
      <c r="AH979" s="14"/>
      <c r="AI979" s="14"/>
      <c r="AJ979" s="14"/>
      <c r="AK979" s="14"/>
      <c r="AL979" s="14"/>
    </row>
    <row r="980" ht="14.25" customHeight="1">
      <c r="A980" s="14"/>
      <c r="B980" s="30">
        <v>45575.0</v>
      </c>
      <c r="C980" s="31">
        <f t="shared" si="1160"/>
        <v>337</v>
      </c>
      <c r="D980" s="14" t="s">
        <v>4253</v>
      </c>
      <c r="E980" s="34">
        <v>115253.0</v>
      </c>
      <c r="F980" s="27" t="s">
        <v>52</v>
      </c>
      <c r="G980" s="27">
        <v>54.0</v>
      </c>
      <c r="H980" s="27">
        <v>3.0</v>
      </c>
      <c r="I980" s="27">
        <v>1.0</v>
      </c>
      <c r="J980" s="27">
        <v>58.0</v>
      </c>
      <c r="K980" s="27"/>
      <c r="L980" s="27"/>
      <c r="M980" s="27"/>
      <c r="N980" s="27"/>
      <c r="O980" s="45" t="str">
        <f t="shared" ref="O980:P980" si="1166">IF(M980&gt;0,1,"")</f>
        <v/>
      </c>
      <c r="P980" s="45" t="str">
        <f t="shared" si="1166"/>
        <v/>
      </c>
      <c r="Q980" s="45"/>
      <c r="R980" s="14" t="s">
        <v>1874</v>
      </c>
      <c r="S980" s="35" t="s">
        <v>1876</v>
      </c>
      <c r="T980" s="35" t="s">
        <v>195</v>
      </c>
      <c r="U980" s="35" t="s">
        <v>28</v>
      </c>
      <c r="V980" s="144">
        <v>84047.0</v>
      </c>
      <c r="W980" s="35" t="s">
        <v>29</v>
      </c>
      <c r="X980" s="42" t="s">
        <v>1642</v>
      </c>
      <c r="Y980" s="29">
        <v>45583.0</v>
      </c>
      <c r="Z980" s="30">
        <v>45596.0</v>
      </c>
      <c r="AA980" s="27" t="s">
        <v>4285</v>
      </c>
      <c r="AB980" s="27">
        <f t="shared" si="1163"/>
        <v>329</v>
      </c>
      <c r="AC980" s="31" t="str">
        <f t="shared" si="1164"/>
        <v/>
      </c>
      <c r="AD980" s="14" t="s">
        <v>4286</v>
      </c>
      <c r="AE980" s="14"/>
      <c r="AF980" s="14"/>
    </row>
    <row r="981" ht="14.25" customHeight="1">
      <c r="A981" s="14"/>
      <c r="B981" s="14"/>
      <c r="C981" s="27"/>
      <c r="D981" s="14"/>
      <c r="F981" s="27"/>
      <c r="G981" s="14"/>
      <c r="H981" s="14"/>
      <c r="I981" s="14"/>
      <c r="J981" s="27"/>
      <c r="K981" s="27"/>
      <c r="L981" s="27"/>
      <c r="M981" s="27"/>
      <c r="N981" s="27"/>
      <c r="O981" s="27"/>
      <c r="P981" s="27"/>
      <c r="Q981" s="27"/>
      <c r="R981" s="14"/>
      <c r="S981" s="14"/>
      <c r="T981" s="14"/>
      <c r="U981" s="14"/>
      <c r="V981" s="66"/>
      <c r="W981" s="14"/>
      <c r="X981" s="27"/>
      <c r="Y981" s="29"/>
      <c r="Z981" s="14"/>
      <c r="AA981" s="27"/>
      <c r="AB981" s="27"/>
      <c r="AC981" s="27"/>
      <c r="AD981" s="14"/>
      <c r="AE981" s="14"/>
      <c r="AF981" s="14"/>
    </row>
    <row r="982" ht="14.25" customHeight="1">
      <c r="A982" s="32">
        <v>6.0</v>
      </c>
      <c r="B982" s="46">
        <v>45547.0</v>
      </c>
      <c r="C982" s="47">
        <f t="shared" ref="C982:C985" si="1168">B$3-B982</f>
        <v>365</v>
      </c>
      <c r="D982" s="32" t="s">
        <v>4287</v>
      </c>
      <c r="E982" s="32">
        <v>4477.0</v>
      </c>
      <c r="F982" s="48" t="s">
        <v>52</v>
      </c>
      <c r="G982" s="48">
        <v>20.0</v>
      </c>
      <c r="H982" s="48">
        <v>3.0</v>
      </c>
      <c r="I982" s="48">
        <v>1.0</v>
      </c>
      <c r="J982" s="48">
        <v>24.0</v>
      </c>
      <c r="K982" s="48"/>
      <c r="L982" s="48"/>
      <c r="M982" s="48"/>
      <c r="N982" s="48"/>
      <c r="O982" s="45" t="str">
        <f t="shared" ref="O982:P982" si="1167">IF(M982&gt;0,1,"")</f>
        <v/>
      </c>
      <c r="P982" s="45" t="str">
        <f t="shared" si="1167"/>
        <v/>
      </c>
      <c r="Q982" s="45"/>
      <c r="R982" s="32" t="s">
        <v>2007</v>
      </c>
      <c r="S982" s="51" t="s">
        <v>2008</v>
      </c>
      <c r="T982" s="51" t="s">
        <v>362</v>
      </c>
      <c r="U982" s="51" t="s">
        <v>28</v>
      </c>
      <c r="V982" s="84">
        <v>84074.0</v>
      </c>
      <c r="W982" s="51" t="s">
        <v>75</v>
      </c>
      <c r="X982" s="55" t="s">
        <v>64</v>
      </c>
      <c r="Y982" s="46">
        <f t="shared" ref="Y982:Y984" si="1170">IF(X982="V",B982,IF(X982="C",B982,""))</f>
        <v>45547</v>
      </c>
      <c r="Z982" s="46">
        <v>45600.0</v>
      </c>
      <c r="AA982" s="48" t="s">
        <v>4288</v>
      </c>
      <c r="AB982" s="48" t="str">
        <f t="shared" ref="AB982:AB984" si="1171">IF(X982="V",B$3-Y982,IF(X982="C","",""))</f>
        <v/>
      </c>
      <c r="AC982" s="47">
        <f t="shared" ref="AC982:AC984" si="1172">IF(X982="","",IF(X982="V","",IF(X982="C",Z982-Y982,"Yikes")))</f>
        <v>53</v>
      </c>
      <c r="AD982" s="32" t="s">
        <v>4289</v>
      </c>
      <c r="AF982" s="52"/>
      <c r="AG982" s="53"/>
      <c r="AH982" s="14"/>
      <c r="AI982" s="14"/>
      <c r="AJ982" s="14"/>
      <c r="AK982" s="14"/>
      <c r="AL982" s="14"/>
    </row>
    <row r="983" ht="14.25" customHeight="1">
      <c r="A983" s="32">
        <v>4.0</v>
      </c>
      <c r="B983" s="46">
        <v>45548.0</v>
      </c>
      <c r="C983" s="47">
        <f t="shared" si="1168"/>
        <v>364</v>
      </c>
      <c r="D983" s="32" t="s">
        <v>4290</v>
      </c>
      <c r="E983" s="32">
        <v>83165.0</v>
      </c>
      <c r="F983" s="48" t="s">
        <v>52</v>
      </c>
      <c r="G983" s="48">
        <v>8.0</v>
      </c>
      <c r="H983" s="48">
        <v>2.0</v>
      </c>
      <c r="I983" s="48">
        <v>1.0</v>
      </c>
      <c r="J983" s="48">
        <v>11.0</v>
      </c>
      <c r="K983" s="48"/>
      <c r="L983" s="48"/>
      <c r="M983" s="48"/>
      <c r="N983" s="48"/>
      <c r="O983" s="45" t="str">
        <f t="shared" ref="O983:P983" si="1169">IF(M983&gt;0,1,"")</f>
        <v/>
      </c>
      <c r="P983" s="45" t="str">
        <f t="shared" si="1169"/>
        <v/>
      </c>
      <c r="Q983" s="45"/>
      <c r="R983" s="32" t="s">
        <v>2018</v>
      </c>
      <c r="S983" s="51" t="s">
        <v>2019</v>
      </c>
      <c r="T983" s="51" t="s">
        <v>2020</v>
      </c>
      <c r="U983" s="51" t="s">
        <v>28</v>
      </c>
      <c r="V983" s="115">
        <v>84071.0</v>
      </c>
      <c r="W983" s="51" t="s">
        <v>75</v>
      </c>
      <c r="X983" s="55" t="s">
        <v>1642</v>
      </c>
      <c r="Y983" s="69">
        <f t="shared" si="1170"/>
        <v>45548</v>
      </c>
      <c r="Z983" s="46"/>
      <c r="AA983" s="48"/>
      <c r="AB983" s="48">
        <f t="shared" si="1171"/>
        <v>364</v>
      </c>
      <c r="AC983" s="31" t="str">
        <f t="shared" si="1172"/>
        <v/>
      </c>
      <c r="AD983" s="32" t="s">
        <v>4291</v>
      </c>
      <c r="AF983" s="14"/>
      <c r="AG983" s="14"/>
      <c r="AH983" s="14"/>
      <c r="AI983" s="14"/>
      <c r="AJ983" s="14"/>
      <c r="AK983" s="14"/>
      <c r="AL983" s="14"/>
    </row>
    <row r="984" ht="14.25" customHeight="1">
      <c r="A984" s="14">
        <v>8.0</v>
      </c>
      <c r="B984" s="30">
        <v>45595.0</v>
      </c>
      <c r="C984" s="31">
        <f t="shared" si="1168"/>
        <v>317</v>
      </c>
      <c r="D984" s="14" t="s">
        <v>4292</v>
      </c>
      <c r="E984" s="34">
        <v>84987.0</v>
      </c>
      <c r="F984" s="27" t="s">
        <v>52</v>
      </c>
      <c r="G984" s="27">
        <v>24.0</v>
      </c>
      <c r="H984" s="27">
        <v>2.0</v>
      </c>
      <c r="I984" s="27">
        <v>1.0</v>
      </c>
      <c r="J984" s="27">
        <v>27.0</v>
      </c>
      <c r="K984" s="27"/>
      <c r="L984" s="27"/>
      <c r="M984" s="27"/>
      <c r="N984" s="27"/>
      <c r="O984" s="45" t="str">
        <f t="shared" ref="O984:P984" si="1173">IF(M984&gt;0,1,"")</f>
        <v/>
      </c>
      <c r="P984" s="45" t="str">
        <f t="shared" si="1173"/>
        <v/>
      </c>
      <c r="Q984" s="45"/>
      <c r="R984" s="14" t="s">
        <v>1829</v>
      </c>
      <c r="S984" s="35" t="s">
        <v>1830</v>
      </c>
      <c r="T984" s="35" t="s">
        <v>186</v>
      </c>
      <c r="U984" s="35" t="s">
        <v>28</v>
      </c>
      <c r="V984" s="144">
        <v>84107.0</v>
      </c>
      <c r="W984" s="35" t="s">
        <v>29</v>
      </c>
      <c r="X984" s="42" t="s">
        <v>64</v>
      </c>
      <c r="Y984" s="29">
        <f t="shared" si="1170"/>
        <v>45595</v>
      </c>
      <c r="Z984" s="30">
        <v>45602.0</v>
      </c>
      <c r="AA984" s="27" t="s">
        <v>4293</v>
      </c>
      <c r="AB984" s="27" t="str">
        <f t="shared" si="1171"/>
        <v/>
      </c>
      <c r="AC984" s="31">
        <f t="shared" si="1172"/>
        <v>7</v>
      </c>
      <c r="AD984" s="14" t="s">
        <v>4294</v>
      </c>
      <c r="AF984" s="14"/>
      <c r="AG984" s="14"/>
      <c r="AH984" s="14"/>
      <c r="AI984" s="14"/>
      <c r="AJ984" s="14"/>
      <c r="AK984" s="14"/>
      <c r="AL984" s="14"/>
    </row>
    <row r="985" ht="14.25" customHeight="1">
      <c r="A985" s="14"/>
      <c r="B985" s="60">
        <v>44893.0</v>
      </c>
      <c r="C985" s="61">
        <f t="shared" si="1168"/>
        <v>1019</v>
      </c>
      <c r="D985" s="59" t="s">
        <v>4295</v>
      </c>
      <c r="E985" s="59">
        <v>137314.0</v>
      </c>
      <c r="F985" s="45" t="s">
        <v>52</v>
      </c>
      <c r="G985" s="45">
        <v>11.0</v>
      </c>
      <c r="H985" s="45">
        <v>4.0</v>
      </c>
      <c r="I985" s="45">
        <v>1.0</v>
      </c>
      <c r="J985" s="45">
        <v>16.0</v>
      </c>
      <c r="K985" s="45"/>
      <c r="L985" s="45"/>
      <c r="M985" s="45">
        <v>3.0</v>
      </c>
      <c r="N985" s="45">
        <v>0.0</v>
      </c>
      <c r="O985" s="45">
        <f t="shared" ref="O985:P985" si="1174">IF(M985&gt;0,1,"")</f>
        <v>1</v>
      </c>
      <c r="P985" s="45" t="str">
        <f t="shared" si="1174"/>
        <v/>
      </c>
      <c r="Q985" s="45"/>
      <c r="R985" s="59" t="s">
        <v>4296</v>
      </c>
      <c r="S985" s="62" t="s">
        <v>699</v>
      </c>
      <c r="T985" s="62" t="s">
        <v>186</v>
      </c>
      <c r="U985" s="62" t="s">
        <v>28</v>
      </c>
      <c r="V985" s="114">
        <v>84104.0</v>
      </c>
      <c r="W985" s="62" t="s">
        <v>29</v>
      </c>
      <c r="X985" s="27"/>
      <c r="Y985" s="29"/>
      <c r="Z985" s="14"/>
      <c r="AA985" s="27"/>
      <c r="AB985" s="27"/>
      <c r="AC985" s="27"/>
      <c r="AD985" s="14" t="s">
        <v>4297</v>
      </c>
      <c r="AE985" s="14"/>
      <c r="AF985" s="14"/>
    </row>
    <row r="986" ht="14.25" customHeight="1">
      <c r="A986" s="14"/>
      <c r="B986" s="14"/>
      <c r="C986" s="27"/>
      <c r="D986" s="14"/>
      <c r="F986" s="27"/>
      <c r="G986" s="14"/>
      <c r="H986" s="14"/>
      <c r="I986" s="14"/>
      <c r="J986" s="27"/>
      <c r="K986" s="27"/>
      <c r="L986" s="27"/>
      <c r="M986" s="27"/>
      <c r="N986" s="27"/>
      <c r="O986" s="27"/>
      <c r="P986" s="27"/>
      <c r="Q986" s="27"/>
      <c r="R986" s="14"/>
      <c r="S986" s="14"/>
      <c r="T986" s="14"/>
      <c r="U986" s="14"/>
      <c r="V986" s="66"/>
      <c r="W986" s="14"/>
      <c r="X986" s="27"/>
      <c r="Y986" s="29"/>
      <c r="Z986" s="14"/>
      <c r="AA986" s="27"/>
      <c r="AB986" s="27"/>
      <c r="AC986" s="27"/>
      <c r="AD986" s="14"/>
      <c r="AE986" s="14"/>
      <c r="AF986" s="14"/>
    </row>
    <row r="987" ht="14.25" customHeight="1">
      <c r="A987" s="14">
        <v>12.0</v>
      </c>
      <c r="B987" s="30">
        <v>45575.0</v>
      </c>
      <c r="C987" s="31">
        <f>B$3-B987</f>
        <v>337</v>
      </c>
      <c r="D987" s="14" t="s">
        <v>4253</v>
      </c>
      <c r="E987" s="34">
        <v>115253.0</v>
      </c>
      <c r="F987" s="27" t="s">
        <v>52</v>
      </c>
      <c r="G987" s="27">
        <v>54.0</v>
      </c>
      <c r="H987" s="27">
        <v>3.0</v>
      </c>
      <c r="I987" s="27">
        <v>1.0</v>
      </c>
      <c r="J987" s="27">
        <v>58.0</v>
      </c>
      <c r="K987" s="27"/>
      <c r="L987" s="27"/>
      <c r="M987" s="27"/>
      <c r="N987" s="27"/>
      <c r="O987" s="45" t="str">
        <f t="shared" ref="O987:P987" si="1175">IF(M987&gt;0,1,"")</f>
        <v/>
      </c>
      <c r="P987" s="45" t="str">
        <f t="shared" si="1175"/>
        <v/>
      </c>
      <c r="Q987" s="45"/>
      <c r="R987" s="14" t="s">
        <v>1874</v>
      </c>
      <c r="S987" s="35" t="s">
        <v>1876</v>
      </c>
      <c r="T987" s="35" t="s">
        <v>195</v>
      </c>
      <c r="U987" s="35" t="s">
        <v>28</v>
      </c>
      <c r="V987" s="144">
        <v>84047.0</v>
      </c>
      <c r="W987" s="35" t="s">
        <v>29</v>
      </c>
      <c r="X987" s="42" t="s">
        <v>64</v>
      </c>
      <c r="Y987" s="29">
        <v>45583.0</v>
      </c>
      <c r="Z987" s="30">
        <v>45608.0</v>
      </c>
      <c r="AA987" s="27" t="s">
        <v>4298</v>
      </c>
      <c r="AB987" s="27" t="str">
        <f>IF(X987="V",B$3-Y987,IF(X987="C","",""))</f>
        <v/>
      </c>
      <c r="AC987" s="31">
        <f>IF(X987="","",IF(X987="V","",IF(X987="C",Z987-Y987,"Yikes")))</f>
        <v>25</v>
      </c>
      <c r="AD987" s="14" t="s">
        <v>4299</v>
      </c>
      <c r="AF987" s="14"/>
      <c r="AG987" s="14"/>
      <c r="AH987" s="14"/>
      <c r="AI987" s="14"/>
      <c r="AJ987" s="14"/>
      <c r="AK987" s="14"/>
      <c r="AL987" s="14"/>
    </row>
    <row r="988" ht="14.25" customHeight="1">
      <c r="A988" s="14"/>
      <c r="B988" s="14"/>
      <c r="C988" s="27"/>
      <c r="D988" s="14"/>
      <c r="F988" s="27"/>
      <c r="G988" s="14"/>
      <c r="H988" s="14"/>
      <c r="I988" s="14"/>
      <c r="J988" s="27"/>
      <c r="K988" s="27"/>
      <c r="L988" s="27"/>
      <c r="M988" s="27"/>
      <c r="N988" s="27"/>
      <c r="O988" s="27"/>
      <c r="P988" s="27"/>
      <c r="Q988" s="27"/>
      <c r="R988" s="14"/>
      <c r="S988" s="14"/>
      <c r="T988" s="14"/>
      <c r="U988" s="14"/>
      <c r="V988" s="66"/>
      <c r="W988" s="14"/>
      <c r="X988" s="27"/>
      <c r="Y988" s="29"/>
      <c r="Z988" s="14"/>
      <c r="AA988" s="27"/>
      <c r="AB988" s="27"/>
      <c r="AC988" s="27"/>
      <c r="AD988" s="14"/>
      <c r="AE988" s="14"/>
      <c r="AF988" s="14"/>
    </row>
    <row r="989" ht="14.25" customHeight="1">
      <c r="A989" s="39">
        <v>10.0</v>
      </c>
      <c r="B989" s="37">
        <v>45586.0</v>
      </c>
      <c r="C989" s="38">
        <f t="shared" ref="C989:C990" si="1176">B$3-B989</f>
        <v>326</v>
      </c>
      <c r="D989" s="39" t="s">
        <v>202</v>
      </c>
      <c r="E989" s="40">
        <v>84100.0</v>
      </c>
      <c r="F989" s="36" t="s">
        <v>52</v>
      </c>
      <c r="G989" s="36">
        <v>50.0</v>
      </c>
      <c r="H989" s="36">
        <v>4.0</v>
      </c>
      <c r="I989" s="36">
        <v>2.0</v>
      </c>
      <c r="J989" s="36">
        <v>56.0</v>
      </c>
      <c r="O989" s="14"/>
      <c r="P989" s="14"/>
      <c r="Q989" s="14"/>
      <c r="R989" s="39" t="s">
        <v>203</v>
      </c>
      <c r="S989" s="39" t="s">
        <v>204</v>
      </c>
      <c r="T989" s="39" t="s">
        <v>205</v>
      </c>
      <c r="U989" s="39" t="s">
        <v>28</v>
      </c>
      <c r="V989" s="81">
        <v>84005.0</v>
      </c>
      <c r="W989" s="39" t="s">
        <v>35</v>
      </c>
      <c r="X989" s="36" t="s">
        <v>64</v>
      </c>
      <c r="Y989" s="37">
        <f t="shared" ref="Y989:Y990" si="1178">IF(X989="V",B989,IF(X989="C",B989,""))</f>
        <v>45586</v>
      </c>
      <c r="Z989" s="37">
        <v>45614.0</v>
      </c>
      <c r="AA989" s="36" t="s">
        <v>206</v>
      </c>
      <c r="AB989" s="36" t="str">
        <f t="shared" ref="AB989:AB990" si="1179">IF(X989="V",B$3-Y989,IF(X989="C","",""))</f>
        <v/>
      </c>
      <c r="AC989" s="38">
        <f t="shared" ref="AC989:AC990" si="1180">IF(X989="","",IF(X989="V","",IF(X989="C",Z989-Y989,"Yikes")))</f>
        <v>28</v>
      </c>
      <c r="AD989" s="39" t="s">
        <v>207</v>
      </c>
      <c r="AF989" s="14"/>
      <c r="AG989" s="14"/>
      <c r="AH989" s="14"/>
      <c r="AI989" s="14"/>
      <c r="AJ989" s="14"/>
      <c r="AK989" s="14"/>
      <c r="AL989" s="14"/>
    </row>
    <row r="990" ht="14.25" customHeight="1">
      <c r="A990" s="14">
        <v>25.0</v>
      </c>
      <c r="B990" s="60">
        <v>45617.0</v>
      </c>
      <c r="C990" s="31">
        <f t="shared" si="1176"/>
        <v>295</v>
      </c>
      <c r="D990" s="59" t="s">
        <v>528</v>
      </c>
      <c r="E990" s="59">
        <v>80982.0</v>
      </c>
      <c r="F990" s="45" t="s">
        <v>52</v>
      </c>
      <c r="G990" s="45">
        <v>65.0</v>
      </c>
      <c r="H990" s="45">
        <v>5.0</v>
      </c>
      <c r="I990" s="45">
        <v>1.0</v>
      </c>
      <c r="J990" s="45">
        <v>71.0</v>
      </c>
      <c r="K990" s="45"/>
      <c r="L990" s="45"/>
      <c r="M990" s="45">
        <v>9.0</v>
      </c>
      <c r="N990" s="45">
        <v>0.0</v>
      </c>
      <c r="O990" s="45">
        <f t="shared" ref="O990:P990" si="1177">IF(M990&gt;0,1,"")</f>
        <v>1</v>
      </c>
      <c r="P990" s="45" t="str">
        <f t="shared" si="1177"/>
        <v/>
      </c>
      <c r="Q990" s="45"/>
      <c r="R990" s="59" t="s">
        <v>529</v>
      </c>
      <c r="S990" s="62" t="s">
        <v>530</v>
      </c>
      <c r="T990" s="62" t="s">
        <v>186</v>
      </c>
      <c r="U990" s="62" t="s">
        <v>28</v>
      </c>
      <c r="V990" s="114">
        <v>84116.0</v>
      </c>
      <c r="W990" s="62" t="s">
        <v>29</v>
      </c>
      <c r="X990" s="64" t="s">
        <v>64</v>
      </c>
      <c r="Y990" s="60">
        <f t="shared" si="1178"/>
        <v>45617</v>
      </c>
      <c r="Z990" s="60">
        <v>45618.0</v>
      </c>
      <c r="AA990" s="45" t="s">
        <v>531</v>
      </c>
      <c r="AB990" s="45" t="str">
        <f t="shared" si="1179"/>
        <v/>
      </c>
      <c r="AC990" s="61">
        <f t="shared" si="1180"/>
        <v>1</v>
      </c>
      <c r="AD990" s="59" t="s">
        <v>532</v>
      </c>
      <c r="AE990" s="14"/>
      <c r="AF990" s="14"/>
    </row>
    <row r="991" ht="14.25" customHeight="1">
      <c r="A991" s="14"/>
      <c r="B991" s="14"/>
      <c r="C991" s="27"/>
      <c r="D991" s="14"/>
      <c r="F991" s="27"/>
      <c r="G991" s="14"/>
      <c r="H991" s="14"/>
      <c r="I991" s="14"/>
      <c r="J991" s="27"/>
      <c r="K991" s="27"/>
      <c r="L991" s="27"/>
      <c r="M991" s="27"/>
      <c r="N991" s="27"/>
      <c r="O991" s="27"/>
      <c r="P991" s="27"/>
      <c r="Q991" s="27"/>
      <c r="R991" s="14"/>
      <c r="S991" s="14"/>
      <c r="T991" s="14"/>
      <c r="U991" s="14"/>
      <c r="V991" s="66"/>
      <c r="W991" s="14"/>
      <c r="X991" s="27"/>
      <c r="Y991" s="29"/>
      <c r="Z991" s="14"/>
      <c r="AA991" s="27"/>
      <c r="AB991" s="27"/>
      <c r="AC991" s="27"/>
      <c r="AD991" s="14"/>
      <c r="AE991" s="14"/>
      <c r="AF991" s="14"/>
    </row>
    <row r="992" ht="14.25" customHeight="1">
      <c r="A992" s="14">
        <v>12.0</v>
      </c>
      <c r="B992" s="30">
        <v>45589.0</v>
      </c>
      <c r="C992" s="31">
        <f t="shared" ref="C992:C995" si="1182">B$3-B992</f>
        <v>323</v>
      </c>
      <c r="D992" s="14" t="s">
        <v>269</v>
      </c>
      <c r="E992" s="34">
        <v>112916.0</v>
      </c>
      <c r="F992" s="27" t="s">
        <v>52</v>
      </c>
      <c r="G992" s="27">
        <v>40.0</v>
      </c>
      <c r="H992" s="27">
        <v>4.0</v>
      </c>
      <c r="I992" s="27">
        <v>1.0</v>
      </c>
      <c r="J992" s="27">
        <v>45.0</v>
      </c>
      <c r="K992" s="27"/>
      <c r="L992" s="27"/>
      <c r="M992" s="27"/>
      <c r="N992" s="27"/>
      <c r="O992" s="45" t="str">
        <f t="shared" ref="O992:P992" si="1181">IF(M992&gt;0,1,"")</f>
        <v/>
      </c>
      <c r="P992" s="45" t="str">
        <f t="shared" si="1181"/>
        <v/>
      </c>
      <c r="Q992" s="45"/>
      <c r="R992" s="14" t="s">
        <v>270</v>
      </c>
      <c r="S992" s="35" t="s">
        <v>271</v>
      </c>
      <c r="T992" s="35" t="s">
        <v>263</v>
      </c>
      <c r="U992" s="35" t="s">
        <v>28</v>
      </c>
      <c r="V992" s="144">
        <v>84096.0</v>
      </c>
      <c r="W992" s="35" t="s">
        <v>29</v>
      </c>
      <c r="X992" s="42" t="s">
        <v>1642</v>
      </c>
      <c r="Y992" s="29">
        <f t="shared" ref="Y992:Y995" si="1184">IF(X992="V",B992,IF(X992="C",B992,""))</f>
        <v>45589</v>
      </c>
      <c r="Z992" s="30"/>
      <c r="AA992" s="27"/>
      <c r="AB992" s="27">
        <f t="shared" ref="AB992:AB995" si="1185">IF(X992="V",B$3-Y992,IF(X992="C","",""))</f>
        <v>323</v>
      </c>
      <c r="AC992" s="31" t="str">
        <f t="shared" ref="AC992:AC995" si="1186">IF(X992="","",IF(X992="V","",IF(X992="C",Z992-Y992,"Yikes")))</f>
        <v/>
      </c>
      <c r="AD992" s="14" t="s">
        <v>273</v>
      </c>
      <c r="AE992" s="14"/>
      <c r="AF992" s="14"/>
    </row>
    <row r="993" ht="14.25" customHeight="1">
      <c r="A993" s="14">
        <v>12.0</v>
      </c>
      <c r="B993" s="30">
        <v>45589.0</v>
      </c>
      <c r="C993" s="31">
        <f t="shared" si="1182"/>
        <v>323</v>
      </c>
      <c r="D993" s="53" t="s">
        <v>260</v>
      </c>
      <c r="E993" s="34">
        <v>104807.0</v>
      </c>
      <c r="F993" s="27" t="s">
        <v>52</v>
      </c>
      <c r="G993" s="27">
        <v>42.0</v>
      </c>
      <c r="H993" s="27">
        <v>4.0</v>
      </c>
      <c r="I993" s="27">
        <v>1.0</v>
      </c>
      <c r="J993" s="27">
        <v>47.0</v>
      </c>
      <c r="K993" s="27"/>
      <c r="L993" s="27"/>
      <c r="M993" s="27"/>
      <c r="N993" s="27"/>
      <c r="O993" s="45" t="str">
        <f t="shared" ref="O993:P993" si="1183">IF(M993&gt;0,1,"")</f>
        <v/>
      </c>
      <c r="P993" s="45" t="str">
        <f t="shared" si="1183"/>
        <v/>
      </c>
      <c r="Q993" s="45"/>
      <c r="R993" s="14" t="s">
        <v>261</v>
      </c>
      <c r="S993" s="35" t="s">
        <v>262</v>
      </c>
      <c r="T993" s="35" t="s">
        <v>263</v>
      </c>
      <c r="U993" s="35" t="s">
        <v>28</v>
      </c>
      <c r="V993" s="144">
        <v>84096.0</v>
      </c>
      <c r="W993" s="35" t="s">
        <v>29</v>
      </c>
      <c r="X993" s="42" t="s">
        <v>64</v>
      </c>
      <c r="Y993" s="29">
        <f t="shared" si="1184"/>
        <v>45589</v>
      </c>
      <c r="Z993" s="30">
        <v>45621.0</v>
      </c>
      <c r="AA993" s="27" t="s">
        <v>264</v>
      </c>
      <c r="AB993" s="27" t="str">
        <f t="shared" si="1185"/>
        <v/>
      </c>
      <c r="AC993" s="31">
        <f t="shared" si="1186"/>
        <v>32</v>
      </c>
      <c r="AD993" s="14" t="s">
        <v>265</v>
      </c>
      <c r="AE993" s="14"/>
      <c r="AF993" s="14"/>
    </row>
    <row r="994" ht="14.25" customHeight="1">
      <c r="A994" s="14">
        <v>16.0</v>
      </c>
      <c r="B994" s="30">
        <v>45603.0</v>
      </c>
      <c r="C994" s="31">
        <f t="shared" si="1182"/>
        <v>309</v>
      </c>
      <c r="D994" s="14" t="s">
        <v>429</v>
      </c>
      <c r="E994" s="34">
        <v>139668.0</v>
      </c>
      <c r="F994" s="27" t="s">
        <v>52</v>
      </c>
      <c r="G994" s="27">
        <v>64.0</v>
      </c>
      <c r="H994" s="27">
        <v>5.0</v>
      </c>
      <c r="I994" s="27">
        <v>2.0</v>
      </c>
      <c r="J994" s="27">
        <v>71.0</v>
      </c>
      <c r="K994" s="27"/>
      <c r="L994" s="27"/>
      <c r="M994" s="27"/>
      <c r="N994" s="27"/>
      <c r="O994" s="45" t="str">
        <f t="shared" ref="O994:P994" si="1187">IF(M994&gt;0,1,"")</f>
        <v/>
      </c>
      <c r="P994" s="45" t="str">
        <f t="shared" si="1187"/>
        <v/>
      </c>
      <c r="Q994" s="45"/>
      <c r="R994" s="14" t="s">
        <v>430</v>
      </c>
      <c r="S994" s="35" t="s">
        <v>431</v>
      </c>
      <c r="T994" s="35" t="s">
        <v>263</v>
      </c>
      <c r="U994" s="35" t="s">
        <v>28</v>
      </c>
      <c r="V994" s="144">
        <v>84096.0</v>
      </c>
      <c r="W994" s="35" t="s">
        <v>29</v>
      </c>
      <c r="X994" s="42" t="s">
        <v>1642</v>
      </c>
      <c r="Y994" s="29">
        <f t="shared" si="1184"/>
        <v>45603</v>
      </c>
      <c r="Z994" s="30"/>
      <c r="AA994" s="27"/>
      <c r="AB994" s="27">
        <f t="shared" si="1185"/>
        <v>309</v>
      </c>
      <c r="AC994" s="31" t="str">
        <f t="shared" si="1186"/>
        <v/>
      </c>
      <c r="AD994" s="14" t="s">
        <v>433</v>
      </c>
      <c r="AF994" s="14"/>
      <c r="AG994" s="14"/>
      <c r="AH994" s="14"/>
      <c r="AI994" s="14"/>
      <c r="AJ994" s="14"/>
      <c r="AK994" s="14"/>
      <c r="AL994" s="14"/>
    </row>
    <row r="995" ht="14.25" customHeight="1">
      <c r="A995" s="14">
        <v>12.0</v>
      </c>
      <c r="B995" s="30">
        <v>45608.0</v>
      </c>
      <c r="C995" s="31">
        <f t="shared" si="1182"/>
        <v>304</v>
      </c>
      <c r="D995" s="14" t="s">
        <v>444</v>
      </c>
      <c r="E995" s="34">
        <v>11468.0</v>
      </c>
      <c r="F995" s="27" t="s">
        <v>52</v>
      </c>
      <c r="G995" s="27">
        <v>42.0</v>
      </c>
      <c r="H995" s="27">
        <v>4.0</v>
      </c>
      <c r="I995" s="27">
        <v>1.0</v>
      </c>
      <c r="J995" s="27">
        <v>47.0</v>
      </c>
      <c r="K995" s="27"/>
      <c r="L995" s="27"/>
      <c r="M995" s="27"/>
      <c r="N995" s="27"/>
      <c r="O995" s="45" t="str">
        <f t="shared" ref="O995:P995" si="1188">IF(M995&gt;0,1,"")</f>
        <v/>
      </c>
      <c r="P995" s="45" t="str">
        <f t="shared" si="1188"/>
        <v/>
      </c>
      <c r="Q995" s="45"/>
      <c r="R995" s="14" t="s">
        <v>445</v>
      </c>
      <c r="S995" s="35" t="s">
        <v>447</v>
      </c>
      <c r="T995" s="35" t="s">
        <v>341</v>
      </c>
      <c r="U995" s="35" t="s">
        <v>28</v>
      </c>
      <c r="V995" s="144">
        <v>84118.0</v>
      </c>
      <c r="W995" s="35" t="s">
        <v>29</v>
      </c>
      <c r="X995" s="42" t="s">
        <v>64</v>
      </c>
      <c r="Y995" s="29">
        <f t="shared" si="1184"/>
        <v>45608</v>
      </c>
      <c r="Z995" s="30">
        <v>45621.0</v>
      </c>
      <c r="AA995" s="27" t="s">
        <v>448</v>
      </c>
      <c r="AB995" s="27" t="str">
        <f t="shared" si="1185"/>
        <v/>
      </c>
      <c r="AC995" s="31">
        <f t="shared" si="1186"/>
        <v>13</v>
      </c>
      <c r="AD995" s="14" t="s">
        <v>449</v>
      </c>
      <c r="AF995" s="35"/>
      <c r="AG995" s="35"/>
      <c r="AH995" s="14"/>
      <c r="AI995" s="14"/>
      <c r="AJ995" s="14"/>
      <c r="AK995" s="14"/>
      <c r="AL995" s="14"/>
    </row>
    <row r="996" ht="14.25" customHeight="1">
      <c r="A996" s="14"/>
      <c r="B996" s="14"/>
      <c r="C996" s="27"/>
      <c r="D996" s="14"/>
      <c r="F996" s="27"/>
      <c r="G996" s="14"/>
      <c r="H996" s="14"/>
      <c r="I996" s="14"/>
      <c r="J996" s="27"/>
      <c r="K996" s="27"/>
      <c r="L996" s="27"/>
      <c r="M996" s="27"/>
      <c r="N996" s="27"/>
      <c r="O996" s="27"/>
      <c r="P996" s="27"/>
      <c r="Q996" s="27"/>
      <c r="R996" s="14"/>
      <c r="S996" s="14"/>
      <c r="T996" s="14"/>
      <c r="U996" s="14"/>
      <c r="V996" s="66"/>
      <c r="W996" s="14"/>
      <c r="X996" s="27"/>
      <c r="Y996" s="29"/>
      <c r="Z996" s="14"/>
      <c r="AA996" s="27"/>
      <c r="AB996" s="27"/>
      <c r="AC996" s="27"/>
      <c r="AD996" s="14"/>
      <c r="AE996" s="14"/>
      <c r="AF996" s="14"/>
    </row>
    <row r="997" ht="14.25" customHeight="1">
      <c r="A997" s="59">
        <v>28.0</v>
      </c>
      <c r="B997" s="60">
        <v>45554.0</v>
      </c>
      <c r="C997" s="61">
        <f t="shared" ref="C997:C1002" si="1189">B$3-B997</f>
        <v>358</v>
      </c>
      <c r="D997" s="59" t="s">
        <v>4300</v>
      </c>
      <c r="E997" s="59">
        <v>1.2246817E7</v>
      </c>
      <c r="F997" s="45" t="s">
        <v>52</v>
      </c>
      <c r="G997" s="45">
        <v>87.0</v>
      </c>
      <c r="H997" s="45">
        <v>7.0</v>
      </c>
      <c r="I997" s="45">
        <v>2.0</v>
      </c>
      <c r="J997" s="45">
        <v>96.0</v>
      </c>
      <c r="K997" s="45"/>
      <c r="L997" s="45"/>
      <c r="M997" s="45"/>
      <c r="N997" s="45"/>
      <c r="O997" s="45"/>
      <c r="P997" s="45"/>
      <c r="Q997" s="45"/>
      <c r="R997" s="59" t="s">
        <v>1704</v>
      </c>
      <c r="S997" s="62" t="s">
        <v>1706</v>
      </c>
      <c r="T997" s="62" t="s">
        <v>186</v>
      </c>
      <c r="U997" s="62" t="s">
        <v>28</v>
      </c>
      <c r="V997" s="114">
        <v>84104.0</v>
      </c>
      <c r="W997" s="62" t="s">
        <v>29</v>
      </c>
      <c r="X997" s="64" t="s">
        <v>64</v>
      </c>
      <c r="Y997" s="76">
        <f t="shared" ref="Y997:Y1002" si="1191">IF(X997="V",B997,IF(X997="C",B997,""))</f>
        <v>45554</v>
      </c>
      <c r="Z997" s="60">
        <v>45628.0</v>
      </c>
      <c r="AA997" s="45" t="s">
        <v>4301</v>
      </c>
      <c r="AB997" s="45" t="str">
        <f t="shared" ref="AB997:AB1002" si="1192">IF(X997="V",B$3-Y997,IF(X997="C","",""))</f>
        <v/>
      </c>
      <c r="AC997" s="61"/>
      <c r="AD997" s="59" t="s">
        <v>4302</v>
      </c>
      <c r="AF997" s="14"/>
      <c r="AG997" s="14"/>
      <c r="AH997" s="14"/>
      <c r="AI997" s="14"/>
      <c r="AJ997" s="14"/>
      <c r="AK997" s="14"/>
      <c r="AL997" s="14"/>
    </row>
    <row r="998" ht="14.25" customHeight="1">
      <c r="A998" s="14">
        <v>10.0</v>
      </c>
      <c r="B998" s="30">
        <v>45595.0</v>
      </c>
      <c r="C998" s="31">
        <f t="shared" si="1189"/>
        <v>317</v>
      </c>
      <c r="D998" s="14" t="s">
        <v>327</v>
      </c>
      <c r="E998" s="34">
        <v>11459.0</v>
      </c>
      <c r="F998" s="27" t="s">
        <v>52</v>
      </c>
      <c r="G998" s="27">
        <v>30.0</v>
      </c>
      <c r="H998" s="27">
        <v>3.0</v>
      </c>
      <c r="I998" s="27">
        <v>1.0</v>
      </c>
      <c r="J998" s="27">
        <v>34.0</v>
      </c>
      <c r="K998" s="27"/>
      <c r="L998" s="27"/>
      <c r="M998" s="27"/>
      <c r="N998" s="27"/>
      <c r="O998" s="45" t="str">
        <f t="shared" ref="O998:P998" si="1190">IF(M998&gt;0,1,"")</f>
        <v/>
      </c>
      <c r="P998" s="45" t="str">
        <f t="shared" si="1190"/>
        <v/>
      </c>
      <c r="Q998" s="45"/>
      <c r="R998" s="14" t="s">
        <v>328</v>
      </c>
      <c r="S998" s="35" t="s">
        <v>330</v>
      </c>
      <c r="T998" s="35" t="s">
        <v>186</v>
      </c>
      <c r="U998" s="35" t="s">
        <v>28</v>
      </c>
      <c r="V998" s="144">
        <v>84109.0</v>
      </c>
      <c r="W998" s="35" t="s">
        <v>29</v>
      </c>
      <c r="X998" s="42" t="s">
        <v>64</v>
      </c>
      <c r="Y998" s="29">
        <f t="shared" si="1191"/>
        <v>45595</v>
      </c>
      <c r="Z998" s="30">
        <v>45628.0</v>
      </c>
      <c r="AA998" s="27" t="s">
        <v>331</v>
      </c>
      <c r="AB998" s="27" t="str">
        <f t="shared" si="1192"/>
        <v/>
      </c>
      <c r="AC998" s="31">
        <f t="shared" ref="AC998:AC1002" si="1194">IF(X998="","",IF(X998="V","",IF(X998="C",Z998-Y998,"Yikes")))</f>
        <v>33</v>
      </c>
      <c r="AD998" s="14" t="s">
        <v>332</v>
      </c>
      <c r="AF998" s="14"/>
      <c r="AG998" s="14"/>
      <c r="AH998" s="14"/>
      <c r="AI998" s="14"/>
      <c r="AJ998" s="14"/>
      <c r="AK998" s="14"/>
      <c r="AL998" s="14"/>
    </row>
    <row r="999" ht="14.25" customHeight="1">
      <c r="A999" s="14">
        <v>10.0</v>
      </c>
      <c r="B999" s="30">
        <v>45615.0</v>
      </c>
      <c r="C999" s="31">
        <f t="shared" si="1189"/>
        <v>297</v>
      </c>
      <c r="D999" s="14" t="s">
        <v>498</v>
      </c>
      <c r="E999" s="34">
        <v>15960.0</v>
      </c>
      <c r="F999" s="27" t="s">
        <v>52</v>
      </c>
      <c r="G999" s="27">
        <v>44.0</v>
      </c>
      <c r="H999" s="27">
        <v>4.0</v>
      </c>
      <c r="I999" s="27">
        <v>1.0</v>
      </c>
      <c r="J999" s="27">
        <v>49.0</v>
      </c>
      <c r="K999" s="27"/>
      <c r="L999" s="27"/>
      <c r="M999" s="27"/>
      <c r="N999" s="27"/>
      <c r="O999" s="45" t="str">
        <f t="shared" ref="O999:P999" si="1193">IF(M999&gt;0,1,"")</f>
        <v/>
      </c>
      <c r="P999" s="45" t="str">
        <f t="shared" si="1193"/>
        <v/>
      </c>
      <c r="Q999" s="45"/>
      <c r="R999" s="14" t="s">
        <v>499</v>
      </c>
      <c r="S999" s="35" t="s">
        <v>501</v>
      </c>
      <c r="T999" s="35" t="s">
        <v>453</v>
      </c>
      <c r="U999" s="35" t="s">
        <v>28</v>
      </c>
      <c r="V999" s="144">
        <v>84088.0</v>
      </c>
      <c r="W999" s="35" t="s">
        <v>29</v>
      </c>
      <c r="X999" s="42" t="s">
        <v>1642</v>
      </c>
      <c r="Y999" s="29">
        <f t="shared" si="1191"/>
        <v>45615</v>
      </c>
      <c r="Z999" s="30"/>
      <c r="AA999" s="27"/>
      <c r="AB999" s="27">
        <f t="shared" si="1192"/>
        <v>297</v>
      </c>
      <c r="AC999" s="31" t="str">
        <f t="shared" si="1194"/>
        <v/>
      </c>
      <c r="AD999" s="14" t="s">
        <v>4303</v>
      </c>
      <c r="AF999" s="71"/>
      <c r="AG999" s="71"/>
      <c r="AH999" s="14"/>
      <c r="AI999" s="14"/>
      <c r="AJ999" s="14"/>
      <c r="AK999" s="14"/>
      <c r="AL999" s="14"/>
    </row>
    <row r="1000" ht="14.25" customHeight="1">
      <c r="A1000" s="14">
        <v>16.0</v>
      </c>
      <c r="B1000" s="30">
        <v>45603.0</v>
      </c>
      <c r="C1000" s="31">
        <f t="shared" si="1189"/>
        <v>309</v>
      </c>
      <c r="D1000" s="14" t="s">
        <v>429</v>
      </c>
      <c r="E1000" s="34">
        <v>139668.0</v>
      </c>
      <c r="F1000" s="27" t="s">
        <v>52</v>
      </c>
      <c r="G1000" s="27">
        <v>64.0</v>
      </c>
      <c r="H1000" s="27">
        <v>5.0</v>
      </c>
      <c r="I1000" s="27">
        <v>2.0</v>
      </c>
      <c r="J1000" s="27">
        <v>71.0</v>
      </c>
      <c r="K1000" s="27"/>
      <c r="L1000" s="27"/>
      <c r="M1000" s="27"/>
      <c r="N1000" s="27"/>
      <c r="O1000" s="45" t="str">
        <f t="shared" ref="O1000:P1000" si="1195">IF(M1000&gt;0,1,"")</f>
        <v/>
      </c>
      <c r="P1000" s="45" t="str">
        <f t="shared" si="1195"/>
        <v/>
      </c>
      <c r="Q1000" s="45"/>
      <c r="R1000" s="14" t="s">
        <v>430</v>
      </c>
      <c r="S1000" s="35" t="s">
        <v>431</v>
      </c>
      <c r="T1000" s="35" t="s">
        <v>263</v>
      </c>
      <c r="U1000" s="35" t="s">
        <v>28</v>
      </c>
      <c r="V1000" s="144">
        <v>84096.0</v>
      </c>
      <c r="W1000" s="35" t="s">
        <v>29</v>
      </c>
      <c r="X1000" s="42" t="s">
        <v>64</v>
      </c>
      <c r="Y1000" s="29">
        <f t="shared" si="1191"/>
        <v>45603</v>
      </c>
      <c r="Z1000" s="30">
        <v>45630.0</v>
      </c>
      <c r="AA1000" s="27" t="s">
        <v>432</v>
      </c>
      <c r="AB1000" s="27" t="str">
        <f t="shared" si="1192"/>
        <v/>
      </c>
      <c r="AC1000" s="31">
        <f t="shared" si="1194"/>
        <v>27</v>
      </c>
      <c r="AD1000" s="14" t="s">
        <v>433</v>
      </c>
      <c r="AF1000" s="14"/>
      <c r="AG1000" s="14"/>
      <c r="AH1000" s="14"/>
      <c r="AI1000" s="14"/>
      <c r="AJ1000" s="14"/>
      <c r="AK1000" s="14"/>
      <c r="AL1000" s="14"/>
    </row>
    <row r="1001" ht="14.25" customHeight="1">
      <c r="A1001" s="14">
        <v>12.0</v>
      </c>
      <c r="B1001" s="30">
        <v>45589.0</v>
      </c>
      <c r="C1001" s="31">
        <f t="shared" si="1189"/>
        <v>323</v>
      </c>
      <c r="D1001" s="14" t="s">
        <v>269</v>
      </c>
      <c r="E1001" s="34">
        <v>112916.0</v>
      </c>
      <c r="F1001" s="27" t="s">
        <v>52</v>
      </c>
      <c r="G1001" s="27">
        <v>40.0</v>
      </c>
      <c r="H1001" s="27">
        <v>4.0</v>
      </c>
      <c r="I1001" s="27">
        <v>1.0</v>
      </c>
      <c r="J1001" s="27">
        <v>45.0</v>
      </c>
      <c r="K1001" s="27"/>
      <c r="L1001" s="27"/>
      <c r="M1001" s="27"/>
      <c r="N1001" s="27"/>
      <c r="O1001" s="45" t="str">
        <f t="shared" ref="O1001:P1001" si="1196">IF(M1001&gt;0,1,"")</f>
        <v/>
      </c>
      <c r="P1001" s="45" t="str">
        <f t="shared" si="1196"/>
        <v/>
      </c>
      <c r="Q1001" s="45"/>
      <c r="R1001" s="14" t="s">
        <v>270</v>
      </c>
      <c r="S1001" s="35" t="s">
        <v>271</v>
      </c>
      <c r="T1001" s="35" t="s">
        <v>263</v>
      </c>
      <c r="U1001" s="35" t="s">
        <v>28</v>
      </c>
      <c r="V1001" s="144">
        <v>84096.0</v>
      </c>
      <c r="W1001" s="35" t="s">
        <v>29</v>
      </c>
      <c r="X1001" s="42" t="s">
        <v>64</v>
      </c>
      <c r="Y1001" s="29">
        <f t="shared" si="1191"/>
        <v>45589</v>
      </c>
      <c r="Z1001" s="30">
        <v>45630.0</v>
      </c>
      <c r="AA1001" s="27" t="s">
        <v>272</v>
      </c>
      <c r="AB1001" s="27" t="str">
        <f t="shared" si="1192"/>
        <v/>
      </c>
      <c r="AC1001" s="31">
        <f t="shared" si="1194"/>
        <v>41</v>
      </c>
      <c r="AD1001" s="14" t="s">
        <v>273</v>
      </c>
      <c r="AF1001" s="14"/>
      <c r="AG1001" s="14"/>
      <c r="AH1001" s="14"/>
      <c r="AI1001" s="14"/>
      <c r="AJ1001" s="14"/>
      <c r="AK1001" s="14"/>
      <c r="AL1001" s="14"/>
    </row>
    <row r="1002" ht="14.25" customHeight="1">
      <c r="A1002" s="14">
        <v>8.0</v>
      </c>
      <c r="B1002" s="30">
        <v>45616.0</v>
      </c>
      <c r="C1002" s="31">
        <f t="shared" si="1189"/>
        <v>296</v>
      </c>
      <c r="D1002" s="14" t="s">
        <v>504</v>
      </c>
      <c r="E1002" s="34">
        <v>105384.0</v>
      </c>
      <c r="F1002" s="27" t="s">
        <v>52</v>
      </c>
      <c r="G1002" s="27">
        <v>26.0</v>
      </c>
      <c r="H1002" s="27">
        <v>4.0</v>
      </c>
      <c r="I1002" s="27">
        <v>1.0</v>
      </c>
      <c r="J1002" s="27">
        <v>31.0</v>
      </c>
      <c r="K1002" s="27"/>
      <c r="L1002" s="27"/>
      <c r="M1002" s="27"/>
      <c r="N1002" s="27"/>
      <c r="O1002" s="45" t="str">
        <f t="shared" ref="O1002:P1002" si="1197">IF(M1002&gt;0,1,"")</f>
        <v/>
      </c>
      <c r="P1002" s="45" t="str">
        <f t="shared" si="1197"/>
        <v/>
      </c>
      <c r="Q1002" s="45"/>
      <c r="R1002" s="14" t="s">
        <v>505</v>
      </c>
      <c r="S1002" s="35" t="s">
        <v>506</v>
      </c>
      <c r="T1002" s="35" t="s">
        <v>292</v>
      </c>
      <c r="U1002" s="35" t="s">
        <v>28</v>
      </c>
      <c r="V1002" s="144">
        <v>84128.0</v>
      </c>
      <c r="W1002" s="35" t="s">
        <v>29</v>
      </c>
      <c r="X1002" s="42" t="s">
        <v>1642</v>
      </c>
      <c r="Y1002" s="29">
        <f t="shared" si="1191"/>
        <v>45616</v>
      </c>
      <c r="Z1002" s="30"/>
      <c r="AA1002" s="27"/>
      <c r="AB1002" s="27">
        <f t="shared" si="1192"/>
        <v>296</v>
      </c>
      <c r="AC1002" s="31" t="str">
        <f t="shared" si="1194"/>
        <v/>
      </c>
      <c r="AD1002" s="14" t="s">
        <v>508</v>
      </c>
      <c r="AF1002" s="14"/>
      <c r="AG1002" s="14"/>
      <c r="AH1002" s="14"/>
      <c r="AI1002" s="14"/>
      <c r="AJ1002" s="14"/>
      <c r="AK1002" s="14"/>
      <c r="AL1002" s="14"/>
    </row>
    <row r="1003" ht="14.25" customHeight="1">
      <c r="A1003" s="14"/>
      <c r="B1003" s="14"/>
      <c r="C1003" s="27"/>
      <c r="D1003" s="14"/>
      <c r="F1003" s="27"/>
      <c r="G1003" s="14"/>
      <c r="H1003" s="14"/>
      <c r="I1003" s="14"/>
      <c r="J1003" s="27"/>
      <c r="K1003" s="27"/>
      <c r="L1003" s="27"/>
      <c r="M1003" s="27"/>
      <c r="N1003" s="27"/>
      <c r="O1003" s="27"/>
      <c r="P1003" s="27"/>
      <c r="Q1003" s="27"/>
      <c r="R1003" s="14"/>
      <c r="S1003" s="14"/>
      <c r="T1003" s="14"/>
      <c r="U1003" s="14"/>
      <c r="V1003" s="66"/>
      <c r="W1003" s="14"/>
      <c r="X1003" s="27"/>
      <c r="Y1003" s="29"/>
      <c r="Z1003" s="14"/>
      <c r="AA1003" s="27"/>
      <c r="AB1003" s="27"/>
      <c r="AC1003" s="27"/>
      <c r="AD1003" s="14"/>
      <c r="AE1003" s="14"/>
      <c r="AF1003" s="14"/>
    </row>
    <row r="1004" ht="14.25" customHeight="1">
      <c r="A1004" s="14">
        <v>4.0</v>
      </c>
      <c r="B1004" s="30">
        <v>45618.0</v>
      </c>
      <c r="C1004" s="31">
        <f t="shared" ref="C1004:C1006" si="1199">B$3-B1004</f>
        <v>294</v>
      </c>
      <c r="D1004" s="14" t="s">
        <v>533</v>
      </c>
      <c r="E1004" s="34">
        <v>32252.0</v>
      </c>
      <c r="F1004" s="27" t="s">
        <v>52</v>
      </c>
      <c r="G1004" s="27">
        <v>12.0</v>
      </c>
      <c r="H1004" s="27">
        <v>3.0</v>
      </c>
      <c r="I1004" s="27">
        <v>1.0</v>
      </c>
      <c r="J1004" s="27">
        <v>16.0</v>
      </c>
      <c r="K1004" s="27"/>
      <c r="L1004" s="27"/>
      <c r="M1004" s="27"/>
      <c r="N1004" s="27"/>
      <c r="O1004" s="45" t="str">
        <f t="shared" ref="O1004:P1004" si="1198">IF(M1004&gt;0,1,"")</f>
        <v/>
      </c>
      <c r="P1004" s="45" t="str">
        <f t="shared" si="1198"/>
        <v/>
      </c>
      <c r="Q1004" s="45"/>
      <c r="R1004" s="14" t="s">
        <v>534</v>
      </c>
      <c r="S1004" s="35" t="s">
        <v>535</v>
      </c>
      <c r="T1004" s="35" t="s">
        <v>186</v>
      </c>
      <c r="U1004" s="35" t="s">
        <v>28</v>
      </c>
      <c r="V1004" s="144">
        <v>84104.0</v>
      </c>
      <c r="W1004" s="35" t="s">
        <v>29</v>
      </c>
      <c r="X1004" s="42" t="s">
        <v>64</v>
      </c>
      <c r="Y1004" s="29">
        <f t="shared" ref="Y1004:Y1006" si="1200">IF(X1004="V",B1004,IF(X1004="C",B1004,""))</f>
        <v>45618</v>
      </c>
      <c r="Z1004" s="30">
        <v>45636.0</v>
      </c>
      <c r="AA1004" s="27" t="s">
        <v>536</v>
      </c>
      <c r="AB1004" s="27" t="str">
        <f t="shared" ref="AB1004:AB1006" si="1201">IF(X1004="V",B$3-Y1004,IF(X1004="C","",""))</f>
        <v/>
      </c>
      <c r="AC1004" s="31">
        <f t="shared" ref="AC1004:AC1006" si="1202">IF(X1004="","",IF(X1004="V","",IF(X1004="C",Z1004-Y1004,"Yikes")))</f>
        <v>18</v>
      </c>
      <c r="AD1004" s="14" t="s">
        <v>537</v>
      </c>
      <c r="AF1004" s="67"/>
      <c r="AG1004" s="56"/>
      <c r="AH1004" s="14"/>
      <c r="AI1004" s="14"/>
      <c r="AJ1004" s="14"/>
      <c r="AK1004" s="14"/>
      <c r="AL1004" s="14"/>
    </row>
    <row r="1005" ht="14.25" customHeight="1">
      <c r="A1005" s="39">
        <v>8.0</v>
      </c>
      <c r="B1005" s="37">
        <v>45531.0</v>
      </c>
      <c r="C1005" s="38">
        <f t="shared" si="1199"/>
        <v>381</v>
      </c>
      <c r="D1005" s="39" t="s">
        <v>4304</v>
      </c>
      <c r="E1005" s="39">
        <v>32276.0</v>
      </c>
      <c r="F1005" s="36" t="s">
        <v>52</v>
      </c>
      <c r="G1005" s="36">
        <v>40.0</v>
      </c>
      <c r="H1005" s="36">
        <v>4.0</v>
      </c>
      <c r="I1005" s="36">
        <v>2.0</v>
      </c>
      <c r="J1005" s="36">
        <v>46.0</v>
      </c>
      <c r="O1005" s="14"/>
      <c r="P1005" s="14"/>
      <c r="Q1005" s="14"/>
      <c r="R1005" s="39" t="s">
        <v>1916</v>
      </c>
      <c r="S1005" s="44" t="s">
        <v>1917</v>
      </c>
      <c r="T1005" s="39" t="s">
        <v>114</v>
      </c>
      <c r="U1005" s="39" t="s">
        <v>28</v>
      </c>
      <c r="V1005" s="81">
        <v>84660.0</v>
      </c>
      <c r="W1005" s="39" t="s">
        <v>35</v>
      </c>
      <c r="X1005" s="36" t="s">
        <v>64</v>
      </c>
      <c r="Y1005" s="37">
        <f t="shared" si="1200"/>
        <v>45531</v>
      </c>
      <c r="Z1005" s="37">
        <v>45637.0</v>
      </c>
      <c r="AA1005" s="36" t="s">
        <v>1918</v>
      </c>
      <c r="AB1005" s="36" t="str">
        <f t="shared" si="1201"/>
        <v/>
      </c>
      <c r="AC1005" s="38">
        <f t="shared" si="1202"/>
        <v>106</v>
      </c>
      <c r="AD1005" s="39" t="s">
        <v>1919</v>
      </c>
      <c r="AF1005" s="14"/>
      <c r="AG1005" s="14"/>
      <c r="AH1005" s="14"/>
      <c r="AI1005" s="14"/>
      <c r="AJ1005" s="14"/>
      <c r="AK1005" s="14"/>
      <c r="AL1005" s="14"/>
    </row>
    <row r="1006" ht="14.25" customHeight="1">
      <c r="A1006" s="39">
        <v>16.0</v>
      </c>
      <c r="B1006" s="37">
        <v>45567.0</v>
      </c>
      <c r="C1006" s="38">
        <f t="shared" si="1199"/>
        <v>345</v>
      </c>
      <c r="D1006" s="39" t="s">
        <v>4305</v>
      </c>
      <c r="E1006" s="40">
        <v>18263.0</v>
      </c>
      <c r="F1006" s="36" t="s">
        <v>52</v>
      </c>
      <c r="G1006" s="36">
        <v>48.0</v>
      </c>
      <c r="H1006" s="36">
        <v>7.0</v>
      </c>
      <c r="I1006" s="36">
        <v>2.0</v>
      </c>
      <c r="J1006" s="36">
        <v>57.0</v>
      </c>
      <c r="O1006" s="14"/>
      <c r="P1006" s="14"/>
      <c r="Q1006" s="14"/>
      <c r="R1006" s="39" t="s">
        <v>1930</v>
      </c>
      <c r="S1006" s="39" t="s">
        <v>1931</v>
      </c>
      <c r="T1006" s="39" t="s">
        <v>114</v>
      </c>
      <c r="U1006" s="39" t="s">
        <v>28</v>
      </c>
      <c r="V1006" s="81">
        <v>84660.0</v>
      </c>
      <c r="W1006" s="39" t="s">
        <v>35</v>
      </c>
      <c r="X1006" s="36" t="s">
        <v>64</v>
      </c>
      <c r="Y1006" s="37">
        <f t="shared" si="1200"/>
        <v>45567</v>
      </c>
      <c r="Z1006" s="37">
        <v>45637.0</v>
      </c>
      <c r="AA1006" s="36" t="s">
        <v>1932</v>
      </c>
      <c r="AB1006" s="36" t="str">
        <f t="shared" si="1201"/>
        <v/>
      </c>
      <c r="AC1006" s="38">
        <f t="shared" si="1202"/>
        <v>70</v>
      </c>
      <c r="AD1006" s="39" t="s">
        <v>4306</v>
      </c>
      <c r="AF1006" s="14"/>
      <c r="AG1006" s="14"/>
      <c r="AH1006" s="14"/>
      <c r="AI1006" s="14"/>
      <c r="AJ1006" s="14"/>
      <c r="AK1006" s="14"/>
      <c r="AL1006" s="14"/>
    </row>
    <row r="1007" ht="14.25" customHeight="1">
      <c r="A1007" s="14"/>
      <c r="B1007" s="14"/>
      <c r="C1007" s="27"/>
      <c r="D1007" s="14"/>
      <c r="F1007" s="27"/>
      <c r="G1007" s="14"/>
      <c r="H1007" s="14"/>
      <c r="I1007" s="14"/>
      <c r="J1007" s="27"/>
      <c r="K1007" s="27"/>
      <c r="L1007" s="27"/>
      <c r="M1007" s="27"/>
      <c r="N1007" s="27"/>
      <c r="O1007" s="27"/>
      <c r="P1007" s="27"/>
      <c r="Q1007" s="27"/>
      <c r="R1007" s="14"/>
      <c r="S1007" s="14"/>
      <c r="T1007" s="14"/>
      <c r="U1007" s="14"/>
      <c r="V1007" s="66"/>
      <c r="W1007" s="14"/>
      <c r="X1007" s="27"/>
      <c r="Y1007" s="29"/>
      <c r="Z1007" s="14"/>
      <c r="AA1007" s="27"/>
      <c r="AB1007" s="27"/>
      <c r="AC1007" s="27"/>
      <c r="AD1007" s="14"/>
      <c r="AE1007" s="14"/>
      <c r="AF1007" s="14"/>
    </row>
    <row r="1008" ht="14.25" customHeight="1">
      <c r="A1008" s="14">
        <v>12.0</v>
      </c>
      <c r="B1008" s="30">
        <v>45623.0</v>
      </c>
      <c r="C1008" s="31">
        <f t="shared" ref="C1008:C1014" si="1204">B$3-B1008</f>
        <v>289</v>
      </c>
      <c r="D1008" s="14" t="s">
        <v>557</v>
      </c>
      <c r="E1008" s="34">
        <v>118425.0</v>
      </c>
      <c r="F1008" s="27" t="s">
        <v>52</v>
      </c>
      <c r="G1008" s="27">
        <v>60.0</v>
      </c>
      <c r="H1008" s="27">
        <v>3.0</v>
      </c>
      <c r="I1008" s="27">
        <v>1.0</v>
      </c>
      <c r="J1008" s="27">
        <v>64.0</v>
      </c>
      <c r="K1008" s="27"/>
      <c r="L1008" s="27"/>
      <c r="M1008" s="27"/>
      <c r="N1008" s="27"/>
      <c r="O1008" s="45" t="str">
        <f t="shared" ref="O1008:P1008" si="1203">IF(M1008&gt;0,1,"")</f>
        <v/>
      </c>
      <c r="P1008" s="45" t="str">
        <f t="shared" si="1203"/>
        <v/>
      </c>
      <c r="Q1008" s="45"/>
      <c r="R1008" s="14" t="s">
        <v>558</v>
      </c>
      <c r="S1008" s="14" t="s">
        <v>559</v>
      </c>
      <c r="T1008" s="14" t="s">
        <v>108</v>
      </c>
      <c r="U1008" s="14" t="s">
        <v>28</v>
      </c>
      <c r="V1008" s="66">
        <v>84020.0</v>
      </c>
      <c r="W1008" s="14" t="s">
        <v>29</v>
      </c>
      <c r="X1008" s="27" t="s">
        <v>64</v>
      </c>
      <c r="Y1008" s="30">
        <f t="shared" ref="Y1008:Y1014" si="1206">IF(X1008="V",B1008,IF(X1008="C",B1008,""))</f>
        <v>45623</v>
      </c>
      <c r="Z1008" s="30">
        <v>45643.0</v>
      </c>
      <c r="AA1008" s="27" t="s">
        <v>560</v>
      </c>
      <c r="AB1008" s="27" t="str">
        <f t="shared" ref="AB1008:AB1014" si="1207">IF(X1008="V",B$3-Y1008,IF(X1008="C","",""))</f>
        <v/>
      </c>
      <c r="AC1008" s="31">
        <f t="shared" ref="AC1008:AC1014" si="1208">IF(X1008="","",IF(X1008="V","",IF(X1008="C",Z1008-Y1008,"Yikes")))</f>
        <v>20</v>
      </c>
      <c r="AD1008" s="14" t="s">
        <v>561</v>
      </c>
      <c r="AF1008" s="59"/>
      <c r="AG1008" s="59"/>
      <c r="AH1008" s="14"/>
      <c r="AI1008" s="14"/>
      <c r="AJ1008" s="14"/>
      <c r="AK1008" s="14"/>
      <c r="AL1008" s="14"/>
    </row>
    <row r="1009" ht="14.25" customHeight="1">
      <c r="A1009" s="14">
        <v>8.0</v>
      </c>
      <c r="B1009" s="30">
        <v>45616.0</v>
      </c>
      <c r="C1009" s="31">
        <f t="shared" si="1204"/>
        <v>296</v>
      </c>
      <c r="D1009" s="14" t="s">
        <v>504</v>
      </c>
      <c r="E1009" s="34">
        <v>105384.0</v>
      </c>
      <c r="F1009" s="27" t="s">
        <v>52</v>
      </c>
      <c r="G1009" s="27">
        <v>26.0</v>
      </c>
      <c r="H1009" s="27">
        <v>4.0</v>
      </c>
      <c r="I1009" s="27">
        <v>1.0</v>
      </c>
      <c r="J1009" s="27">
        <v>31.0</v>
      </c>
      <c r="K1009" s="27"/>
      <c r="L1009" s="27"/>
      <c r="M1009" s="27"/>
      <c r="N1009" s="27"/>
      <c r="O1009" s="45" t="str">
        <f t="shared" ref="O1009:P1009" si="1205">IF(M1009&gt;0,1,"")</f>
        <v/>
      </c>
      <c r="P1009" s="45" t="str">
        <f t="shared" si="1205"/>
        <v/>
      </c>
      <c r="Q1009" s="45"/>
      <c r="R1009" s="14" t="s">
        <v>505</v>
      </c>
      <c r="S1009" s="35" t="s">
        <v>506</v>
      </c>
      <c r="T1009" s="35" t="s">
        <v>292</v>
      </c>
      <c r="U1009" s="35" t="s">
        <v>28</v>
      </c>
      <c r="V1009" s="144">
        <v>84128.0</v>
      </c>
      <c r="W1009" s="35" t="s">
        <v>29</v>
      </c>
      <c r="X1009" s="42" t="s">
        <v>1642</v>
      </c>
      <c r="Y1009" s="29">
        <f t="shared" si="1206"/>
        <v>45616</v>
      </c>
      <c r="Z1009" s="30"/>
      <c r="AA1009" s="27"/>
      <c r="AB1009" s="27">
        <f t="shared" si="1207"/>
        <v>296</v>
      </c>
      <c r="AC1009" s="31" t="str">
        <f t="shared" si="1208"/>
        <v/>
      </c>
      <c r="AD1009" s="14" t="s">
        <v>4307</v>
      </c>
      <c r="AF1009" s="14"/>
      <c r="AG1009" s="14"/>
      <c r="AH1009" s="14"/>
      <c r="AI1009" s="14"/>
      <c r="AJ1009" s="14"/>
      <c r="AK1009" s="14"/>
      <c r="AL1009" s="14"/>
    </row>
    <row r="1010" ht="14.25" customHeight="1">
      <c r="A1010" s="14">
        <v>10.0</v>
      </c>
      <c r="B1010" s="30">
        <v>45615.0</v>
      </c>
      <c r="C1010" s="31">
        <f t="shared" si="1204"/>
        <v>297</v>
      </c>
      <c r="D1010" s="14" t="s">
        <v>498</v>
      </c>
      <c r="E1010" s="34">
        <v>15960.0</v>
      </c>
      <c r="F1010" s="27" t="s">
        <v>52</v>
      </c>
      <c r="G1010" s="27">
        <v>44.0</v>
      </c>
      <c r="H1010" s="27">
        <v>4.0</v>
      </c>
      <c r="I1010" s="27">
        <v>1.0</v>
      </c>
      <c r="J1010" s="27">
        <v>49.0</v>
      </c>
      <c r="K1010" s="27"/>
      <c r="L1010" s="27"/>
      <c r="M1010" s="27"/>
      <c r="N1010" s="27"/>
      <c r="O1010" s="45" t="str">
        <f t="shared" ref="O1010:P1010" si="1209">IF(M1010&gt;0,1,"")</f>
        <v/>
      </c>
      <c r="P1010" s="45" t="str">
        <f t="shared" si="1209"/>
        <v/>
      </c>
      <c r="Q1010" s="45"/>
      <c r="R1010" s="14" t="s">
        <v>499</v>
      </c>
      <c r="S1010" s="35" t="s">
        <v>501</v>
      </c>
      <c r="T1010" s="35" t="s">
        <v>453</v>
      </c>
      <c r="U1010" s="35" t="s">
        <v>28</v>
      </c>
      <c r="V1010" s="144">
        <v>84088.0</v>
      </c>
      <c r="W1010" s="35" t="s">
        <v>29</v>
      </c>
      <c r="X1010" s="42" t="s">
        <v>64</v>
      </c>
      <c r="Y1010" s="29">
        <f t="shared" si="1206"/>
        <v>45615</v>
      </c>
      <c r="Z1010" s="30">
        <v>45645.0</v>
      </c>
      <c r="AA1010" s="27" t="s">
        <v>502</v>
      </c>
      <c r="AB1010" s="27" t="str">
        <f t="shared" si="1207"/>
        <v/>
      </c>
      <c r="AC1010" s="31">
        <f t="shared" si="1208"/>
        <v>30</v>
      </c>
      <c r="AD1010" s="14" t="s">
        <v>4308</v>
      </c>
      <c r="AF1010" s="71"/>
      <c r="AG1010" s="71"/>
      <c r="AH1010" s="14"/>
      <c r="AI1010" s="14"/>
      <c r="AJ1010" s="14"/>
      <c r="AK1010" s="14"/>
      <c r="AL1010" s="14"/>
    </row>
    <row r="1011" ht="14.25" customHeight="1">
      <c r="A1011" s="14">
        <v>12.0</v>
      </c>
      <c r="B1011" s="30">
        <v>45623.0</v>
      </c>
      <c r="C1011" s="31">
        <f t="shared" si="1204"/>
        <v>289</v>
      </c>
      <c r="D1011" s="14" t="s">
        <v>562</v>
      </c>
      <c r="E1011" s="34">
        <v>53025.0</v>
      </c>
      <c r="F1011" s="27" t="s">
        <v>52</v>
      </c>
      <c r="G1011" s="27">
        <v>60.0</v>
      </c>
      <c r="H1011" s="27">
        <v>4.0</v>
      </c>
      <c r="I1011" s="27">
        <v>2.0</v>
      </c>
      <c r="J1011" s="27">
        <v>66.0</v>
      </c>
      <c r="K1011" s="27"/>
      <c r="L1011" s="27"/>
      <c r="M1011" s="27"/>
      <c r="N1011" s="27"/>
      <c r="O1011" s="45" t="str">
        <f t="shared" ref="O1011:P1011" si="1210">IF(M1011&gt;0,1,"")</f>
        <v/>
      </c>
      <c r="P1011" s="45" t="str">
        <f t="shared" si="1210"/>
        <v/>
      </c>
      <c r="Q1011" s="45"/>
      <c r="R1011" s="14" t="s">
        <v>563</v>
      </c>
      <c r="S1011" s="35" t="s">
        <v>564</v>
      </c>
      <c r="T1011" s="35" t="s">
        <v>27</v>
      </c>
      <c r="U1011" s="35" t="s">
        <v>28</v>
      </c>
      <c r="V1011" s="144">
        <v>84070.0</v>
      </c>
      <c r="W1011" s="35" t="s">
        <v>29</v>
      </c>
      <c r="X1011" s="42" t="s">
        <v>64</v>
      </c>
      <c r="Y1011" s="29">
        <f t="shared" si="1206"/>
        <v>45623</v>
      </c>
      <c r="Z1011" s="30">
        <v>45645.0</v>
      </c>
      <c r="AA1011" s="27" t="s">
        <v>565</v>
      </c>
      <c r="AB1011" s="27" t="str">
        <f t="shared" si="1207"/>
        <v/>
      </c>
      <c r="AC1011" s="31">
        <f t="shared" si="1208"/>
        <v>22</v>
      </c>
      <c r="AD1011" s="14" t="s">
        <v>566</v>
      </c>
      <c r="AF1011" s="14"/>
      <c r="AG1011" s="14"/>
      <c r="AH1011" s="14"/>
      <c r="AI1011" s="14"/>
      <c r="AJ1011" s="14"/>
      <c r="AK1011" s="14"/>
      <c r="AL1011" s="14"/>
    </row>
    <row r="1012" ht="14.25" customHeight="1">
      <c r="A1012" s="14">
        <v>8.0</v>
      </c>
      <c r="B1012" s="30">
        <v>45623.0</v>
      </c>
      <c r="C1012" s="31">
        <f t="shared" si="1204"/>
        <v>289</v>
      </c>
      <c r="D1012" s="14" t="s">
        <v>570</v>
      </c>
      <c r="E1012" s="34">
        <v>138366.0</v>
      </c>
      <c r="F1012" s="27" t="s">
        <v>52</v>
      </c>
      <c r="G1012" s="27">
        <v>24.0</v>
      </c>
      <c r="H1012" s="27">
        <v>3.0</v>
      </c>
      <c r="I1012" s="27">
        <v>1.0</v>
      </c>
      <c r="J1012" s="27">
        <v>28.0</v>
      </c>
      <c r="K1012" s="27"/>
      <c r="L1012" s="27"/>
      <c r="M1012" s="27"/>
      <c r="N1012" s="27"/>
      <c r="O1012" s="45" t="str">
        <f t="shared" ref="O1012:P1012" si="1211">IF(M1012&gt;0,1,"")</f>
        <v/>
      </c>
      <c r="P1012" s="45" t="str">
        <f t="shared" si="1211"/>
        <v/>
      </c>
      <c r="Q1012" s="45"/>
      <c r="R1012" s="14" t="s">
        <v>571</v>
      </c>
      <c r="S1012" s="35" t="s">
        <v>572</v>
      </c>
      <c r="T1012" s="35" t="s">
        <v>200</v>
      </c>
      <c r="U1012" s="35" t="s">
        <v>28</v>
      </c>
      <c r="V1012" s="144">
        <v>84121.0</v>
      </c>
      <c r="W1012" s="35" t="s">
        <v>29</v>
      </c>
      <c r="X1012" s="42" t="s">
        <v>64</v>
      </c>
      <c r="Y1012" s="29">
        <f t="shared" si="1206"/>
        <v>45623</v>
      </c>
      <c r="Z1012" s="30">
        <v>45646.0</v>
      </c>
      <c r="AA1012" s="27" t="s">
        <v>573</v>
      </c>
      <c r="AB1012" s="27" t="str">
        <f t="shared" si="1207"/>
        <v/>
      </c>
      <c r="AC1012" s="31">
        <f t="shared" si="1208"/>
        <v>23</v>
      </c>
      <c r="AD1012" s="14" t="s">
        <v>574</v>
      </c>
      <c r="AF1012" s="14"/>
      <c r="AG1012" s="14"/>
      <c r="AH1012" s="14"/>
      <c r="AI1012" s="14"/>
      <c r="AJ1012" s="14"/>
      <c r="AK1012" s="14"/>
      <c r="AL1012" s="14"/>
    </row>
    <row r="1013" ht="14.25" customHeight="1">
      <c r="A1013" s="14">
        <v>10.0</v>
      </c>
      <c r="B1013" s="30">
        <v>45625.0</v>
      </c>
      <c r="C1013" s="31">
        <f t="shared" si="1204"/>
        <v>287</v>
      </c>
      <c r="D1013" s="14" t="s">
        <v>575</v>
      </c>
      <c r="E1013" s="34">
        <v>22721.0</v>
      </c>
      <c r="F1013" s="27" t="s">
        <v>52</v>
      </c>
      <c r="G1013" s="27">
        <v>34.0</v>
      </c>
      <c r="H1013" s="27">
        <v>4.0</v>
      </c>
      <c r="I1013" s="27">
        <v>1.0</v>
      </c>
      <c r="J1013" s="27">
        <v>39.0</v>
      </c>
      <c r="K1013" s="27"/>
      <c r="L1013" s="27"/>
      <c r="M1013" s="27"/>
      <c r="N1013" s="27"/>
      <c r="O1013" s="45" t="str">
        <f t="shared" ref="O1013:P1013" si="1212">IF(M1013&gt;0,1,"")</f>
        <v/>
      </c>
      <c r="P1013" s="45" t="str">
        <f t="shared" si="1212"/>
        <v/>
      </c>
      <c r="Q1013" s="45"/>
      <c r="R1013" s="14" t="s">
        <v>576</v>
      </c>
      <c r="S1013" s="35" t="s">
        <v>578</v>
      </c>
      <c r="T1013" s="35" t="s">
        <v>200</v>
      </c>
      <c r="U1013" s="35" t="s">
        <v>28</v>
      </c>
      <c r="V1013" s="144">
        <v>84121.0</v>
      </c>
      <c r="W1013" s="35" t="s">
        <v>29</v>
      </c>
      <c r="X1013" s="42" t="s">
        <v>64</v>
      </c>
      <c r="Y1013" s="29">
        <f t="shared" si="1206"/>
        <v>45625</v>
      </c>
      <c r="Z1013" s="30">
        <v>45646.0</v>
      </c>
      <c r="AA1013" s="27" t="s">
        <v>579</v>
      </c>
      <c r="AB1013" s="27" t="str">
        <f t="shared" si="1207"/>
        <v/>
      </c>
      <c r="AC1013" s="31">
        <f t="shared" si="1208"/>
        <v>21</v>
      </c>
      <c r="AD1013" s="14" t="s">
        <v>580</v>
      </c>
      <c r="AF1013" s="14"/>
      <c r="AG1013" s="14"/>
      <c r="AH1013" s="14"/>
      <c r="AI1013" s="14"/>
      <c r="AJ1013" s="32"/>
      <c r="AK1013" s="32"/>
      <c r="AL1013" s="32"/>
    </row>
    <row r="1014" ht="14.25" customHeight="1">
      <c r="A1014" s="14">
        <v>12.0</v>
      </c>
      <c r="B1014" s="30">
        <v>45630.0</v>
      </c>
      <c r="C1014" s="31">
        <f t="shared" si="1204"/>
        <v>282</v>
      </c>
      <c r="D1014" s="14" t="s">
        <v>604</v>
      </c>
      <c r="E1014" s="34">
        <v>72374.0</v>
      </c>
      <c r="F1014" s="27" t="s">
        <v>52</v>
      </c>
      <c r="G1014" s="27">
        <v>42.0</v>
      </c>
      <c r="H1014" s="27">
        <v>3.0</v>
      </c>
      <c r="I1014" s="27">
        <v>1.0</v>
      </c>
      <c r="J1014" s="27">
        <v>46.0</v>
      </c>
      <c r="K1014" s="27"/>
      <c r="L1014" s="27"/>
      <c r="M1014" s="27"/>
      <c r="N1014" s="27"/>
      <c r="O1014" s="45" t="str">
        <f t="shared" ref="O1014:P1014" si="1213">IF(M1014&gt;0,1,"")</f>
        <v/>
      </c>
      <c r="P1014" s="45" t="str">
        <f t="shared" si="1213"/>
        <v/>
      </c>
      <c r="Q1014" s="45"/>
      <c r="R1014" s="14" t="s">
        <v>605</v>
      </c>
      <c r="S1014" s="35" t="s">
        <v>606</v>
      </c>
      <c r="T1014" s="35" t="s">
        <v>108</v>
      </c>
      <c r="U1014" s="35" t="s">
        <v>28</v>
      </c>
      <c r="V1014" s="144">
        <v>84020.0</v>
      </c>
      <c r="W1014" s="35" t="s">
        <v>29</v>
      </c>
      <c r="X1014" s="42" t="s">
        <v>64</v>
      </c>
      <c r="Y1014" s="29">
        <f t="shared" si="1206"/>
        <v>45630</v>
      </c>
      <c r="Z1014" s="30">
        <v>45646.0</v>
      </c>
      <c r="AA1014" s="27" t="s">
        <v>607</v>
      </c>
      <c r="AB1014" s="27" t="str">
        <f t="shared" si="1207"/>
        <v/>
      </c>
      <c r="AC1014" s="31">
        <f t="shared" si="1208"/>
        <v>16</v>
      </c>
      <c r="AD1014" s="14" t="s">
        <v>608</v>
      </c>
      <c r="AF1014" s="14"/>
      <c r="AG1014" s="14"/>
      <c r="AH1014" s="14"/>
      <c r="AI1014" s="14"/>
      <c r="AJ1014" s="14"/>
      <c r="AK1014" s="14"/>
      <c r="AL1014" s="14"/>
    </row>
    <row r="1015" ht="14.25" customHeight="1">
      <c r="A1015" s="14"/>
      <c r="B1015" s="14"/>
      <c r="C1015" s="27"/>
      <c r="D1015" s="14"/>
      <c r="F1015" s="27"/>
      <c r="G1015" s="14"/>
      <c r="H1015" s="14"/>
      <c r="I1015" s="14"/>
      <c r="J1015" s="27"/>
      <c r="K1015" s="27"/>
      <c r="L1015" s="27"/>
      <c r="M1015" s="27"/>
      <c r="N1015" s="27"/>
      <c r="O1015" s="27"/>
      <c r="P1015" s="27"/>
      <c r="Q1015" s="27"/>
      <c r="R1015" s="14"/>
      <c r="S1015" s="14"/>
      <c r="T1015" s="14"/>
      <c r="U1015" s="14"/>
      <c r="V1015" s="66"/>
      <c r="W1015" s="14"/>
      <c r="X1015" s="27"/>
      <c r="Y1015" s="29"/>
      <c r="Z1015" s="14"/>
      <c r="AA1015" s="27"/>
      <c r="AB1015" s="27"/>
      <c r="AC1015" s="27"/>
      <c r="AD1015" s="14"/>
      <c r="AE1015" s="14"/>
      <c r="AF1015" s="14"/>
    </row>
    <row r="1016" ht="14.25" customHeight="1">
      <c r="A1016" s="39">
        <v>12.0</v>
      </c>
      <c r="B1016" s="37">
        <v>45572.0</v>
      </c>
      <c r="C1016" s="38">
        <f t="shared" ref="C1016:C1033" si="1214">B$3-B1016</f>
        <v>340</v>
      </c>
      <c r="D1016" s="39" t="s">
        <v>131</v>
      </c>
      <c r="E1016" s="39">
        <v>8237.0</v>
      </c>
      <c r="F1016" s="36" t="s">
        <v>52</v>
      </c>
      <c r="G1016" s="36">
        <v>40.0</v>
      </c>
      <c r="H1016" s="36">
        <v>4.0</v>
      </c>
      <c r="I1016" s="36">
        <v>1.0</v>
      </c>
      <c r="J1016" s="36">
        <v>45.0</v>
      </c>
      <c r="O1016" s="14"/>
      <c r="P1016" s="14"/>
      <c r="Q1016" s="14"/>
      <c r="R1016" s="39" t="s">
        <v>126</v>
      </c>
      <c r="S1016" s="44" t="s">
        <v>133</v>
      </c>
      <c r="T1016" s="39" t="s">
        <v>34</v>
      </c>
      <c r="U1016" s="39" t="s">
        <v>28</v>
      </c>
      <c r="V1016" s="81">
        <v>84653.0</v>
      </c>
      <c r="W1016" s="39" t="s">
        <v>35</v>
      </c>
      <c r="X1016" s="36" t="s">
        <v>64</v>
      </c>
      <c r="Y1016" s="37">
        <f t="shared" ref="Y1016:Y1020" si="1215">IF(X1016="V",B1016,IF(X1016="C",B1016,""))</f>
        <v>45572</v>
      </c>
      <c r="Z1016" s="37">
        <v>45649.0</v>
      </c>
      <c r="AA1016" s="36" t="s">
        <v>134</v>
      </c>
      <c r="AB1016" s="36" t="str">
        <f t="shared" ref="AB1016:AB1033" si="1216">IF(X1016="V",B$3-Y1016,IF(X1016="C","",""))</f>
        <v/>
      </c>
      <c r="AC1016" s="38">
        <f t="shared" ref="AC1016:AC1019" si="1217">IF(X1016="","",IF(X1016="V","",IF(X1016="C",Z1016-Y1016,"Yikes")))</f>
        <v>77</v>
      </c>
      <c r="AD1016" s="39" t="s">
        <v>135</v>
      </c>
      <c r="AF1016" s="14"/>
      <c r="AG1016" s="14"/>
      <c r="AH1016" s="14"/>
      <c r="AI1016" s="14"/>
      <c r="AJ1016" s="14"/>
      <c r="AK1016" s="14"/>
      <c r="AL1016" s="14"/>
    </row>
    <row r="1017" ht="14.25" customHeight="1">
      <c r="A1017" s="39">
        <v>8.0</v>
      </c>
      <c r="B1017" s="37">
        <v>45572.0</v>
      </c>
      <c r="C1017" s="38">
        <f t="shared" si="1214"/>
        <v>340</v>
      </c>
      <c r="D1017" s="39" t="s">
        <v>140</v>
      </c>
      <c r="E1017" s="39">
        <v>57734.0</v>
      </c>
      <c r="F1017" s="36" t="s">
        <v>52</v>
      </c>
      <c r="G1017" s="36">
        <v>28.0</v>
      </c>
      <c r="H1017" s="36">
        <v>3.0</v>
      </c>
      <c r="I1017" s="36">
        <v>1.0</v>
      </c>
      <c r="J1017" s="36">
        <v>32.0</v>
      </c>
      <c r="O1017" s="14"/>
      <c r="P1017" s="14"/>
      <c r="Q1017" s="14"/>
      <c r="R1017" s="39" t="s">
        <v>141</v>
      </c>
      <c r="S1017" s="44" t="s">
        <v>143</v>
      </c>
      <c r="T1017" s="39" t="s">
        <v>34</v>
      </c>
      <c r="U1017" s="39" t="s">
        <v>28</v>
      </c>
      <c r="V1017" s="81">
        <v>84653.0</v>
      </c>
      <c r="W1017" s="39" t="s">
        <v>35</v>
      </c>
      <c r="X1017" s="36" t="s">
        <v>64</v>
      </c>
      <c r="Y1017" s="37">
        <f t="shared" si="1215"/>
        <v>45572</v>
      </c>
      <c r="Z1017" s="37">
        <v>45649.0</v>
      </c>
      <c r="AA1017" s="36" t="s">
        <v>144</v>
      </c>
      <c r="AB1017" s="36" t="str">
        <f t="shared" si="1216"/>
        <v/>
      </c>
      <c r="AC1017" s="38">
        <f t="shared" si="1217"/>
        <v>77</v>
      </c>
      <c r="AD1017" s="39" t="s">
        <v>145</v>
      </c>
      <c r="AF1017" s="14"/>
      <c r="AG1017" s="14"/>
      <c r="AH1017" s="14"/>
      <c r="AI1017" s="14"/>
      <c r="AJ1017" s="14"/>
      <c r="AK1017" s="14"/>
      <c r="AL1017" s="14"/>
    </row>
    <row r="1018" ht="14.25" customHeight="1">
      <c r="A1018" s="39">
        <v>14.0</v>
      </c>
      <c r="B1018" s="37">
        <v>45461.0</v>
      </c>
      <c r="C1018" s="38">
        <f t="shared" si="1214"/>
        <v>451</v>
      </c>
      <c r="D1018" s="39" t="s">
        <v>4144</v>
      </c>
      <c r="E1018" s="39">
        <v>88612.0</v>
      </c>
      <c r="F1018" s="36" t="s">
        <v>52</v>
      </c>
      <c r="G1018" s="36">
        <v>70.0</v>
      </c>
      <c r="H1018" s="36">
        <v>5.0</v>
      </c>
      <c r="I1018" s="36">
        <v>2.0</v>
      </c>
      <c r="J1018" s="36">
        <v>77.0</v>
      </c>
      <c r="K1018" s="39"/>
      <c r="L1018" s="39"/>
      <c r="M1018" s="39"/>
      <c r="N1018" s="39"/>
      <c r="O1018" s="39"/>
      <c r="P1018" s="39"/>
      <c r="Q1018" s="39"/>
      <c r="R1018" s="39" t="s">
        <v>1637</v>
      </c>
      <c r="S1018" s="39" t="s">
        <v>1638</v>
      </c>
      <c r="T1018" s="39" t="s">
        <v>1627</v>
      </c>
      <c r="U1018" s="39" t="s">
        <v>28</v>
      </c>
      <c r="V1018" s="81">
        <v>84655.0</v>
      </c>
      <c r="W1018" s="39" t="s">
        <v>35</v>
      </c>
      <c r="X1018" s="36" t="s">
        <v>64</v>
      </c>
      <c r="Y1018" s="37">
        <f t="shared" si="1215"/>
        <v>45461</v>
      </c>
      <c r="Z1018" s="37">
        <v>45649.0</v>
      </c>
      <c r="AA1018" s="36" t="s">
        <v>4309</v>
      </c>
      <c r="AB1018" s="36" t="str">
        <f t="shared" si="1216"/>
        <v/>
      </c>
      <c r="AC1018" s="38">
        <f t="shared" si="1217"/>
        <v>188</v>
      </c>
      <c r="AD1018" s="39" t="s">
        <v>4310</v>
      </c>
      <c r="AE1018" s="31"/>
      <c r="AF1018" s="14"/>
      <c r="AG1018" s="14"/>
      <c r="AH1018" s="14"/>
      <c r="AI1018" s="14"/>
      <c r="AJ1018" s="14"/>
      <c r="AK1018" s="14"/>
      <c r="AL1018" s="14"/>
    </row>
    <row r="1019" ht="14.25" customHeight="1">
      <c r="A1019" s="39">
        <v>16.0</v>
      </c>
      <c r="B1019" s="37">
        <v>45573.0</v>
      </c>
      <c r="C1019" s="38">
        <f t="shared" si="1214"/>
        <v>339</v>
      </c>
      <c r="D1019" s="39" t="s">
        <v>146</v>
      </c>
      <c r="E1019" s="40">
        <v>104743.0</v>
      </c>
      <c r="F1019" s="36" t="s">
        <v>52</v>
      </c>
      <c r="G1019" s="36">
        <v>64.0</v>
      </c>
      <c r="H1019" s="36">
        <v>6.0</v>
      </c>
      <c r="I1019" s="36">
        <v>1.0</v>
      </c>
      <c r="J1019" s="36">
        <v>71.0</v>
      </c>
      <c r="O1019" s="14"/>
      <c r="P1019" s="14"/>
      <c r="Q1019" s="14"/>
      <c r="R1019" s="39" t="s">
        <v>147</v>
      </c>
      <c r="S1019" s="39" t="s">
        <v>148</v>
      </c>
      <c r="T1019" s="39" t="s">
        <v>149</v>
      </c>
      <c r="U1019" s="39" t="s">
        <v>28</v>
      </c>
      <c r="V1019" s="81">
        <v>84663.0</v>
      </c>
      <c r="W1019" s="39" t="s">
        <v>35</v>
      </c>
      <c r="X1019" s="36" t="s">
        <v>64</v>
      </c>
      <c r="Y1019" s="37">
        <f t="shared" si="1215"/>
        <v>45573</v>
      </c>
      <c r="Z1019" s="37">
        <v>45649.0</v>
      </c>
      <c r="AA1019" s="36" t="s">
        <v>150</v>
      </c>
      <c r="AB1019" s="36" t="str">
        <f t="shared" si="1216"/>
        <v/>
      </c>
      <c r="AC1019" s="38">
        <f t="shared" si="1217"/>
        <v>76</v>
      </c>
      <c r="AD1019" s="39" t="s">
        <v>151</v>
      </c>
      <c r="AF1019" s="14"/>
      <c r="AG1019" s="14"/>
      <c r="AH1019" s="14"/>
      <c r="AI1019" s="14"/>
      <c r="AJ1019" s="14"/>
      <c r="AK1019" s="14"/>
      <c r="AL1019" s="14"/>
    </row>
    <row r="1020" ht="14.25" customHeight="1">
      <c r="A1020" s="39">
        <v>12.0</v>
      </c>
      <c r="B1020" s="37">
        <v>45442.0</v>
      </c>
      <c r="C1020" s="38">
        <f t="shared" si="1214"/>
        <v>470</v>
      </c>
      <c r="D1020" s="39" t="s">
        <v>4311</v>
      </c>
      <c r="E1020" s="40">
        <v>61635.0</v>
      </c>
      <c r="F1020" s="36" t="s">
        <v>52</v>
      </c>
      <c r="G1020" s="36">
        <v>52.0</v>
      </c>
      <c r="H1020" s="36">
        <v>3.0</v>
      </c>
      <c r="I1020" s="36">
        <v>1.0</v>
      </c>
      <c r="J1020" s="36">
        <v>56.0</v>
      </c>
      <c r="O1020" s="14"/>
      <c r="P1020" s="14"/>
      <c r="Q1020" s="14"/>
      <c r="R1020" s="39" t="s">
        <v>1595</v>
      </c>
      <c r="S1020" s="39" t="s">
        <v>1596</v>
      </c>
      <c r="T1020" s="39" t="s">
        <v>149</v>
      </c>
      <c r="U1020" s="39" t="s">
        <v>28</v>
      </c>
      <c r="V1020" s="81">
        <v>84663.0</v>
      </c>
      <c r="W1020" s="39" t="s">
        <v>35</v>
      </c>
      <c r="X1020" s="36" t="s">
        <v>64</v>
      </c>
      <c r="Y1020" s="37">
        <f t="shared" si="1215"/>
        <v>45442</v>
      </c>
      <c r="Z1020" s="37">
        <v>45649.0</v>
      </c>
      <c r="AA1020" s="36" t="s">
        <v>4312</v>
      </c>
      <c r="AB1020" s="36" t="str">
        <f t="shared" si="1216"/>
        <v/>
      </c>
      <c r="AC1020" s="38" t="str">
        <f t="shared" ref="AC1020:AC1021" si="1218">IF(X1020="","",IF(X1020="V","",IF(X1020="C",,IF(X1020="OOS",Z1020-Y1020,"Yikes"))))</f>
        <v/>
      </c>
      <c r="AD1020" s="39" t="s">
        <v>4313</v>
      </c>
      <c r="AE1020" s="14"/>
      <c r="AF1020" s="14"/>
      <c r="AG1020" s="14"/>
      <c r="AH1020" s="14"/>
      <c r="AI1020" s="14"/>
      <c r="AJ1020" s="14"/>
      <c r="AK1020" s="14"/>
      <c r="AL1020" s="14"/>
    </row>
    <row r="1021" ht="14.25" customHeight="1">
      <c r="A1021" s="39">
        <v>8.0</v>
      </c>
      <c r="B1021" s="37">
        <v>45574.0</v>
      </c>
      <c r="C1021" s="38">
        <f t="shared" si="1214"/>
        <v>338</v>
      </c>
      <c r="D1021" s="39" t="s">
        <v>170</v>
      </c>
      <c r="E1021" s="40">
        <v>79035.0</v>
      </c>
      <c r="F1021" s="36" t="s">
        <v>52</v>
      </c>
      <c r="G1021" s="36">
        <v>26.0</v>
      </c>
      <c r="H1021" s="36">
        <v>3.0</v>
      </c>
      <c r="I1021" s="36">
        <v>1.0</v>
      </c>
      <c r="J1021" s="36">
        <v>30.0</v>
      </c>
      <c r="O1021" s="14"/>
      <c r="P1021" s="14"/>
      <c r="Q1021" s="14"/>
      <c r="R1021" s="39" t="s">
        <v>171</v>
      </c>
      <c r="S1021" s="39" t="s">
        <v>172</v>
      </c>
      <c r="T1021" s="39" t="s">
        <v>149</v>
      </c>
      <c r="U1021" s="39" t="s">
        <v>28</v>
      </c>
      <c r="V1021" s="81">
        <v>84663.0</v>
      </c>
      <c r="W1021" s="39" t="s">
        <v>35</v>
      </c>
      <c r="X1021" s="36" t="s">
        <v>4314</v>
      </c>
      <c r="Y1021" s="37">
        <v>45574.0</v>
      </c>
      <c r="Z1021" s="37">
        <v>45649.0</v>
      </c>
      <c r="AA1021" s="36" t="s">
        <v>4315</v>
      </c>
      <c r="AB1021" s="36" t="str">
        <f t="shared" si="1216"/>
        <v/>
      </c>
      <c r="AC1021" s="38">
        <f t="shared" si="1218"/>
        <v>75</v>
      </c>
      <c r="AD1021" s="39" t="s">
        <v>4310</v>
      </c>
      <c r="AE1021" s="31"/>
      <c r="AF1021" s="14"/>
      <c r="AG1021" s="14"/>
      <c r="AH1021" s="14"/>
      <c r="AI1021" s="14"/>
      <c r="AJ1021" s="14"/>
      <c r="AK1021" s="14"/>
      <c r="AL1021" s="14"/>
    </row>
    <row r="1022" ht="14.25" customHeight="1">
      <c r="A1022" s="39">
        <v>8.0</v>
      </c>
      <c r="B1022" s="37">
        <v>45559.0</v>
      </c>
      <c r="C1022" s="38">
        <f t="shared" si="1214"/>
        <v>353</v>
      </c>
      <c r="D1022" s="39" t="s">
        <v>4316</v>
      </c>
      <c r="E1022" s="39">
        <v>40367.0</v>
      </c>
      <c r="F1022" s="36" t="s">
        <v>52</v>
      </c>
      <c r="G1022" s="36">
        <v>28.0</v>
      </c>
      <c r="H1022" s="36">
        <v>3.0</v>
      </c>
      <c r="I1022" s="36">
        <v>1.0</v>
      </c>
      <c r="J1022" s="36">
        <v>32.0</v>
      </c>
      <c r="O1022" s="14"/>
      <c r="P1022" s="14"/>
      <c r="Q1022" s="14"/>
      <c r="R1022" s="39" t="s">
        <v>1967</v>
      </c>
      <c r="S1022" s="44" t="s">
        <v>1968</v>
      </c>
      <c r="T1022" s="39" t="s">
        <v>48</v>
      </c>
      <c r="U1022" s="39" t="s">
        <v>28</v>
      </c>
      <c r="V1022" s="81">
        <v>84604.0</v>
      </c>
      <c r="W1022" s="39" t="s">
        <v>35</v>
      </c>
      <c r="X1022" s="36" t="s">
        <v>64</v>
      </c>
      <c r="Y1022" s="37">
        <f t="shared" ref="Y1022:Y1032" si="1219">IF(X1022="V",B1022,IF(X1022="C",B1022,""))</f>
        <v>45559</v>
      </c>
      <c r="Z1022" s="37">
        <v>45649.0</v>
      </c>
      <c r="AA1022" s="36" t="s">
        <v>4317</v>
      </c>
      <c r="AB1022" s="36" t="str">
        <f t="shared" si="1216"/>
        <v/>
      </c>
      <c r="AC1022" s="38">
        <f t="shared" ref="AC1022:AC1032" si="1220">IF(X1022="","",IF(X1022="V","",IF(X1022="C",Z1022-Y1022,"Yikes")))</f>
        <v>90</v>
      </c>
      <c r="AD1022" s="39" t="s">
        <v>4318</v>
      </c>
      <c r="AF1022" s="14"/>
      <c r="AG1022" s="14"/>
      <c r="AH1022" s="14"/>
      <c r="AI1022" s="14"/>
      <c r="AJ1022" s="14"/>
      <c r="AK1022" s="14"/>
      <c r="AL1022" s="14"/>
    </row>
    <row r="1023" ht="14.25" customHeight="1">
      <c r="A1023" s="39">
        <v>10.0</v>
      </c>
      <c r="B1023" s="37">
        <v>45587.0</v>
      </c>
      <c r="C1023" s="38">
        <f t="shared" si="1214"/>
        <v>325</v>
      </c>
      <c r="D1023" s="53" t="s">
        <v>226</v>
      </c>
      <c r="E1023" s="39">
        <v>1.2247328E7</v>
      </c>
      <c r="F1023" s="36" t="s">
        <v>52</v>
      </c>
      <c r="G1023" s="36">
        <v>34.0</v>
      </c>
      <c r="H1023" s="36">
        <v>3.0</v>
      </c>
      <c r="I1023" s="36">
        <v>1.0</v>
      </c>
      <c r="J1023" s="36">
        <v>38.0</v>
      </c>
      <c r="O1023" s="14"/>
      <c r="P1023" s="14"/>
      <c r="Q1023" s="14"/>
      <c r="R1023" s="39" t="s">
        <v>227</v>
      </c>
      <c r="S1023" s="44" t="s">
        <v>229</v>
      </c>
      <c r="T1023" s="39" t="s">
        <v>48</v>
      </c>
      <c r="U1023" s="39" t="s">
        <v>28</v>
      </c>
      <c r="V1023" s="81">
        <v>84604.0</v>
      </c>
      <c r="W1023" s="39" t="s">
        <v>35</v>
      </c>
      <c r="X1023" s="36" t="s">
        <v>64</v>
      </c>
      <c r="Y1023" s="37">
        <f t="shared" si="1219"/>
        <v>45587</v>
      </c>
      <c r="Z1023" s="37">
        <v>45649.0</v>
      </c>
      <c r="AA1023" s="36" t="s">
        <v>230</v>
      </c>
      <c r="AB1023" s="36" t="str">
        <f t="shared" si="1216"/>
        <v/>
      </c>
      <c r="AC1023" s="38">
        <f t="shared" si="1220"/>
        <v>62</v>
      </c>
      <c r="AD1023" s="39" t="s">
        <v>231</v>
      </c>
      <c r="AF1023" s="14"/>
      <c r="AG1023" s="14"/>
      <c r="AH1023" s="14"/>
      <c r="AI1023" s="14"/>
      <c r="AJ1023" s="14"/>
      <c r="AK1023" s="14"/>
      <c r="AL1023" s="14"/>
    </row>
    <row r="1024" ht="14.25" customHeight="1">
      <c r="A1024" s="39">
        <v>8.0</v>
      </c>
      <c r="B1024" s="37">
        <v>45587.0</v>
      </c>
      <c r="C1024" s="38">
        <f t="shared" si="1214"/>
        <v>325</v>
      </c>
      <c r="D1024" s="39" t="s">
        <v>232</v>
      </c>
      <c r="E1024" s="39">
        <v>27241.0</v>
      </c>
      <c r="F1024" s="36" t="s">
        <v>52</v>
      </c>
      <c r="G1024" s="36">
        <v>26.0</v>
      </c>
      <c r="H1024" s="36">
        <v>4.0</v>
      </c>
      <c r="I1024" s="36">
        <v>1.0</v>
      </c>
      <c r="J1024" s="36">
        <v>31.0</v>
      </c>
      <c r="O1024" s="14"/>
      <c r="P1024" s="14"/>
      <c r="Q1024" s="14"/>
      <c r="R1024" s="39" t="s">
        <v>233</v>
      </c>
      <c r="S1024" s="44" t="s">
        <v>234</v>
      </c>
      <c r="T1024" s="39" t="s">
        <v>48</v>
      </c>
      <c r="U1024" s="39" t="s">
        <v>28</v>
      </c>
      <c r="V1024" s="81">
        <v>84601.0</v>
      </c>
      <c r="W1024" s="39" t="s">
        <v>35</v>
      </c>
      <c r="X1024" s="36" t="s">
        <v>64</v>
      </c>
      <c r="Y1024" s="37">
        <f t="shared" si="1219"/>
        <v>45587</v>
      </c>
      <c r="Z1024" s="37">
        <v>45649.0</v>
      </c>
      <c r="AA1024" s="36" t="s">
        <v>235</v>
      </c>
      <c r="AB1024" s="36" t="str">
        <f t="shared" si="1216"/>
        <v/>
      </c>
      <c r="AC1024" s="38">
        <f t="shared" si="1220"/>
        <v>62</v>
      </c>
      <c r="AD1024" s="39" t="s">
        <v>236</v>
      </c>
      <c r="AF1024" s="14"/>
      <c r="AG1024" s="14"/>
      <c r="AH1024" s="14"/>
      <c r="AI1024" s="14"/>
      <c r="AJ1024" s="14"/>
      <c r="AK1024" s="14"/>
      <c r="AL1024" s="14"/>
    </row>
    <row r="1025" ht="14.25" customHeight="1">
      <c r="A1025" s="39">
        <v>12.0</v>
      </c>
      <c r="B1025" s="37">
        <v>45615.0</v>
      </c>
      <c r="C1025" s="38">
        <f t="shared" si="1214"/>
        <v>297</v>
      </c>
      <c r="D1025" s="39" t="s">
        <v>493</v>
      </c>
      <c r="E1025" s="40">
        <v>117474.0</v>
      </c>
      <c r="F1025" s="36" t="s">
        <v>52</v>
      </c>
      <c r="G1025" s="36">
        <v>40.0</v>
      </c>
      <c r="H1025" s="36">
        <v>3.0</v>
      </c>
      <c r="I1025" s="36">
        <v>1.0</v>
      </c>
      <c r="J1025" s="36">
        <v>44.0</v>
      </c>
      <c r="O1025" s="14"/>
      <c r="P1025" s="14"/>
      <c r="Q1025" s="14"/>
      <c r="R1025" s="39" t="s">
        <v>494</v>
      </c>
      <c r="S1025" s="39" t="s">
        <v>495</v>
      </c>
      <c r="T1025" s="39" t="s">
        <v>256</v>
      </c>
      <c r="U1025" s="39" t="s">
        <v>28</v>
      </c>
      <c r="V1025" s="81">
        <v>84058.0</v>
      </c>
      <c r="W1025" s="39" t="s">
        <v>35</v>
      </c>
      <c r="X1025" s="36" t="s">
        <v>64</v>
      </c>
      <c r="Y1025" s="37">
        <f t="shared" si="1219"/>
        <v>45615</v>
      </c>
      <c r="Z1025" s="37">
        <v>45649.0</v>
      </c>
      <c r="AA1025" s="36" t="s">
        <v>496</v>
      </c>
      <c r="AB1025" s="36" t="str">
        <f t="shared" si="1216"/>
        <v/>
      </c>
      <c r="AC1025" s="38">
        <f t="shared" si="1220"/>
        <v>34</v>
      </c>
      <c r="AD1025" s="39" t="s">
        <v>497</v>
      </c>
      <c r="AF1025" s="14"/>
      <c r="AG1025" s="14"/>
      <c r="AH1025" s="14"/>
      <c r="AI1025" s="14"/>
      <c r="AJ1025" s="14"/>
      <c r="AK1025" s="14"/>
      <c r="AL1025" s="14"/>
    </row>
    <row r="1026" ht="14.25" customHeight="1">
      <c r="A1026" s="39">
        <v>10.0</v>
      </c>
      <c r="B1026" s="37">
        <v>45615.0</v>
      </c>
      <c r="C1026" s="38">
        <f t="shared" si="1214"/>
        <v>297</v>
      </c>
      <c r="D1026" s="39" t="s">
        <v>487</v>
      </c>
      <c r="E1026" s="40">
        <v>79032.0</v>
      </c>
      <c r="F1026" s="36" t="s">
        <v>52</v>
      </c>
      <c r="G1026" s="36">
        <v>30.0</v>
      </c>
      <c r="H1026" s="36">
        <v>2.0</v>
      </c>
      <c r="I1026" s="36">
        <v>1.0</v>
      </c>
      <c r="J1026" s="36">
        <v>33.0</v>
      </c>
      <c r="O1026" s="14"/>
      <c r="P1026" s="14"/>
      <c r="Q1026" s="14"/>
      <c r="R1026" s="39" t="s">
        <v>488</v>
      </c>
      <c r="S1026" s="39" t="s">
        <v>490</v>
      </c>
      <c r="T1026" s="39" t="s">
        <v>256</v>
      </c>
      <c r="U1026" s="39" t="s">
        <v>28</v>
      </c>
      <c r="V1026" s="81">
        <v>84057.0</v>
      </c>
      <c r="W1026" s="39" t="s">
        <v>35</v>
      </c>
      <c r="X1026" s="36" t="s">
        <v>64</v>
      </c>
      <c r="Y1026" s="37">
        <f t="shared" si="1219"/>
        <v>45615</v>
      </c>
      <c r="Z1026" s="37">
        <v>45649.0</v>
      </c>
      <c r="AA1026" s="36" t="s">
        <v>491</v>
      </c>
      <c r="AB1026" s="36" t="str">
        <f t="shared" si="1216"/>
        <v/>
      </c>
      <c r="AC1026" s="38">
        <f t="shared" si="1220"/>
        <v>34</v>
      </c>
      <c r="AD1026" s="39" t="s">
        <v>492</v>
      </c>
      <c r="AF1026" s="14"/>
      <c r="AG1026" s="14"/>
      <c r="AH1026" s="14"/>
      <c r="AI1026" s="14"/>
      <c r="AJ1026" s="14"/>
      <c r="AK1026" s="14"/>
      <c r="AL1026" s="14"/>
    </row>
    <row r="1027" ht="14.25" customHeight="1">
      <c r="A1027" s="39">
        <v>20.0</v>
      </c>
      <c r="B1027" s="37">
        <v>45615.0</v>
      </c>
      <c r="C1027" s="38">
        <f t="shared" si="1214"/>
        <v>297</v>
      </c>
      <c r="D1027" s="39" t="s">
        <v>482</v>
      </c>
      <c r="E1027" s="40">
        <v>116742.0</v>
      </c>
      <c r="F1027" s="36" t="s">
        <v>52</v>
      </c>
      <c r="G1027" s="36">
        <v>88.0</v>
      </c>
      <c r="H1027" s="36">
        <v>3.0</v>
      </c>
      <c r="I1027" s="36">
        <v>1.0</v>
      </c>
      <c r="J1027" s="36">
        <v>92.0</v>
      </c>
      <c r="O1027" s="14"/>
      <c r="P1027" s="14"/>
      <c r="Q1027" s="14"/>
      <c r="R1027" s="39" t="s">
        <v>483</v>
      </c>
      <c r="S1027" s="39" t="s">
        <v>484</v>
      </c>
      <c r="T1027" s="39" t="s">
        <v>256</v>
      </c>
      <c r="U1027" s="39" t="s">
        <v>28</v>
      </c>
      <c r="V1027" s="81">
        <v>84057.0</v>
      </c>
      <c r="W1027" s="39" t="s">
        <v>35</v>
      </c>
      <c r="X1027" s="36" t="s">
        <v>64</v>
      </c>
      <c r="Y1027" s="37">
        <f t="shared" si="1219"/>
        <v>45615</v>
      </c>
      <c r="Z1027" s="37">
        <v>45649.0</v>
      </c>
      <c r="AA1027" s="36" t="s">
        <v>485</v>
      </c>
      <c r="AB1027" s="36" t="str">
        <f t="shared" si="1216"/>
        <v/>
      </c>
      <c r="AC1027" s="38">
        <f t="shared" si="1220"/>
        <v>34</v>
      </c>
      <c r="AD1027" s="39" t="s">
        <v>486</v>
      </c>
      <c r="AF1027" s="14"/>
      <c r="AG1027" s="14"/>
      <c r="AH1027" s="14"/>
      <c r="AI1027" s="14"/>
      <c r="AJ1027" s="14"/>
      <c r="AK1027" s="14"/>
      <c r="AL1027" s="14"/>
    </row>
    <row r="1028" ht="14.25" customHeight="1">
      <c r="A1028" s="39">
        <v>12.0</v>
      </c>
      <c r="B1028" s="37">
        <v>45594.0</v>
      </c>
      <c r="C1028" s="38">
        <f t="shared" si="1214"/>
        <v>318</v>
      </c>
      <c r="D1028" s="39" t="s">
        <v>302</v>
      </c>
      <c r="E1028" s="40">
        <v>1.2241871E7</v>
      </c>
      <c r="F1028" s="36" t="s">
        <v>52</v>
      </c>
      <c r="G1028" s="36">
        <v>36.0</v>
      </c>
      <c r="H1028" s="36">
        <v>6.0</v>
      </c>
      <c r="I1028" s="36">
        <v>1.0</v>
      </c>
      <c r="J1028" s="36">
        <v>43.0</v>
      </c>
      <c r="O1028" s="14"/>
      <c r="P1028" s="14"/>
      <c r="Q1028" s="14"/>
      <c r="R1028" s="39" t="s">
        <v>303</v>
      </c>
      <c r="S1028" s="39" t="s">
        <v>305</v>
      </c>
      <c r="T1028" s="39" t="s">
        <v>277</v>
      </c>
      <c r="U1028" s="39" t="s">
        <v>28</v>
      </c>
      <c r="V1028" s="81">
        <v>84003.0</v>
      </c>
      <c r="W1028" s="39" t="s">
        <v>35</v>
      </c>
      <c r="X1028" s="36" t="s">
        <v>64</v>
      </c>
      <c r="Y1028" s="37">
        <f t="shared" si="1219"/>
        <v>45594</v>
      </c>
      <c r="Z1028" s="37">
        <v>45649.0</v>
      </c>
      <c r="AA1028" s="36" t="s">
        <v>306</v>
      </c>
      <c r="AB1028" s="38" t="str">
        <f t="shared" si="1216"/>
        <v/>
      </c>
      <c r="AC1028" s="38">
        <f t="shared" si="1220"/>
        <v>55</v>
      </c>
      <c r="AD1028" s="39" t="s">
        <v>307</v>
      </c>
      <c r="AE1028" s="14"/>
      <c r="AF1028" s="14"/>
      <c r="AG1028" s="14"/>
      <c r="AH1028" s="14"/>
      <c r="AI1028" s="14"/>
      <c r="AJ1028" s="14"/>
      <c r="AK1028" s="14"/>
      <c r="AL1028" s="14"/>
    </row>
    <row r="1029" ht="14.25" customHeight="1">
      <c r="A1029" s="39">
        <v>18.0</v>
      </c>
      <c r="B1029" s="37">
        <v>45594.0</v>
      </c>
      <c r="C1029" s="38">
        <f t="shared" si="1214"/>
        <v>318</v>
      </c>
      <c r="D1029" s="39" t="s">
        <v>297</v>
      </c>
      <c r="E1029" s="40">
        <v>1.2243807E7</v>
      </c>
      <c r="F1029" s="36" t="s">
        <v>52</v>
      </c>
      <c r="G1029" s="36">
        <v>94.0</v>
      </c>
      <c r="H1029" s="36">
        <v>6.0</v>
      </c>
      <c r="I1029" s="36">
        <v>2.0</v>
      </c>
      <c r="J1029" s="36">
        <v>102.0</v>
      </c>
      <c r="O1029" s="14"/>
      <c r="P1029" s="14"/>
      <c r="Q1029" s="14"/>
      <c r="R1029" s="39" t="s">
        <v>298</v>
      </c>
      <c r="S1029" s="39" t="s">
        <v>299</v>
      </c>
      <c r="T1029" s="39" t="s">
        <v>277</v>
      </c>
      <c r="U1029" s="39" t="s">
        <v>28</v>
      </c>
      <c r="V1029" s="81">
        <v>84003.0</v>
      </c>
      <c r="W1029" s="39" t="s">
        <v>35</v>
      </c>
      <c r="X1029" s="36" t="s">
        <v>1642</v>
      </c>
      <c r="Y1029" s="37">
        <f t="shared" si="1219"/>
        <v>45594</v>
      </c>
      <c r="Z1029" s="37">
        <v>45649.0</v>
      </c>
      <c r="AA1029" s="36" t="s">
        <v>4319</v>
      </c>
      <c r="AB1029" s="36">
        <f t="shared" si="1216"/>
        <v>318</v>
      </c>
      <c r="AC1029" s="38" t="str">
        <f t="shared" si="1220"/>
        <v/>
      </c>
      <c r="AD1029" s="39" t="s">
        <v>4320</v>
      </c>
      <c r="AF1029" s="14"/>
      <c r="AG1029" s="14"/>
      <c r="AH1029" s="14"/>
      <c r="AI1029" s="14"/>
      <c r="AJ1029" s="14"/>
      <c r="AK1029" s="14"/>
      <c r="AL1029" s="14"/>
    </row>
    <row r="1030" ht="14.25" customHeight="1">
      <c r="A1030" s="39">
        <v>18.0</v>
      </c>
      <c r="B1030" s="37">
        <v>45544.0</v>
      </c>
      <c r="C1030" s="38">
        <f t="shared" si="1214"/>
        <v>368</v>
      </c>
      <c r="D1030" s="39" t="s">
        <v>61</v>
      </c>
      <c r="E1030" s="39">
        <v>118752.0</v>
      </c>
      <c r="F1030" s="36" t="s">
        <v>52</v>
      </c>
      <c r="G1030" s="36">
        <v>64.0</v>
      </c>
      <c r="H1030" s="36">
        <v>3.0</v>
      </c>
      <c r="I1030" s="36">
        <v>1.0</v>
      </c>
      <c r="J1030" s="36">
        <v>68.0</v>
      </c>
      <c r="O1030" s="14"/>
      <c r="P1030" s="14"/>
      <c r="Q1030" s="14"/>
      <c r="R1030" s="39" t="s">
        <v>62</v>
      </c>
      <c r="S1030" s="44" t="s">
        <v>63</v>
      </c>
      <c r="T1030" s="39" t="s">
        <v>43</v>
      </c>
      <c r="U1030" s="39" t="s">
        <v>28</v>
      </c>
      <c r="V1030" s="81">
        <v>84045.0</v>
      </c>
      <c r="W1030" s="39" t="s">
        <v>35</v>
      </c>
      <c r="X1030" s="36" t="s">
        <v>64</v>
      </c>
      <c r="Y1030" s="37">
        <f t="shared" si="1219"/>
        <v>45544</v>
      </c>
      <c r="Z1030" s="37">
        <v>45649.0</v>
      </c>
      <c r="AA1030" s="36" t="s">
        <v>65</v>
      </c>
      <c r="AB1030" s="36" t="str">
        <f t="shared" si="1216"/>
        <v/>
      </c>
      <c r="AC1030" s="38">
        <f t="shared" si="1220"/>
        <v>105</v>
      </c>
      <c r="AD1030" s="39" t="s">
        <v>66</v>
      </c>
      <c r="AF1030" s="14"/>
      <c r="AG1030" s="14"/>
      <c r="AH1030" s="14"/>
      <c r="AI1030" s="14"/>
      <c r="AJ1030" s="14"/>
      <c r="AK1030" s="14"/>
      <c r="AL1030" s="14"/>
    </row>
    <row r="1031" ht="14.25" customHeight="1">
      <c r="A1031" s="39">
        <v>16.0</v>
      </c>
      <c r="B1031" s="37">
        <v>45614.0</v>
      </c>
      <c r="C1031" s="38">
        <f t="shared" si="1214"/>
        <v>298</v>
      </c>
      <c r="D1031" s="39" t="s">
        <v>472</v>
      </c>
      <c r="E1031" s="40">
        <v>117149.0</v>
      </c>
      <c r="F1031" s="36" t="s">
        <v>52</v>
      </c>
      <c r="G1031" s="36">
        <v>80.0</v>
      </c>
      <c r="H1031" s="36">
        <v>4.0</v>
      </c>
      <c r="I1031" s="36">
        <v>2.0</v>
      </c>
      <c r="J1031" s="36">
        <v>86.0</v>
      </c>
      <c r="O1031" s="14"/>
      <c r="P1031" s="14"/>
      <c r="Q1031" s="14"/>
      <c r="R1031" s="39" t="s">
        <v>473</v>
      </c>
      <c r="S1031" s="39" t="s">
        <v>474</v>
      </c>
      <c r="T1031" s="39" t="s">
        <v>43</v>
      </c>
      <c r="U1031" s="39" t="s">
        <v>28</v>
      </c>
      <c r="V1031" s="81">
        <v>84045.0</v>
      </c>
      <c r="W1031" s="39" t="s">
        <v>35</v>
      </c>
      <c r="X1031" s="36" t="s">
        <v>64</v>
      </c>
      <c r="Y1031" s="37">
        <f t="shared" si="1219"/>
        <v>45614</v>
      </c>
      <c r="Z1031" s="37">
        <v>45649.0</v>
      </c>
      <c r="AA1031" s="36" t="s">
        <v>475</v>
      </c>
      <c r="AB1031" s="36" t="str">
        <f t="shared" si="1216"/>
        <v/>
      </c>
      <c r="AC1031" s="38">
        <f t="shared" si="1220"/>
        <v>35</v>
      </c>
      <c r="AD1031" s="39" t="s">
        <v>476</v>
      </c>
      <c r="AF1031" s="14"/>
      <c r="AG1031" s="14"/>
      <c r="AH1031" s="14"/>
      <c r="AI1031" s="14"/>
      <c r="AJ1031" s="14"/>
      <c r="AK1031" s="14"/>
      <c r="AL1031" s="14"/>
    </row>
    <row r="1032" ht="14.25" customHeight="1">
      <c r="A1032" s="14">
        <v>12.0</v>
      </c>
      <c r="B1032" s="30">
        <v>45628.0</v>
      </c>
      <c r="C1032" s="31">
        <f t="shared" si="1214"/>
        <v>284</v>
      </c>
      <c r="D1032" s="14" t="s">
        <v>588</v>
      </c>
      <c r="E1032" s="34">
        <v>55895.0</v>
      </c>
      <c r="F1032" s="27" t="s">
        <v>52</v>
      </c>
      <c r="G1032" s="27">
        <v>56.0</v>
      </c>
      <c r="H1032" s="27">
        <v>4.0</v>
      </c>
      <c r="I1032" s="27">
        <v>1.0</v>
      </c>
      <c r="J1032" s="27">
        <v>61.0</v>
      </c>
      <c r="K1032" s="27"/>
      <c r="L1032" s="27"/>
      <c r="M1032" s="27"/>
      <c r="N1032" s="27"/>
      <c r="O1032" s="45" t="str">
        <f t="shared" ref="O1032:P1032" si="1221">IF(M1032&gt;0,1,"")</f>
        <v/>
      </c>
      <c r="P1032" s="45" t="str">
        <f t="shared" si="1221"/>
        <v/>
      </c>
      <c r="Q1032" s="45"/>
      <c r="R1032" s="14" t="s">
        <v>589</v>
      </c>
      <c r="S1032" s="35" t="s">
        <v>590</v>
      </c>
      <c r="T1032" s="35" t="s">
        <v>186</v>
      </c>
      <c r="U1032" s="35" t="s">
        <v>28</v>
      </c>
      <c r="V1032" s="144">
        <v>84116.0</v>
      </c>
      <c r="W1032" s="35" t="s">
        <v>29</v>
      </c>
      <c r="X1032" s="42" t="s">
        <v>64</v>
      </c>
      <c r="Y1032" s="29">
        <f t="shared" si="1219"/>
        <v>45628</v>
      </c>
      <c r="Z1032" s="30">
        <v>45653.0</v>
      </c>
      <c r="AA1032" s="27" t="s">
        <v>591</v>
      </c>
      <c r="AB1032" s="27" t="str">
        <f t="shared" si="1216"/>
        <v/>
      </c>
      <c r="AC1032" s="31">
        <f t="shared" si="1220"/>
        <v>25</v>
      </c>
      <c r="AD1032" s="14" t="s">
        <v>592</v>
      </c>
      <c r="AF1032" s="14"/>
      <c r="AG1032" s="14"/>
      <c r="AH1032" s="14"/>
      <c r="AI1032" s="14"/>
      <c r="AJ1032" s="14"/>
      <c r="AK1032" s="14"/>
      <c r="AL1032" s="14"/>
    </row>
    <row r="1033" ht="14.25" customHeight="1">
      <c r="A1033" s="14"/>
      <c r="B1033" s="30">
        <v>45435.0</v>
      </c>
      <c r="C1033" s="31">
        <f t="shared" si="1214"/>
        <v>477</v>
      </c>
      <c r="D1033" s="14" t="s">
        <v>4321</v>
      </c>
      <c r="E1033" s="34">
        <v>5228.0</v>
      </c>
      <c r="F1033" s="27" t="s">
        <v>52</v>
      </c>
      <c r="G1033" s="27">
        <v>36.0</v>
      </c>
      <c r="H1033" s="27">
        <v>3.0</v>
      </c>
      <c r="I1033" s="27">
        <v>1.0</v>
      </c>
      <c r="J1033" s="27">
        <v>40.0</v>
      </c>
      <c r="K1033" s="27"/>
      <c r="L1033" s="27"/>
      <c r="M1033" s="27"/>
      <c r="N1033" s="27"/>
      <c r="O1033" s="45" t="str">
        <f t="shared" ref="O1033:P1033" si="1222">IF(M1033&gt;0,1,"")</f>
        <v/>
      </c>
      <c r="P1033" s="45" t="str">
        <f t="shared" si="1222"/>
        <v/>
      </c>
      <c r="Q1033" s="45"/>
      <c r="R1033" s="14" t="s">
        <v>1381</v>
      </c>
      <c r="S1033" s="35" t="s">
        <v>1382</v>
      </c>
      <c r="T1033" s="35" t="s">
        <v>186</v>
      </c>
      <c r="U1033" s="35" t="s">
        <v>28</v>
      </c>
      <c r="V1033" s="144">
        <v>84109.0</v>
      </c>
      <c r="W1033" s="35" t="s">
        <v>29</v>
      </c>
      <c r="X1033" s="27" t="s">
        <v>4314</v>
      </c>
      <c r="Y1033" s="29">
        <v>45435.0</v>
      </c>
      <c r="Z1033" s="30">
        <v>45653.0</v>
      </c>
      <c r="AA1033" s="27" t="s">
        <v>4322</v>
      </c>
      <c r="AB1033" s="27" t="str">
        <f t="shared" si="1216"/>
        <v/>
      </c>
      <c r="AC1033" s="31">
        <f>IF(X1033="","",IF(X1033="V","",IF(X1033="C",,IF(X1033="OOS",Z1033-Y1033,"Yikes"))))</f>
        <v>218</v>
      </c>
      <c r="AD1033" s="14" t="s">
        <v>4323</v>
      </c>
      <c r="AE1033" s="14"/>
      <c r="AF1033" s="14"/>
    </row>
    <row r="1034" ht="14.25" customHeight="1">
      <c r="A1034" s="14"/>
      <c r="B1034" s="14"/>
      <c r="C1034" s="27"/>
      <c r="D1034" s="14"/>
      <c r="F1034" s="27"/>
      <c r="G1034" s="14"/>
      <c r="H1034" s="14"/>
      <c r="I1034" s="14"/>
      <c r="J1034" s="27"/>
      <c r="K1034" s="27"/>
      <c r="L1034" s="27"/>
      <c r="M1034" s="27"/>
      <c r="N1034" s="27"/>
      <c r="O1034" s="27"/>
      <c r="P1034" s="27"/>
      <c r="Q1034" s="27"/>
      <c r="R1034" s="14"/>
      <c r="S1034" s="14"/>
      <c r="T1034" s="14"/>
      <c r="U1034" s="14"/>
      <c r="V1034" s="66"/>
      <c r="W1034" s="14"/>
      <c r="X1034" s="27"/>
      <c r="Y1034" s="29"/>
      <c r="Z1034" s="14"/>
      <c r="AA1034" s="27"/>
      <c r="AB1034" s="27"/>
      <c r="AC1034" s="27"/>
      <c r="AD1034" s="14"/>
      <c r="AE1034" s="14"/>
      <c r="AF1034" s="14"/>
    </row>
    <row r="1035" ht="14.25" customHeight="1">
      <c r="A1035" s="14">
        <v>8.0</v>
      </c>
      <c r="B1035" s="30">
        <v>45616.0</v>
      </c>
      <c r="C1035" s="31">
        <f t="shared" ref="C1035:C1053" si="1224">B$3-B1035</f>
        <v>296</v>
      </c>
      <c r="D1035" s="14" t="s">
        <v>504</v>
      </c>
      <c r="E1035" s="34">
        <v>105384.0</v>
      </c>
      <c r="F1035" s="27" t="s">
        <v>52</v>
      </c>
      <c r="G1035" s="27">
        <v>26.0</v>
      </c>
      <c r="H1035" s="27">
        <v>4.0</v>
      </c>
      <c r="I1035" s="27">
        <v>1.0</v>
      </c>
      <c r="J1035" s="27">
        <v>31.0</v>
      </c>
      <c r="K1035" s="27"/>
      <c r="L1035" s="27"/>
      <c r="M1035" s="27"/>
      <c r="N1035" s="27"/>
      <c r="O1035" s="45" t="str">
        <f t="shared" ref="O1035:P1035" si="1223">IF(M1035&gt;0,1,"")</f>
        <v/>
      </c>
      <c r="P1035" s="45" t="str">
        <f t="shared" si="1223"/>
        <v/>
      </c>
      <c r="Q1035" s="45"/>
      <c r="R1035" s="14" t="s">
        <v>505</v>
      </c>
      <c r="S1035" s="35" t="s">
        <v>506</v>
      </c>
      <c r="T1035" s="35" t="s">
        <v>292</v>
      </c>
      <c r="U1035" s="35" t="s">
        <v>28</v>
      </c>
      <c r="V1035" s="144">
        <v>84128.0</v>
      </c>
      <c r="W1035" s="35" t="s">
        <v>29</v>
      </c>
      <c r="X1035" s="42" t="s">
        <v>64</v>
      </c>
      <c r="Y1035" s="29">
        <f t="shared" ref="Y1035:Y1038" si="1226">IF(X1035="V",B1035,IF(X1035="C",B1035,""))</f>
        <v>45616</v>
      </c>
      <c r="Z1035" s="30">
        <v>45656.0</v>
      </c>
      <c r="AA1035" s="27" t="s">
        <v>507</v>
      </c>
      <c r="AB1035" s="27" t="str">
        <f t="shared" ref="AB1035:AB1044" si="1227">IF(X1035="V",B$3-Y1035,IF(X1035="C","",""))</f>
        <v/>
      </c>
      <c r="AC1035" s="31">
        <f t="shared" ref="AC1035:AC1038" si="1228">IF(X1035="","",IF(X1035="V","",IF(X1035="C",Z1035-Y1035,"Yikes")))</f>
        <v>40</v>
      </c>
      <c r="AD1035" s="14" t="s">
        <v>508</v>
      </c>
      <c r="AF1035" s="14"/>
      <c r="AG1035" s="14"/>
      <c r="AH1035" s="14"/>
      <c r="AI1035" s="14"/>
      <c r="AJ1035" s="14"/>
      <c r="AK1035" s="14"/>
      <c r="AL1035" s="14"/>
    </row>
    <row r="1036" ht="14.25" customHeight="1">
      <c r="A1036" s="14">
        <v>12.0</v>
      </c>
      <c r="B1036" s="30">
        <v>45631.0</v>
      </c>
      <c r="C1036" s="31">
        <f t="shared" si="1224"/>
        <v>281</v>
      </c>
      <c r="D1036" s="14" t="s">
        <v>614</v>
      </c>
      <c r="E1036" s="34">
        <v>54932.0</v>
      </c>
      <c r="F1036" s="27" t="s">
        <v>52</v>
      </c>
      <c r="G1036" s="27">
        <v>40.0</v>
      </c>
      <c r="H1036" s="27">
        <v>3.0</v>
      </c>
      <c r="I1036" s="27">
        <v>1.0</v>
      </c>
      <c r="J1036" s="27">
        <v>44.0</v>
      </c>
      <c r="K1036" s="27"/>
      <c r="L1036" s="27"/>
      <c r="M1036" s="27"/>
      <c r="N1036" s="27"/>
      <c r="O1036" s="45" t="str">
        <f t="shared" ref="O1036:P1036" si="1225">IF(M1036&gt;0,1,"")</f>
        <v/>
      </c>
      <c r="P1036" s="45" t="str">
        <f t="shared" si="1225"/>
        <v/>
      </c>
      <c r="Q1036" s="45"/>
      <c r="R1036" s="66" t="s">
        <v>615</v>
      </c>
      <c r="S1036" s="35" t="s">
        <v>616</v>
      </c>
      <c r="T1036" s="35" t="s">
        <v>617</v>
      </c>
      <c r="U1036" s="35" t="s">
        <v>28</v>
      </c>
      <c r="V1036" s="144">
        <v>84044.0</v>
      </c>
      <c r="W1036" s="35" t="s">
        <v>29</v>
      </c>
      <c r="X1036" s="42" t="s">
        <v>64</v>
      </c>
      <c r="Y1036" s="29">
        <f t="shared" si="1226"/>
        <v>45631</v>
      </c>
      <c r="Z1036" s="30">
        <v>45656.0</v>
      </c>
      <c r="AA1036" s="27" t="s">
        <v>618</v>
      </c>
      <c r="AB1036" s="27" t="str">
        <f t="shared" si="1227"/>
        <v/>
      </c>
      <c r="AC1036" s="31">
        <f t="shared" si="1228"/>
        <v>25</v>
      </c>
      <c r="AD1036" s="14" t="s">
        <v>619</v>
      </c>
      <c r="AF1036" s="14"/>
      <c r="AG1036" s="14"/>
      <c r="AH1036" s="14"/>
      <c r="AI1036" s="14"/>
      <c r="AJ1036" s="14"/>
      <c r="AK1036" s="14"/>
      <c r="AL1036" s="14"/>
    </row>
    <row r="1037" ht="14.25" customHeight="1">
      <c r="A1037" s="32">
        <v>8.0</v>
      </c>
      <c r="B1037" s="46">
        <v>45555.0</v>
      </c>
      <c r="C1037" s="47">
        <f t="shared" si="1224"/>
        <v>357</v>
      </c>
      <c r="D1037" s="32" t="s">
        <v>76</v>
      </c>
      <c r="E1037" s="32">
        <v>4786.0</v>
      </c>
      <c r="F1037" s="48" t="s">
        <v>52</v>
      </c>
      <c r="G1037" s="48">
        <v>40.0</v>
      </c>
      <c r="H1037" s="48">
        <v>4.0</v>
      </c>
      <c r="I1037" s="48">
        <v>2.0</v>
      </c>
      <c r="J1037" s="48">
        <v>46.0</v>
      </c>
      <c r="K1037" s="48"/>
      <c r="L1037" s="48"/>
      <c r="M1037" s="48"/>
      <c r="N1037" s="48"/>
      <c r="O1037" s="45" t="str">
        <f t="shared" ref="O1037:P1037" si="1229">IF(M1037&gt;0,1,"")</f>
        <v/>
      </c>
      <c r="P1037" s="45" t="str">
        <f t="shared" si="1229"/>
        <v/>
      </c>
      <c r="Q1037" s="45"/>
      <c r="R1037" s="32" t="s">
        <v>77</v>
      </c>
      <c r="S1037" s="51" t="s">
        <v>79</v>
      </c>
      <c r="T1037" s="51" t="s">
        <v>80</v>
      </c>
      <c r="U1037" s="51" t="s">
        <v>28</v>
      </c>
      <c r="V1037" s="115">
        <v>84074.0</v>
      </c>
      <c r="W1037" s="51" t="s">
        <v>75</v>
      </c>
      <c r="X1037" s="55" t="s">
        <v>64</v>
      </c>
      <c r="Y1037" s="46">
        <f t="shared" si="1226"/>
        <v>45555</v>
      </c>
      <c r="Z1037" s="46">
        <v>45656.0</v>
      </c>
      <c r="AA1037" s="48" t="s">
        <v>81</v>
      </c>
      <c r="AB1037" s="55" t="str">
        <f t="shared" si="1227"/>
        <v/>
      </c>
      <c r="AC1037" s="55">
        <f t="shared" si="1228"/>
        <v>101</v>
      </c>
      <c r="AD1037" s="51" t="s">
        <v>82</v>
      </c>
      <c r="AE1037" s="14"/>
      <c r="AF1037" s="14"/>
      <c r="AG1037" s="14"/>
      <c r="AH1037" s="14"/>
      <c r="AI1037" s="14"/>
      <c r="AJ1037" s="53"/>
      <c r="AK1037" s="53"/>
      <c r="AL1037" s="53"/>
    </row>
    <row r="1038" ht="14.25" customHeight="1">
      <c r="A1038" s="32">
        <v>16.0</v>
      </c>
      <c r="B1038" s="46">
        <v>45547.0</v>
      </c>
      <c r="C1038" s="47">
        <f t="shared" si="1224"/>
        <v>365</v>
      </c>
      <c r="D1038" s="32" t="s">
        <v>4324</v>
      </c>
      <c r="E1038" s="32">
        <v>50121.0</v>
      </c>
      <c r="F1038" s="48" t="s">
        <v>52</v>
      </c>
      <c r="G1038" s="48">
        <v>80.0</v>
      </c>
      <c r="H1038" s="48">
        <v>5.0</v>
      </c>
      <c r="I1038" s="48">
        <v>2.0</v>
      </c>
      <c r="J1038" s="48">
        <v>87.0</v>
      </c>
      <c r="K1038" s="48"/>
      <c r="L1038" s="48"/>
      <c r="M1038" s="48"/>
      <c r="N1038" s="48"/>
      <c r="O1038" s="45" t="str">
        <f t="shared" ref="O1038:P1038" si="1230">IF(M1038&gt;0,1,"")</f>
        <v/>
      </c>
      <c r="P1038" s="45" t="str">
        <f t="shared" si="1230"/>
        <v/>
      </c>
      <c r="Q1038" s="45"/>
      <c r="R1038" s="32" t="s">
        <v>2001</v>
      </c>
      <c r="S1038" s="51" t="s">
        <v>2003</v>
      </c>
      <c r="T1038" s="51" t="s">
        <v>2004</v>
      </c>
      <c r="U1038" s="51" t="s">
        <v>28</v>
      </c>
      <c r="V1038" s="115">
        <v>84074.0</v>
      </c>
      <c r="W1038" s="51" t="s">
        <v>75</v>
      </c>
      <c r="X1038" s="55" t="s">
        <v>64</v>
      </c>
      <c r="Y1038" s="46">
        <f t="shared" si="1226"/>
        <v>45547</v>
      </c>
      <c r="Z1038" s="46">
        <v>45656.0</v>
      </c>
      <c r="AA1038" s="48" t="s">
        <v>4325</v>
      </c>
      <c r="AB1038" s="48" t="str">
        <f t="shared" si="1227"/>
        <v/>
      </c>
      <c r="AC1038" s="47">
        <f t="shared" si="1228"/>
        <v>109</v>
      </c>
      <c r="AD1038" s="32" t="s">
        <v>4326</v>
      </c>
      <c r="AF1038" s="14"/>
      <c r="AG1038" s="14"/>
      <c r="AH1038" s="14"/>
      <c r="AI1038" s="14"/>
      <c r="AJ1038" s="14"/>
      <c r="AK1038" s="14"/>
      <c r="AL1038" s="14"/>
    </row>
    <row r="1039" ht="14.25" customHeight="1">
      <c r="A1039" s="32">
        <v>10.0</v>
      </c>
      <c r="B1039" s="46">
        <v>45600.0</v>
      </c>
      <c r="C1039" s="48">
        <f t="shared" si="1224"/>
        <v>312</v>
      </c>
      <c r="D1039" s="32" t="s">
        <v>366</v>
      </c>
      <c r="E1039" s="32">
        <v>126571.0</v>
      </c>
      <c r="F1039" s="48" t="s">
        <v>52</v>
      </c>
      <c r="G1039" s="48">
        <v>34.0</v>
      </c>
      <c r="H1039" s="48">
        <v>3.0</v>
      </c>
      <c r="I1039" s="48">
        <v>1.0</v>
      </c>
      <c r="J1039" s="48">
        <v>38.0</v>
      </c>
      <c r="K1039" s="48"/>
      <c r="L1039" s="48"/>
      <c r="M1039" s="48"/>
      <c r="N1039" s="48"/>
      <c r="O1039" s="45"/>
      <c r="P1039" s="45"/>
      <c r="Q1039" s="45"/>
      <c r="R1039" s="32" t="s">
        <v>367</v>
      </c>
      <c r="S1039" s="51" t="s">
        <v>368</v>
      </c>
      <c r="T1039" s="51" t="s">
        <v>362</v>
      </c>
      <c r="U1039" s="51" t="s">
        <v>28</v>
      </c>
      <c r="V1039" s="115">
        <v>84074.0</v>
      </c>
      <c r="W1039" s="51" t="s">
        <v>75</v>
      </c>
      <c r="X1039" s="55" t="s">
        <v>4314</v>
      </c>
      <c r="Y1039" s="46">
        <v>45600.0</v>
      </c>
      <c r="Z1039" s="46">
        <v>45656.0</v>
      </c>
      <c r="AA1039" s="48" t="s">
        <v>4327</v>
      </c>
      <c r="AB1039" s="48" t="str">
        <f t="shared" si="1227"/>
        <v/>
      </c>
      <c r="AC1039" s="47">
        <f>IF(X1039="","",IF(X1039="V","",IF(X1039="C",,IF(X1039="OOS",Z1039-Y1039,"Yikes"))))</f>
        <v>56</v>
      </c>
      <c r="AD1039" s="51" t="s">
        <v>4328</v>
      </c>
      <c r="AF1039" s="14"/>
      <c r="AG1039" s="14"/>
      <c r="AH1039" s="14"/>
      <c r="AI1039" s="14"/>
      <c r="AJ1039" s="14"/>
      <c r="AK1039" s="14"/>
      <c r="AL1039" s="14"/>
    </row>
    <row r="1040" ht="14.25" customHeight="1">
      <c r="A1040" s="32">
        <v>4.0</v>
      </c>
      <c r="B1040" s="46">
        <v>45548.0</v>
      </c>
      <c r="C1040" s="47">
        <f t="shared" si="1224"/>
        <v>364</v>
      </c>
      <c r="D1040" s="32" t="s">
        <v>4290</v>
      </c>
      <c r="E1040" s="32">
        <v>83165.0</v>
      </c>
      <c r="F1040" s="48" t="s">
        <v>52</v>
      </c>
      <c r="G1040" s="48">
        <v>8.0</v>
      </c>
      <c r="H1040" s="48">
        <v>2.0</v>
      </c>
      <c r="I1040" s="48">
        <v>1.0</v>
      </c>
      <c r="J1040" s="48">
        <v>11.0</v>
      </c>
      <c r="K1040" s="48"/>
      <c r="L1040" s="48"/>
      <c r="M1040" s="48"/>
      <c r="N1040" s="48"/>
      <c r="O1040" s="45" t="str">
        <f t="shared" ref="O1040:P1040" si="1231">IF(M1040&gt;0,1,"")</f>
        <v/>
      </c>
      <c r="P1040" s="45" t="str">
        <f t="shared" si="1231"/>
        <v/>
      </c>
      <c r="Q1040" s="45"/>
      <c r="R1040" s="32" t="s">
        <v>2018</v>
      </c>
      <c r="S1040" s="51" t="s">
        <v>2019</v>
      </c>
      <c r="T1040" s="51" t="s">
        <v>2020</v>
      </c>
      <c r="U1040" s="51" t="s">
        <v>28</v>
      </c>
      <c r="V1040" s="115">
        <v>84071.0</v>
      </c>
      <c r="W1040" s="51" t="s">
        <v>75</v>
      </c>
      <c r="X1040" s="55" t="s">
        <v>64</v>
      </c>
      <c r="Y1040" s="69">
        <f t="shared" ref="Y1040:Y1041" si="1233">IF(X1040="V",B1040,IF(X1040="C",B1040,""))</f>
        <v>45548</v>
      </c>
      <c r="Z1040" s="46">
        <v>45656.0</v>
      </c>
      <c r="AA1040" s="48" t="s">
        <v>2021</v>
      </c>
      <c r="AB1040" s="48" t="str">
        <f t="shared" si="1227"/>
        <v/>
      </c>
      <c r="AC1040" s="47">
        <f t="shared" ref="AC1040:AC1041" si="1234">IF(X1040="","",IF(X1040="V","",IF(X1040="C",Z1040-Y1040,"Yikes")))</f>
        <v>108</v>
      </c>
      <c r="AD1040" s="32" t="s">
        <v>4329</v>
      </c>
      <c r="AF1040" s="14"/>
      <c r="AG1040" s="14"/>
      <c r="AH1040" s="14"/>
      <c r="AI1040" s="14"/>
      <c r="AJ1040" s="14"/>
      <c r="AK1040" s="14"/>
      <c r="AL1040" s="14"/>
    </row>
    <row r="1041" ht="14.25" customHeight="1">
      <c r="A1041" s="32">
        <v>10.0</v>
      </c>
      <c r="B1041" s="46">
        <v>45561.0</v>
      </c>
      <c r="C1041" s="48">
        <f t="shared" si="1224"/>
        <v>351</v>
      </c>
      <c r="D1041" s="32" t="s">
        <v>100</v>
      </c>
      <c r="E1041" s="32">
        <v>85313.0</v>
      </c>
      <c r="F1041" s="48" t="s">
        <v>52</v>
      </c>
      <c r="G1041" s="48">
        <v>50.0</v>
      </c>
      <c r="H1041" s="48">
        <v>4.0</v>
      </c>
      <c r="I1041" s="48">
        <v>2.0</v>
      </c>
      <c r="J1041" s="48">
        <v>56.0</v>
      </c>
      <c r="K1041" s="48"/>
      <c r="L1041" s="48"/>
      <c r="M1041" s="48"/>
      <c r="N1041" s="48"/>
      <c r="O1041" s="45" t="str">
        <f t="shared" ref="O1041:P1041" si="1232">IF(M1041&gt;0,1,"")</f>
        <v/>
      </c>
      <c r="P1041" s="45" t="str">
        <f t="shared" si="1232"/>
        <v/>
      </c>
      <c r="Q1041" s="45"/>
      <c r="R1041" s="32" t="s">
        <v>101</v>
      </c>
      <c r="S1041" s="32" t="s">
        <v>102</v>
      </c>
      <c r="T1041" s="32" t="s">
        <v>99</v>
      </c>
      <c r="U1041" s="32" t="s">
        <v>28</v>
      </c>
      <c r="V1041" s="84">
        <v>84029.0</v>
      </c>
      <c r="W1041" s="32" t="s">
        <v>75</v>
      </c>
      <c r="X1041" s="48" t="s">
        <v>64</v>
      </c>
      <c r="Y1041" s="46">
        <f t="shared" si="1233"/>
        <v>45561</v>
      </c>
      <c r="Z1041" s="46">
        <v>45656.0</v>
      </c>
      <c r="AA1041" s="48" t="s">
        <v>103</v>
      </c>
      <c r="AB1041" s="48" t="str">
        <f t="shared" si="1227"/>
        <v/>
      </c>
      <c r="AC1041" s="47">
        <f t="shared" si="1234"/>
        <v>95</v>
      </c>
      <c r="AD1041" s="32" t="s">
        <v>104</v>
      </c>
      <c r="AF1041" s="14"/>
      <c r="AG1041" s="14"/>
      <c r="AH1041" s="14"/>
      <c r="AI1041" s="14"/>
      <c r="AJ1041" s="14"/>
      <c r="AK1041" s="14"/>
      <c r="AL1041" s="14"/>
    </row>
    <row r="1042" ht="14.25" customHeight="1">
      <c r="A1042" s="32">
        <v>8.0</v>
      </c>
      <c r="B1042" s="46">
        <v>45597.0</v>
      </c>
      <c r="C1042" s="47">
        <f t="shared" si="1224"/>
        <v>315</v>
      </c>
      <c r="D1042" s="32" t="s">
        <v>348</v>
      </c>
      <c r="E1042" s="32">
        <v>126722.0</v>
      </c>
      <c r="F1042" s="48" t="s">
        <v>52</v>
      </c>
      <c r="G1042" s="48">
        <v>32.0</v>
      </c>
      <c r="H1042" s="48">
        <v>3.0</v>
      </c>
      <c r="I1042" s="48">
        <v>1.0</v>
      </c>
      <c r="J1042" s="48">
        <v>36.0</v>
      </c>
      <c r="K1042" s="48"/>
      <c r="L1042" s="48"/>
      <c r="M1042" s="48">
        <v>4.0</v>
      </c>
      <c r="N1042" s="48">
        <v>0.0</v>
      </c>
      <c r="O1042" s="45">
        <f t="shared" ref="O1042:P1042" si="1235">IF(M1042&gt;0,1,"")</f>
        <v>1</v>
      </c>
      <c r="P1042" s="45" t="str">
        <f t="shared" si="1235"/>
        <v/>
      </c>
      <c r="Q1042" s="45"/>
      <c r="R1042" s="32" t="s">
        <v>349</v>
      </c>
      <c r="S1042" s="51" t="s">
        <v>350</v>
      </c>
      <c r="T1042" s="51" t="s">
        <v>351</v>
      </c>
      <c r="U1042" s="51" t="s">
        <v>28</v>
      </c>
      <c r="V1042" s="115">
        <v>84083.0</v>
      </c>
      <c r="W1042" s="51" t="s">
        <v>75</v>
      </c>
      <c r="X1042" s="55" t="s">
        <v>4314</v>
      </c>
      <c r="Y1042" s="46">
        <v>45597.0</v>
      </c>
      <c r="Z1042" s="46">
        <v>45656.0</v>
      </c>
      <c r="AA1042" s="48" t="s">
        <v>4330</v>
      </c>
      <c r="AB1042" s="48" t="str">
        <f t="shared" si="1227"/>
        <v/>
      </c>
      <c r="AC1042" s="47">
        <f t="shared" ref="AC1042:AC1044" si="1237">IF(X1042="","",IF(X1042="V","",IF(X1042="C",,IF(X1042="OOS",Z1042-Y1042,"Yikes"))))</f>
        <v>59</v>
      </c>
      <c r="AD1042" s="51" t="s">
        <v>4331</v>
      </c>
      <c r="AE1042" s="53"/>
      <c r="AF1042" s="14"/>
      <c r="AG1042" s="14"/>
      <c r="AH1042" s="14"/>
      <c r="AI1042" s="14"/>
      <c r="AJ1042" s="14"/>
      <c r="AK1042" s="14"/>
      <c r="AL1042" s="14"/>
    </row>
    <row r="1043" ht="14.25" customHeight="1">
      <c r="A1043" s="32">
        <v>6.0</v>
      </c>
      <c r="B1043" s="46">
        <v>45597.0</v>
      </c>
      <c r="C1043" s="47">
        <f t="shared" si="1224"/>
        <v>315</v>
      </c>
      <c r="D1043" s="32" t="s">
        <v>356</v>
      </c>
      <c r="E1043" s="32">
        <v>95858.0</v>
      </c>
      <c r="F1043" s="48" t="s">
        <v>52</v>
      </c>
      <c r="G1043" s="48">
        <v>18.0</v>
      </c>
      <c r="H1043" s="48">
        <v>3.0</v>
      </c>
      <c r="I1043" s="48">
        <v>1.0</v>
      </c>
      <c r="J1043" s="48">
        <v>22.0</v>
      </c>
      <c r="K1043" s="48"/>
      <c r="L1043" s="48"/>
      <c r="M1043" s="48"/>
      <c r="N1043" s="48"/>
      <c r="O1043" s="45" t="str">
        <f t="shared" ref="O1043:P1043" si="1236">IF(M1043&gt;0,1,"")</f>
        <v/>
      </c>
      <c r="P1043" s="45" t="str">
        <f t="shared" si="1236"/>
        <v/>
      </c>
      <c r="Q1043" s="45"/>
      <c r="R1043" s="32" t="s">
        <v>357</v>
      </c>
      <c r="S1043" s="51" t="s">
        <v>358</v>
      </c>
      <c r="T1043" s="51" t="s">
        <v>351</v>
      </c>
      <c r="U1043" s="51" t="s">
        <v>28</v>
      </c>
      <c r="V1043" s="84">
        <v>84083.0</v>
      </c>
      <c r="W1043" s="51" t="s">
        <v>75</v>
      </c>
      <c r="X1043" s="55" t="s">
        <v>4314</v>
      </c>
      <c r="Y1043" s="46">
        <v>45597.0</v>
      </c>
      <c r="Z1043" s="46">
        <v>45656.0</v>
      </c>
      <c r="AA1043" s="48" t="s">
        <v>4332</v>
      </c>
      <c r="AB1043" s="48" t="str">
        <f t="shared" si="1227"/>
        <v/>
      </c>
      <c r="AC1043" s="47">
        <f t="shared" si="1237"/>
        <v>59</v>
      </c>
      <c r="AD1043" s="32" t="s">
        <v>359</v>
      </c>
      <c r="AE1043" s="56"/>
      <c r="AF1043" s="14"/>
      <c r="AG1043" s="14"/>
      <c r="AH1043" s="14"/>
      <c r="AI1043" s="14"/>
      <c r="AJ1043" s="14"/>
      <c r="AK1043" s="14"/>
      <c r="AL1043" s="14"/>
    </row>
    <row r="1044" ht="14.25" customHeight="1">
      <c r="A1044" s="14"/>
      <c r="B1044" s="30">
        <v>45636.0</v>
      </c>
      <c r="C1044" s="31">
        <f t="shared" si="1224"/>
        <v>276</v>
      </c>
      <c r="D1044" s="14" t="s">
        <v>629</v>
      </c>
      <c r="E1044" s="34">
        <v>92638.0</v>
      </c>
      <c r="F1044" s="27" t="s">
        <v>52</v>
      </c>
      <c r="G1044" s="27">
        <v>88.0</v>
      </c>
      <c r="H1044" s="27">
        <v>4.0</v>
      </c>
      <c r="I1044" s="27">
        <v>1.0</v>
      </c>
      <c r="J1044" s="27">
        <v>93.0</v>
      </c>
      <c r="K1044" s="27"/>
      <c r="L1044" s="27"/>
      <c r="M1044" s="27"/>
      <c r="N1044" s="27"/>
      <c r="O1044" s="45" t="str">
        <f t="shared" ref="O1044:P1044" si="1238">IF(M1044&gt;0,1,"")</f>
        <v/>
      </c>
      <c r="P1044" s="45" t="str">
        <f t="shared" si="1238"/>
        <v/>
      </c>
      <c r="Q1044" s="45"/>
      <c r="R1044" s="14" t="s">
        <v>630</v>
      </c>
      <c r="S1044" s="35" t="s">
        <v>631</v>
      </c>
      <c r="T1044" s="35" t="s">
        <v>292</v>
      </c>
      <c r="U1044" s="35" t="s">
        <v>28</v>
      </c>
      <c r="V1044" s="144">
        <v>84119.0</v>
      </c>
      <c r="W1044" s="35" t="s">
        <v>29</v>
      </c>
      <c r="X1044" s="27" t="s">
        <v>4314</v>
      </c>
      <c r="Y1044" s="29">
        <v>45636.0</v>
      </c>
      <c r="Z1044" s="30">
        <v>45656.0</v>
      </c>
      <c r="AA1044" s="27" t="s">
        <v>4333</v>
      </c>
      <c r="AB1044" s="27" t="str">
        <f t="shared" si="1227"/>
        <v/>
      </c>
      <c r="AC1044" s="31">
        <f t="shared" si="1237"/>
        <v>20</v>
      </c>
      <c r="AD1044" s="14" t="s">
        <v>4328</v>
      </c>
      <c r="AE1044" s="14"/>
      <c r="AF1044" s="14"/>
    </row>
    <row r="1045" ht="14.25" customHeight="1">
      <c r="A1045" s="39">
        <v>11.0</v>
      </c>
      <c r="B1045" s="37">
        <v>45644.0</v>
      </c>
      <c r="C1045" s="38">
        <f t="shared" si="1224"/>
        <v>268</v>
      </c>
      <c r="D1045" s="39" t="s">
        <v>693</v>
      </c>
      <c r="E1045" s="39">
        <v>74653.0</v>
      </c>
      <c r="F1045" s="36" t="s">
        <v>52</v>
      </c>
      <c r="G1045" s="36">
        <v>23.0</v>
      </c>
      <c r="H1045" s="36">
        <v>6.0</v>
      </c>
      <c r="I1045" s="36">
        <v>2.0</v>
      </c>
      <c r="J1045" s="36">
        <v>31.0</v>
      </c>
      <c r="O1045" s="14"/>
      <c r="P1045" s="14"/>
      <c r="Q1045" s="14"/>
      <c r="R1045" s="39" t="s">
        <v>694</v>
      </c>
      <c r="S1045" s="44" t="s">
        <v>695</v>
      </c>
      <c r="T1045" s="39" t="s">
        <v>256</v>
      </c>
      <c r="U1045" s="39" t="s">
        <v>28</v>
      </c>
      <c r="V1045" s="81">
        <v>84058.0</v>
      </c>
      <c r="W1045" s="39" t="s">
        <v>35</v>
      </c>
      <c r="X1045" s="36" t="s">
        <v>64</v>
      </c>
      <c r="Y1045" s="37">
        <f t="shared" ref="Y1045:Y1053" si="1239">IF(X1045="V",B1045,IF(X1045="C",B1045,""))</f>
        <v>45644</v>
      </c>
      <c r="Z1045" s="37">
        <v>45657.0</v>
      </c>
      <c r="AA1045" s="36" t="s">
        <v>4334</v>
      </c>
      <c r="AB1045" s="36"/>
      <c r="AC1045" s="38">
        <f t="shared" ref="AC1045:AC1052" si="1240">IF(X1045="","",IF(X1045="V","",IF(X1045="C",Z1045-Y1045,"Yikes")))</f>
        <v>13</v>
      </c>
      <c r="AD1045" s="39" t="s">
        <v>696</v>
      </c>
      <c r="AF1045" s="14"/>
      <c r="AG1045" s="14"/>
      <c r="AH1045" s="14"/>
      <c r="AI1045" s="14"/>
      <c r="AJ1045" s="14"/>
      <c r="AK1045" s="14"/>
      <c r="AL1045" s="14"/>
    </row>
    <row r="1046" ht="14.25" customHeight="1">
      <c r="A1046" s="39">
        <v>15.0</v>
      </c>
      <c r="B1046" s="37">
        <v>45644.0</v>
      </c>
      <c r="C1046" s="38">
        <f t="shared" si="1224"/>
        <v>268</v>
      </c>
      <c r="D1046" s="39" t="s">
        <v>688</v>
      </c>
      <c r="E1046" s="39">
        <v>85029.0</v>
      </c>
      <c r="F1046" s="36" t="s">
        <v>52</v>
      </c>
      <c r="G1046" s="36">
        <v>33.0</v>
      </c>
      <c r="H1046" s="36">
        <v>6.0</v>
      </c>
      <c r="I1046" s="36">
        <v>2.0</v>
      </c>
      <c r="J1046" s="36">
        <v>41.0</v>
      </c>
      <c r="O1046" s="14"/>
      <c r="P1046" s="14"/>
      <c r="Q1046" s="14"/>
      <c r="R1046" s="39" t="s">
        <v>689</v>
      </c>
      <c r="S1046" s="44" t="s">
        <v>690</v>
      </c>
      <c r="T1046" s="39" t="s">
        <v>114</v>
      </c>
      <c r="U1046" s="39" t="s">
        <v>28</v>
      </c>
      <c r="V1046" s="81">
        <v>84660.0</v>
      </c>
      <c r="W1046" s="39" t="s">
        <v>35</v>
      </c>
      <c r="X1046" s="36" t="s">
        <v>64</v>
      </c>
      <c r="Y1046" s="37">
        <f t="shared" si="1239"/>
        <v>45644</v>
      </c>
      <c r="Z1046" s="37">
        <v>45657.0</v>
      </c>
      <c r="AA1046" s="36" t="s">
        <v>691</v>
      </c>
      <c r="AB1046" s="36" t="str">
        <f t="shared" ref="AB1046:AB1053" si="1241">IF(X1046="V",B$3-Y1046,IF(X1046="C","",""))</f>
        <v/>
      </c>
      <c r="AC1046" s="38">
        <f t="shared" si="1240"/>
        <v>13</v>
      </c>
      <c r="AD1046" s="39" t="s">
        <v>692</v>
      </c>
      <c r="AF1046" s="14"/>
      <c r="AG1046" s="14"/>
      <c r="AH1046" s="14"/>
      <c r="AI1046" s="14"/>
      <c r="AJ1046" s="14"/>
      <c r="AK1046" s="14"/>
      <c r="AL1046" s="14"/>
    </row>
    <row r="1047" ht="14.25" customHeight="1">
      <c r="A1047" s="39">
        <v>18.0</v>
      </c>
      <c r="B1047" s="37">
        <v>45594.0</v>
      </c>
      <c r="C1047" s="38">
        <f t="shared" si="1224"/>
        <v>318</v>
      </c>
      <c r="D1047" s="39" t="s">
        <v>297</v>
      </c>
      <c r="E1047" s="40">
        <v>1.2243807E7</v>
      </c>
      <c r="F1047" s="36" t="s">
        <v>52</v>
      </c>
      <c r="G1047" s="36">
        <v>94.0</v>
      </c>
      <c r="H1047" s="36">
        <v>6.0</v>
      </c>
      <c r="I1047" s="36">
        <v>2.0</v>
      </c>
      <c r="J1047" s="36">
        <v>102.0</v>
      </c>
      <c r="O1047" s="14"/>
      <c r="P1047" s="14"/>
      <c r="Q1047" s="14"/>
      <c r="R1047" s="39" t="s">
        <v>298</v>
      </c>
      <c r="S1047" s="39" t="s">
        <v>299</v>
      </c>
      <c r="T1047" s="39" t="s">
        <v>277</v>
      </c>
      <c r="U1047" s="39" t="s">
        <v>28</v>
      </c>
      <c r="V1047" s="81">
        <v>84003.0</v>
      </c>
      <c r="W1047" s="39" t="s">
        <v>35</v>
      </c>
      <c r="X1047" s="36" t="s">
        <v>64</v>
      </c>
      <c r="Y1047" s="37">
        <f t="shared" si="1239"/>
        <v>45594</v>
      </c>
      <c r="Z1047" s="37">
        <v>45657.0</v>
      </c>
      <c r="AA1047" s="36" t="s">
        <v>300</v>
      </c>
      <c r="AB1047" s="36" t="str">
        <f t="shared" si="1241"/>
        <v/>
      </c>
      <c r="AC1047" s="38">
        <f t="shared" si="1240"/>
        <v>63</v>
      </c>
      <c r="AD1047" s="39" t="s">
        <v>301</v>
      </c>
      <c r="AF1047" s="14"/>
      <c r="AG1047" s="14"/>
      <c r="AH1047" s="14"/>
      <c r="AI1047" s="14"/>
      <c r="AJ1047" s="14"/>
      <c r="AK1047" s="14"/>
      <c r="AL1047" s="14"/>
    </row>
    <row r="1048" ht="14.25" customHeight="1">
      <c r="A1048" s="39">
        <v>12.0</v>
      </c>
      <c r="B1048" s="37">
        <v>45596.0</v>
      </c>
      <c r="C1048" s="38">
        <f t="shared" si="1224"/>
        <v>316</v>
      </c>
      <c r="D1048" s="53" t="s">
        <v>333</v>
      </c>
      <c r="E1048" s="40">
        <v>1.2238123E7</v>
      </c>
      <c r="F1048" s="36" t="s">
        <v>52</v>
      </c>
      <c r="G1048" s="36">
        <v>40.0</v>
      </c>
      <c r="H1048" s="36">
        <v>3.0</v>
      </c>
      <c r="I1048" s="36">
        <v>1.0</v>
      </c>
      <c r="J1048" s="36">
        <v>44.0</v>
      </c>
      <c r="O1048" s="14"/>
      <c r="P1048" s="14"/>
      <c r="Q1048" s="14"/>
      <c r="R1048" s="39" t="s">
        <v>334</v>
      </c>
      <c r="S1048" s="39" t="s">
        <v>336</v>
      </c>
      <c r="T1048" s="39" t="s">
        <v>179</v>
      </c>
      <c r="U1048" s="39" t="s">
        <v>28</v>
      </c>
      <c r="V1048" s="81">
        <v>84043.0</v>
      </c>
      <c r="W1048" s="39" t="s">
        <v>35</v>
      </c>
      <c r="X1048" s="36" t="s">
        <v>64</v>
      </c>
      <c r="Y1048" s="37">
        <f t="shared" si="1239"/>
        <v>45596</v>
      </c>
      <c r="Z1048" s="37">
        <v>45657.0</v>
      </c>
      <c r="AA1048" s="36" t="s">
        <v>337</v>
      </c>
      <c r="AB1048" s="36" t="str">
        <f t="shared" si="1241"/>
        <v/>
      </c>
      <c r="AC1048" s="38">
        <f t="shared" si="1240"/>
        <v>61</v>
      </c>
      <c r="AD1048" s="39" t="s">
        <v>273</v>
      </c>
      <c r="AF1048" s="14"/>
      <c r="AG1048" s="14"/>
      <c r="AH1048" s="14"/>
      <c r="AI1048" s="14"/>
      <c r="AJ1048" s="14"/>
      <c r="AK1048" s="14"/>
      <c r="AL1048" s="14"/>
    </row>
    <row r="1049" ht="14.25" customHeight="1">
      <c r="A1049" s="39">
        <v>20.0</v>
      </c>
      <c r="B1049" s="37">
        <v>45601.0</v>
      </c>
      <c r="C1049" s="38">
        <f t="shared" si="1224"/>
        <v>311</v>
      </c>
      <c r="D1049" s="39" t="s">
        <v>391</v>
      </c>
      <c r="E1049" s="40">
        <v>1.2237976E7</v>
      </c>
      <c r="F1049" s="36" t="s">
        <v>52</v>
      </c>
      <c r="G1049" s="36">
        <v>100.0</v>
      </c>
      <c r="H1049" s="36">
        <v>5.0</v>
      </c>
      <c r="I1049" s="36">
        <v>2.0</v>
      </c>
      <c r="J1049" s="36">
        <v>107.0</v>
      </c>
      <c r="O1049" s="14"/>
      <c r="P1049" s="14"/>
      <c r="Q1049" s="14"/>
      <c r="R1049" s="39" t="s">
        <v>392</v>
      </c>
      <c r="S1049" s="39" t="s">
        <v>393</v>
      </c>
      <c r="T1049" s="39" t="s">
        <v>179</v>
      </c>
      <c r="U1049" s="39" t="s">
        <v>28</v>
      </c>
      <c r="V1049" s="81">
        <v>84043.0</v>
      </c>
      <c r="W1049" s="39" t="s">
        <v>35</v>
      </c>
      <c r="X1049" s="36" t="s">
        <v>64</v>
      </c>
      <c r="Y1049" s="37">
        <f t="shared" si="1239"/>
        <v>45601</v>
      </c>
      <c r="Z1049" s="37">
        <v>45657.0</v>
      </c>
      <c r="AA1049" s="36" t="s">
        <v>394</v>
      </c>
      <c r="AB1049" s="36" t="str">
        <f t="shared" si="1241"/>
        <v/>
      </c>
      <c r="AC1049" s="38">
        <f t="shared" si="1240"/>
        <v>56</v>
      </c>
      <c r="AD1049" s="39" t="s">
        <v>395</v>
      </c>
      <c r="AF1049" s="14"/>
      <c r="AG1049" s="14"/>
      <c r="AH1049" s="14"/>
      <c r="AI1049" s="14"/>
      <c r="AJ1049" s="14"/>
      <c r="AK1049" s="14"/>
      <c r="AL1049" s="14"/>
    </row>
    <row r="1050" ht="14.25" customHeight="1">
      <c r="A1050" s="14">
        <v>18.0</v>
      </c>
      <c r="B1050" s="30">
        <v>45644.0</v>
      </c>
      <c r="C1050" s="31">
        <f t="shared" si="1224"/>
        <v>268</v>
      </c>
      <c r="D1050" s="14" t="s">
        <v>679</v>
      </c>
      <c r="E1050" s="34">
        <v>137415.0</v>
      </c>
      <c r="F1050" s="27" t="s">
        <v>52</v>
      </c>
      <c r="G1050" s="27">
        <v>90.0</v>
      </c>
      <c r="H1050" s="27">
        <v>6.0</v>
      </c>
      <c r="I1050" s="27">
        <v>2.0</v>
      </c>
      <c r="J1050" s="27">
        <v>98.0</v>
      </c>
      <c r="K1050" s="27"/>
      <c r="L1050" s="27"/>
      <c r="M1050" s="27"/>
      <c r="N1050" s="27"/>
      <c r="O1050" s="45" t="str">
        <f t="shared" ref="O1050:P1050" si="1242">IF(M1050&gt;0,1,"")</f>
        <v/>
      </c>
      <c r="P1050" s="45" t="str">
        <f t="shared" si="1242"/>
        <v/>
      </c>
      <c r="Q1050" s="45"/>
      <c r="R1050" s="14" t="s">
        <v>680</v>
      </c>
      <c r="S1050" s="35" t="s">
        <v>681</v>
      </c>
      <c r="T1050" s="35" t="s">
        <v>437</v>
      </c>
      <c r="U1050" s="35" t="s">
        <v>28</v>
      </c>
      <c r="V1050" s="144">
        <v>84056.0</v>
      </c>
      <c r="W1050" s="35" t="s">
        <v>29</v>
      </c>
      <c r="X1050" s="42" t="s">
        <v>64</v>
      </c>
      <c r="Y1050" s="29">
        <f t="shared" si="1239"/>
        <v>45644</v>
      </c>
      <c r="Z1050" s="30">
        <v>45657.0</v>
      </c>
      <c r="AA1050" s="27" t="s">
        <v>682</v>
      </c>
      <c r="AB1050" s="27" t="str">
        <f t="shared" si="1241"/>
        <v/>
      </c>
      <c r="AC1050" s="31">
        <f t="shared" si="1240"/>
        <v>13</v>
      </c>
      <c r="AD1050" s="14" t="s">
        <v>683</v>
      </c>
      <c r="AE1050" s="56"/>
      <c r="AF1050" s="14"/>
      <c r="AG1050" s="14"/>
      <c r="AH1050" s="14"/>
      <c r="AI1050" s="14"/>
      <c r="AJ1050" s="14"/>
      <c r="AK1050" s="14"/>
      <c r="AL1050" s="14"/>
    </row>
    <row r="1051" ht="14.25" customHeight="1">
      <c r="A1051" s="14">
        <v>12.0</v>
      </c>
      <c r="B1051" s="30">
        <v>45638.0</v>
      </c>
      <c r="C1051" s="31">
        <f t="shared" si="1224"/>
        <v>274</v>
      </c>
      <c r="D1051" s="14" t="s">
        <v>644</v>
      </c>
      <c r="E1051" s="34">
        <v>15954.0</v>
      </c>
      <c r="F1051" s="27" t="s">
        <v>52</v>
      </c>
      <c r="G1051" s="27">
        <v>48.0</v>
      </c>
      <c r="H1051" s="27">
        <v>3.0</v>
      </c>
      <c r="I1051" s="27">
        <v>1.0</v>
      </c>
      <c r="J1051" s="27">
        <v>52.0</v>
      </c>
      <c r="K1051" s="27"/>
      <c r="L1051" s="27"/>
      <c r="M1051" s="27"/>
      <c r="N1051" s="27"/>
      <c r="O1051" s="45" t="str">
        <f t="shared" ref="O1051:P1051" si="1243">IF(M1051&gt;0,1,"")</f>
        <v/>
      </c>
      <c r="P1051" s="45" t="str">
        <f t="shared" si="1243"/>
        <v/>
      </c>
      <c r="Q1051" s="45"/>
      <c r="R1051" s="14" t="s">
        <v>645</v>
      </c>
      <c r="S1051" s="14" t="s">
        <v>646</v>
      </c>
      <c r="T1051" s="14" t="s">
        <v>437</v>
      </c>
      <c r="U1051" s="14" t="s">
        <v>28</v>
      </c>
      <c r="V1051" s="66">
        <v>84065.0</v>
      </c>
      <c r="W1051" s="14" t="s">
        <v>29</v>
      </c>
      <c r="X1051" s="27" t="s">
        <v>64</v>
      </c>
      <c r="Y1051" s="30">
        <f t="shared" si="1239"/>
        <v>45638</v>
      </c>
      <c r="Z1051" s="30">
        <v>45657.0</v>
      </c>
      <c r="AA1051" s="27" t="s">
        <v>647</v>
      </c>
      <c r="AB1051" s="27" t="str">
        <f t="shared" si="1241"/>
        <v/>
      </c>
      <c r="AC1051" s="31">
        <f t="shared" si="1240"/>
        <v>19</v>
      </c>
      <c r="AD1051" s="14" t="s">
        <v>648</v>
      </c>
      <c r="AF1051" s="14"/>
      <c r="AG1051" s="14"/>
      <c r="AH1051" s="14"/>
      <c r="AI1051" s="14"/>
      <c r="AJ1051" s="14"/>
      <c r="AK1051" s="14"/>
      <c r="AL1051" s="14"/>
    </row>
    <row r="1052" ht="14.25" customHeight="1">
      <c r="A1052" s="14">
        <v>10.0</v>
      </c>
      <c r="B1052" s="30">
        <v>45637.0</v>
      </c>
      <c r="C1052" s="31">
        <f t="shared" si="1224"/>
        <v>275</v>
      </c>
      <c r="D1052" s="14" t="s">
        <v>637</v>
      </c>
      <c r="E1052" s="34">
        <v>48538.0</v>
      </c>
      <c r="F1052" s="27" t="s">
        <v>52</v>
      </c>
      <c r="G1052" s="27">
        <v>34.0</v>
      </c>
      <c r="H1052" s="27">
        <v>3.0</v>
      </c>
      <c r="I1052" s="27">
        <v>1.0</v>
      </c>
      <c r="J1052" s="27">
        <v>38.0</v>
      </c>
      <c r="K1052" s="27"/>
      <c r="L1052" s="27"/>
      <c r="M1052" s="27"/>
      <c r="N1052" s="27"/>
      <c r="O1052" s="45" t="str">
        <f t="shared" ref="O1052:P1052" si="1244">IF(M1052&gt;0,1,"")</f>
        <v/>
      </c>
      <c r="P1052" s="45" t="str">
        <f t="shared" si="1244"/>
        <v/>
      </c>
      <c r="Q1052" s="45"/>
      <c r="R1052" s="14" t="s">
        <v>638</v>
      </c>
      <c r="S1052" s="35" t="s">
        <v>640</v>
      </c>
      <c r="T1052" s="35" t="s">
        <v>641</v>
      </c>
      <c r="U1052" s="35" t="s">
        <v>28</v>
      </c>
      <c r="V1052" s="144">
        <v>84095.0</v>
      </c>
      <c r="W1052" s="35" t="s">
        <v>29</v>
      </c>
      <c r="X1052" s="42" t="s">
        <v>64</v>
      </c>
      <c r="Y1052" s="29">
        <f t="shared" si="1239"/>
        <v>45637</v>
      </c>
      <c r="Z1052" s="30">
        <v>45657.0</v>
      </c>
      <c r="AA1052" s="27" t="s">
        <v>642</v>
      </c>
      <c r="AB1052" s="27" t="str">
        <f t="shared" si="1241"/>
        <v/>
      </c>
      <c r="AC1052" s="31">
        <f t="shared" si="1240"/>
        <v>20</v>
      </c>
      <c r="AD1052" s="14" t="s">
        <v>643</v>
      </c>
      <c r="AF1052" s="14"/>
      <c r="AG1052" s="14"/>
      <c r="AH1052" s="56"/>
      <c r="AI1052" s="56"/>
      <c r="AJ1052" s="14"/>
      <c r="AK1052" s="14"/>
      <c r="AL1052" s="14"/>
    </row>
    <row r="1053" ht="14.25" customHeight="1">
      <c r="A1053" s="14">
        <v>12.0</v>
      </c>
      <c r="B1053" s="30">
        <v>45657.0</v>
      </c>
      <c r="C1053" s="31">
        <f t="shared" si="1224"/>
        <v>255</v>
      </c>
      <c r="D1053" s="53" t="s">
        <v>667</v>
      </c>
      <c r="E1053" s="34">
        <v>102766.0</v>
      </c>
      <c r="F1053" s="27" t="s">
        <v>52</v>
      </c>
      <c r="G1053" s="27">
        <v>48.0</v>
      </c>
      <c r="H1053" s="27">
        <v>3.0</v>
      </c>
      <c r="I1053" s="27">
        <v>1.0</v>
      </c>
      <c r="J1053" s="27">
        <v>52.0</v>
      </c>
      <c r="K1053" s="27"/>
      <c r="L1053" s="27"/>
      <c r="M1053" s="27"/>
      <c r="N1053" s="27"/>
      <c r="O1053" s="45" t="str">
        <f t="shared" ref="O1053:P1053" si="1245">IF(M1053&gt;0,1,"")</f>
        <v/>
      </c>
      <c r="P1053" s="45" t="str">
        <f t="shared" si="1245"/>
        <v/>
      </c>
      <c r="Q1053" s="45"/>
      <c r="R1053" s="14" t="s">
        <v>668</v>
      </c>
      <c r="S1053" s="35" t="s">
        <v>669</v>
      </c>
      <c r="T1053" s="35" t="s">
        <v>27</v>
      </c>
      <c r="U1053" s="35" t="s">
        <v>28</v>
      </c>
      <c r="V1053" s="144">
        <v>84094.0</v>
      </c>
      <c r="W1053" s="35" t="s">
        <v>29</v>
      </c>
      <c r="X1053" s="27" t="s">
        <v>1642</v>
      </c>
      <c r="Y1053" s="29">
        <f t="shared" si="1239"/>
        <v>45657</v>
      </c>
      <c r="Z1053" s="30"/>
      <c r="AA1053" s="27" t="s">
        <v>4335</v>
      </c>
      <c r="AB1053" s="27">
        <f t="shared" si="1241"/>
        <v>255</v>
      </c>
      <c r="AC1053" s="31" t="str">
        <f>IF(X1053="","",IF(X1053="V","",IF(X1053="C",,IF(X1053="OOS",Z1053-Y1053,"Yikes"))))</f>
        <v/>
      </c>
      <c r="AD1053" s="14" t="s">
        <v>671</v>
      </c>
      <c r="AF1053" s="14"/>
      <c r="AG1053" s="14"/>
      <c r="AH1053" s="14"/>
      <c r="AI1053" s="14"/>
      <c r="AJ1053" s="56"/>
      <c r="AK1053" s="56"/>
      <c r="AL1053" s="56"/>
    </row>
    <row r="1054" ht="14.25" customHeight="1">
      <c r="A1054" s="14"/>
      <c r="B1054" s="14"/>
      <c r="C1054" s="27"/>
      <c r="D1054" s="14"/>
      <c r="F1054" s="27"/>
      <c r="G1054" s="14"/>
      <c r="H1054" s="14"/>
      <c r="I1054" s="14"/>
      <c r="J1054" s="27"/>
      <c r="K1054" s="27"/>
      <c r="L1054" s="27"/>
      <c r="M1054" s="27"/>
      <c r="N1054" s="27"/>
      <c r="O1054" s="27"/>
      <c r="P1054" s="27"/>
      <c r="Q1054" s="27"/>
      <c r="R1054" s="14"/>
      <c r="S1054" s="14"/>
      <c r="T1054" s="14"/>
      <c r="U1054" s="14"/>
      <c r="V1054" s="66"/>
      <c r="W1054" s="14"/>
      <c r="X1054" s="27"/>
      <c r="Y1054" s="29"/>
      <c r="Z1054" s="14"/>
      <c r="AA1054" s="27"/>
      <c r="AB1054" s="27"/>
      <c r="AC1054" s="27"/>
      <c r="AD1054" s="14"/>
      <c r="AE1054" s="14"/>
      <c r="AF1054" s="14"/>
    </row>
    <row r="1055" ht="14.25" customHeight="1">
      <c r="A1055" s="14">
        <v>12.0</v>
      </c>
      <c r="B1055" s="30">
        <v>45642.0</v>
      </c>
      <c r="C1055" s="31">
        <f t="shared" ref="C1055:C1056" si="1247">B$3-B1055</f>
        <v>270</v>
      </c>
      <c r="D1055" s="53" t="s">
        <v>662</v>
      </c>
      <c r="E1055" s="34">
        <v>1.2248224E7</v>
      </c>
      <c r="F1055" s="27" t="s">
        <v>52</v>
      </c>
      <c r="G1055" s="27">
        <v>40.0</v>
      </c>
      <c r="H1055" s="27">
        <v>4.0</v>
      </c>
      <c r="I1055" s="27">
        <v>1.0</v>
      </c>
      <c r="J1055" s="27">
        <v>45.0</v>
      </c>
      <c r="K1055" s="27"/>
      <c r="L1055" s="27"/>
      <c r="M1055" s="27"/>
      <c r="N1055" s="27"/>
      <c r="O1055" s="45" t="str">
        <f t="shared" ref="O1055:P1055" si="1246">IF(M1055&gt;0,1,"")</f>
        <v/>
      </c>
      <c r="P1055" s="45" t="str">
        <f t="shared" si="1246"/>
        <v/>
      </c>
      <c r="Q1055" s="45"/>
      <c r="R1055" s="14" t="s">
        <v>663</v>
      </c>
      <c r="S1055" s="35" t="s">
        <v>664</v>
      </c>
      <c r="T1055" s="35" t="s">
        <v>27</v>
      </c>
      <c r="U1055" s="35" t="s">
        <v>28</v>
      </c>
      <c r="V1055" s="144">
        <v>84070.0</v>
      </c>
      <c r="W1055" s="35" t="s">
        <v>29</v>
      </c>
      <c r="X1055" s="42" t="s">
        <v>64</v>
      </c>
      <c r="Y1055" s="29">
        <f t="shared" ref="Y1055:Y1056" si="1249">IF(X1055="V",B1055,IF(X1055="C",B1055,""))</f>
        <v>45642</v>
      </c>
      <c r="Z1055" s="30">
        <v>45663.0</v>
      </c>
      <c r="AA1055" s="27" t="s">
        <v>665</v>
      </c>
      <c r="AB1055" s="27" t="str">
        <f t="shared" ref="AB1055:AB1056" si="1250">IF(X1055="V",B$3-Y1055,IF(X1055="C","",""))</f>
        <v/>
      </c>
      <c r="AC1055" s="31">
        <f>IF(X1055="","",IF(X1055="V","",IF(X1055="C",Z1055-Y1055,"Yikes")))</f>
        <v>21</v>
      </c>
      <c r="AD1055" s="14" t="s">
        <v>666</v>
      </c>
      <c r="AF1055" s="14"/>
      <c r="AG1055" s="14"/>
      <c r="AH1055" s="14"/>
      <c r="AI1055" s="14"/>
      <c r="AJ1055" s="14"/>
      <c r="AK1055" s="14"/>
      <c r="AL1055" s="14"/>
    </row>
    <row r="1056" ht="14.25" customHeight="1">
      <c r="A1056" s="14">
        <v>12.0</v>
      </c>
      <c r="B1056" s="30">
        <v>45657.0</v>
      </c>
      <c r="C1056" s="31">
        <f t="shared" si="1247"/>
        <v>255</v>
      </c>
      <c r="D1056" s="53" t="s">
        <v>667</v>
      </c>
      <c r="E1056" s="34">
        <v>102766.0</v>
      </c>
      <c r="F1056" s="27" t="s">
        <v>52</v>
      </c>
      <c r="G1056" s="27">
        <v>48.0</v>
      </c>
      <c r="H1056" s="27">
        <v>3.0</v>
      </c>
      <c r="I1056" s="27">
        <v>1.0</v>
      </c>
      <c r="J1056" s="27">
        <v>52.0</v>
      </c>
      <c r="K1056" s="27"/>
      <c r="L1056" s="27"/>
      <c r="M1056" s="27"/>
      <c r="N1056" s="27"/>
      <c r="O1056" s="45" t="str">
        <f t="shared" ref="O1056:P1056" si="1248">IF(M1056&gt;0,1,"")</f>
        <v/>
      </c>
      <c r="P1056" s="45" t="str">
        <f t="shared" si="1248"/>
        <v/>
      </c>
      <c r="Q1056" s="45"/>
      <c r="R1056" s="14" t="s">
        <v>668</v>
      </c>
      <c r="S1056" s="35" t="s">
        <v>669</v>
      </c>
      <c r="T1056" s="35" t="s">
        <v>27</v>
      </c>
      <c r="U1056" s="35" t="s">
        <v>28</v>
      </c>
      <c r="V1056" s="144">
        <v>84094.0</v>
      </c>
      <c r="W1056" s="35" t="s">
        <v>29</v>
      </c>
      <c r="X1056" s="27" t="s">
        <v>64</v>
      </c>
      <c r="Y1056" s="29">
        <f t="shared" si="1249"/>
        <v>45657</v>
      </c>
      <c r="Z1056" s="30">
        <v>45664.0</v>
      </c>
      <c r="AA1056" s="27" t="s">
        <v>670</v>
      </c>
      <c r="AB1056" s="27" t="str">
        <f t="shared" si="1250"/>
        <v/>
      </c>
      <c r="AC1056" s="31" t="str">
        <f>IF(X1056="","",IF(X1056="V","",IF(X1056="C",,IF(X1056="OOS",Z1056-Y1056,"Yikes"))))</f>
        <v/>
      </c>
      <c r="AD1056" s="14" t="s">
        <v>671</v>
      </c>
      <c r="AF1056" s="14"/>
      <c r="AG1056" s="14"/>
      <c r="AH1056" s="14"/>
      <c r="AI1056" s="14"/>
      <c r="AJ1056" s="56"/>
      <c r="AK1056" s="56"/>
      <c r="AL1056" s="56"/>
    </row>
    <row r="1057" ht="14.25" customHeight="1">
      <c r="A1057" s="14"/>
      <c r="B1057" s="14"/>
      <c r="C1057" s="27"/>
      <c r="D1057" s="14"/>
      <c r="F1057" s="27"/>
      <c r="G1057" s="14"/>
      <c r="H1057" s="14"/>
      <c r="I1057" s="14"/>
      <c r="J1057" s="27"/>
      <c r="K1057" s="27"/>
      <c r="L1057" s="27"/>
      <c r="M1057" s="27"/>
      <c r="N1057" s="27"/>
      <c r="O1057" s="27"/>
      <c r="P1057" s="27"/>
      <c r="Q1057" s="27"/>
      <c r="R1057" s="14"/>
      <c r="S1057" s="14"/>
      <c r="T1057" s="14"/>
      <c r="U1057" s="14"/>
      <c r="V1057" s="66"/>
      <c r="W1057" s="14"/>
      <c r="X1057" s="27"/>
      <c r="Y1057" s="29"/>
      <c r="Z1057" s="14"/>
      <c r="AA1057" s="27"/>
      <c r="AB1057" s="27"/>
      <c r="AC1057" s="27"/>
      <c r="AD1057" s="14"/>
      <c r="AE1057" s="14"/>
      <c r="AF1057" s="14"/>
    </row>
    <row r="1058" ht="14.25" customHeight="1">
      <c r="A1058" s="59">
        <v>14.0</v>
      </c>
      <c r="B1058" s="60">
        <v>45665.0</v>
      </c>
      <c r="C1058" s="61">
        <f t="shared" ref="C1058:C1060" si="1252">B$3-B1058</f>
        <v>247</v>
      </c>
      <c r="D1058" s="59" t="s">
        <v>738</v>
      </c>
      <c r="E1058" s="59">
        <v>97465.0</v>
      </c>
      <c r="F1058" s="45" t="s">
        <v>52</v>
      </c>
      <c r="G1058" s="45">
        <v>56.0</v>
      </c>
      <c r="H1058" s="45">
        <v>4.0</v>
      </c>
      <c r="I1058" s="45">
        <v>1.0</v>
      </c>
      <c r="J1058" s="45">
        <v>61.0</v>
      </c>
      <c r="K1058" s="45"/>
      <c r="L1058" s="45"/>
      <c r="M1058" s="45">
        <v>2.0</v>
      </c>
      <c r="N1058" s="45">
        <v>0.0</v>
      </c>
      <c r="O1058" s="45">
        <f t="shared" ref="O1058:P1058" si="1251">IF(M1058&gt;0,1,"")</f>
        <v>1</v>
      </c>
      <c r="P1058" s="45" t="str">
        <f t="shared" si="1251"/>
        <v/>
      </c>
      <c r="Q1058" s="45"/>
      <c r="R1058" s="59" t="s">
        <v>739</v>
      </c>
      <c r="S1058" s="62" t="s">
        <v>741</v>
      </c>
      <c r="T1058" s="62" t="s">
        <v>108</v>
      </c>
      <c r="U1058" s="62" t="s">
        <v>28</v>
      </c>
      <c r="V1058" s="114">
        <v>84020.0</v>
      </c>
      <c r="W1058" s="62" t="s">
        <v>29</v>
      </c>
      <c r="X1058" s="64" t="s">
        <v>64</v>
      </c>
      <c r="Y1058" s="76">
        <f t="shared" ref="Y1058:Y1060" si="1253">IF(X1058="V",B1058,IF(X1058="C",B1058,""))</f>
        <v>45665</v>
      </c>
      <c r="Z1058" s="60">
        <v>45671.0</v>
      </c>
      <c r="AA1058" s="45" t="s">
        <v>742</v>
      </c>
      <c r="AB1058" s="45" t="str">
        <f t="shared" ref="AB1058:AB1060" si="1254">IF(X1058="V",B$3-Y1058,IF(X1058="C","",""))</f>
        <v/>
      </c>
      <c r="AC1058" s="61">
        <f t="shared" ref="AC1058:AC1060" si="1255">IF(X1058="","",IF(X1058="V","",IF(X1058="C",Z1058-Y1058,"Yikes")))</f>
        <v>6</v>
      </c>
      <c r="AD1058" s="59" t="s">
        <v>743</v>
      </c>
      <c r="AF1058" s="14"/>
      <c r="AG1058" s="14"/>
      <c r="AH1058" s="14"/>
      <c r="AI1058" s="14"/>
      <c r="AJ1058" s="14"/>
      <c r="AK1058" s="14"/>
      <c r="AL1058" s="14"/>
    </row>
    <row r="1059" ht="14.25" customHeight="1">
      <c r="A1059" s="39">
        <v>14.0</v>
      </c>
      <c r="B1059" s="37">
        <v>45671.0</v>
      </c>
      <c r="C1059" s="38">
        <f t="shared" si="1252"/>
        <v>241</v>
      </c>
      <c r="D1059" s="39" t="s">
        <v>777</v>
      </c>
      <c r="E1059" s="40">
        <v>89857.0</v>
      </c>
      <c r="F1059" s="36" t="s">
        <v>52</v>
      </c>
      <c r="G1059" s="36">
        <v>48.0</v>
      </c>
      <c r="H1059" s="36">
        <v>4.0</v>
      </c>
      <c r="I1059" s="36">
        <v>1.0</v>
      </c>
      <c r="J1059" s="36">
        <v>53.0</v>
      </c>
      <c r="O1059" s="14"/>
      <c r="P1059" s="14"/>
      <c r="Q1059" s="14"/>
      <c r="R1059" s="39" t="s">
        <v>778</v>
      </c>
      <c r="S1059" s="39" t="s">
        <v>779</v>
      </c>
      <c r="T1059" s="39" t="s">
        <v>179</v>
      </c>
      <c r="U1059" s="39" t="s">
        <v>28</v>
      </c>
      <c r="V1059" s="81">
        <v>84043.0</v>
      </c>
      <c r="W1059" s="39" t="s">
        <v>35</v>
      </c>
      <c r="X1059" s="36" t="s">
        <v>64</v>
      </c>
      <c r="Y1059" s="37">
        <f t="shared" si="1253"/>
        <v>45671</v>
      </c>
      <c r="Z1059" s="37">
        <v>45673.0</v>
      </c>
      <c r="AA1059" s="36" t="s">
        <v>780</v>
      </c>
      <c r="AB1059" s="36" t="str">
        <f t="shared" si="1254"/>
        <v/>
      </c>
      <c r="AC1059" s="38">
        <f t="shared" si="1255"/>
        <v>2</v>
      </c>
      <c r="AD1059" s="39" t="s">
        <v>781</v>
      </c>
      <c r="AF1059" s="14"/>
      <c r="AG1059" s="14"/>
      <c r="AH1059" s="14"/>
      <c r="AI1059" s="14"/>
      <c r="AJ1059" s="59"/>
      <c r="AK1059" s="59"/>
      <c r="AL1059" s="59"/>
    </row>
    <row r="1060" ht="14.25" customHeight="1">
      <c r="A1060" s="14">
        <v>12.0</v>
      </c>
      <c r="B1060" s="30">
        <v>45670.0</v>
      </c>
      <c r="C1060" s="31">
        <f t="shared" si="1252"/>
        <v>242</v>
      </c>
      <c r="D1060" s="14" t="s">
        <v>767</v>
      </c>
      <c r="E1060" s="34">
        <v>31231.0</v>
      </c>
      <c r="F1060" s="27" t="s">
        <v>52</v>
      </c>
      <c r="G1060" s="27">
        <v>40.0</v>
      </c>
      <c r="H1060" s="27">
        <v>3.0</v>
      </c>
      <c r="I1060" s="27">
        <v>1.0</v>
      </c>
      <c r="J1060" s="27">
        <v>44.0</v>
      </c>
      <c r="K1060" s="27"/>
      <c r="L1060" s="27"/>
      <c r="M1060" s="27"/>
      <c r="N1060" s="27"/>
      <c r="O1060" s="45" t="str">
        <f t="shared" ref="O1060:P1060" si="1256">IF(M1060&gt;0,1,"")</f>
        <v/>
      </c>
      <c r="P1060" s="45" t="str">
        <f t="shared" si="1256"/>
        <v/>
      </c>
      <c r="Q1060" s="45"/>
      <c r="R1060" s="14" t="s">
        <v>768</v>
      </c>
      <c r="S1060" s="35" t="s">
        <v>769</v>
      </c>
      <c r="T1060" s="35" t="s">
        <v>186</v>
      </c>
      <c r="U1060" s="35" t="s">
        <v>28</v>
      </c>
      <c r="V1060" s="144">
        <v>84106.0</v>
      </c>
      <c r="W1060" s="35" t="s">
        <v>29</v>
      </c>
      <c r="X1060" s="42" t="s">
        <v>64</v>
      </c>
      <c r="Y1060" s="29">
        <f t="shared" si="1253"/>
        <v>45670</v>
      </c>
      <c r="Z1060" s="30">
        <v>45674.0</v>
      </c>
      <c r="AA1060" s="27" t="s">
        <v>770</v>
      </c>
      <c r="AB1060" s="27" t="str">
        <f t="shared" si="1254"/>
        <v/>
      </c>
      <c r="AC1060" s="31">
        <f t="shared" si="1255"/>
        <v>4</v>
      </c>
      <c r="AD1060" s="14" t="s">
        <v>771</v>
      </c>
      <c r="AF1060" s="14"/>
      <c r="AG1060" s="14"/>
      <c r="AH1060" s="14"/>
      <c r="AI1060" s="14"/>
      <c r="AJ1060" s="14"/>
      <c r="AK1060" s="14"/>
      <c r="AL1060" s="14"/>
    </row>
    <row r="1061" ht="14.25" customHeight="1">
      <c r="A1061" s="14"/>
      <c r="B1061" s="14"/>
      <c r="C1061" s="27"/>
      <c r="D1061" s="14"/>
      <c r="F1061" s="27"/>
      <c r="G1061" s="14"/>
      <c r="H1061" s="14"/>
      <c r="I1061" s="14"/>
      <c r="J1061" s="27"/>
      <c r="K1061" s="27"/>
      <c r="L1061" s="27"/>
      <c r="M1061" s="27"/>
      <c r="N1061" s="27"/>
      <c r="O1061" s="27"/>
      <c r="P1061" s="27"/>
      <c r="Q1061" s="27"/>
      <c r="R1061" s="14"/>
      <c r="S1061" s="14"/>
      <c r="T1061" s="14"/>
      <c r="U1061" s="14"/>
      <c r="V1061" s="66"/>
      <c r="W1061" s="14"/>
      <c r="X1061" s="27"/>
      <c r="Y1061" s="29"/>
      <c r="Z1061" s="14"/>
      <c r="AA1061" s="27"/>
      <c r="AB1061" s="27"/>
      <c r="AC1061" s="27"/>
      <c r="AD1061" s="14"/>
      <c r="AE1061" s="14"/>
      <c r="AF1061" s="14"/>
    </row>
    <row r="1062" ht="14.25" customHeight="1">
      <c r="A1062" s="14">
        <v>10.0</v>
      </c>
      <c r="B1062" s="30">
        <v>45664.0</v>
      </c>
      <c r="C1062" s="31">
        <f>B$3-B1062</f>
        <v>248</v>
      </c>
      <c r="D1062" s="14" t="s">
        <v>727</v>
      </c>
      <c r="E1062" s="34">
        <v>117607.0</v>
      </c>
      <c r="F1062" s="27" t="s">
        <v>52</v>
      </c>
      <c r="G1062" s="27">
        <v>50.0</v>
      </c>
      <c r="H1062" s="27">
        <v>5.0</v>
      </c>
      <c r="I1062" s="27">
        <v>2.0</v>
      </c>
      <c r="J1062" s="27">
        <v>57.0</v>
      </c>
      <c r="K1062" s="27"/>
      <c r="L1062" s="27"/>
      <c r="M1062" s="27"/>
      <c r="N1062" s="27"/>
      <c r="O1062" s="45" t="str">
        <f t="shared" ref="O1062:P1062" si="1257">IF(M1062&gt;0,1,"")</f>
        <v/>
      </c>
      <c r="P1062" s="45" t="str">
        <f t="shared" si="1257"/>
        <v/>
      </c>
      <c r="Q1062" s="45"/>
      <c r="R1062" s="14" t="s">
        <v>728</v>
      </c>
      <c r="S1062" s="35" t="s">
        <v>730</v>
      </c>
      <c r="T1062" s="35" t="s">
        <v>731</v>
      </c>
      <c r="U1062" s="35" t="s">
        <v>28</v>
      </c>
      <c r="V1062" s="144">
        <v>84107.0</v>
      </c>
      <c r="W1062" s="35" t="s">
        <v>29</v>
      </c>
      <c r="X1062" s="42" t="s">
        <v>1642</v>
      </c>
      <c r="Y1062" s="29">
        <f>IF(X1062="V",B1062,IF(X1062="C",B1062,""))</f>
        <v>45664</v>
      </c>
      <c r="Z1062" s="30"/>
      <c r="AA1062" s="27"/>
      <c r="AB1062" s="27">
        <f>IF(X1062="V",B$3-Y1062,IF(X1062="C","",""))</f>
        <v>248</v>
      </c>
      <c r="AC1062" s="31" t="str">
        <f>IF(X1062="","",IF(X1062="V","",IF(X1062="C",Z1062-Y1062,"Yikes")))</f>
        <v/>
      </c>
      <c r="AD1062" s="14" t="s">
        <v>4336</v>
      </c>
      <c r="AF1062" s="14"/>
      <c r="AG1062" s="14"/>
      <c r="AH1062" s="14"/>
      <c r="AI1062" s="14"/>
      <c r="AJ1062" s="14"/>
      <c r="AK1062" s="14"/>
      <c r="AL1062" s="14"/>
    </row>
    <row r="1063" ht="14.25" customHeight="1">
      <c r="A1063" s="14"/>
      <c r="B1063" s="14"/>
      <c r="C1063" s="27"/>
      <c r="D1063" s="14"/>
      <c r="F1063" s="27"/>
      <c r="G1063" s="14"/>
      <c r="H1063" s="14"/>
      <c r="I1063" s="14"/>
      <c r="J1063" s="27"/>
      <c r="K1063" s="27"/>
      <c r="L1063" s="27"/>
      <c r="M1063" s="27"/>
      <c r="N1063" s="27"/>
      <c r="O1063" s="27"/>
      <c r="P1063" s="27"/>
      <c r="Q1063" s="27"/>
      <c r="R1063" s="14"/>
      <c r="S1063" s="14"/>
      <c r="T1063" s="14"/>
      <c r="U1063" s="14"/>
      <c r="V1063" s="66"/>
      <c r="W1063" s="14"/>
      <c r="X1063" s="27"/>
      <c r="Y1063" s="29"/>
      <c r="Z1063" s="14"/>
      <c r="AA1063" s="27"/>
      <c r="AB1063" s="27"/>
      <c r="AC1063" s="27"/>
      <c r="AD1063" s="14"/>
      <c r="AE1063" s="14"/>
      <c r="AF1063" s="14"/>
    </row>
    <row r="1064" ht="14.25" customHeight="1">
      <c r="A1064" s="39">
        <v>10.0</v>
      </c>
      <c r="B1064" s="37">
        <v>45666.0</v>
      </c>
      <c r="C1064" s="38">
        <f>B$3-B1064</f>
        <v>246</v>
      </c>
      <c r="D1064" s="39" t="s">
        <v>748</v>
      </c>
      <c r="E1064" s="40">
        <v>103439.0</v>
      </c>
      <c r="F1064" s="36" t="s">
        <v>52</v>
      </c>
      <c r="G1064" s="36">
        <v>34.0</v>
      </c>
      <c r="H1064" s="36">
        <v>3.0</v>
      </c>
      <c r="I1064" s="36">
        <v>1.0</v>
      </c>
      <c r="J1064" s="36">
        <v>38.0</v>
      </c>
      <c r="O1064" s="14"/>
      <c r="P1064" s="14"/>
      <c r="Q1064" s="14"/>
      <c r="R1064" s="39" t="s">
        <v>749</v>
      </c>
      <c r="S1064" s="39" t="s">
        <v>750</v>
      </c>
      <c r="T1064" s="39" t="s">
        <v>256</v>
      </c>
      <c r="U1064" s="39" t="s">
        <v>28</v>
      </c>
      <c r="V1064" s="81">
        <v>84057.0</v>
      </c>
      <c r="W1064" s="39" t="s">
        <v>35</v>
      </c>
      <c r="X1064" s="36" t="s">
        <v>64</v>
      </c>
      <c r="Y1064" s="37">
        <f>IF(X1064="V",B1064,IF(X1064="C",B1064,""))</f>
        <v>45666</v>
      </c>
      <c r="Z1064" s="37">
        <v>45685.0</v>
      </c>
      <c r="AA1064" s="36" t="s">
        <v>751</v>
      </c>
      <c r="AB1064" s="36" t="str">
        <f>IF(X1064="V",B$3-Y1064,IF(X1064="C","",""))</f>
        <v/>
      </c>
      <c r="AC1064" s="38">
        <f>IF(X1064="","",IF(X1064="V","",IF(X1064="C",Z1064-Y1064,"Yikes")))</f>
        <v>19</v>
      </c>
      <c r="AD1064" s="39" t="s">
        <v>752</v>
      </c>
      <c r="AE1064" s="14"/>
      <c r="AF1064" s="14"/>
      <c r="AG1064" s="14"/>
      <c r="AH1064" s="14"/>
      <c r="AI1064" s="14"/>
      <c r="AJ1064" s="14"/>
      <c r="AK1064" s="14"/>
      <c r="AL1064" s="14"/>
    </row>
    <row r="1065" ht="14.25" customHeight="1">
      <c r="A1065" s="14"/>
      <c r="B1065" s="14"/>
      <c r="C1065" s="27"/>
      <c r="D1065" s="14"/>
      <c r="F1065" s="27"/>
      <c r="G1065" s="14"/>
      <c r="H1065" s="14"/>
      <c r="I1065" s="14"/>
      <c r="J1065" s="27"/>
      <c r="K1065" s="27"/>
      <c r="L1065" s="27"/>
      <c r="M1065" s="27"/>
      <c r="N1065" s="27"/>
      <c r="O1065" s="27"/>
      <c r="P1065" s="27"/>
      <c r="Q1065" s="27"/>
      <c r="R1065" s="14"/>
      <c r="S1065" s="14"/>
      <c r="T1065" s="14"/>
      <c r="U1065" s="14"/>
      <c r="V1065" s="66"/>
      <c r="W1065" s="14"/>
      <c r="X1065" s="27"/>
      <c r="Y1065" s="29"/>
      <c r="Z1065" s="14"/>
      <c r="AA1065" s="27"/>
      <c r="AB1065" s="27"/>
      <c r="AC1065" s="27"/>
      <c r="AD1065" s="14"/>
      <c r="AE1065" s="14"/>
      <c r="AF1065" s="14"/>
    </row>
    <row r="1066" ht="14.25" customHeight="1">
      <c r="A1066" s="14">
        <v>12.0</v>
      </c>
      <c r="B1066" s="30">
        <v>45659.0</v>
      </c>
      <c r="C1066" s="31">
        <f t="shared" ref="C1066:C1070" si="1259">B$3-B1066</f>
        <v>253</v>
      </c>
      <c r="D1066" s="14" t="s">
        <v>701</v>
      </c>
      <c r="E1066" s="34">
        <v>117148.0</v>
      </c>
      <c r="F1066" s="27" t="s">
        <v>52</v>
      </c>
      <c r="G1066" s="27">
        <v>60.0</v>
      </c>
      <c r="H1066" s="27">
        <v>4.0</v>
      </c>
      <c r="I1066" s="27">
        <v>2.0</v>
      </c>
      <c r="J1066" s="27">
        <v>66.0</v>
      </c>
      <c r="K1066" s="27"/>
      <c r="L1066" s="27"/>
      <c r="M1066" s="27"/>
      <c r="N1066" s="27"/>
      <c r="O1066" s="45" t="str">
        <f t="shared" ref="O1066:P1066" si="1258">IF(M1066&gt;0,1,"")</f>
        <v/>
      </c>
      <c r="P1066" s="45" t="str">
        <f t="shared" si="1258"/>
        <v/>
      </c>
      <c r="Q1066" s="45"/>
      <c r="R1066" s="14" t="s">
        <v>702</v>
      </c>
      <c r="S1066" s="35" t="s">
        <v>703</v>
      </c>
      <c r="T1066" s="35" t="s">
        <v>341</v>
      </c>
      <c r="U1066" s="35" t="s">
        <v>28</v>
      </c>
      <c r="V1066" s="144">
        <v>84118.0</v>
      </c>
      <c r="W1066" s="35" t="s">
        <v>29</v>
      </c>
      <c r="X1066" s="42" t="s">
        <v>64</v>
      </c>
      <c r="Y1066" s="29">
        <f t="shared" ref="Y1066:Y1070" si="1261">IF(X1066="V",B1066,IF(X1066="C",B1066,""))</f>
        <v>45659</v>
      </c>
      <c r="Z1066" s="30">
        <v>45691.0</v>
      </c>
      <c r="AA1066" s="27" t="s">
        <v>704</v>
      </c>
      <c r="AB1066" s="27" t="str">
        <f t="shared" ref="AB1066:AB1070" si="1262">IF(X1066="V",B$3-Y1066,IF(X1066="C","",""))</f>
        <v/>
      </c>
      <c r="AC1066" s="31">
        <f t="shared" ref="AC1066:AC1070" si="1263">IF(X1066="","",IF(X1066="V","",IF(X1066="C",Z1066-Y1066,"Yikes")))</f>
        <v>32</v>
      </c>
      <c r="AD1066" s="14" t="s">
        <v>705</v>
      </c>
      <c r="AF1066" s="14"/>
      <c r="AG1066" s="14"/>
      <c r="AH1066" s="32"/>
      <c r="AI1066" s="32"/>
      <c r="AJ1066" s="14"/>
      <c r="AK1066" s="14"/>
      <c r="AL1066" s="14"/>
    </row>
    <row r="1067" ht="14.25" customHeight="1">
      <c r="A1067" s="14">
        <v>8.0</v>
      </c>
      <c r="B1067" s="30">
        <v>45684.0</v>
      </c>
      <c r="C1067" s="31">
        <f t="shared" si="1259"/>
        <v>228</v>
      </c>
      <c r="D1067" s="14" t="s">
        <v>844</v>
      </c>
      <c r="E1067" s="34">
        <v>28437.0</v>
      </c>
      <c r="F1067" s="27" t="s">
        <v>52</v>
      </c>
      <c r="G1067" s="27">
        <v>28.0</v>
      </c>
      <c r="H1067" s="27">
        <v>3.0</v>
      </c>
      <c r="I1067" s="27">
        <v>1.0</v>
      </c>
      <c r="J1067" s="27">
        <v>32.0</v>
      </c>
      <c r="K1067" s="27"/>
      <c r="L1067" s="27"/>
      <c r="M1067" s="27"/>
      <c r="N1067" s="27"/>
      <c r="O1067" s="45" t="str">
        <f t="shared" ref="O1067:P1067" si="1260">IF(M1067&gt;0,1,"")</f>
        <v/>
      </c>
      <c r="P1067" s="45" t="str">
        <f t="shared" si="1260"/>
        <v/>
      </c>
      <c r="Q1067" s="45"/>
      <c r="R1067" s="14" t="s">
        <v>346</v>
      </c>
      <c r="S1067" s="35" t="s">
        <v>846</v>
      </c>
      <c r="T1067" s="35" t="s">
        <v>195</v>
      </c>
      <c r="U1067" s="35" t="s">
        <v>28</v>
      </c>
      <c r="V1067" s="144">
        <v>84047.0</v>
      </c>
      <c r="W1067" s="35" t="s">
        <v>29</v>
      </c>
      <c r="X1067" s="42"/>
      <c r="Y1067" s="29" t="str">
        <f t="shared" si="1261"/>
        <v/>
      </c>
      <c r="Z1067" s="30">
        <v>45693.0</v>
      </c>
      <c r="AA1067" s="27" t="s">
        <v>4337</v>
      </c>
      <c r="AB1067" s="27" t="str">
        <f t="shared" si="1262"/>
        <v/>
      </c>
      <c r="AC1067" s="31" t="str">
        <f t="shared" si="1263"/>
        <v/>
      </c>
      <c r="AD1067" s="14" t="s">
        <v>4338</v>
      </c>
      <c r="AE1067" s="31">
        <f>B$3-B1067</f>
        <v>228</v>
      </c>
      <c r="AF1067" s="14">
        <v>1.0</v>
      </c>
      <c r="AG1067" s="14"/>
      <c r="AH1067" s="14"/>
      <c r="AI1067" s="14"/>
      <c r="AJ1067" s="14"/>
      <c r="AK1067" s="14"/>
      <c r="AL1067" s="14"/>
    </row>
    <row r="1068" ht="14.25" customHeight="1">
      <c r="A1068" s="14">
        <v>20.0</v>
      </c>
      <c r="B1068" s="30">
        <v>45693.0</v>
      </c>
      <c r="C1068" s="31">
        <f t="shared" si="1259"/>
        <v>219</v>
      </c>
      <c r="D1068" s="53" t="s">
        <v>915</v>
      </c>
      <c r="E1068" s="34">
        <v>122800.0</v>
      </c>
      <c r="F1068" s="27" t="s">
        <v>52</v>
      </c>
      <c r="G1068" s="27">
        <v>64.0</v>
      </c>
      <c r="H1068" s="27">
        <v>4.0</v>
      </c>
      <c r="I1068" s="27">
        <v>1.0</v>
      </c>
      <c r="J1068" s="27">
        <v>69.0</v>
      </c>
      <c r="K1068" s="27"/>
      <c r="L1068" s="27"/>
      <c r="M1068" s="27"/>
      <c r="N1068" s="27"/>
      <c r="O1068" s="45" t="str">
        <f t="shared" ref="O1068:P1068" si="1264">IF(M1068&gt;0,1,"")</f>
        <v/>
      </c>
      <c r="P1068" s="45" t="str">
        <f t="shared" si="1264"/>
        <v/>
      </c>
      <c r="Q1068" s="45"/>
      <c r="R1068" s="14" t="s">
        <v>916</v>
      </c>
      <c r="S1068" s="35" t="s">
        <v>918</v>
      </c>
      <c r="T1068" s="35" t="s">
        <v>186</v>
      </c>
      <c r="U1068" s="35" t="s">
        <v>28</v>
      </c>
      <c r="V1068" s="144">
        <v>84115.0</v>
      </c>
      <c r="W1068" s="35" t="s">
        <v>29</v>
      </c>
      <c r="X1068" s="42" t="s">
        <v>64</v>
      </c>
      <c r="Y1068" s="29">
        <f t="shared" si="1261"/>
        <v>45693</v>
      </c>
      <c r="Z1068" s="30">
        <v>45694.0</v>
      </c>
      <c r="AA1068" s="27" t="s">
        <v>919</v>
      </c>
      <c r="AB1068" s="27" t="str">
        <f t="shared" si="1262"/>
        <v/>
      </c>
      <c r="AC1068" s="31">
        <f t="shared" si="1263"/>
        <v>1</v>
      </c>
      <c r="AD1068" s="14" t="s">
        <v>920</v>
      </c>
      <c r="AF1068" s="14"/>
      <c r="AG1068" s="14"/>
      <c r="AH1068" s="14"/>
      <c r="AI1068" s="14"/>
      <c r="AJ1068" s="14"/>
      <c r="AK1068" s="14"/>
      <c r="AL1068" s="14"/>
    </row>
    <row r="1069" ht="14.25" customHeight="1">
      <c r="A1069" s="14">
        <v>12.0</v>
      </c>
      <c r="B1069" s="30">
        <v>45688.0</v>
      </c>
      <c r="C1069" s="31">
        <f t="shared" si="1259"/>
        <v>224</v>
      </c>
      <c r="D1069" s="14" t="s">
        <v>888</v>
      </c>
      <c r="E1069" s="34">
        <v>118542.0</v>
      </c>
      <c r="F1069" s="27" t="s">
        <v>52</v>
      </c>
      <c r="G1069" s="27">
        <v>40.0</v>
      </c>
      <c r="H1069" s="27">
        <v>3.0</v>
      </c>
      <c r="I1069" s="27">
        <v>1.0</v>
      </c>
      <c r="J1069" s="27">
        <v>44.0</v>
      </c>
      <c r="K1069" s="27"/>
      <c r="L1069" s="27"/>
      <c r="M1069" s="27"/>
      <c r="N1069" s="27"/>
      <c r="O1069" s="45" t="str">
        <f t="shared" ref="O1069:P1069" si="1265">IF(M1069&gt;0,1,"")</f>
        <v/>
      </c>
      <c r="P1069" s="45" t="str">
        <f t="shared" si="1265"/>
        <v/>
      </c>
      <c r="Q1069" s="45"/>
      <c r="R1069" s="14" t="s">
        <v>889</v>
      </c>
      <c r="S1069" s="35" t="s">
        <v>890</v>
      </c>
      <c r="T1069" s="35" t="s">
        <v>418</v>
      </c>
      <c r="U1069" s="35" t="s">
        <v>28</v>
      </c>
      <c r="V1069" s="144">
        <v>84121.0</v>
      </c>
      <c r="W1069" s="35" t="s">
        <v>29</v>
      </c>
      <c r="X1069" s="42" t="s">
        <v>64</v>
      </c>
      <c r="Y1069" s="29">
        <f t="shared" si="1261"/>
        <v>45688</v>
      </c>
      <c r="Z1069" s="30">
        <v>45695.0</v>
      </c>
      <c r="AA1069" s="27" t="s">
        <v>891</v>
      </c>
      <c r="AB1069" s="27" t="str">
        <f t="shared" si="1262"/>
        <v/>
      </c>
      <c r="AC1069" s="31">
        <f t="shared" si="1263"/>
        <v>7</v>
      </c>
      <c r="AD1069" s="14" t="s">
        <v>892</v>
      </c>
      <c r="AE1069" s="57"/>
      <c r="AF1069" s="14"/>
      <c r="AG1069" s="14"/>
      <c r="AH1069" s="14"/>
      <c r="AI1069" s="14"/>
      <c r="AJ1069" s="14"/>
      <c r="AK1069" s="14"/>
      <c r="AL1069" s="14"/>
    </row>
    <row r="1070" ht="14.25" customHeight="1">
      <c r="A1070" s="14">
        <v>6.0</v>
      </c>
      <c r="B1070" s="30">
        <v>45686.0</v>
      </c>
      <c r="C1070" s="31">
        <f t="shared" si="1259"/>
        <v>226</v>
      </c>
      <c r="D1070" s="14" t="s">
        <v>866</v>
      </c>
      <c r="E1070" s="34">
        <v>93727.0</v>
      </c>
      <c r="F1070" s="27" t="s">
        <v>52</v>
      </c>
      <c r="G1070" s="27">
        <v>20.0</v>
      </c>
      <c r="H1070" s="27">
        <v>3.0</v>
      </c>
      <c r="I1070" s="27">
        <v>1.0</v>
      </c>
      <c r="J1070" s="27">
        <v>24.0</v>
      </c>
      <c r="K1070" s="27"/>
      <c r="L1070" s="27"/>
      <c r="M1070" s="27"/>
      <c r="N1070" s="27"/>
      <c r="O1070" s="45" t="str">
        <f t="shared" ref="O1070:P1070" si="1266">IF(M1070&gt;0,1,"")</f>
        <v/>
      </c>
      <c r="P1070" s="45" t="str">
        <f t="shared" si="1266"/>
        <v/>
      </c>
      <c r="Q1070" s="45"/>
      <c r="R1070" s="14" t="s">
        <v>867</v>
      </c>
      <c r="S1070" s="35" t="s">
        <v>868</v>
      </c>
      <c r="T1070" s="35" t="s">
        <v>195</v>
      </c>
      <c r="U1070" s="35" t="s">
        <v>28</v>
      </c>
      <c r="V1070" s="144">
        <v>84047.0</v>
      </c>
      <c r="W1070" s="35" t="s">
        <v>29</v>
      </c>
      <c r="X1070" s="42" t="s">
        <v>64</v>
      </c>
      <c r="Y1070" s="29">
        <f t="shared" si="1261"/>
        <v>45686</v>
      </c>
      <c r="Z1070" s="30">
        <v>45695.0</v>
      </c>
      <c r="AA1070" s="27" t="s">
        <v>869</v>
      </c>
      <c r="AB1070" s="27" t="str">
        <f t="shared" si="1262"/>
        <v/>
      </c>
      <c r="AC1070" s="31">
        <f t="shared" si="1263"/>
        <v>9</v>
      </c>
      <c r="AD1070" s="14" t="s">
        <v>870</v>
      </c>
      <c r="AF1070" s="14"/>
      <c r="AG1070" s="14"/>
      <c r="AH1070" s="14"/>
      <c r="AI1070" s="14"/>
      <c r="AJ1070" s="14"/>
      <c r="AK1070" s="14"/>
      <c r="AL1070" s="14"/>
    </row>
    <row r="1071" ht="14.25" customHeight="1">
      <c r="A1071" s="14"/>
      <c r="B1071" s="14"/>
      <c r="C1071" s="27"/>
      <c r="D1071" s="14"/>
      <c r="F1071" s="27"/>
      <c r="G1071" s="14"/>
      <c r="H1071" s="14"/>
      <c r="I1071" s="14"/>
      <c r="J1071" s="27"/>
      <c r="K1071" s="27"/>
      <c r="L1071" s="27"/>
      <c r="M1071" s="27"/>
      <c r="N1071" s="27"/>
      <c r="O1071" s="27"/>
      <c r="P1071" s="27"/>
      <c r="Q1071" s="27"/>
      <c r="R1071" s="14"/>
      <c r="S1071" s="14"/>
      <c r="T1071" s="14"/>
      <c r="U1071" s="14"/>
      <c r="V1071" s="66"/>
      <c r="W1071" s="14"/>
      <c r="X1071" s="27"/>
      <c r="Y1071" s="29"/>
      <c r="Z1071" s="14"/>
      <c r="AA1071" s="27"/>
      <c r="AB1071" s="27"/>
      <c r="AC1071" s="27"/>
      <c r="AD1071" s="14"/>
      <c r="AE1071" s="14"/>
      <c r="AF1071" s="14"/>
    </row>
    <row r="1072" ht="14.25" customHeight="1">
      <c r="A1072" s="14">
        <v>10.0</v>
      </c>
      <c r="B1072" s="30">
        <v>45664.0</v>
      </c>
      <c r="C1072" s="31">
        <f t="shared" ref="C1072:C1074" si="1268">B$3-B1072</f>
        <v>248</v>
      </c>
      <c r="D1072" s="14" t="s">
        <v>727</v>
      </c>
      <c r="E1072" s="34">
        <v>117607.0</v>
      </c>
      <c r="F1072" s="27" t="s">
        <v>52</v>
      </c>
      <c r="G1072" s="27">
        <v>50.0</v>
      </c>
      <c r="H1072" s="27">
        <v>5.0</v>
      </c>
      <c r="I1072" s="27">
        <v>2.0</v>
      </c>
      <c r="J1072" s="27">
        <v>57.0</v>
      </c>
      <c r="K1072" s="27"/>
      <c r="L1072" s="27"/>
      <c r="M1072" s="27"/>
      <c r="N1072" s="27"/>
      <c r="O1072" s="45" t="str">
        <f t="shared" ref="O1072:P1072" si="1267">IF(M1072&gt;0,1,"")</f>
        <v/>
      </c>
      <c r="P1072" s="45" t="str">
        <f t="shared" si="1267"/>
        <v/>
      </c>
      <c r="Q1072" s="45"/>
      <c r="R1072" s="14" t="s">
        <v>728</v>
      </c>
      <c r="S1072" s="35" t="s">
        <v>730</v>
      </c>
      <c r="T1072" s="35" t="s">
        <v>731</v>
      </c>
      <c r="U1072" s="35" t="s">
        <v>28</v>
      </c>
      <c r="V1072" s="144">
        <v>84107.0</v>
      </c>
      <c r="W1072" s="35" t="s">
        <v>29</v>
      </c>
      <c r="X1072" s="42" t="s">
        <v>64</v>
      </c>
      <c r="Y1072" s="29">
        <f t="shared" ref="Y1072:Y1074" si="1270">IF(X1072="V",B1072,IF(X1072="C",B1072,""))</f>
        <v>45664</v>
      </c>
      <c r="Z1072" s="30">
        <v>45700.0</v>
      </c>
      <c r="AA1072" s="27" t="s">
        <v>732</v>
      </c>
      <c r="AB1072" s="27" t="str">
        <f t="shared" ref="AB1072:AB1074" si="1271">IF(X1072="V",B$3-Y1072,IF(X1072="C","",""))</f>
        <v/>
      </c>
      <c r="AC1072" s="31">
        <f t="shared" ref="AC1072:AC1074" si="1272">IF(X1072="","",IF(X1072="V","",IF(X1072="C",Z1072-Y1072,"Yikes")))</f>
        <v>36</v>
      </c>
      <c r="AD1072" s="14" t="s">
        <v>4339</v>
      </c>
      <c r="AF1072" s="14"/>
      <c r="AG1072" s="14"/>
      <c r="AH1072" s="14"/>
      <c r="AI1072" s="14"/>
      <c r="AJ1072" s="14"/>
      <c r="AK1072" s="14"/>
      <c r="AL1072" s="14"/>
    </row>
    <row r="1073" ht="14.25" customHeight="1">
      <c r="A1073" s="14">
        <v>8.0</v>
      </c>
      <c r="B1073" s="30">
        <v>45343.0</v>
      </c>
      <c r="C1073" s="31">
        <f t="shared" si="1268"/>
        <v>569</v>
      </c>
      <c r="D1073" s="14" t="s">
        <v>4340</v>
      </c>
      <c r="E1073" s="34">
        <v>20162.0</v>
      </c>
      <c r="F1073" s="27" t="s">
        <v>52</v>
      </c>
      <c r="G1073" s="27">
        <v>28.0</v>
      </c>
      <c r="H1073" s="27">
        <v>3.0</v>
      </c>
      <c r="I1073" s="27">
        <v>1.0</v>
      </c>
      <c r="J1073" s="27">
        <v>32.0</v>
      </c>
      <c r="K1073" s="27"/>
      <c r="L1073" s="27"/>
      <c r="M1073" s="27"/>
      <c r="N1073" s="27"/>
      <c r="O1073" s="45" t="str">
        <f t="shared" ref="O1073:P1073" si="1269">IF(M1073&gt;0,1,"")</f>
        <v/>
      </c>
      <c r="P1073" s="45" t="str">
        <f t="shared" si="1269"/>
        <v/>
      </c>
      <c r="Q1073" s="45"/>
      <c r="R1073" s="14" t="s">
        <v>2448</v>
      </c>
      <c r="S1073" s="14" t="s">
        <v>2449</v>
      </c>
      <c r="T1073" s="14" t="s">
        <v>200</v>
      </c>
      <c r="U1073" s="14" t="s">
        <v>28</v>
      </c>
      <c r="V1073" s="66">
        <v>84124.0</v>
      </c>
      <c r="W1073" s="14" t="s">
        <v>29</v>
      </c>
      <c r="X1073" s="27"/>
      <c r="Y1073" s="30" t="str">
        <f t="shared" si="1270"/>
        <v/>
      </c>
      <c r="Z1073" s="30"/>
      <c r="AA1073" s="27"/>
      <c r="AB1073" s="27" t="str">
        <f t="shared" si="1271"/>
        <v/>
      </c>
      <c r="AC1073" s="31" t="str">
        <f t="shared" si="1272"/>
        <v/>
      </c>
      <c r="AD1073" s="14" t="s">
        <v>4341</v>
      </c>
      <c r="AF1073" s="14"/>
      <c r="AG1073" s="14"/>
      <c r="AH1073" s="14"/>
      <c r="AI1073" s="14"/>
      <c r="AJ1073" s="14"/>
      <c r="AK1073" s="14"/>
      <c r="AL1073" s="14"/>
    </row>
    <row r="1074" ht="14.25" customHeight="1">
      <c r="A1074" s="14">
        <v>12.0</v>
      </c>
      <c r="B1074" s="30">
        <v>45678.0</v>
      </c>
      <c r="C1074" s="31">
        <f t="shared" si="1268"/>
        <v>234</v>
      </c>
      <c r="D1074" s="14" t="s">
        <v>805</v>
      </c>
      <c r="E1074" s="34">
        <v>79037.0</v>
      </c>
      <c r="F1074" s="27" t="s">
        <v>52</v>
      </c>
      <c r="G1074" s="27">
        <v>44.0</v>
      </c>
      <c r="H1074" s="27">
        <v>3.0</v>
      </c>
      <c r="I1074" s="27">
        <v>1.0</v>
      </c>
      <c r="J1074" s="27">
        <v>48.0</v>
      </c>
      <c r="K1074" s="27"/>
      <c r="L1074" s="27"/>
      <c r="M1074" s="27"/>
      <c r="N1074" s="27"/>
      <c r="O1074" s="45" t="str">
        <f t="shared" ref="O1074:P1074" si="1273">IF(M1074&gt;0,1,"")</f>
        <v/>
      </c>
      <c r="P1074" s="45" t="str">
        <f t="shared" si="1273"/>
        <v/>
      </c>
      <c r="Q1074" s="45"/>
      <c r="R1074" s="14" t="s">
        <v>806</v>
      </c>
      <c r="S1074" s="35" t="s">
        <v>807</v>
      </c>
      <c r="T1074" s="35" t="s">
        <v>27</v>
      </c>
      <c r="U1074" s="35" t="s">
        <v>28</v>
      </c>
      <c r="V1074" s="144">
        <v>84092.0</v>
      </c>
      <c r="W1074" s="35" t="s">
        <v>29</v>
      </c>
      <c r="X1074" s="42" t="s">
        <v>64</v>
      </c>
      <c r="Y1074" s="29">
        <f t="shared" si="1270"/>
        <v>45678</v>
      </c>
      <c r="Z1074" s="30">
        <v>45702.0</v>
      </c>
      <c r="AA1074" s="27" t="s">
        <v>808</v>
      </c>
      <c r="AB1074" s="27" t="str">
        <f t="shared" si="1271"/>
        <v/>
      </c>
      <c r="AC1074" s="31">
        <f t="shared" si="1272"/>
        <v>24</v>
      </c>
      <c r="AD1074" s="14" t="s">
        <v>809</v>
      </c>
      <c r="AF1074" s="14"/>
      <c r="AG1074" s="14"/>
      <c r="AH1074" s="14"/>
      <c r="AI1074" s="14"/>
      <c r="AJ1074" s="14"/>
      <c r="AK1074" s="14"/>
      <c r="AL1074" s="14"/>
    </row>
    <row r="1075" ht="14.25" customHeight="1">
      <c r="A1075" s="14"/>
      <c r="B1075" s="14"/>
      <c r="C1075" s="27"/>
      <c r="D1075" s="14"/>
      <c r="F1075" s="27"/>
      <c r="G1075" s="14"/>
      <c r="H1075" s="14"/>
      <c r="I1075" s="14"/>
      <c r="J1075" s="27"/>
      <c r="K1075" s="27"/>
      <c r="L1075" s="27"/>
      <c r="M1075" s="27"/>
      <c r="N1075" s="27"/>
      <c r="O1075" s="27"/>
      <c r="P1075" s="27"/>
      <c r="Q1075" s="27"/>
      <c r="R1075" s="14"/>
      <c r="S1075" s="14"/>
      <c r="T1075" s="14"/>
      <c r="U1075" s="14"/>
      <c r="V1075" s="66"/>
      <c r="W1075" s="14"/>
      <c r="X1075" s="27"/>
      <c r="Y1075" s="29"/>
      <c r="Z1075" s="14"/>
      <c r="AA1075" s="27"/>
      <c r="AB1075" s="27"/>
      <c r="AC1075" s="27"/>
      <c r="AD1075" s="14"/>
      <c r="AE1075" s="14"/>
      <c r="AF1075" s="14"/>
    </row>
    <row r="1076" ht="14.25" customHeight="1">
      <c r="A1076" s="39">
        <v>8.0</v>
      </c>
      <c r="B1076" s="37">
        <v>45679.0</v>
      </c>
      <c r="C1076" s="38">
        <f t="shared" ref="C1076:C1077" si="1274">B$3-B1076</f>
        <v>233</v>
      </c>
      <c r="D1076" s="39" t="s">
        <v>820</v>
      </c>
      <c r="E1076" s="40">
        <v>1.2236543E7</v>
      </c>
      <c r="F1076" s="36" t="s">
        <v>52</v>
      </c>
      <c r="G1076" s="36">
        <v>28.0</v>
      </c>
      <c r="H1076" s="36">
        <v>3.0</v>
      </c>
      <c r="I1076" s="36">
        <v>1.0</v>
      </c>
      <c r="J1076" s="36">
        <v>32.0</v>
      </c>
      <c r="O1076" s="14"/>
      <c r="P1076" s="14"/>
      <c r="Q1076" s="14"/>
      <c r="R1076" s="39" t="s">
        <v>821</v>
      </c>
      <c r="S1076" s="39" t="s">
        <v>822</v>
      </c>
      <c r="T1076" s="39" t="s">
        <v>179</v>
      </c>
      <c r="U1076" s="39" t="s">
        <v>28</v>
      </c>
      <c r="V1076" s="81">
        <v>84043.0</v>
      </c>
      <c r="W1076" s="39" t="s">
        <v>35</v>
      </c>
      <c r="X1076" s="36" t="s">
        <v>64</v>
      </c>
      <c r="Y1076" s="37">
        <f t="shared" ref="Y1076:Y1077" si="1276">IF(X1076="V",B1076,IF(X1076="C",B1076,""))</f>
        <v>45679</v>
      </c>
      <c r="Z1076" s="37">
        <v>45706.0</v>
      </c>
      <c r="AA1076" s="36" t="s">
        <v>823</v>
      </c>
      <c r="AB1076" s="36" t="str">
        <f t="shared" ref="AB1076:AB1077" si="1277">IF(X1076="V",B$3-Y1076,IF(X1076="C","",""))</f>
        <v/>
      </c>
      <c r="AC1076" s="38">
        <f t="shared" ref="AC1076:AC1077" si="1278">IF(X1076="","",IF(X1076="V","",IF(X1076="C",Z1076-Y1076,"Yikes")))</f>
        <v>27</v>
      </c>
      <c r="AD1076" s="39" t="s">
        <v>824</v>
      </c>
      <c r="AF1076" s="14"/>
      <c r="AG1076" s="14"/>
      <c r="AH1076" s="14"/>
      <c r="AI1076" s="14"/>
      <c r="AJ1076" s="14"/>
      <c r="AK1076" s="14"/>
      <c r="AL1076" s="14"/>
    </row>
    <row r="1077" ht="14.25" customHeight="1">
      <c r="A1077" s="14">
        <v>12.0</v>
      </c>
      <c r="B1077" s="30">
        <v>45699.0</v>
      </c>
      <c r="C1077" s="31">
        <f t="shared" si="1274"/>
        <v>213</v>
      </c>
      <c r="D1077" s="14" t="s">
        <v>963</v>
      </c>
      <c r="E1077" s="34">
        <v>4473.0</v>
      </c>
      <c r="F1077" s="27" t="s">
        <v>52</v>
      </c>
      <c r="G1077" s="27">
        <v>40.0</v>
      </c>
      <c r="H1077" s="27">
        <v>4.0</v>
      </c>
      <c r="I1077" s="27">
        <v>1.0</v>
      </c>
      <c r="J1077" s="27">
        <v>45.0</v>
      </c>
      <c r="K1077" s="27"/>
      <c r="L1077" s="27"/>
      <c r="M1077" s="27"/>
      <c r="N1077" s="27"/>
      <c r="O1077" s="45" t="str">
        <f t="shared" ref="O1077:P1077" si="1275">IF(M1077&gt;0,1,"")</f>
        <v/>
      </c>
      <c r="P1077" s="45" t="str">
        <f t="shared" si="1275"/>
        <v/>
      </c>
      <c r="Q1077" s="45"/>
      <c r="R1077" s="14" t="s">
        <v>964</v>
      </c>
      <c r="S1077" s="35" t="s">
        <v>966</v>
      </c>
      <c r="T1077" s="35" t="s">
        <v>186</v>
      </c>
      <c r="U1077" s="35" t="s">
        <v>28</v>
      </c>
      <c r="V1077" s="144">
        <v>84116.0</v>
      </c>
      <c r="W1077" s="14" t="s">
        <v>29</v>
      </c>
      <c r="X1077" s="27" t="s">
        <v>64</v>
      </c>
      <c r="Y1077" s="29">
        <f t="shared" si="1276"/>
        <v>45699</v>
      </c>
      <c r="Z1077" s="30">
        <v>45707.0</v>
      </c>
      <c r="AA1077" s="27" t="s">
        <v>967</v>
      </c>
      <c r="AB1077" s="27" t="str">
        <f t="shared" si="1277"/>
        <v/>
      </c>
      <c r="AC1077" s="31">
        <f t="shared" si="1278"/>
        <v>8</v>
      </c>
      <c r="AD1077" s="14" t="s">
        <v>968</v>
      </c>
      <c r="AF1077" s="14"/>
      <c r="AG1077" s="14"/>
      <c r="AH1077" s="14"/>
      <c r="AI1077" s="14"/>
      <c r="AJ1077" s="14"/>
      <c r="AK1077" s="14"/>
      <c r="AL1077" s="14"/>
    </row>
    <row r="1078" ht="14.25" customHeight="1">
      <c r="A1078" s="14"/>
      <c r="B1078" s="14"/>
      <c r="C1078" s="27"/>
      <c r="D1078" s="14"/>
      <c r="F1078" s="27"/>
      <c r="G1078" s="14"/>
      <c r="H1078" s="14"/>
      <c r="I1078" s="14"/>
      <c r="J1078" s="27"/>
      <c r="K1078" s="27"/>
      <c r="L1078" s="27"/>
      <c r="M1078" s="27"/>
      <c r="N1078" s="27"/>
      <c r="O1078" s="27"/>
      <c r="P1078" s="27"/>
      <c r="Q1078" s="27"/>
      <c r="R1078" s="14"/>
      <c r="S1078" s="14"/>
      <c r="T1078" s="14"/>
      <c r="U1078" s="14"/>
      <c r="V1078" s="66"/>
      <c r="W1078" s="14"/>
      <c r="X1078" s="27"/>
      <c r="Y1078" s="29"/>
      <c r="Z1078" s="14"/>
      <c r="AA1078" s="27"/>
      <c r="AB1078" s="27"/>
      <c r="AC1078" s="27"/>
      <c r="AD1078" s="14"/>
      <c r="AE1078" s="14"/>
      <c r="AF1078" s="14"/>
    </row>
    <row r="1079" ht="14.25" customHeight="1">
      <c r="A1079" s="14">
        <v>4.0</v>
      </c>
      <c r="B1079" s="30">
        <v>45700.0</v>
      </c>
      <c r="C1079" s="31">
        <f t="shared" ref="C1079:C1080" si="1280">B$3-B1079</f>
        <v>212</v>
      </c>
      <c r="D1079" s="14" t="s">
        <v>980</v>
      </c>
      <c r="E1079" s="34">
        <v>28679.0</v>
      </c>
      <c r="F1079" s="27" t="s">
        <v>52</v>
      </c>
      <c r="G1079" s="27">
        <v>16.0</v>
      </c>
      <c r="H1079" s="27">
        <v>2.0</v>
      </c>
      <c r="I1079" s="27">
        <v>1.0</v>
      </c>
      <c r="J1079" s="27">
        <v>19.0</v>
      </c>
      <c r="K1079" s="27"/>
      <c r="L1079" s="27"/>
      <c r="M1079" s="27"/>
      <c r="N1079" s="27"/>
      <c r="O1079" s="45" t="str">
        <f t="shared" ref="O1079:P1079" si="1279">IF(M1079&gt;0,1,"")</f>
        <v/>
      </c>
      <c r="P1079" s="45" t="str">
        <f t="shared" si="1279"/>
        <v/>
      </c>
      <c r="Q1079" s="45"/>
      <c r="R1079" s="14" t="s">
        <v>981</v>
      </c>
      <c r="S1079" s="35" t="s">
        <v>982</v>
      </c>
      <c r="T1079" s="35" t="s">
        <v>195</v>
      </c>
      <c r="U1079" s="35" t="s">
        <v>28</v>
      </c>
      <c r="V1079" s="144">
        <v>84047.0</v>
      </c>
      <c r="W1079" s="35" t="s">
        <v>29</v>
      </c>
      <c r="X1079" s="42" t="s">
        <v>64</v>
      </c>
      <c r="Y1079" s="29">
        <f t="shared" ref="Y1079:Y1080" si="1282">IF(X1079="V",B1079,IF(X1079="C",B1079,""))</f>
        <v>45700</v>
      </c>
      <c r="Z1079" s="30">
        <v>45712.0</v>
      </c>
      <c r="AA1079" s="27" t="s">
        <v>983</v>
      </c>
      <c r="AB1079" s="27" t="str">
        <f t="shared" ref="AB1079:AB1080" si="1283">IF(X1079="V",B$3-Y1079,IF(X1079="C","",""))</f>
        <v/>
      </c>
      <c r="AC1079" s="31">
        <f t="shared" ref="AC1079:AC1080" si="1284">IF(X1079="","",IF(X1079="V","",IF(X1079="C",Z1079-Y1079,"Yikes")))</f>
        <v>12</v>
      </c>
      <c r="AD1079" s="14" t="s">
        <v>984</v>
      </c>
      <c r="AF1079" s="14"/>
      <c r="AG1079" s="14"/>
      <c r="AH1079" s="14"/>
      <c r="AI1079" s="14"/>
      <c r="AJ1079" s="14"/>
      <c r="AK1079" s="14"/>
      <c r="AL1079" s="14"/>
    </row>
    <row r="1080" ht="14.25" customHeight="1">
      <c r="A1080" s="14"/>
      <c r="B1080" s="30">
        <v>45715.0</v>
      </c>
      <c r="C1080" s="31">
        <f t="shared" si="1280"/>
        <v>197</v>
      </c>
      <c r="D1080" s="14" t="s">
        <v>1057</v>
      </c>
      <c r="E1080" s="34">
        <v>63594.0</v>
      </c>
      <c r="F1080" s="27" t="s">
        <v>52</v>
      </c>
      <c r="G1080" s="27">
        <v>28.0</v>
      </c>
      <c r="H1080" s="27">
        <v>3.0</v>
      </c>
      <c r="I1080" s="27">
        <v>1.0</v>
      </c>
      <c r="J1080" s="27">
        <v>32.0</v>
      </c>
      <c r="K1080" s="27"/>
      <c r="L1080" s="27"/>
      <c r="M1080" s="27"/>
      <c r="N1080" s="27"/>
      <c r="O1080" s="45" t="str">
        <f t="shared" ref="O1080:P1080" si="1281">IF(M1080&gt;0,1,"")</f>
        <v/>
      </c>
      <c r="P1080" s="45" t="str">
        <f t="shared" si="1281"/>
        <v/>
      </c>
      <c r="Q1080" s="45"/>
      <c r="R1080" s="14" t="s">
        <v>1058</v>
      </c>
      <c r="S1080" s="35" t="s">
        <v>1060</v>
      </c>
      <c r="T1080" s="35" t="s">
        <v>186</v>
      </c>
      <c r="U1080" s="35" t="s">
        <v>28</v>
      </c>
      <c r="V1080" s="144">
        <v>84106.0</v>
      </c>
      <c r="W1080" s="35" t="s">
        <v>29</v>
      </c>
      <c r="X1080" s="42" t="s">
        <v>64</v>
      </c>
      <c r="Y1080" s="29">
        <f t="shared" si="1282"/>
        <v>45715</v>
      </c>
      <c r="Z1080" s="30">
        <v>45715.0</v>
      </c>
      <c r="AA1080" s="27" t="s">
        <v>1061</v>
      </c>
      <c r="AB1080" s="27" t="str">
        <f t="shared" si="1283"/>
        <v/>
      </c>
      <c r="AC1080" s="31">
        <f t="shared" si="1284"/>
        <v>0</v>
      </c>
      <c r="AD1080" s="14" t="s">
        <v>1062</v>
      </c>
      <c r="AE1080" s="14"/>
      <c r="AF1080" s="14"/>
    </row>
    <row r="1081" ht="14.25" customHeight="1">
      <c r="A1081" s="14"/>
      <c r="B1081" s="14"/>
      <c r="C1081" s="27"/>
      <c r="D1081" s="14"/>
      <c r="F1081" s="27"/>
      <c r="G1081" s="14"/>
      <c r="H1081" s="14"/>
      <c r="I1081" s="14"/>
      <c r="J1081" s="27"/>
      <c r="K1081" s="27"/>
      <c r="L1081" s="27"/>
      <c r="M1081" s="27"/>
      <c r="N1081" s="27"/>
      <c r="O1081" s="27"/>
      <c r="P1081" s="27"/>
      <c r="Q1081" s="27"/>
      <c r="R1081" s="14"/>
      <c r="S1081" s="14"/>
      <c r="T1081" s="14"/>
      <c r="U1081" s="14"/>
      <c r="V1081" s="66"/>
      <c r="W1081" s="14"/>
      <c r="X1081" s="27"/>
      <c r="Y1081" s="29"/>
      <c r="Z1081" s="14"/>
      <c r="AA1081" s="27"/>
      <c r="AB1081" s="27"/>
      <c r="AC1081" s="27"/>
      <c r="AD1081" s="14"/>
      <c r="AE1081" s="14"/>
      <c r="AF1081" s="14"/>
    </row>
    <row r="1082" ht="14.25" customHeight="1">
      <c r="A1082" s="14">
        <v>16.0</v>
      </c>
      <c r="B1082" s="30">
        <v>45687.0</v>
      </c>
      <c r="C1082" s="31">
        <f t="shared" ref="C1082:C1087" si="1286">B$3-B1082</f>
        <v>225</v>
      </c>
      <c r="D1082" s="14" t="s">
        <v>871</v>
      </c>
      <c r="E1082" s="34">
        <v>123414.0</v>
      </c>
      <c r="F1082" s="27" t="s">
        <v>52</v>
      </c>
      <c r="G1082" s="27">
        <v>52.0</v>
      </c>
      <c r="H1082" s="27">
        <v>4.0</v>
      </c>
      <c r="I1082" s="27">
        <v>1.0</v>
      </c>
      <c r="J1082" s="27">
        <v>57.0</v>
      </c>
      <c r="K1082" s="27"/>
      <c r="L1082" s="27"/>
      <c r="M1082" s="27"/>
      <c r="N1082" s="27"/>
      <c r="O1082" s="45" t="str">
        <f t="shared" ref="O1082:P1082" si="1285">IF(M1082&gt;0,1,"")</f>
        <v/>
      </c>
      <c r="P1082" s="45" t="str">
        <f t="shared" si="1285"/>
        <v/>
      </c>
      <c r="Q1082" s="45"/>
      <c r="R1082" s="66" t="s">
        <v>872</v>
      </c>
      <c r="S1082" s="35" t="s">
        <v>874</v>
      </c>
      <c r="T1082" s="35" t="s">
        <v>453</v>
      </c>
      <c r="U1082" s="35" t="s">
        <v>875</v>
      </c>
      <c r="V1082" s="144">
        <v>84084.0</v>
      </c>
      <c r="W1082" s="35" t="s">
        <v>29</v>
      </c>
      <c r="X1082" s="42" t="s">
        <v>64</v>
      </c>
      <c r="Y1082" s="29">
        <f t="shared" ref="Y1082:Y1087" si="1287">IF(X1082="V",B1082,IF(X1082="C",B1082,""))</f>
        <v>45687</v>
      </c>
      <c r="Z1082" s="30">
        <v>45721.0</v>
      </c>
      <c r="AA1082" s="27" t="s">
        <v>876</v>
      </c>
      <c r="AB1082" s="27" t="str">
        <f t="shared" ref="AB1082:AB1087" si="1288">IF(X1082="V",B$3-Y1082,IF(X1082="C","",""))</f>
        <v/>
      </c>
      <c r="AC1082" s="31">
        <f t="shared" ref="AC1082:AC1087" si="1289">IF(X1082="","",IF(X1082="V","",IF(X1082="C",Z1082-Y1082,"Yikes")))</f>
        <v>34</v>
      </c>
      <c r="AD1082" s="14" t="s">
        <v>877</v>
      </c>
      <c r="AF1082" s="14"/>
      <c r="AG1082" s="14"/>
      <c r="AH1082" s="14"/>
      <c r="AI1082" s="14"/>
      <c r="AJ1082" s="14"/>
      <c r="AK1082" s="14"/>
      <c r="AL1082" s="14"/>
    </row>
    <row r="1083" ht="14.25" customHeight="1">
      <c r="A1083" s="14">
        <v>8.0</v>
      </c>
      <c r="B1083" s="30">
        <v>45701.0</v>
      </c>
      <c r="C1083" s="31">
        <f t="shared" si="1286"/>
        <v>211</v>
      </c>
      <c r="D1083" s="14" t="s">
        <v>985</v>
      </c>
      <c r="E1083" s="34">
        <v>889098.0</v>
      </c>
      <c r="F1083" s="27" t="s">
        <v>52</v>
      </c>
      <c r="G1083" s="65">
        <v>28.0</v>
      </c>
      <c r="H1083" s="65">
        <v>3.0</v>
      </c>
      <c r="I1083" s="65">
        <v>1.0</v>
      </c>
      <c r="J1083" s="65">
        <v>32.0</v>
      </c>
      <c r="K1083" s="65"/>
      <c r="L1083" s="65"/>
      <c r="M1083" s="65"/>
      <c r="N1083" s="65"/>
      <c r="O1083" s="45"/>
      <c r="P1083" s="45"/>
      <c r="Q1083" s="45"/>
      <c r="R1083" s="14" t="s">
        <v>986</v>
      </c>
      <c r="S1083" s="66" t="s">
        <v>988</v>
      </c>
      <c r="T1083" s="14" t="s">
        <v>200</v>
      </c>
      <c r="U1083" s="14" t="s">
        <v>28</v>
      </c>
      <c r="V1083" s="66">
        <v>84047.0</v>
      </c>
      <c r="W1083" s="35" t="s">
        <v>29</v>
      </c>
      <c r="X1083" s="42" t="s">
        <v>64</v>
      </c>
      <c r="Y1083" s="29">
        <f t="shared" si="1287"/>
        <v>45701</v>
      </c>
      <c r="Z1083" s="30">
        <v>45721.0</v>
      </c>
      <c r="AA1083" s="27" t="s">
        <v>989</v>
      </c>
      <c r="AB1083" s="27" t="str">
        <f t="shared" si="1288"/>
        <v/>
      </c>
      <c r="AC1083" s="31">
        <f t="shared" si="1289"/>
        <v>20</v>
      </c>
      <c r="AD1083" s="14" t="s">
        <v>990</v>
      </c>
      <c r="AF1083" s="14"/>
      <c r="AG1083" s="14"/>
      <c r="AH1083" s="14"/>
      <c r="AI1083" s="14"/>
      <c r="AJ1083" s="14"/>
      <c r="AK1083" s="14"/>
      <c r="AL1083" s="14"/>
    </row>
    <row r="1084" ht="14.25" customHeight="1">
      <c r="A1084" s="14">
        <v>12.0</v>
      </c>
      <c r="B1084" s="30">
        <v>45691.0</v>
      </c>
      <c r="C1084" s="31">
        <f t="shared" si="1286"/>
        <v>221</v>
      </c>
      <c r="D1084" s="14" t="s">
        <v>896</v>
      </c>
      <c r="E1084" s="34">
        <v>96607.0</v>
      </c>
      <c r="F1084" s="27" t="s">
        <v>52</v>
      </c>
      <c r="G1084" s="27">
        <v>36.0</v>
      </c>
      <c r="H1084" s="27">
        <v>2.0</v>
      </c>
      <c r="I1084" s="27">
        <v>1.0</v>
      </c>
      <c r="J1084" s="27">
        <v>39.0</v>
      </c>
      <c r="K1084" s="27"/>
      <c r="L1084" s="27"/>
      <c r="M1084" s="27"/>
      <c r="N1084" s="27"/>
      <c r="O1084" s="45" t="str">
        <f t="shared" ref="O1084:P1084" si="1290">IF(M1084&gt;0,1,"")</f>
        <v/>
      </c>
      <c r="P1084" s="45" t="str">
        <f t="shared" si="1290"/>
        <v/>
      </c>
      <c r="Q1084" s="45"/>
      <c r="R1084" s="14" t="s">
        <v>897</v>
      </c>
      <c r="S1084" s="35" t="s">
        <v>898</v>
      </c>
      <c r="T1084" s="35" t="s">
        <v>641</v>
      </c>
      <c r="U1084" s="35" t="s">
        <v>28</v>
      </c>
      <c r="V1084" s="144">
        <v>84095.0</v>
      </c>
      <c r="W1084" s="35" t="s">
        <v>29</v>
      </c>
      <c r="X1084" s="42" t="s">
        <v>64</v>
      </c>
      <c r="Y1084" s="29">
        <f t="shared" si="1287"/>
        <v>45691</v>
      </c>
      <c r="Z1084" s="29">
        <v>45722.0</v>
      </c>
      <c r="AA1084" s="27" t="s">
        <v>899</v>
      </c>
      <c r="AB1084" s="27" t="str">
        <f t="shared" si="1288"/>
        <v/>
      </c>
      <c r="AC1084" s="31">
        <f t="shared" si="1289"/>
        <v>31</v>
      </c>
      <c r="AD1084" s="14" t="s">
        <v>900</v>
      </c>
      <c r="AF1084" s="14"/>
      <c r="AG1084" s="14"/>
      <c r="AH1084" s="14"/>
      <c r="AI1084" s="14"/>
      <c r="AJ1084" s="14"/>
      <c r="AK1084" s="14"/>
      <c r="AL1084" s="14"/>
    </row>
    <row r="1085" ht="14.25" customHeight="1">
      <c r="A1085" s="14">
        <v>8.0</v>
      </c>
      <c r="B1085" s="30">
        <v>45687.0</v>
      </c>
      <c r="C1085" s="31">
        <f t="shared" si="1286"/>
        <v>225</v>
      </c>
      <c r="D1085" s="14" t="s">
        <v>878</v>
      </c>
      <c r="E1085" s="34">
        <v>93127.0</v>
      </c>
      <c r="F1085" s="27" t="s">
        <v>52</v>
      </c>
      <c r="G1085" s="27">
        <v>32.0</v>
      </c>
      <c r="H1085" s="27">
        <v>3.0</v>
      </c>
      <c r="I1085" s="27">
        <v>1.0</v>
      </c>
      <c r="J1085" s="27">
        <v>36.0</v>
      </c>
      <c r="K1085" s="27"/>
      <c r="L1085" s="27"/>
      <c r="M1085" s="27"/>
      <c r="N1085" s="27"/>
      <c r="O1085" s="45" t="str">
        <f t="shared" ref="O1085:P1085" si="1291">IF(M1085&gt;0,1,"")</f>
        <v/>
      </c>
      <c r="P1085" s="45" t="str">
        <f t="shared" si="1291"/>
        <v/>
      </c>
      <c r="Q1085" s="45"/>
      <c r="R1085" s="14" t="s">
        <v>879</v>
      </c>
      <c r="S1085" s="35" t="s">
        <v>881</v>
      </c>
      <c r="T1085" s="35" t="s">
        <v>27</v>
      </c>
      <c r="U1085" s="35" t="s">
        <v>28</v>
      </c>
      <c r="V1085" s="144">
        <v>84094.0</v>
      </c>
      <c r="W1085" s="35" t="s">
        <v>29</v>
      </c>
      <c r="X1085" s="42" t="s">
        <v>64</v>
      </c>
      <c r="Y1085" s="29">
        <f t="shared" si="1287"/>
        <v>45687</v>
      </c>
      <c r="Z1085" s="30">
        <v>45722.0</v>
      </c>
      <c r="AA1085" s="27" t="s">
        <v>882</v>
      </c>
      <c r="AB1085" s="27" t="str">
        <f t="shared" si="1288"/>
        <v/>
      </c>
      <c r="AC1085" s="31">
        <f t="shared" si="1289"/>
        <v>35</v>
      </c>
      <c r="AD1085" s="14" t="s">
        <v>883</v>
      </c>
      <c r="AF1085" s="14"/>
      <c r="AG1085" s="14"/>
      <c r="AH1085" s="14"/>
      <c r="AI1085" s="14"/>
      <c r="AJ1085" s="14"/>
      <c r="AK1085" s="14"/>
      <c r="AL1085" s="14"/>
    </row>
    <row r="1086" ht="14.25" customHeight="1">
      <c r="A1086" s="14">
        <v>8.0</v>
      </c>
      <c r="B1086" s="30">
        <v>45693.0</v>
      </c>
      <c r="C1086" s="31">
        <f t="shared" si="1286"/>
        <v>219</v>
      </c>
      <c r="D1086" s="14" t="s">
        <v>4342</v>
      </c>
      <c r="E1086" s="34">
        <v>37581.0</v>
      </c>
      <c r="F1086" s="27" t="s">
        <v>52</v>
      </c>
      <c r="G1086" s="27">
        <v>36.0</v>
      </c>
      <c r="H1086" s="27">
        <v>3.0</v>
      </c>
      <c r="I1086" s="27">
        <v>1.0</v>
      </c>
      <c r="J1086" s="27">
        <v>40.0</v>
      </c>
      <c r="K1086" s="27"/>
      <c r="L1086" s="27"/>
      <c r="M1086" s="27"/>
      <c r="N1086" s="27"/>
      <c r="O1086" s="45" t="str">
        <f t="shared" ref="O1086:P1086" si="1292">IF(M1086&gt;0,1,"")</f>
        <v/>
      </c>
      <c r="P1086" s="45" t="str">
        <f t="shared" si="1292"/>
        <v/>
      </c>
      <c r="Q1086" s="45"/>
      <c r="R1086" s="14" t="s">
        <v>1729</v>
      </c>
      <c r="S1086" s="35" t="s">
        <v>1730</v>
      </c>
      <c r="T1086" s="35" t="s">
        <v>195</v>
      </c>
      <c r="U1086" s="35" t="s">
        <v>28</v>
      </c>
      <c r="V1086" s="144">
        <v>84047.0</v>
      </c>
      <c r="W1086" s="35" t="s">
        <v>29</v>
      </c>
      <c r="X1086" s="42" t="s">
        <v>64</v>
      </c>
      <c r="Y1086" s="29">
        <f t="shared" si="1287"/>
        <v>45693</v>
      </c>
      <c r="Z1086" s="30">
        <v>45722.0</v>
      </c>
      <c r="AA1086" s="27" t="s">
        <v>4343</v>
      </c>
      <c r="AB1086" s="27" t="str">
        <f t="shared" si="1288"/>
        <v/>
      </c>
      <c r="AC1086" s="31">
        <f t="shared" si="1289"/>
        <v>29</v>
      </c>
      <c r="AD1086" s="14" t="s">
        <v>4344</v>
      </c>
      <c r="AF1086" s="14"/>
      <c r="AG1086" s="14"/>
      <c r="AH1086" s="14"/>
      <c r="AI1086" s="14"/>
      <c r="AJ1086" s="14"/>
      <c r="AK1086" s="14"/>
      <c r="AL1086" s="14"/>
    </row>
    <row r="1087" ht="14.25" customHeight="1">
      <c r="A1087" s="14">
        <v>16.0</v>
      </c>
      <c r="B1087" s="30">
        <v>45680.0</v>
      </c>
      <c r="C1087" s="31">
        <f t="shared" si="1286"/>
        <v>232</v>
      </c>
      <c r="D1087" s="14" t="s">
        <v>825</v>
      </c>
      <c r="E1087" s="34">
        <v>117932.0</v>
      </c>
      <c r="F1087" s="27" t="s">
        <v>52</v>
      </c>
      <c r="G1087" s="27">
        <v>80.0</v>
      </c>
      <c r="H1087" s="27">
        <v>4.0</v>
      </c>
      <c r="I1087" s="27">
        <v>2.0</v>
      </c>
      <c r="J1087" s="27">
        <v>86.0</v>
      </c>
      <c r="K1087" s="27"/>
      <c r="L1087" s="27"/>
      <c r="M1087" s="27"/>
      <c r="N1087" s="27"/>
      <c r="O1087" s="45" t="str">
        <f>IF(M1087&gt;0,1,"")</f>
        <v/>
      </c>
      <c r="P1087" s="45" t="str">
        <f>IF(N1058&gt;0,1,"")</f>
        <v/>
      </c>
      <c r="Q1087" s="45"/>
      <c r="R1087" s="14" t="s">
        <v>826</v>
      </c>
      <c r="S1087" s="14" t="s">
        <v>828</v>
      </c>
      <c r="T1087" s="14" t="s">
        <v>453</v>
      </c>
      <c r="U1087" s="14" t="s">
        <v>28</v>
      </c>
      <c r="V1087" s="66">
        <v>84084.0</v>
      </c>
      <c r="W1087" s="14" t="s">
        <v>29</v>
      </c>
      <c r="X1087" s="27" t="s">
        <v>64</v>
      </c>
      <c r="Y1087" s="30">
        <f t="shared" si="1287"/>
        <v>45680</v>
      </c>
      <c r="Z1087" s="30">
        <v>45723.0</v>
      </c>
      <c r="AA1087" s="27" t="s">
        <v>829</v>
      </c>
      <c r="AB1087" s="27" t="str">
        <f t="shared" si="1288"/>
        <v/>
      </c>
      <c r="AC1087" s="31">
        <f t="shared" si="1289"/>
        <v>43</v>
      </c>
      <c r="AD1087" s="14" t="s">
        <v>830</v>
      </c>
      <c r="AF1087" s="14"/>
      <c r="AG1087" s="14"/>
      <c r="AH1087" s="59"/>
      <c r="AI1087" s="59"/>
      <c r="AJ1087" s="14"/>
      <c r="AK1087" s="14"/>
      <c r="AL1087" s="14"/>
    </row>
    <row r="1088" ht="14.25" customHeight="1">
      <c r="A1088" s="14"/>
      <c r="B1088" s="14"/>
      <c r="C1088" s="27"/>
      <c r="D1088" s="14"/>
      <c r="F1088" s="27"/>
      <c r="G1088" s="14"/>
      <c r="H1088" s="14"/>
      <c r="I1088" s="14"/>
      <c r="J1088" s="27"/>
      <c r="K1088" s="27"/>
      <c r="L1088" s="27"/>
      <c r="M1088" s="27"/>
      <c r="N1088" s="27"/>
      <c r="O1088" s="27"/>
      <c r="P1088" s="27"/>
      <c r="Q1088" s="27"/>
      <c r="R1088" s="14"/>
      <c r="S1088" s="14"/>
      <c r="T1088" s="14"/>
      <c r="U1088" s="14"/>
      <c r="V1088" s="66"/>
      <c r="W1088" s="14"/>
      <c r="X1088" s="27"/>
      <c r="Y1088" s="29"/>
      <c r="Z1088" s="14"/>
      <c r="AA1088" s="27"/>
      <c r="AB1088" s="27"/>
      <c r="AC1088" s="27"/>
      <c r="AD1088" s="14"/>
      <c r="AE1088" s="14"/>
      <c r="AF1088" s="14"/>
    </row>
    <row r="1089" ht="14.25" customHeight="1">
      <c r="A1089" s="14">
        <v>16.0</v>
      </c>
      <c r="B1089" s="30">
        <v>45708.0</v>
      </c>
      <c r="C1089" s="31">
        <f t="shared" ref="C1089:C1090" si="1294">B$3-B1089</f>
        <v>204</v>
      </c>
      <c r="D1089" s="14" t="s">
        <v>1022</v>
      </c>
      <c r="E1089" s="34">
        <v>79036.0</v>
      </c>
      <c r="F1089" s="27" t="s">
        <v>52</v>
      </c>
      <c r="G1089" s="27">
        <v>48.0</v>
      </c>
      <c r="H1089" s="27">
        <v>3.0</v>
      </c>
      <c r="I1089" s="27">
        <v>1.0</v>
      </c>
      <c r="J1089" s="27">
        <v>52.0</v>
      </c>
      <c r="K1089" s="27"/>
      <c r="L1089" s="27"/>
      <c r="M1089" s="27"/>
      <c r="N1089" s="27"/>
      <c r="O1089" s="45" t="str">
        <f t="shared" ref="O1089:P1089" si="1293">IF(M1089&gt;0,1,"")</f>
        <v/>
      </c>
      <c r="P1089" s="45" t="str">
        <f t="shared" si="1293"/>
        <v/>
      </c>
      <c r="Q1089" s="45"/>
      <c r="R1089" s="14" t="s">
        <v>1023</v>
      </c>
      <c r="S1089" s="35" t="s">
        <v>1025</v>
      </c>
      <c r="T1089" s="35" t="s">
        <v>108</v>
      </c>
      <c r="U1089" s="35" t="s">
        <v>28</v>
      </c>
      <c r="V1089" s="144">
        <v>84020.0</v>
      </c>
      <c r="W1089" s="35" t="s">
        <v>29</v>
      </c>
      <c r="X1089" s="42" t="s">
        <v>64</v>
      </c>
      <c r="Y1089" s="29">
        <f t="shared" ref="Y1089:Y1090" si="1295">IF(X1089="V",B1089,IF(X1089="C",B1089,""))</f>
        <v>45708</v>
      </c>
      <c r="Z1089" s="30">
        <v>45728.0</v>
      </c>
      <c r="AA1089" s="27" t="s">
        <v>1026</v>
      </c>
      <c r="AB1089" s="27" t="str">
        <f t="shared" ref="AB1089:AB1090" si="1296">IF(X1089="V",B$3-Y1089,IF(X1089="C","",""))</f>
        <v/>
      </c>
      <c r="AC1089" s="31">
        <f t="shared" ref="AC1089:AC1090" si="1297">IF(X1089="","",IF(X1089="V","",IF(X1089="C",Z1089-Y1089,"Yikes")))</f>
        <v>20</v>
      </c>
      <c r="AD1089" s="14" t="s">
        <v>1027</v>
      </c>
      <c r="AF1089" s="14"/>
      <c r="AG1089" s="14"/>
      <c r="AH1089" s="14"/>
      <c r="AI1089" s="14"/>
      <c r="AJ1089" s="14"/>
      <c r="AK1089" s="14"/>
      <c r="AL1089" s="14"/>
    </row>
    <row r="1090" ht="14.25" customHeight="1">
      <c r="A1090" s="14">
        <v>20.0</v>
      </c>
      <c r="B1090" s="30">
        <v>45714.0</v>
      </c>
      <c r="C1090" s="27">
        <f t="shared" si="1294"/>
        <v>198</v>
      </c>
      <c r="D1090" s="14" t="s">
        <v>1049</v>
      </c>
      <c r="E1090" s="34">
        <v>889277.0</v>
      </c>
      <c r="F1090" s="27" t="s">
        <v>52</v>
      </c>
      <c r="G1090" s="27">
        <v>80.0</v>
      </c>
      <c r="H1090" s="27">
        <v>5.0</v>
      </c>
      <c r="I1090" s="27">
        <v>2.0</v>
      </c>
      <c r="J1090" s="27">
        <v>87.0</v>
      </c>
      <c r="K1090" s="27"/>
      <c r="L1090" s="27"/>
      <c r="M1090" s="27"/>
      <c r="N1090" s="27"/>
      <c r="O1090" s="27"/>
      <c r="P1090" s="27"/>
      <c r="Q1090" s="27"/>
      <c r="R1090" s="14" t="s">
        <v>1050</v>
      </c>
      <c r="S1090" s="14" t="s">
        <v>1051</v>
      </c>
      <c r="T1090" s="14" t="s">
        <v>617</v>
      </c>
      <c r="U1090" s="14" t="s">
        <v>28</v>
      </c>
      <c r="V1090" s="66">
        <v>84044.0</v>
      </c>
      <c r="W1090" s="14" t="s">
        <v>29</v>
      </c>
      <c r="X1090" s="27" t="s">
        <v>1642</v>
      </c>
      <c r="Y1090" s="29">
        <f t="shared" si="1295"/>
        <v>45714</v>
      </c>
      <c r="Z1090" s="30"/>
      <c r="AA1090" s="27"/>
      <c r="AB1090" s="27">
        <f t="shared" si="1296"/>
        <v>198</v>
      </c>
      <c r="AC1090" s="31" t="str">
        <f t="shared" si="1297"/>
        <v/>
      </c>
      <c r="AD1090" s="14" t="s">
        <v>1053</v>
      </c>
      <c r="AF1090" s="14"/>
      <c r="AG1090" s="14"/>
      <c r="AH1090" s="14"/>
      <c r="AI1090" s="14"/>
      <c r="AJ1090" s="14"/>
      <c r="AK1090" s="14"/>
      <c r="AL1090" s="14"/>
    </row>
    <row r="1091" ht="14.25" customHeight="1">
      <c r="A1091" s="14"/>
      <c r="B1091" s="14"/>
      <c r="C1091" s="27"/>
      <c r="D1091" s="14"/>
      <c r="F1091" s="27"/>
      <c r="G1091" s="14"/>
      <c r="H1091" s="14"/>
      <c r="I1091" s="14"/>
      <c r="J1091" s="27"/>
      <c r="K1091" s="27"/>
      <c r="L1091" s="27"/>
      <c r="M1091" s="27"/>
      <c r="N1091" s="27"/>
      <c r="O1091" s="27"/>
      <c r="P1091" s="27"/>
      <c r="Q1091" s="27"/>
      <c r="R1091" s="14"/>
      <c r="S1091" s="14"/>
      <c r="T1091" s="14"/>
      <c r="U1091" s="14"/>
      <c r="V1091" s="66"/>
      <c r="W1091" s="14"/>
      <c r="X1091" s="27"/>
      <c r="Y1091" s="29"/>
      <c r="Z1091" s="14"/>
      <c r="AA1091" s="27"/>
      <c r="AB1091" s="27"/>
      <c r="AC1091" s="27"/>
      <c r="AD1091" s="14"/>
      <c r="AE1091" s="14"/>
      <c r="AF1091" s="14"/>
    </row>
    <row r="1092" ht="14.25" customHeight="1">
      <c r="A1092" s="39">
        <v>6.0</v>
      </c>
      <c r="B1092" s="37">
        <v>45692.0</v>
      </c>
      <c r="C1092" s="38">
        <f>B$3-B1092</f>
        <v>220</v>
      </c>
      <c r="D1092" s="39" t="s">
        <v>901</v>
      </c>
      <c r="E1092" s="39">
        <v>71701.0</v>
      </c>
      <c r="F1092" s="36" t="s">
        <v>52</v>
      </c>
      <c r="G1092" s="36">
        <v>20.0</v>
      </c>
      <c r="H1092" s="36">
        <v>3.0</v>
      </c>
      <c r="I1092" s="36">
        <v>1.0</v>
      </c>
      <c r="J1092" s="36">
        <v>24.0</v>
      </c>
      <c r="O1092" s="14"/>
      <c r="P1092" s="14"/>
      <c r="Q1092" s="14"/>
      <c r="R1092" s="39" t="s">
        <v>902</v>
      </c>
      <c r="S1092" s="44" t="s">
        <v>903</v>
      </c>
      <c r="T1092" s="39" t="s">
        <v>121</v>
      </c>
      <c r="U1092" s="39" t="s">
        <v>28</v>
      </c>
      <c r="V1092" s="81">
        <v>84651.0</v>
      </c>
      <c r="W1092" s="39" t="s">
        <v>35</v>
      </c>
      <c r="X1092" s="36" t="s">
        <v>64</v>
      </c>
      <c r="Y1092" s="37">
        <f>IF(X1092="V",B1092,IF(X1092="C",B1092,""))</f>
        <v>45692</v>
      </c>
      <c r="Z1092" s="37">
        <v>45733.0</v>
      </c>
      <c r="AA1092" s="36" t="s">
        <v>904</v>
      </c>
      <c r="AB1092" s="36" t="str">
        <f>IF(X1092="V",B$3-Y1092,IF(X1092="C","",""))</f>
        <v/>
      </c>
      <c r="AC1092" s="38">
        <f>IF(X1092="","",IF(X1092="V","",IF(X1092="C",Z1092-Y1092,"Yikes")))</f>
        <v>41</v>
      </c>
      <c r="AD1092" s="39" t="s">
        <v>905</v>
      </c>
      <c r="AF1092" s="14"/>
      <c r="AG1092" s="14"/>
      <c r="AH1092" s="14"/>
      <c r="AI1092" s="14"/>
      <c r="AJ1092" s="14"/>
      <c r="AK1092" s="14"/>
      <c r="AL1092" s="14"/>
    </row>
    <row r="1093" ht="14.25" customHeight="1">
      <c r="A1093" s="14"/>
      <c r="B1093" s="14"/>
      <c r="C1093" s="27"/>
      <c r="D1093" s="14"/>
      <c r="F1093" s="27"/>
      <c r="G1093" s="14"/>
      <c r="H1093" s="14"/>
      <c r="I1093" s="14"/>
      <c r="J1093" s="27"/>
      <c r="K1093" s="27"/>
      <c r="L1093" s="27"/>
      <c r="M1093" s="27"/>
      <c r="N1093" s="27"/>
      <c r="O1093" s="27"/>
      <c r="P1093" s="27"/>
      <c r="Q1093" s="27"/>
      <c r="R1093" s="14"/>
      <c r="S1093" s="14"/>
      <c r="T1093" s="14"/>
      <c r="U1093" s="14"/>
      <c r="V1093" s="66"/>
      <c r="W1093" s="14"/>
      <c r="X1093" s="27"/>
      <c r="Y1093" s="29"/>
      <c r="Z1093" s="14"/>
      <c r="AA1093" s="27"/>
      <c r="AB1093" s="27"/>
      <c r="AC1093" s="27"/>
      <c r="AD1093" s="14"/>
      <c r="AE1093" s="14"/>
      <c r="AF1093" s="14"/>
    </row>
    <row r="1094" ht="14.25" customHeight="1">
      <c r="A1094" s="14">
        <v>16.0</v>
      </c>
      <c r="B1094" s="30">
        <v>45727.0</v>
      </c>
      <c r="C1094" s="31">
        <f t="shared" ref="C1094:C1095" si="1299">B$3-B1094</f>
        <v>185</v>
      </c>
      <c r="D1094" s="14" t="s">
        <v>1117</v>
      </c>
      <c r="E1094" s="34">
        <v>107467.0</v>
      </c>
      <c r="F1094" s="27" t="s">
        <v>52</v>
      </c>
      <c r="G1094" s="27">
        <v>48.0</v>
      </c>
      <c r="H1094" s="27">
        <v>4.0</v>
      </c>
      <c r="I1094" s="27">
        <v>1.0</v>
      </c>
      <c r="J1094" s="27">
        <v>53.0</v>
      </c>
      <c r="K1094" s="27"/>
      <c r="L1094" s="27"/>
      <c r="M1094" s="27"/>
      <c r="N1094" s="27"/>
      <c r="O1094" s="45" t="str">
        <f t="shared" ref="O1094:P1094" si="1298">IF(M1094&gt;0,1,"")</f>
        <v/>
      </c>
      <c r="P1094" s="45" t="str">
        <f t="shared" si="1298"/>
        <v/>
      </c>
      <c r="Q1094" s="45"/>
      <c r="R1094" s="14" t="s">
        <v>1118</v>
      </c>
      <c r="S1094" s="35" t="s">
        <v>1119</v>
      </c>
      <c r="T1094" s="35" t="s">
        <v>641</v>
      </c>
      <c r="U1094" s="35" t="s">
        <v>28</v>
      </c>
      <c r="V1094" s="144">
        <v>84095.0</v>
      </c>
      <c r="W1094" s="35" t="s">
        <v>29</v>
      </c>
      <c r="X1094" s="42" t="s">
        <v>64</v>
      </c>
      <c r="Y1094" s="29">
        <f t="shared" ref="Y1094:Y1095" si="1300">IF(X1094="V",B1094,IF(X1094="C",B1094,""))</f>
        <v>45727</v>
      </c>
      <c r="Z1094" s="30">
        <v>45742.0</v>
      </c>
      <c r="AA1094" s="27" t="s">
        <v>1120</v>
      </c>
      <c r="AB1094" s="27" t="str">
        <f t="shared" ref="AB1094:AB1095" si="1301">IF(X1094="V",B$3-Y1094,IF(X1094="C","",""))</f>
        <v/>
      </c>
      <c r="AC1094" s="31">
        <f t="shared" ref="AC1094:AC1095" si="1302">IF(X1094="","",IF(X1094="V","",IF(X1094="C",Z1094-Y1094,"Yikes")))</f>
        <v>15</v>
      </c>
      <c r="AD1094" s="14" t="s">
        <v>1121</v>
      </c>
      <c r="AE1094" s="53"/>
      <c r="AF1094" s="14"/>
      <c r="AG1094" s="14"/>
      <c r="AH1094" s="14"/>
      <c r="AI1094" s="14"/>
      <c r="AJ1094" s="56"/>
      <c r="AK1094" s="56"/>
      <c r="AL1094" s="56"/>
    </row>
    <row r="1095" ht="14.25" customHeight="1">
      <c r="A1095" s="14">
        <v>20.0</v>
      </c>
      <c r="B1095" s="30">
        <v>45714.0</v>
      </c>
      <c r="C1095" s="27">
        <f t="shared" si="1299"/>
        <v>198</v>
      </c>
      <c r="D1095" s="14" t="s">
        <v>1049</v>
      </c>
      <c r="E1095" s="34">
        <v>889277.0</v>
      </c>
      <c r="F1095" s="27" t="s">
        <v>52</v>
      </c>
      <c r="G1095" s="27">
        <v>80.0</v>
      </c>
      <c r="H1095" s="27">
        <v>5.0</v>
      </c>
      <c r="I1095" s="27">
        <v>2.0</v>
      </c>
      <c r="J1095" s="27">
        <v>87.0</v>
      </c>
      <c r="K1095" s="27"/>
      <c r="L1095" s="27"/>
      <c r="M1095" s="27"/>
      <c r="N1095" s="27"/>
      <c r="O1095" s="27"/>
      <c r="P1095" s="27"/>
      <c r="Q1095" s="27"/>
      <c r="R1095" s="14" t="s">
        <v>1050</v>
      </c>
      <c r="S1095" s="14" t="s">
        <v>1051</v>
      </c>
      <c r="T1095" s="14" t="s">
        <v>617</v>
      </c>
      <c r="U1095" s="14" t="s">
        <v>28</v>
      </c>
      <c r="V1095" s="66">
        <v>84044.0</v>
      </c>
      <c r="W1095" s="14" t="s">
        <v>29</v>
      </c>
      <c r="X1095" s="27" t="s">
        <v>64</v>
      </c>
      <c r="Y1095" s="29">
        <f t="shared" si="1300"/>
        <v>45714</v>
      </c>
      <c r="Z1095" s="30">
        <v>45743.0</v>
      </c>
      <c r="AA1095" s="27" t="s">
        <v>1052</v>
      </c>
      <c r="AB1095" s="27" t="str">
        <f t="shared" si="1301"/>
        <v/>
      </c>
      <c r="AC1095" s="31">
        <f t="shared" si="1302"/>
        <v>29</v>
      </c>
      <c r="AD1095" s="14" t="s">
        <v>1053</v>
      </c>
      <c r="AF1095" s="14"/>
      <c r="AG1095" s="14"/>
      <c r="AH1095" s="14"/>
      <c r="AI1095" s="14"/>
      <c r="AJ1095" s="14"/>
      <c r="AK1095" s="14"/>
      <c r="AL1095" s="14"/>
    </row>
    <row r="1096" ht="14.25" customHeight="1">
      <c r="A1096" s="14"/>
      <c r="B1096" s="14"/>
      <c r="C1096" s="27"/>
      <c r="D1096" s="14"/>
      <c r="F1096" s="27"/>
      <c r="G1096" s="14"/>
      <c r="H1096" s="14"/>
      <c r="I1096" s="14"/>
      <c r="J1096" s="27"/>
      <c r="K1096" s="27"/>
      <c r="L1096" s="27"/>
      <c r="M1096" s="27"/>
      <c r="N1096" s="27"/>
      <c r="O1096" s="27"/>
      <c r="P1096" s="27"/>
      <c r="Q1096" s="27"/>
      <c r="R1096" s="14"/>
      <c r="S1096" s="14"/>
      <c r="T1096" s="14"/>
      <c r="U1096" s="14"/>
      <c r="V1096" s="66"/>
      <c r="W1096" s="14"/>
      <c r="X1096" s="27"/>
      <c r="Y1096" s="29"/>
      <c r="Z1096" s="14"/>
      <c r="AA1096" s="27"/>
      <c r="AB1096" s="27"/>
      <c r="AC1096" s="27"/>
      <c r="AD1096" s="14"/>
      <c r="AE1096" s="14"/>
      <c r="AF1096" s="14"/>
    </row>
    <row r="1097" ht="14.25" customHeight="1">
      <c r="A1097" s="59">
        <v>24.0</v>
      </c>
      <c r="B1097" s="60">
        <v>45663.0</v>
      </c>
      <c r="C1097" s="61">
        <f t="shared" ref="C1097:C1100" si="1304">B$3-B1097</f>
        <v>249</v>
      </c>
      <c r="D1097" s="59" t="s">
        <v>719</v>
      </c>
      <c r="E1097" s="59">
        <v>4474.0</v>
      </c>
      <c r="F1097" s="45" t="s">
        <v>52</v>
      </c>
      <c r="G1097" s="45">
        <v>46.0</v>
      </c>
      <c r="H1097" s="45">
        <v>5.0</v>
      </c>
      <c r="I1097" s="45">
        <v>1.0</v>
      </c>
      <c r="J1097" s="45">
        <v>52.0</v>
      </c>
      <c r="K1097" s="45"/>
      <c r="L1097" s="45"/>
      <c r="M1097" s="45">
        <v>10.0</v>
      </c>
      <c r="N1097" s="45">
        <v>0.0</v>
      </c>
      <c r="O1097" s="45">
        <f t="shared" ref="O1097:P1097" si="1303">IF(M1097&gt;0,1,"")</f>
        <v>1</v>
      </c>
      <c r="P1097" s="45" t="str">
        <f t="shared" si="1303"/>
        <v/>
      </c>
      <c r="Q1097" s="45"/>
      <c r="R1097" s="59" t="s">
        <v>720</v>
      </c>
      <c r="S1097" s="62" t="s">
        <v>721</v>
      </c>
      <c r="T1097" s="62" t="s">
        <v>186</v>
      </c>
      <c r="U1097" s="62" t="s">
        <v>28</v>
      </c>
      <c r="V1097" s="114">
        <v>84115.0</v>
      </c>
      <c r="W1097" s="62" t="s">
        <v>29</v>
      </c>
      <c r="X1097" s="64" t="s">
        <v>64</v>
      </c>
      <c r="Y1097" s="76">
        <f t="shared" ref="Y1097:Y1100" si="1306">IF(X1097="V",B1097,IF(X1097="C",B1097,""))</f>
        <v>45663</v>
      </c>
      <c r="Z1097" s="60">
        <v>45748.0</v>
      </c>
      <c r="AA1097" s="45" t="s">
        <v>722</v>
      </c>
      <c r="AB1097" s="45" t="str">
        <f t="shared" ref="AB1097:AB1100" si="1307">IF(X1097="V",B$3-Y1097,IF(X1097="C","",""))</f>
        <v/>
      </c>
      <c r="AC1097" s="61">
        <f t="shared" ref="AC1097:AC1100" si="1308">IF(X1097="","",IF(X1097="V","",IF(X1097="C",Z1097-Y1097,"Yikes")))</f>
        <v>85</v>
      </c>
      <c r="AD1097" s="73" t="s">
        <v>723</v>
      </c>
      <c r="AF1097" s="14"/>
      <c r="AG1097" s="14"/>
      <c r="AH1097" s="14"/>
      <c r="AI1097" s="14"/>
      <c r="AJ1097" s="14"/>
      <c r="AK1097" s="14"/>
      <c r="AL1097" s="14"/>
    </row>
    <row r="1098" ht="14.25" customHeight="1">
      <c r="A1098" s="39">
        <v>12.0</v>
      </c>
      <c r="B1098" s="37">
        <v>45726.0</v>
      </c>
      <c r="C1098" s="38">
        <f t="shared" si="1304"/>
        <v>186</v>
      </c>
      <c r="D1098" s="39" t="s">
        <v>4345</v>
      </c>
      <c r="E1098" s="39">
        <v>29617.0</v>
      </c>
      <c r="F1098" s="36" t="s">
        <v>52</v>
      </c>
      <c r="G1098" s="36">
        <v>54.0</v>
      </c>
      <c r="H1098" s="36">
        <v>4.0</v>
      </c>
      <c r="I1098" s="36">
        <v>1.0</v>
      </c>
      <c r="J1098" s="36">
        <v>59.0</v>
      </c>
      <c r="K1098" s="36"/>
      <c r="L1098" s="36"/>
      <c r="M1098" s="36"/>
      <c r="N1098" s="36"/>
      <c r="O1098" s="36" t="str">
        <f t="shared" ref="O1098:P1098" si="1305">IF(M1098&gt;0,1,"")</f>
        <v/>
      </c>
      <c r="P1098" s="36" t="str">
        <f t="shared" si="1305"/>
        <v/>
      </c>
      <c r="Q1098" s="36"/>
      <c r="R1098" s="39" t="s">
        <v>1113</v>
      </c>
      <c r="S1098" s="44" t="s">
        <v>1114</v>
      </c>
      <c r="T1098" s="44" t="s">
        <v>243</v>
      </c>
      <c r="U1098" s="44" t="s">
        <v>28</v>
      </c>
      <c r="V1098" s="167">
        <v>84062.0</v>
      </c>
      <c r="W1098" s="44" t="s">
        <v>35</v>
      </c>
      <c r="X1098" s="36" t="s">
        <v>64</v>
      </c>
      <c r="Y1098" s="37">
        <f t="shared" si="1306"/>
        <v>45726</v>
      </c>
      <c r="Z1098" s="37">
        <v>45749.0</v>
      </c>
      <c r="AA1098" s="36" t="s">
        <v>1115</v>
      </c>
      <c r="AB1098" s="36" t="str">
        <f t="shared" si="1307"/>
        <v/>
      </c>
      <c r="AC1098" s="38">
        <f t="shared" si="1308"/>
        <v>23</v>
      </c>
      <c r="AD1098" s="39" t="s">
        <v>1116</v>
      </c>
      <c r="AF1098" s="14"/>
      <c r="AG1098" s="14"/>
      <c r="AH1098" s="56"/>
      <c r="AI1098" s="56"/>
      <c r="AJ1098" s="14"/>
      <c r="AK1098" s="14"/>
      <c r="AL1098" s="14"/>
    </row>
    <row r="1099" ht="14.25" customHeight="1">
      <c r="A1099" s="39">
        <v>12.0</v>
      </c>
      <c r="B1099" s="37">
        <v>45713.0</v>
      </c>
      <c r="C1099" s="38">
        <f t="shared" si="1304"/>
        <v>199</v>
      </c>
      <c r="D1099" s="39" t="s">
        <v>1040</v>
      </c>
      <c r="E1099" s="40">
        <v>112290.0</v>
      </c>
      <c r="F1099" s="36" t="s">
        <v>52</v>
      </c>
      <c r="G1099" s="36">
        <v>60.0</v>
      </c>
      <c r="H1099" s="36">
        <v>4.0</v>
      </c>
      <c r="I1099" s="36">
        <v>2.0</v>
      </c>
      <c r="J1099" s="36">
        <v>66.0</v>
      </c>
      <c r="O1099" s="14"/>
      <c r="P1099" s="14"/>
      <c r="Q1099" s="14"/>
      <c r="R1099" s="39" t="s">
        <v>1041</v>
      </c>
      <c r="S1099" s="39" t="s">
        <v>1043</v>
      </c>
      <c r="T1099" s="39" t="s">
        <v>277</v>
      </c>
      <c r="U1099" s="39" t="s">
        <v>28</v>
      </c>
      <c r="V1099" s="81">
        <v>84403.0</v>
      </c>
      <c r="W1099" s="39" t="s">
        <v>35</v>
      </c>
      <c r="X1099" s="36" t="s">
        <v>64</v>
      </c>
      <c r="Y1099" s="37">
        <f t="shared" si="1306"/>
        <v>45713</v>
      </c>
      <c r="Z1099" s="37">
        <v>45749.0</v>
      </c>
      <c r="AA1099" s="36" t="s">
        <v>1044</v>
      </c>
      <c r="AB1099" s="36" t="str">
        <f t="shared" si="1307"/>
        <v/>
      </c>
      <c r="AC1099" s="38">
        <f t="shared" si="1308"/>
        <v>36</v>
      </c>
      <c r="AD1099" s="39" t="s">
        <v>1045</v>
      </c>
      <c r="AE1099" s="14"/>
      <c r="AF1099" s="14"/>
      <c r="AG1099" s="14"/>
      <c r="AH1099" s="14"/>
      <c r="AI1099" s="14"/>
      <c r="AJ1099" s="14"/>
      <c r="AK1099" s="14"/>
      <c r="AL1099" s="14"/>
    </row>
    <row r="1100" ht="14.25" customHeight="1">
      <c r="A1100" s="39">
        <v>16.0</v>
      </c>
      <c r="B1100" s="37">
        <v>45679.0</v>
      </c>
      <c r="C1100" s="38">
        <f t="shared" si="1304"/>
        <v>233</v>
      </c>
      <c r="D1100" s="39" t="s">
        <v>815</v>
      </c>
      <c r="E1100" s="40">
        <v>108426.0</v>
      </c>
      <c r="F1100" s="36" t="s">
        <v>52</v>
      </c>
      <c r="G1100" s="36">
        <v>56.0</v>
      </c>
      <c r="H1100" s="36">
        <v>4.0</v>
      </c>
      <c r="I1100" s="36">
        <v>1.0</v>
      </c>
      <c r="J1100" s="36">
        <v>61.0</v>
      </c>
      <c r="O1100" s="14"/>
      <c r="P1100" s="14"/>
      <c r="Q1100" s="14"/>
      <c r="R1100" s="39" t="s">
        <v>816</v>
      </c>
      <c r="S1100" s="39" t="s">
        <v>817</v>
      </c>
      <c r="T1100" s="39" t="s">
        <v>179</v>
      </c>
      <c r="U1100" s="39" t="s">
        <v>28</v>
      </c>
      <c r="V1100" s="81">
        <v>84043.0</v>
      </c>
      <c r="W1100" s="39" t="s">
        <v>35</v>
      </c>
      <c r="X1100" s="36" t="s">
        <v>64</v>
      </c>
      <c r="Y1100" s="37">
        <f t="shared" si="1306"/>
        <v>45679</v>
      </c>
      <c r="Z1100" s="37">
        <v>45749.0</v>
      </c>
      <c r="AA1100" s="36" t="s">
        <v>818</v>
      </c>
      <c r="AB1100" s="36" t="str">
        <f t="shared" si="1307"/>
        <v/>
      </c>
      <c r="AC1100" s="38">
        <f t="shared" si="1308"/>
        <v>70</v>
      </c>
      <c r="AD1100" s="39" t="s">
        <v>819</v>
      </c>
      <c r="AE1100" s="14"/>
      <c r="AF1100" s="14"/>
      <c r="AG1100" s="14"/>
      <c r="AH1100" s="14"/>
      <c r="AI1100" s="14"/>
      <c r="AJ1100" s="14"/>
      <c r="AK1100" s="14"/>
      <c r="AL1100" s="14"/>
    </row>
    <row r="1101" ht="14.25" customHeight="1">
      <c r="A1101" s="14"/>
      <c r="B1101" s="14"/>
      <c r="C1101" s="27"/>
      <c r="D1101" s="14"/>
      <c r="F1101" s="27"/>
      <c r="G1101" s="14"/>
      <c r="H1101" s="14"/>
      <c r="I1101" s="14"/>
      <c r="J1101" s="27"/>
      <c r="K1101" s="27"/>
      <c r="L1101" s="27"/>
      <c r="M1101" s="27"/>
      <c r="N1101" s="27"/>
      <c r="O1101" s="27"/>
      <c r="P1101" s="27"/>
      <c r="Q1101" s="27"/>
      <c r="R1101" s="14"/>
      <c r="S1101" s="14"/>
      <c r="T1101" s="14"/>
      <c r="U1101" s="14"/>
      <c r="V1101" s="66"/>
      <c r="W1101" s="14"/>
      <c r="X1101" s="27"/>
      <c r="Y1101" s="29"/>
      <c r="Z1101" s="14"/>
      <c r="AA1101" s="27"/>
      <c r="AB1101" s="27"/>
      <c r="AC1101" s="27"/>
      <c r="AD1101" s="14"/>
      <c r="AE1101" s="14"/>
      <c r="AF1101" s="14"/>
    </row>
    <row r="1102" ht="14.25" customHeight="1">
      <c r="A1102" s="39">
        <v>8.0</v>
      </c>
      <c r="B1102" s="37">
        <v>45719.0</v>
      </c>
      <c r="C1102" s="38">
        <f>B$3-B1102</f>
        <v>193</v>
      </c>
      <c r="D1102" s="39" t="s">
        <v>1079</v>
      </c>
      <c r="E1102" s="40">
        <v>56988.0</v>
      </c>
      <c r="F1102" s="36" t="s">
        <v>52</v>
      </c>
      <c r="G1102" s="36">
        <v>26.0</v>
      </c>
      <c r="H1102" s="36">
        <v>3.0</v>
      </c>
      <c r="I1102" s="36">
        <v>1.0</v>
      </c>
      <c r="J1102" s="36">
        <v>30.0</v>
      </c>
      <c r="O1102" s="14"/>
      <c r="P1102" s="14"/>
      <c r="Q1102" s="14"/>
      <c r="R1102" s="39" t="s">
        <v>364</v>
      </c>
      <c r="S1102" s="39" t="s">
        <v>1080</v>
      </c>
      <c r="T1102" s="39" t="s">
        <v>48</v>
      </c>
      <c r="U1102" s="39" t="s">
        <v>28</v>
      </c>
      <c r="V1102" s="81">
        <v>84601.0</v>
      </c>
      <c r="W1102" s="39" t="s">
        <v>35</v>
      </c>
      <c r="X1102" s="36" t="s">
        <v>64</v>
      </c>
      <c r="Y1102" s="37">
        <f>IF(X1102="V",B1102,IF(X1102="C",B1102,""))</f>
        <v>45719</v>
      </c>
      <c r="Z1102" s="37">
        <v>45754.0</v>
      </c>
      <c r="AA1102" s="36" t="s">
        <v>1081</v>
      </c>
      <c r="AB1102" s="36" t="str">
        <f>IF(X1102="V",B$3-Y1102,IF(X1102="C","",""))</f>
        <v/>
      </c>
      <c r="AC1102" s="38">
        <f>IF(X1102="","",IF(X1102="V","",IF(X1102="C",Z1102-Y1102,"Yikes")))</f>
        <v>35</v>
      </c>
      <c r="AD1102" s="39" t="s">
        <v>1082</v>
      </c>
      <c r="AE1102" s="14"/>
      <c r="AF1102" s="14"/>
      <c r="AG1102" s="14"/>
      <c r="AH1102" s="14"/>
      <c r="AI1102" s="14"/>
      <c r="AJ1102" s="14"/>
      <c r="AK1102" s="14"/>
      <c r="AL1102" s="14"/>
    </row>
    <row r="1103" ht="14.25" customHeight="1">
      <c r="A1103" s="14"/>
      <c r="B1103" s="14"/>
      <c r="C1103" s="27"/>
      <c r="D1103" s="14"/>
      <c r="F1103" s="27"/>
      <c r="G1103" s="14"/>
      <c r="H1103" s="14"/>
      <c r="I1103" s="14"/>
      <c r="J1103" s="27"/>
      <c r="K1103" s="27"/>
      <c r="L1103" s="27"/>
      <c r="M1103" s="27"/>
      <c r="N1103" s="27"/>
      <c r="O1103" s="27"/>
      <c r="P1103" s="27"/>
      <c r="Q1103" s="27"/>
      <c r="R1103" s="14"/>
      <c r="S1103" s="14"/>
      <c r="T1103" s="14"/>
      <c r="U1103" s="14"/>
      <c r="V1103" s="66"/>
      <c r="W1103" s="14"/>
      <c r="X1103" s="27"/>
      <c r="Y1103" s="29"/>
      <c r="Z1103" s="14"/>
      <c r="AA1103" s="27"/>
      <c r="AB1103" s="27"/>
      <c r="AC1103" s="27"/>
      <c r="AD1103" s="14"/>
      <c r="AE1103" s="14"/>
      <c r="AF1103" s="14"/>
    </row>
    <row r="1104" ht="14.25" customHeight="1">
      <c r="A1104" s="14">
        <v>8.0</v>
      </c>
      <c r="B1104" s="30">
        <v>45748.0</v>
      </c>
      <c r="C1104" s="31">
        <f t="shared" ref="C1104:C1114" si="1310">B$3-B1104</f>
        <v>164</v>
      </c>
      <c r="D1104" s="14" t="s">
        <v>1214</v>
      </c>
      <c r="E1104" s="14">
        <v>1.2236359E7</v>
      </c>
      <c r="F1104" s="27" t="s">
        <v>52</v>
      </c>
      <c r="G1104" s="27">
        <v>24.0</v>
      </c>
      <c r="H1104" s="27">
        <v>2.0</v>
      </c>
      <c r="I1104" s="27">
        <v>1.0</v>
      </c>
      <c r="J1104" s="27">
        <v>27.0</v>
      </c>
      <c r="K1104" s="27"/>
      <c r="L1104" s="27"/>
      <c r="M1104" s="27"/>
      <c r="N1104" s="27"/>
      <c r="O1104" s="45" t="str">
        <f t="shared" ref="O1104:P1104" si="1309">IF(M1104&gt;0,1,"")</f>
        <v/>
      </c>
      <c r="P1104" s="45" t="str">
        <f t="shared" si="1309"/>
        <v/>
      </c>
      <c r="Q1104" s="45"/>
      <c r="R1104" s="14" t="s">
        <v>1215</v>
      </c>
      <c r="S1104" s="35" t="s">
        <v>1216</v>
      </c>
      <c r="T1104" s="35" t="s">
        <v>186</v>
      </c>
      <c r="U1104" s="35" t="s">
        <v>28</v>
      </c>
      <c r="V1104" s="144">
        <v>84116.0</v>
      </c>
      <c r="W1104" s="35" t="s">
        <v>29</v>
      </c>
      <c r="X1104" s="42" t="s">
        <v>64</v>
      </c>
      <c r="Y1104" s="29">
        <f t="shared" ref="Y1104:Y1114" si="1312">IF(X1104="V",B1104,IF(X1104="C",B1104,""))</f>
        <v>45748</v>
      </c>
      <c r="Z1104" s="30">
        <v>45761.0</v>
      </c>
      <c r="AA1104" s="27" t="s">
        <v>1217</v>
      </c>
      <c r="AB1104" s="27" t="str">
        <f t="shared" ref="AB1104:AB1114" si="1313">IF(X1104="V",B$3-Y1104,IF(X1104="C","",""))</f>
        <v/>
      </c>
      <c r="AC1104" s="31">
        <f t="shared" ref="AC1104:AC1114" si="1314">IF(X1104="","",IF(X1104="V","",IF(X1104="C",Z1104-Y1104,"Yikes")))</f>
        <v>13</v>
      </c>
      <c r="AD1104" s="14" t="s">
        <v>1218</v>
      </c>
      <c r="AF1104" s="14"/>
      <c r="AG1104" s="14"/>
      <c r="AH1104" s="14"/>
      <c r="AI1104" s="14"/>
      <c r="AJ1104" s="14"/>
      <c r="AK1104" s="14"/>
      <c r="AL1104" s="14"/>
    </row>
    <row r="1105" ht="14.25" customHeight="1">
      <c r="A1105" s="14">
        <v>8.0</v>
      </c>
      <c r="B1105" s="30">
        <v>45747.0</v>
      </c>
      <c r="C1105" s="31">
        <f t="shared" si="1310"/>
        <v>165</v>
      </c>
      <c r="D1105" s="14" t="s">
        <v>1206</v>
      </c>
      <c r="E1105" s="34">
        <v>79.0</v>
      </c>
      <c r="F1105" s="27" t="s">
        <v>52</v>
      </c>
      <c r="G1105" s="27">
        <v>32.0</v>
      </c>
      <c r="H1105" s="27">
        <v>3.0</v>
      </c>
      <c r="I1105" s="27">
        <v>1.0</v>
      </c>
      <c r="J1105" s="27">
        <v>36.0</v>
      </c>
      <c r="K1105" s="27"/>
      <c r="L1105" s="27"/>
      <c r="M1105" s="27"/>
      <c r="N1105" s="27"/>
      <c r="O1105" s="45" t="str">
        <f t="shared" ref="O1105:P1105" si="1311">IF(M1105&gt;0,1,"")</f>
        <v/>
      </c>
      <c r="P1105" s="45" t="str">
        <f t="shared" si="1311"/>
        <v/>
      </c>
      <c r="Q1105" s="45"/>
      <c r="R1105" s="14" t="s">
        <v>1207</v>
      </c>
      <c r="S1105" s="35" t="s">
        <v>1208</v>
      </c>
      <c r="T1105" s="35" t="s">
        <v>186</v>
      </c>
      <c r="U1105" s="35" t="s">
        <v>28</v>
      </c>
      <c r="V1105" s="144">
        <v>84116.0</v>
      </c>
      <c r="W1105" s="14" t="s">
        <v>29</v>
      </c>
      <c r="X1105" s="27" t="s">
        <v>64</v>
      </c>
      <c r="Y1105" s="29">
        <f t="shared" si="1312"/>
        <v>45747</v>
      </c>
      <c r="Z1105" s="30">
        <v>45761.0</v>
      </c>
      <c r="AA1105" s="27" t="s">
        <v>1209</v>
      </c>
      <c r="AB1105" s="27" t="str">
        <f t="shared" si="1313"/>
        <v/>
      </c>
      <c r="AC1105" s="31">
        <f t="shared" si="1314"/>
        <v>14</v>
      </c>
      <c r="AD1105" s="14" t="s">
        <v>1210</v>
      </c>
      <c r="AF1105" s="14"/>
      <c r="AG1105" s="14"/>
      <c r="AH1105" s="14"/>
      <c r="AI1105" s="14"/>
      <c r="AJ1105" s="14"/>
      <c r="AK1105" s="14"/>
      <c r="AL1105" s="14"/>
    </row>
    <row r="1106" ht="14.25" customHeight="1">
      <c r="A1106" s="14">
        <v>8.0</v>
      </c>
      <c r="B1106" s="30">
        <v>45744.0</v>
      </c>
      <c r="C1106" s="31">
        <f t="shared" si="1310"/>
        <v>168</v>
      </c>
      <c r="D1106" s="14" t="s">
        <v>1197</v>
      </c>
      <c r="E1106" s="34">
        <v>99626.0</v>
      </c>
      <c r="F1106" s="27" t="s">
        <v>52</v>
      </c>
      <c r="G1106" s="27">
        <v>32.0</v>
      </c>
      <c r="H1106" s="27">
        <v>3.0</v>
      </c>
      <c r="I1106" s="27">
        <v>1.0</v>
      </c>
      <c r="J1106" s="27">
        <v>36.0</v>
      </c>
      <c r="K1106" s="27"/>
      <c r="L1106" s="27"/>
      <c r="M1106" s="27"/>
      <c r="N1106" s="27"/>
      <c r="O1106" s="45" t="str">
        <f t="shared" ref="O1106:P1106" si="1315">IF(M1106&gt;0,1,"")</f>
        <v/>
      </c>
      <c r="P1106" s="45" t="str">
        <f t="shared" si="1315"/>
        <v/>
      </c>
      <c r="Q1106" s="45"/>
      <c r="R1106" s="14" t="s">
        <v>1198</v>
      </c>
      <c r="S1106" s="35" t="s">
        <v>1199</v>
      </c>
      <c r="T1106" s="35" t="s">
        <v>731</v>
      </c>
      <c r="U1106" s="35" t="s">
        <v>28</v>
      </c>
      <c r="V1106" s="144">
        <v>84123.0</v>
      </c>
      <c r="W1106" s="35" t="s">
        <v>29</v>
      </c>
      <c r="X1106" s="42" t="s">
        <v>1642</v>
      </c>
      <c r="Y1106" s="29">
        <f t="shared" si="1312"/>
        <v>45744</v>
      </c>
      <c r="Z1106" s="30"/>
      <c r="AA1106" s="27"/>
      <c r="AB1106" s="27">
        <f t="shared" si="1313"/>
        <v>168</v>
      </c>
      <c r="AC1106" s="31" t="str">
        <f t="shared" si="1314"/>
        <v/>
      </c>
      <c r="AD1106" s="14" t="s">
        <v>1201</v>
      </c>
      <c r="AF1106" s="14"/>
      <c r="AG1106" s="14"/>
      <c r="AH1106" s="14"/>
      <c r="AI1106" s="14"/>
      <c r="AJ1106" s="14"/>
      <c r="AK1106" s="14"/>
      <c r="AL1106" s="14"/>
    </row>
    <row r="1107" ht="14.25" customHeight="1">
      <c r="A1107" s="14">
        <v>10.0</v>
      </c>
      <c r="B1107" s="30">
        <v>45721.0</v>
      </c>
      <c r="C1107" s="31">
        <f t="shared" si="1310"/>
        <v>191</v>
      </c>
      <c r="D1107" s="14" t="s">
        <v>1092</v>
      </c>
      <c r="E1107" s="34">
        <v>67536.0</v>
      </c>
      <c r="F1107" s="27" t="s">
        <v>52</v>
      </c>
      <c r="G1107" s="27">
        <v>32.0</v>
      </c>
      <c r="H1107" s="27">
        <v>3.0</v>
      </c>
      <c r="I1107" s="27">
        <v>1.0</v>
      </c>
      <c r="J1107" s="27">
        <v>36.0</v>
      </c>
      <c r="K1107" s="27"/>
      <c r="L1107" s="27"/>
      <c r="M1107" s="27"/>
      <c r="N1107" s="27"/>
      <c r="O1107" s="45" t="str">
        <f t="shared" ref="O1107:P1107" si="1316">IF(M1107&gt;0,1,"")</f>
        <v/>
      </c>
      <c r="P1107" s="45" t="str">
        <f t="shared" si="1316"/>
        <v/>
      </c>
      <c r="Q1107" s="45"/>
      <c r="R1107" s="14" t="s">
        <v>902</v>
      </c>
      <c r="S1107" s="35" t="s">
        <v>1093</v>
      </c>
      <c r="T1107" s="35" t="s">
        <v>453</v>
      </c>
      <c r="U1107" s="35" t="s">
        <v>28</v>
      </c>
      <c r="V1107" s="144">
        <v>84088.0</v>
      </c>
      <c r="W1107" s="35" t="s">
        <v>29</v>
      </c>
      <c r="X1107" s="42" t="s">
        <v>64</v>
      </c>
      <c r="Y1107" s="29">
        <f t="shared" si="1312"/>
        <v>45721</v>
      </c>
      <c r="Z1107" s="30">
        <v>45762.0</v>
      </c>
      <c r="AA1107" s="27" t="s">
        <v>1094</v>
      </c>
      <c r="AB1107" s="27" t="str">
        <f t="shared" si="1313"/>
        <v/>
      </c>
      <c r="AC1107" s="31">
        <f t="shared" si="1314"/>
        <v>41</v>
      </c>
      <c r="AD1107" s="14" t="s">
        <v>1095</v>
      </c>
      <c r="AF1107" s="14"/>
      <c r="AG1107" s="14"/>
      <c r="AH1107" s="14"/>
      <c r="AI1107" s="14"/>
      <c r="AJ1107" s="14"/>
      <c r="AK1107" s="14"/>
      <c r="AL1107" s="14"/>
    </row>
    <row r="1108" ht="14.25" customHeight="1">
      <c r="A1108" s="14">
        <v>8.0</v>
      </c>
      <c r="B1108" s="30">
        <v>45727.0</v>
      </c>
      <c r="C1108" s="31">
        <f t="shared" si="1310"/>
        <v>185</v>
      </c>
      <c r="D1108" s="14" t="s">
        <v>1128</v>
      </c>
      <c r="E1108" s="34">
        <v>38929.0</v>
      </c>
      <c r="F1108" s="27" t="s">
        <v>52</v>
      </c>
      <c r="G1108" s="27">
        <v>36.0</v>
      </c>
      <c r="H1108" s="27">
        <v>3.0</v>
      </c>
      <c r="I1108" s="27">
        <v>1.0</v>
      </c>
      <c r="J1108" s="27">
        <v>40.0</v>
      </c>
      <c r="K1108" s="27"/>
      <c r="L1108" s="27"/>
      <c r="M1108" s="27"/>
      <c r="N1108" s="27"/>
      <c r="O1108" s="45" t="str">
        <f t="shared" ref="O1108:P1108" si="1317">IF(M1108&gt;0,1,"")</f>
        <v/>
      </c>
      <c r="P1108" s="45" t="str">
        <f t="shared" si="1317"/>
        <v/>
      </c>
      <c r="Q1108" s="45"/>
      <c r="R1108" s="14" t="s">
        <v>1129</v>
      </c>
      <c r="S1108" s="35" t="s">
        <v>1130</v>
      </c>
      <c r="T1108" s="35" t="s">
        <v>641</v>
      </c>
      <c r="U1108" s="35" t="s">
        <v>28</v>
      </c>
      <c r="V1108" s="144">
        <v>84065.0</v>
      </c>
      <c r="W1108" s="35" t="s">
        <v>29</v>
      </c>
      <c r="X1108" s="42" t="s">
        <v>64</v>
      </c>
      <c r="Y1108" s="29">
        <f t="shared" si="1312"/>
        <v>45727</v>
      </c>
      <c r="Z1108" s="30">
        <v>45762.0</v>
      </c>
      <c r="AA1108" s="27" t="s">
        <v>1131</v>
      </c>
      <c r="AB1108" s="27" t="str">
        <f t="shared" si="1313"/>
        <v/>
      </c>
      <c r="AC1108" s="31">
        <f t="shared" si="1314"/>
        <v>35</v>
      </c>
      <c r="AD1108" s="14" t="s">
        <v>1132</v>
      </c>
      <c r="AF1108" s="59"/>
      <c r="AG1108" s="59"/>
      <c r="AH1108" s="14"/>
      <c r="AI1108" s="14"/>
      <c r="AJ1108" s="14"/>
      <c r="AK1108" s="14"/>
      <c r="AL1108" s="14"/>
    </row>
    <row r="1109" ht="14.25" customHeight="1">
      <c r="A1109" s="59">
        <v>14.0</v>
      </c>
      <c r="B1109" s="60">
        <v>45728.0</v>
      </c>
      <c r="C1109" s="61">
        <f t="shared" si="1310"/>
        <v>184</v>
      </c>
      <c r="D1109" s="59" t="s">
        <v>1133</v>
      </c>
      <c r="E1109" s="59">
        <v>72019.0</v>
      </c>
      <c r="F1109" s="45" t="s">
        <v>52</v>
      </c>
      <c r="G1109" s="45">
        <v>68.0</v>
      </c>
      <c r="H1109" s="45">
        <v>5.0</v>
      </c>
      <c r="I1109" s="45">
        <v>2.0</v>
      </c>
      <c r="J1109" s="45">
        <v>75.0</v>
      </c>
      <c r="K1109" s="45"/>
      <c r="L1109" s="45"/>
      <c r="M1109" s="45"/>
      <c r="N1109" s="45"/>
      <c r="O1109" s="45" t="str">
        <f t="shared" ref="O1109:P1109" si="1318">IF(M1109&gt;0,1,"")</f>
        <v/>
      </c>
      <c r="P1109" s="45" t="str">
        <f t="shared" si="1318"/>
        <v/>
      </c>
      <c r="Q1109" s="45"/>
      <c r="R1109" s="59" t="s">
        <v>1134</v>
      </c>
      <c r="S1109" s="62" t="s">
        <v>1135</v>
      </c>
      <c r="T1109" s="62" t="s">
        <v>108</v>
      </c>
      <c r="U1109" s="62" t="s">
        <v>28</v>
      </c>
      <c r="V1109" s="114">
        <v>84020.0</v>
      </c>
      <c r="W1109" s="62" t="s">
        <v>29</v>
      </c>
      <c r="X1109" s="64" t="s">
        <v>64</v>
      </c>
      <c r="Y1109" s="76">
        <f t="shared" si="1312"/>
        <v>45728</v>
      </c>
      <c r="Z1109" s="60">
        <v>45762.0</v>
      </c>
      <c r="AA1109" s="45" t="s">
        <v>1136</v>
      </c>
      <c r="AB1109" s="45" t="str">
        <f t="shared" si="1313"/>
        <v/>
      </c>
      <c r="AC1109" s="61">
        <f t="shared" si="1314"/>
        <v>34</v>
      </c>
      <c r="AD1109" s="59" t="s">
        <v>1137</v>
      </c>
      <c r="AF1109" s="14"/>
      <c r="AG1109" s="14"/>
      <c r="AH1109" s="14"/>
      <c r="AI1109" s="14"/>
      <c r="AJ1109" s="14"/>
      <c r="AK1109" s="14"/>
      <c r="AL1109" s="14"/>
    </row>
    <row r="1110" ht="14.25" customHeight="1">
      <c r="A1110" s="14">
        <v>24.0</v>
      </c>
      <c r="B1110" s="30">
        <v>45727.0</v>
      </c>
      <c r="C1110" s="31">
        <f t="shared" si="1310"/>
        <v>185</v>
      </c>
      <c r="D1110" s="14" t="s">
        <v>1122</v>
      </c>
      <c r="E1110" s="34">
        <v>116516.0</v>
      </c>
      <c r="F1110" s="27" t="s">
        <v>52</v>
      </c>
      <c r="G1110" s="27">
        <v>120.0</v>
      </c>
      <c r="H1110" s="27">
        <v>5.0</v>
      </c>
      <c r="I1110" s="27">
        <v>2.0</v>
      </c>
      <c r="J1110" s="27">
        <v>127.0</v>
      </c>
      <c r="K1110" s="27"/>
      <c r="L1110" s="27"/>
      <c r="M1110" s="27"/>
      <c r="N1110" s="27"/>
      <c r="O1110" s="45" t="str">
        <f t="shared" ref="O1110:P1110" si="1319">IF(M1110&gt;0,1,"")</f>
        <v/>
      </c>
      <c r="P1110" s="45" t="str">
        <f t="shared" si="1319"/>
        <v/>
      </c>
      <c r="Q1110" s="45"/>
      <c r="R1110" s="14" t="s">
        <v>1123</v>
      </c>
      <c r="S1110" s="35" t="s">
        <v>1125</v>
      </c>
      <c r="T1110" s="35" t="s">
        <v>27</v>
      </c>
      <c r="U1110" s="35" t="s">
        <v>28</v>
      </c>
      <c r="V1110" s="144">
        <v>84070.0</v>
      </c>
      <c r="W1110" s="35" t="s">
        <v>29</v>
      </c>
      <c r="X1110" s="42" t="s">
        <v>1642</v>
      </c>
      <c r="Y1110" s="29">
        <f t="shared" si="1312"/>
        <v>45727</v>
      </c>
      <c r="Z1110" s="30"/>
      <c r="AA1110" s="27"/>
      <c r="AB1110" s="27">
        <f t="shared" si="1313"/>
        <v>185</v>
      </c>
      <c r="AC1110" s="31" t="str">
        <f t="shared" si="1314"/>
        <v/>
      </c>
      <c r="AD1110" s="14" t="s">
        <v>1127</v>
      </c>
      <c r="AF1110" s="14"/>
      <c r="AG1110" s="14"/>
      <c r="AH1110" s="14"/>
      <c r="AI1110" s="14"/>
      <c r="AJ1110" s="14"/>
      <c r="AK1110" s="14"/>
      <c r="AL1110" s="14"/>
    </row>
    <row r="1111" ht="14.25" customHeight="1">
      <c r="A1111" s="14">
        <v>14.0</v>
      </c>
      <c r="B1111" s="30">
        <v>45728.0</v>
      </c>
      <c r="C1111" s="31">
        <f t="shared" si="1310"/>
        <v>184</v>
      </c>
      <c r="D1111" s="14" t="s">
        <v>1138</v>
      </c>
      <c r="E1111" s="14">
        <v>1.2241092E7</v>
      </c>
      <c r="F1111" s="27" t="s">
        <v>52</v>
      </c>
      <c r="G1111" s="27">
        <v>64.0</v>
      </c>
      <c r="H1111" s="27">
        <v>4.0</v>
      </c>
      <c r="I1111" s="27">
        <v>2.0</v>
      </c>
      <c r="J1111" s="27">
        <v>70.0</v>
      </c>
      <c r="K1111" s="45"/>
      <c r="L1111" s="45"/>
      <c r="M1111" s="45"/>
      <c r="N1111" s="45"/>
      <c r="O1111" s="45"/>
      <c r="P1111" s="45"/>
      <c r="Q1111" s="45"/>
      <c r="R1111" s="14" t="s">
        <v>1139</v>
      </c>
      <c r="S1111" s="14" t="s">
        <v>1141</v>
      </c>
      <c r="T1111" s="14" t="s">
        <v>108</v>
      </c>
      <c r="U1111" s="14" t="s">
        <v>28</v>
      </c>
      <c r="V1111" s="66">
        <v>84020.0</v>
      </c>
      <c r="W1111" s="14" t="s">
        <v>29</v>
      </c>
      <c r="X1111" s="27" t="s">
        <v>64</v>
      </c>
      <c r="Y1111" s="30">
        <f t="shared" si="1312"/>
        <v>45728</v>
      </c>
      <c r="Z1111" s="30">
        <v>45763.0</v>
      </c>
      <c r="AA1111" s="27" t="s">
        <v>4346</v>
      </c>
      <c r="AB1111" s="27" t="str">
        <f t="shared" si="1313"/>
        <v/>
      </c>
      <c r="AC1111" s="31">
        <f t="shared" si="1314"/>
        <v>35</v>
      </c>
      <c r="AD1111" s="14" t="s">
        <v>1143</v>
      </c>
      <c r="AF1111" s="14"/>
      <c r="AG1111" s="14"/>
      <c r="AH1111" s="14"/>
      <c r="AI1111" s="14"/>
      <c r="AJ1111" s="14"/>
      <c r="AK1111" s="14"/>
      <c r="AL1111" s="14"/>
    </row>
    <row r="1112" ht="14.25" customHeight="1">
      <c r="A1112" s="39">
        <v>20.0</v>
      </c>
      <c r="B1112" s="37">
        <v>45755.0</v>
      </c>
      <c r="C1112" s="38">
        <f t="shared" si="1310"/>
        <v>157</v>
      </c>
      <c r="D1112" s="39" t="s">
        <v>1257</v>
      </c>
      <c r="E1112" s="40">
        <v>80083.0</v>
      </c>
      <c r="F1112" s="36" t="s">
        <v>52</v>
      </c>
      <c r="G1112" s="36">
        <v>88.0</v>
      </c>
      <c r="H1112" s="36">
        <v>4.0</v>
      </c>
      <c r="I1112" s="36">
        <v>1.0</v>
      </c>
      <c r="J1112" s="36">
        <v>93.0</v>
      </c>
      <c r="O1112" s="14"/>
      <c r="P1112" s="14"/>
      <c r="Q1112" s="14"/>
      <c r="R1112" s="39" t="s">
        <v>1258</v>
      </c>
      <c r="S1112" s="39" t="s">
        <v>1259</v>
      </c>
      <c r="T1112" s="39" t="s">
        <v>179</v>
      </c>
      <c r="U1112" s="39" t="s">
        <v>28</v>
      </c>
      <c r="V1112" s="81">
        <v>84043.0</v>
      </c>
      <c r="W1112" s="39" t="s">
        <v>35</v>
      </c>
      <c r="X1112" s="36" t="s">
        <v>64</v>
      </c>
      <c r="Y1112" s="37">
        <f t="shared" si="1312"/>
        <v>45755</v>
      </c>
      <c r="Z1112" s="37">
        <v>45763.0</v>
      </c>
      <c r="AA1112" s="36" t="s">
        <v>1260</v>
      </c>
      <c r="AB1112" s="36" t="str">
        <f t="shared" si="1313"/>
        <v/>
      </c>
      <c r="AC1112" s="38">
        <f t="shared" si="1314"/>
        <v>8</v>
      </c>
      <c r="AD1112" s="39" t="s">
        <v>1261</v>
      </c>
      <c r="AE1112" s="14"/>
      <c r="AF1112" s="14"/>
      <c r="AG1112" s="14"/>
      <c r="AH1112" s="14"/>
      <c r="AI1112" s="14"/>
      <c r="AJ1112" s="14"/>
      <c r="AK1112" s="14"/>
      <c r="AL1112" s="14"/>
    </row>
    <row r="1113" ht="14.25" customHeight="1">
      <c r="A1113" s="39">
        <v>12.0</v>
      </c>
      <c r="B1113" s="37">
        <v>45698.0</v>
      </c>
      <c r="C1113" s="38">
        <f t="shared" si="1310"/>
        <v>214</v>
      </c>
      <c r="D1113" s="39" t="s">
        <v>954</v>
      </c>
      <c r="E1113" s="40">
        <v>140171.0</v>
      </c>
      <c r="F1113" s="36" t="s">
        <v>52</v>
      </c>
      <c r="G1113" s="36">
        <v>60.0</v>
      </c>
      <c r="H1113" s="36">
        <v>5.0</v>
      </c>
      <c r="I1113" s="36">
        <v>2.0</v>
      </c>
      <c r="J1113" s="36">
        <v>67.0</v>
      </c>
      <c r="O1113" s="14"/>
      <c r="P1113" s="14"/>
      <c r="Q1113" s="14"/>
      <c r="R1113" s="39" t="s">
        <v>955</v>
      </c>
      <c r="S1113" s="39" t="s">
        <v>956</v>
      </c>
      <c r="T1113" s="39" t="s">
        <v>179</v>
      </c>
      <c r="U1113" s="39" t="s">
        <v>28</v>
      </c>
      <c r="V1113" s="81">
        <v>84043.0</v>
      </c>
      <c r="W1113" s="39" t="s">
        <v>35</v>
      </c>
      <c r="X1113" s="36" t="s">
        <v>64</v>
      </c>
      <c r="Y1113" s="37">
        <f t="shared" si="1312"/>
        <v>45698</v>
      </c>
      <c r="Z1113" s="37">
        <v>45763.0</v>
      </c>
      <c r="AA1113" s="36" t="s">
        <v>957</v>
      </c>
      <c r="AB1113" s="36" t="str">
        <f t="shared" si="1313"/>
        <v/>
      </c>
      <c r="AC1113" s="38">
        <f t="shared" si="1314"/>
        <v>65</v>
      </c>
      <c r="AD1113" s="39" t="s">
        <v>958</v>
      </c>
      <c r="AE1113" s="14"/>
      <c r="AF1113" s="14"/>
      <c r="AG1113" s="14"/>
      <c r="AH1113" s="14"/>
      <c r="AI1113" s="14"/>
      <c r="AJ1113" s="14"/>
      <c r="AK1113" s="14"/>
      <c r="AL1113" s="14"/>
    </row>
    <row r="1114" ht="14.25" customHeight="1">
      <c r="A1114" s="39">
        <v>16.0</v>
      </c>
      <c r="B1114" s="37">
        <v>45698.0</v>
      </c>
      <c r="C1114" s="38">
        <f t="shared" si="1310"/>
        <v>214</v>
      </c>
      <c r="D1114" s="39" t="s">
        <v>948</v>
      </c>
      <c r="E1114" s="40">
        <v>1.2234833E7</v>
      </c>
      <c r="F1114" s="36" t="s">
        <v>52</v>
      </c>
      <c r="G1114" s="36">
        <v>72.0</v>
      </c>
      <c r="H1114" s="36">
        <v>4.0</v>
      </c>
      <c r="I1114" s="36">
        <v>2.0</v>
      </c>
      <c r="J1114" s="36">
        <v>78.0</v>
      </c>
      <c r="O1114" s="14"/>
      <c r="P1114" s="14"/>
      <c r="Q1114" s="14"/>
      <c r="R1114" s="39" t="s">
        <v>949</v>
      </c>
      <c r="S1114" s="39" t="s">
        <v>951</v>
      </c>
      <c r="T1114" s="39" t="s">
        <v>179</v>
      </c>
      <c r="U1114" s="39" t="s">
        <v>28</v>
      </c>
      <c r="V1114" s="81">
        <v>84043.0</v>
      </c>
      <c r="W1114" s="39" t="s">
        <v>35</v>
      </c>
      <c r="X1114" s="36" t="s">
        <v>64</v>
      </c>
      <c r="Y1114" s="37">
        <f t="shared" si="1312"/>
        <v>45698</v>
      </c>
      <c r="Z1114" s="37">
        <v>45763.0</v>
      </c>
      <c r="AA1114" s="36" t="s">
        <v>952</v>
      </c>
      <c r="AB1114" s="36" t="str">
        <f t="shared" si="1313"/>
        <v/>
      </c>
      <c r="AC1114" s="38">
        <f t="shared" si="1314"/>
        <v>65</v>
      </c>
      <c r="AD1114" s="39" t="s">
        <v>953</v>
      </c>
      <c r="AE1114" s="14"/>
      <c r="AF1114" s="14"/>
      <c r="AG1114" s="14"/>
      <c r="AH1114" s="14"/>
      <c r="AI1114" s="14"/>
      <c r="AJ1114" s="14"/>
      <c r="AK1114" s="14"/>
      <c r="AL1114" s="14"/>
    </row>
    <row r="1115" ht="14.25" customHeight="1">
      <c r="A1115" s="14"/>
      <c r="B1115" s="14"/>
      <c r="C1115" s="27"/>
      <c r="D1115" s="14"/>
      <c r="F1115" s="27"/>
      <c r="G1115" s="14"/>
      <c r="H1115" s="14"/>
      <c r="I1115" s="14"/>
      <c r="J1115" s="27"/>
      <c r="K1115" s="27"/>
      <c r="L1115" s="27"/>
      <c r="M1115" s="27"/>
      <c r="N1115" s="27"/>
      <c r="O1115" s="27"/>
      <c r="P1115" s="27"/>
      <c r="Q1115" s="27"/>
      <c r="R1115" s="14"/>
      <c r="S1115" s="14"/>
      <c r="T1115" s="14"/>
      <c r="U1115" s="14"/>
      <c r="V1115" s="66"/>
      <c r="W1115" s="14"/>
      <c r="X1115" s="27"/>
      <c r="Y1115" s="29"/>
      <c r="Z1115" s="14"/>
      <c r="AA1115" s="27"/>
      <c r="AB1115" s="27"/>
      <c r="AC1115" s="27"/>
      <c r="AD1115" s="14"/>
      <c r="AE1115" s="14"/>
      <c r="AF1115" s="14"/>
    </row>
    <row r="1116" ht="14.25" customHeight="1">
      <c r="A1116" s="14">
        <v>14.0</v>
      </c>
      <c r="B1116" s="30">
        <v>45728.0</v>
      </c>
      <c r="C1116" s="31">
        <f t="shared" ref="C1116:C1120" si="1320">B$3-B1116</f>
        <v>184</v>
      </c>
      <c r="D1116" s="14" t="s">
        <v>1138</v>
      </c>
      <c r="E1116" s="14">
        <v>1.2241092E7</v>
      </c>
      <c r="F1116" s="27" t="s">
        <v>52</v>
      </c>
      <c r="G1116" s="27">
        <v>64.0</v>
      </c>
      <c r="H1116" s="27">
        <v>4.0</v>
      </c>
      <c r="I1116" s="27">
        <v>2.0</v>
      </c>
      <c r="J1116" s="27">
        <v>70.0</v>
      </c>
      <c r="K1116" s="45"/>
      <c r="L1116" s="45"/>
      <c r="M1116" s="45"/>
      <c r="N1116" s="45"/>
      <c r="O1116" s="45"/>
      <c r="P1116" s="45"/>
      <c r="Q1116" s="45"/>
      <c r="R1116" s="14" t="s">
        <v>1139</v>
      </c>
      <c r="S1116" s="14" t="s">
        <v>1141</v>
      </c>
      <c r="T1116" s="14" t="s">
        <v>108</v>
      </c>
      <c r="U1116" s="14" t="s">
        <v>28</v>
      </c>
      <c r="V1116" s="66">
        <v>84020.0</v>
      </c>
      <c r="W1116" s="14" t="s">
        <v>29</v>
      </c>
      <c r="X1116" s="27" t="s">
        <v>64</v>
      </c>
      <c r="Y1116" s="30">
        <f t="shared" ref="Y1116:Y1120" si="1322">IF(X1116="V",B1116,IF(X1116="C",B1116,""))</f>
        <v>45728</v>
      </c>
      <c r="Z1116" s="30">
        <v>45770.0</v>
      </c>
      <c r="AA1116" s="27" t="s">
        <v>1142</v>
      </c>
      <c r="AB1116" s="27" t="str">
        <f t="shared" ref="AB1116:AB1120" si="1323">IF(X1116="V",B$3-Y1116,IF(X1116="C","",""))</f>
        <v/>
      </c>
      <c r="AC1116" s="31">
        <f t="shared" ref="AC1116:AC1120" si="1324">IF(X1116="","",IF(X1116="V","",IF(X1116="C",Z1116-Y1116,"Yikes")))</f>
        <v>42</v>
      </c>
      <c r="AD1116" s="14" t="s">
        <v>1143</v>
      </c>
      <c r="AF1116" s="14"/>
      <c r="AG1116" s="14"/>
      <c r="AH1116" s="14"/>
      <c r="AI1116" s="14"/>
      <c r="AJ1116" s="14"/>
      <c r="AK1116" s="14"/>
      <c r="AL1116" s="14"/>
    </row>
    <row r="1117" ht="14.25" customHeight="1">
      <c r="A1117" s="14">
        <v>6.0</v>
      </c>
      <c r="B1117" s="30">
        <v>45750.0</v>
      </c>
      <c r="C1117" s="31">
        <f t="shared" si="1320"/>
        <v>162</v>
      </c>
      <c r="D1117" s="14" t="s">
        <v>1229</v>
      </c>
      <c r="E1117" s="34">
        <v>118998.0</v>
      </c>
      <c r="F1117" s="27" t="s">
        <v>52</v>
      </c>
      <c r="G1117" s="27">
        <v>24.0</v>
      </c>
      <c r="H1117" s="27">
        <v>3.0</v>
      </c>
      <c r="I1117" s="27">
        <v>1.0</v>
      </c>
      <c r="J1117" s="27">
        <v>28.0</v>
      </c>
      <c r="K1117" s="27"/>
      <c r="L1117" s="27"/>
      <c r="M1117" s="27"/>
      <c r="N1117" s="27"/>
      <c r="O1117" s="45" t="str">
        <f t="shared" ref="O1117:P1117" si="1321">IF(M1117&gt;0,1,"")</f>
        <v/>
      </c>
      <c r="P1117" s="45" t="str">
        <f t="shared" si="1321"/>
        <v/>
      </c>
      <c r="Q1117" s="45"/>
      <c r="R1117" s="14" t="s">
        <v>1230</v>
      </c>
      <c r="S1117" s="35" t="s">
        <v>1231</v>
      </c>
      <c r="T1117" s="35" t="s">
        <v>731</v>
      </c>
      <c r="U1117" s="35" t="s">
        <v>28</v>
      </c>
      <c r="V1117" s="144">
        <v>84107.0</v>
      </c>
      <c r="W1117" s="35" t="s">
        <v>29</v>
      </c>
      <c r="X1117" s="42" t="s">
        <v>64</v>
      </c>
      <c r="Y1117" s="29">
        <f t="shared" si="1322"/>
        <v>45750</v>
      </c>
      <c r="Z1117" s="30">
        <v>45771.0</v>
      </c>
      <c r="AA1117" s="27" t="s">
        <v>1232</v>
      </c>
      <c r="AB1117" s="27" t="str">
        <f t="shared" si="1323"/>
        <v/>
      </c>
      <c r="AC1117" s="31">
        <f t="shared" si="1324"/>
        <v>21</v>
      </c>
      <c r="AD1117" s="14" t="s">
        <v>1233</v>
      </c>
      <c r="AF1117" s="14"/>
      <c r="AG1117" s="14"/>
      <c r="AH1117" s="14"/>
      <c r="AI1117" s="14"/>
      <c r="AJ1117" s="14"/>
      <c r="AK1117" s="14"/>
      <c r="AL1117" s="14"/>
    </row>
    <row r="1118" ht="14.25" customHeight="1">
      <c r="A1118" s="14">
        <v>6.0</v>
      </c>
      <c r="B1118" s="30">
        <v>45694.0</v>
      </c>
      <c r="C1118" s="31">
        <f t="shared" si="1320"/>
        <v>218</v>
      </c>
      <c r="D1118" s="14" t="s">
        <v>934</v>
      </c>
      <c r="E1118" s="34">
        <v>1.2245787E7</v>
      </c>
      <c r="F1118" s="27" t="s">
        <v>52</v>
      </c>
      <c r="G1118" s="27">
        <v>18.0</v>
      </c>
      <c r="H1118" s="27">
        <v>2.0</v>
      </c>
      <c r="I1118" s="27">
        <v>1.0</v>
      </c>
      <c r="J1118" s="27">
        <v>21.0</v>
      </c>
      <c r="K1118" s="27"/>
      <c r="L1118" s="27"/>
      <c r="M1118" s="27"/>
      <c r="N1118" s="27"/>
      <c r="O1118" s="45" t="str">
        <f t="shared" ref="O1118:P1118" si="1325">IF(M1118&gt;0,1,"")</f>
        <v/>
      </c>
      <c r="P1118" s="45" t="str">
        <f t="shared" si="1325"/>
        <v/>
      </c>
      <c r="Q1118" s="45"/>
      <c r="R1118" s="14" t="s">
        <v>935</v>
      </c>
      <c r="S1118" s="35" t="s">
        <v>936</v>
      </c>
      <c r="T1118" s="35" t="s">
        <v>292</v>
      </c>
      <c r="U1118" s="35" t="s">
        <v>28</v>
      </c>
      <c r="V1118" s="144">
        <v>84119.0</v>
      </c>
      <c r="W1118" s="35" t="s">
        <v>29</v>
      </c>
      <c r="X1118" s="42" t="s">
        <v>64</v>
      </c>
      <c r="Y1118" s="29">
        <f t="shared" si="1322"/>
        <v>45694</v>
      </c>
      <c r="Z1118" s="30">
        <v>45771.0</v>
      </c>
      <c r="AA1118" s="27" t="s">
        <v>937</v>
      </c>
      <c r="AB1118" s="27" t="str">
        <f t="shared" si="1323"/>
        <v/>
      </c>
      <c r="AC1118" s="31">
        <f t="shared" si="1324"/>
        <v>77</v>
      </c>
      <c r="AD1118" s="14" t="s">
        <v>938</v>
      </c>
      <c r="AF1118" s="14"/>
      <c r="AG1118" s="14"/>
      <c r="AH1118" s="14"/>
      <c r="AI1118" s="14"/>
      <c r="AJ1118" s="14"/>
      <c r="AK1118" s="14"/>
      <c r="AL1118" s="14"/>
    </row>
    <row r="1119" ht="14.25" customHeight="1">
      <c r="A1119" s="14">
        <v>21.0</v>
      </c>
      <c r="B1119" s="60">
        <v>45772.0</v>
      </c>
      <c r="C1119" s="61">
        <f t="shared" si="1320"/>
        <v>140</v>
      </c>
      <c r="D1119" s="59" t="s">
        <v>1331</v>
      </c>
      <c r="E1119" s="59">
        <v>1.2232393E7</v>
      </c>
      <c r="F1119" s="45" t="s">
        <v>52</v>
      </c>
      <c r="G1119" s="45">
        <v>85.0</v>
      </c>
      <c r="H1119" s="45">
        <v>4.0</v>
      </c>
      <c r="I1119" s="45">
        <v>2.0</v>
      </c>
      <c r="J1119" s="45">
        <v>91.0</v>
      </c>
      <c r="K1119" s="45"/>
      <c r="L1119" s="45"/>
      <c r="M1119" s="45"/>
      <c r="N1119" s="45"/>
      <c r="O1119" s="45"/>
      <c r="P1119" s="45"/>
      <c r="Q1119" s="45"/>
      <c r="R1119" s="59" t="s">
        <v>1332</v>
      </c>
      <c r="S1119" s="59" t="s">
        <v>1334</v>
      </c>
      <c r="T1119" s="59" t="s">
        <v>186</v>
      </c>
      <c r="U1119" s="59" t="s">
        <v>28</v>
      </c>
      <c r="V1119" s="73">
        <v>84116.0</v>
      </c>
      <c r="W1119" s="59" t="s">
        <v>29</v>
      </c>
      <c r="X1119" s="45" t="s">
        <v>64</v>
      </c>
      <c r="Y1119" s="60">
        <f t="shared" si="1322"/>
        <v>45772</v>
      </c>
      <c r="Z1119" s="60">
        <v>45772.0</v>
      </c>
      <c r="AA1119" s="45" t="s">
        <v>4347</v>
      </c>
      <c r="AB1119" s="45" t="str">
        <f t="shared" si="1323"/>
        <v/>
      </c>
      <c r="AC1119" s="61">
        <f t="shared" si="1324"/>
        <v>0</v>
      </c>
      <c r="AD1119" s="59" t="s">
        <v>1336</v>
      </c>
      <c r="AF1119" s="14"/>
      <c r="AG1119" s="14"/>
      <c r="AH1119" s="14"/>
      <c r="AI1119" s="14"/>
      <c r="AJ1119" s="14"/>
      <c r="AK1119" s="14"/>
      <c r="AL1119" s="14"/>
    </row>
    <row r="1120" ht="14.25" customHeight="1">
      <c r="A1120" s="14">
        <v>12.0</v>
      </c>
      <c r="B1120" s="30">
        <v>45741.0</v>
      </c>
      <c r="C1120" s="31">
        <f t="shared" si="1320"/>
        <v>171</v>
      </c>
      <c r="D1120" s="14" t="s">
        <v>1168</v>
      </c>
      <c r="E1120" s="34">
        <v>54864.0</v>
      </c>
      <c r="F1120" s="27" t="s">
        <v>52</v>
      </c>
      <c r="G1120" s="27">
        <v>42.0</v>
      </c>
      <c r="H1120" s="27">
        <v>4.0</v>
      </c>
      <c r="I1120" s="27">
        <v>1.0</v>
      </c>
      <c r="J1120" s="27">
        <v>47.0</v>
      </c>
      <c r="K1120" s="27"/>
      <c r="L1120" s="27"/>
      <c r="M1120" s="27"/>
      <c r="N1120" s="27"/>
      <c r="O1120" s="45" t="str">
        <f t="shared" ref="O1120:P1120" si="1326">IF(M1120&gt;0,1,"")</f>
        <v/>
      </c>
      <c r="P1120" s="45" t="str">
        <f t="shared" si="1326"/>
        <v/>
      </c>
      <c r="Q1120" s="45"/>
      <c r="R1120" s="14" t="s">
        <v>1169</v>
      </c>
      <c r="S1120" s="35" t="s">
        <v>1171</v>
      </c>
      <c r="T1120" s="35" t="s">
        <v>600</v>
      </c>
      <c r="U1120" s="35" t="s">
        <v>28</v>
      </c>
      <c r="V1120" s="144">
        <v>84118.0</v>
      </c>
      <c r="W1120" s="35" t="s">
        <v>29</v>
      </c>
      <c r="X1120" s="42" t="s">
        <v>64</v>
      </c>
      <c r="Y1120" s="29">
        <f t="shared" si="1322"/>
        <v>45741</v>
      </c>
      <c r="Z1120" s="30">
        <v>45772.0</v>
      </c>
      <c r="AA1120" s="27" t="s">
        <v>1172</v>
      </c>
      <c r="AB1120" s="27" t="str">
        <f t="shared" si="1323"/>
        <v/>
      </c>
      <c r="AC1120" s="31">
        <f t="shared" si="1324"/>
        <v>31</v>
      </c>
      <c r="AD1120" s="14" t="s">
        <v>1173</v>
      </c>
      <c r="AF1120" s="14"/>
      <c r="AG1120" s="14"/>
      <c r="AH1120" s="71"/>
      <c r="AI1120" s="71"/>
      <c r="AJ1120" s="14"/>
      <c r="AK1120" s="14"/>
      <c r="AL1120" s="14"/>
    </row>
    <row r="1121" ht="14.25" customHeight="1">
      <c r="A1121" s="14"/>
      <c r="B1121" s="14"/>
      <c r="C1121" s="27"/>
      <c r="D1121" s="14"/>
      <c r="F1121" s="27"/>
      <c r="G1121" s="14"/>
      <c r="H1121" s="14"/>
      <c r="I1121" s="14"/>
      <c r="J1121" s="27"/>
      <c r="K1121" s="27"/>
      <c r="L1121" s="27"/>
      <c r="M1121" s="27"/>
      <c r="N1121" s="27"/>
      <c r="O1121" s="27"/>
      <c r="P1121" s="27"/>
      <c r="Q1121" s="27"/>
      <c r="R1121" s="14"/>
      <c r="S1121" s="14"/>
      <c r="T1121" s="14"/>
      <c r="U1121" s="14"/>
      <c r="V1121" s="66"/>
      <c r="W1121" s="14"/>
      <c r="X1121" s="27"/>
      <c r="Y1121" s="29"/>
      <c r="Z1121" s="14"/>
      <c r="AA1121" s="27"/>
      <c r="AB1121" s="27"/>
      <c r="AC1121" s="27"/>
      <c r="AD1121" s="14"/>
      <c r="AE1121" s="14"/>
      <c r="AF1121" s="14"/>
    </row>
    <row r="1122" ht="14.25" customHeight="1">
      <c r="A1122" s="14">
        <v>14.0</v>
      </c>
      <c r="B1122" s="30">
        <v>45768.0</v>
      </c>
      <c r="C1122" s="31">
        <f t="shared" ref="C1122:C1123" si="1328">B$3-B1122</f>
        <v>144</v>
      </c>
      <c r="D1122" s="14" t="s">
        <v>1305</v>
      </c>
      <c r="E1122" s="34">
        <v>117606.0</v>
      </c>
      <c r="F1122" s="27" t="s">
        <v>52</v>
      </c>
      <c r="G1122" s="27">
        <v>70.0</v>
      </c>
      <c r="H1122" s="27">
        <v>5.0</v>
      </c>
      <c r="I1122" s="27">
        <v>2.0</v>
      </c>
      <c r="J1122" s="27">
        <v>77.0</v>
      </c>
      <c r="K1122" s="27"/>
      <c r="L1122" s="27"/>
      <c r="M1122" s="27"/>
      <c r="N1122" s="27"/>
      <c r="O1122" s="45" t="str">
        <f t="shared" ref="O1122:P1122" si="1327">IF(M1122&gt;0,1,"")</f>
        <v/>
      </c>
      <c r="P1122" s="45" t="str">
        <f t="shared" si="1327"/>
        <v/>
      </c>
      <c r="Q1122" s="45"/>
      <c r="R1122" s="14" t="s">
        <v>1306</v>
      </c>
      <c r="S1122" s="35" t="s">
        <v>1307</v>
      </c>
      <c r="T1122" s="35" t="s">
        <v>453</v>
      </c>
      <c r="U1122" s="35" t="s">
        <v>28</v>
      </c>
      <c r="V1122" s="144">
        <v>84084.0</v>
      </c>
      <c r="W1122" s="35" t="s">
        <v>29</v>
      </c>
      <c r="X1122" s="42" t="s">
        <v>64</v>
      </c>
      <c r="Y1122" s="29">
        <f t="shared" ref="Y1122:Y1123" si="1330">IF(X1122="V",B1122,IF(X1122="C",B1122,""))</f>
        <v>45768</v>
      </c>
      <c r="Z1122" s="30">
        <v>45775.0</v>
      </c>
      <c r="AA1122" s="27" t="s">
        <v>1308</v>
      </c>
      <c r="AB1122" s="27" t="str">
        <f t="shared" ref="AB1122:AB1123" si="1331">IF(X1122="V",B$3-Y1122,IF(X1122="C","",""))</f>
        <v/>
      </c>
      <c r="AC1122" s="31">
        <f t="shared" ref="AC1122:AC1123" si="1332">IF(X1122="","",IF(X1122="V","",IF(X1122="C",Z1122-Y1122,"Yikes")))</f>
        <v>7</v>
      </c>
      <c r="AD1122" s="14" t="s">
        <v>1309</v>
      </c>
      <c r="AF1122" s="14"/>
      <c r="AG1122" s="14"/>
      <c r="AH1122" s="14"/>
      <c r="AI1122" s="14"/>
      <c r="AJ1122" s="14"/>
      <c r="AK1122" s="14"/>
      <c r="AL1122" s="14"/>
    </row>
    <row r="1123" ht="14.25" customHeight="1">
      <c r="A1123" s="14">
        <v>8.0</v>
      </c>
      <c r="B1123" s="30">
        <v>45744.0</v>
      </c>
      <c r="C1123" s="31">
        <f t="shared" si="1328"/>
        <v>168</v>
      </c>
      <c r="D1123" s="14" t="s">
        <v>1197</v>
      </c>
      <c r="E1123" s="34">
        <v>99626.0</v>
      </c>
      <c r="F1123" s="27" t="s">
        <v>52</v>
      </c>
      <c r="G1123" s="27">
        <v>32.0</v>
      </c>
      <c r="H1123" s="27">
        <v>3.0</v>
      </c>
      <c r="I1123" s="27">
        <v>1.0</v>
      </c>
      <c r="J1123" s="27">
        <v>36.0</v>
      </c>
      <c r="K1123" s="27"/>
      <c r="L1123" s="27"/>
      <c r="M1123" s="27"/>
      <c r="N1123" s="27"/>
      <c r="O1123" s="45" t="str">
        <f t="shared" ref="O1123:P1123" si="1329">IF(M1123&gt;0,1,"")</f>
        <v/>
      </c>
      <c r="P1123" s="45" t="str">
        <f t="shared" si="1329"/>
        <v/>
      </c>
      <c r="Q1123" s="45"/>
      <c r="R1123" s="14" t="s">
        <v>1198</v>
      </c>
      <c r="S1123" s="35" t="s">
        <v>1199</v>
      </c>
      <c r="T1123" s="35" t="s">
        <v>731</v>
      </c>
      <c r="U1123" s="35" t="s">
        <v>28</v>
      </c>
      <c r="V1123" s="144">
        <v>84123.0</v>
      </c>
      <c r="W1123" s="35" t="s">
        <v>29</v>
      </c>
      <c r="X1123" s="42" t="s">
        <v>64</v>
      </c>
      <c r="Y1123" s="29">
        <f t="shared" si="1330"/>
        <v>45744</v>
      </c>
      <c r="Z1123" s="30">
        <v>45777.0</v>
      </c>
      <c r="AA1123" s="27" t="s">
        <v>1200</v>
      </c>
      <c r="AB1123" s="27" t="str">
        <f t="shared" si="1331"/>
        <v/>
      </c>
      <c r="AC1123" s="31">
        <f t="shared" si="1332"/>
        <v>33</v>
      </c>
      <c r="AD1123" s="14" t="s">
        <v>1201</v>
      </c>
      <c r="AF1123" s="14"/>
      <c r="AG1123" s="14"/>
      <c r="AH1123" s="14"/>
      <c r="AI1123" s="14"/>
      <c r="AJ1123" s="14"/>
      <c r="AK1123" s="14"/>
      <c r="AL1123" s="14"/>
    </row>
    <row r="1124" ht="14.25" customHeight="1">
      <c r="A1124" s="14"/>
      <c r="B1124" s="14"/>
      <c r="C1124" s="27"/>
      <c r="D1124" s="14"/>
      <c r="F1124" s="27"/>
      <c r="G1124" s="14"/>
      <c r="H1124" s="14"/>
      <c r="I1124" s="14"/>
      <c r="J1124" s="27"/>
      <c r="K1124" s="27"/>
      <c r="L1124" s="27"/>
      <c r="M1124" s="27"/>
      <c r="N1124" s="27"/>
      <c r="O1124" s="27"/>
      <c r="P1124" s="27"/>
      <c r="Q1124" s="27"/>
      <c r="R1124" s="14"/>
      <c r="S1124" s="14"/>
      <c r="T1124" s="14"/>
      <c r="U1124" s="14"/>
      <c r="V1124" s="66"/>
      <c r="W1124" s="14"/>
      <c r="X1124" s="27"/>
      <c r="Y1124" s="29"/>
      <c r="Z1124" s="14"/>
      <c r="AA1124" s="27"/>
      <c r="AB1124" s="27"/>
      <c r="AC1124" s="27"/>
      <c r="AD1124" s="14"/>
      <c r="AE1124" s="14"/>
      <c r="AF1124" s="14"/>
    </row>
    <row r="1125" ht="14.25" customHeight="1">
      <c r="A1125" s="14">
        <v>16.0</v>
      </c>
      <c r="B1125" s="30">
        <v>45776.0</v>
      </c>
      <c r="C1125" s="31">
        <f t="shared" ref="C1125:C1126" si="1334">B$3-B1125</f>
        <v>136</v>
      </c>
      <c r="D1125" s="14" t="s">
        <v>1346</v>
      </c>
      <c r="E1125" s="34">
        <v>80458.0</v>
      </c>
      <c r="F1125" s="27" t="s">
        <v>52</v>
      </c>
      <c r="G1125" s="27">
        <v>32.0</v>
      </c>
      <c r="H1125" s="27">
        <v>3.0</v>
      </c>
      <c r="I1125" s="27">
        <v>1.0</v>
      </c>
      <c r="J1125" s="27">
        <v>36.0</v>
      </c>
      <c r="K1125" s="27"/>
      <c r="L1125" s="27"/>
      <c r="M1125" s="27"/>
      <c r="N1125" s="27"/>
      <c r="O1125" s="45" t="str">
        <f t="shared" ref="O1125:P1125" si="1333">IF(M1125&gt;0,1,"")</f>
        <v/>
      </c>
      <c r="P1125" s="45" t="str">
        <f t="shared" si="1333"/>
        <v/>
      </c>
      <c r="Q1125" s="45"/>
      <c r="R1125" s="14" t="s">
        <v>1347</v>
      </c>
      <c r="S1125" s="35" t="s">
        <v>1349</v>
      </c>
      <c r="T1125" s="35" t="s">
        <v>292</v>
      </c>
      <c r="U1125" s="35" t="s">
        <v>28</v>
      </c>
      <c r="V1125" s="144">
        <v>84119.0</v>
      </c>
      <c r="W1125" s="35" t="s">
        <v>29</v>
      </c>
      <c r="X1125" s="42" t="s">
        <v>64</v>
      </c>
      <c r="Y1125" s="29">
        <f t="shared" ref="Y1125:Y1126" si="1336">IF(X1125="V",B1125,IF(X1125="C",B1125,""))</f>
        <v>45776</v>
      </c>
      <c r="Z1125" s="30">
        <v>45782.0</v>
      </c>
      <c r="AA1125" s="27" t="s">
        <v>1350</v>
      </c>
      <c r="AB1125" s="27" t="str">
        <f t="shared" ref="AB1125:AB1126" si="1337">IF(X1125="V",B$3-Y1125,IF(X1125="C","",""))</f>
        <v/>
      </c>
      <c r="AC1125" s="31">
        <f t="shared" ref="AC1125:AC1126" si="1338">IF(X1125="","",IF(X1125="V","",IF(X1125="C",Z1125-Y1125,"Yikes")))</f>
        <v>6</v>
      </c>
      <c r="AD1125" s="14" t="s">
        <v>4348</v>
      </c>
      <c r="AF1125" s="14"/>
      <c r="AG1125" s="14"/>
      <c r="AH1125" s="14"/>
      <c r="AI1125" s="14"/>
      <c r="AJ1125" s="14"/>
      <c r="AK1125" s="14"/>
      <c r="AL1125" s="14"/>
    </row>
    <row r="1126" ht="14.25" customHeight="1">
      <c r="A1126" s="14">
        <v>8.0</v>
      </c>
      <c r="B1126" s="30">
        <v>45779.0</v>
      </c>
      <c r="C1126" s="31">
        <f t="shared" si="1334"/>
        <v>133</v>
      </c>
      <c r="D1126" s="14" t="s">
        <v>1380</v>
      </c>
      <c r="E1126" s="34">
        <v>5228.0</v>
      </c>
      <c r="F1126" s="27" t="s">
        <v>52</v>
      </c>
      <c r="G1126" s="27">
        <v>36.0</v>
      </c>
      <c r="H1126" s="27">
        <v>3.0</v>
      </c>
      <c r="I1126" s="27">
        <v>1.0</v>
      </c>
      <c r="J1126" s="27">
        <v>40.0</v>
      </c>
      <c r="K1126" s="27"/>
      <c r="L1126" s="27"/>
      <c r="M1126" s="27"/>
      <c r="N1126" s="27"/>
      <c r="O1126" s="45" t="str">
        <f t="shared" ref="O1126:P1126" si="1335">IF(M1126&gt;0,1,"")</f>
        <v/>
      </c>
      <c r="P1126" s="45" t="str">
        <f t="shared" si="1335"/>
        <v/>
      </c>
      <c r="Q1126" s="45"/>
      <c r="R1126" s="14" t="s">
        <v>1381</v>
      </c>
      <c r="S1126" s="35" t="s">
        <v>1382</v>
      </c>
      <c r="T1126" s="35" t="s">
        <v>186</v>
      </c>
      <c r="U1126" s="35" t="s">
        <v>28</v>
      </c>
      <c r="V1126" s="144">
        <v>84109.0</v>
      </c>
      <c r="W1126" s="35" t="s">
        <v>29</v>
      </c>
      <c r="X1126" s="42" t="s">
        <v>64</v>
      </c>
      <c r="Y1126" s="29">
        <f t="shared" si="1336"/>
        <v>45779</v>
      </c>
      <c r="Z1126" s="30">
        <v>45785.0</v>
      </c>
      <c r="AA1126" s="27" t="s">
        <v>1383</v>
      </c>
      <c r="AB1126" s="27" t="str">
        <f t="shared" si="1337"/>
        <v/>
      </c>
      <c r="AC1126" s="31">
        <f t="shared" si="1338"/>
        <v>6</v>
      </c>
      <c r="AD1126" s="14" t="s">
        <v>1384</v>
      </c>
      <c r="AF1126" s="14"/>
      <c r="AG1126" s="14"/>
      <c r="AH1126" s="14"/>
      <c r="AI1126" s="14"/>
      <c r="AJ1126" s="14"/>
      <c r="AK1126" s="14"/>
      <c r="AL1126" s="14"/>
    </row>
    <row r="1127" ht="14.25" customHeight="1">
      <c r="A1127" s="14"/>
      <c r="B1127" s="14"/>
      <c r="C1127" s="27"/>
      <c r="D1127" s="14"/>
      <c r="F1127" s="27"/>
      <c r="G1127" s="14"/>
      <c r="H1127" s="14"/>
      <c r="I1127" s="14"/>
      <c r="J1127" s="27"/>
      <c r="K1127" s="27"/>
      <c r="L1127" s="27"/>
      <c r="M1127" s="27"/>
      <c r="N1127" s="27"/>
      <c r="O1127" s="27"/>
      <c r="P1127" s="27"/>
      <c r="Q1127" s="27"/>
      <c r="R1127" s="14"/>
      <c r="S1127" s="14"/>
      <c r="T1127" s="14"/>
      <c r="U1127" s="14"/>
      <c r="V1127" s="66"/>
      <c r="W1127" s="14"/>
      <c r="X1127" s="27"/>
      <c r="Y1127" s="29"/>
      <c r="Z1127" s="14"/>
      <c r="AA1127" s="27"/>
      <c r="AB1127" s="27"/>
      <c r="AC1127" s="27"/>
      <c r="AD1127" s="14"/>
      <c r="AE1127" s="14"/>
      <c r="AF1127" s="14"/>
    </row>
    <row r="1128" ht="14.25" customHeight="1">
      <c r="A1128" s="14">
        <v>4.0</v>
      </c>
      <c r="B1128" s="30">
        <v>45512.0</v>
      </c>
      <c r="C1128" s="31">
        <f>B$3-B1128</f>
        <v>400</v>
      </c>
      <c r="D1128" s="14" t="s">
        <v>4206</v>
      </c>
      <c r="E1128" s="34">
        <v>1.2242671E7</v>
      </c>
      <c r="F1128" s="27" t="s">
        <v>52</v>
      </c>
      <c r="G1128" s="27">
        <v>12.0</v>
      </c>
      <c r="H1128" s="27">
        <v>3.0</v>
      </c>
      <c r="I1128" s="27">
        <v>1.0</v>
      </c>
      <c r="J1128" s="27">
        <v>16.0</v>
      </c>
      <c r="K1128" s="27"/>
      <c r="L1128" s="27"/>
      <c r="M1128" s="27"/>
      <c r="N1128" s="27"/>
      <c r="O1128" s="45" t="str">
        <f t="shared" ref="O1128:P1128" si="1339">IF(M1128&gt;0,1,"")</f>
        <v/>
      </c>
      <c r="P1128" s="45" t="str">
        <f t="shared" si="1339"/>
        <v/>
      </c>
      <c r="Q1128" s="45"/>
      <c r="R1128" s="14" t="s">
        <v>3609</v>
      </c>
      <c r="S1128" s="35" t="s">
        <v>3610</v>
      </c>
      <c r="T1128" s="35" t="s">
        <v>186</v>
      </c>
      <c r="U1128" s="35" t="s">
        <v>28</v>
      </c>
      <c r="V1128" s="144">
        <v>84115.0</v>
      </c>
      <c r="W1128" s="35" t="s">
        <v>29</v>
      </c>
      <c r="X1128" s="42"/>
      <c r="Y1128" s="29" t="str">
        <f>IF(X1128="V",B1128,IF(X1128="C",B1128,""))</f>
        <v/>
      </c>
      <c r="Z1128" s="30"/>
      <c r="AA1128" s="27" t="s">
        <v>4349</v>
      </c>
      <c r="AB1128" s="27" t="str">
        <f>IF(X1128="V",B$3-Y1128,IF(X1128="C","",""))</f>
        <v/>
      </c>
      <c r="AC1128" s="31" t="str">
        <f>IF(X1128="","",IF(X1128="V","",IF(X1128="C",Z1128-Y1128,"Yikes")))</f>
        <v/>
      </c>
      <c r="AD1128" s="14" t="s">
        <v>4350</v>
      </c>
      <c r="AF1128" s="14"/>
      <c r="AG1128" s="14"/>
      <c r="AH1128" s="14"/>
      <c r="AI1128" s="14"/>
      <c r="AJ1128" s="14"/>
      <c r="AK1128" s="14"/>
      <c r="AL1128" s="14"/>
    </row>
    <row r="1129" ht="14.25" customHeight="1">
      <c r="A1129" s="14"/>
      <c r="B1129" s="14"/>
      <c r="C1129" s="27"/>
      <c r="D1129" s="14"/>
      <c r="F1129" s="27"/>
      <c r="G1129" s="14"/>
      <c r="H1129" s="14"/>
      <c r="I1129" s="14"/>
      <c r="J1129" s="27"/>
      <c r="K1129" s="27"/>
      <c r="L1129" s="27"/>
      <c r="M1129" s="27"/>
      <c r="N1129" s="27"/>
      <c r="O1129" s="27"/>
      <c r="P1129" s="27"/>
      <c r="Q1129" s="27"/>
      <c r="R1129" s="14"/>
      <c r="S1129" s="14"/>
      <c r="T1129" s="14"/>
      <c r="U1129" s="14"/>
      <c r="V1129" s="66"/>
      <c r="W1129" s="14"/>
      <c r="X1129" s="27"/>
      <c r="Y1129" s="29"/>
      <c r="Z1129" s="14"/>
      <c r="AA1129" s="27"/>
      <c r="AB1129" s="27"/>
      <c r="AC1129" s="27"/>
      <c r="AD1129" s="14"/>
      <c r="AE1129" s="14"/>
      <c r="AF1129" s="14"/>
    </row>
    <row r="1130" ht="14.25" customHeight="1">
      <c r="A1130" s="14">
        <v>10.0</v>
      </c>
      <c r="B1130" s="30">
        <v>45775.0</v>
      </c>
      <c r="C1130" s="31">
        <f t="shared" ref="C1130:C1132" si="1341">B$3-B1130</f>
        <v>137</v>
      </c>
      <c r="D1130" s="14" t="s">
        <v>1341</v>
      </c>
      <c r="E1130" s="34">
        <v>22717.0</v>
      </c>
      <c r="F1130" s="27" t="s">
        <v>52</v>
      </c>
      <c r="G1130" s="27">
        <v>36.0</v>
      </c>
      <c r="H1130" s="27">
        <v>4.0</v>
      </c>
      <c r="I1130" s="27">
        <v>1.0</v>
      </c>
      <c r="J1130" s="27">
        <v>41.0</v>
      </c>
      <c r="K1130" s="27"/>
      <c r="L1130" s="27"/>
      <c r="M1130" s="27"/>
      <c r="N1130" s="27"/>
      <c r="O1130" s="45" t="str">
        <f t="shared" ref="O1130:P1130" si="1340">IF(M1130&gt;0,1,"")</f>
        <v/>
      </c>
      <c r="P1130" s="45" t="str">
        <f t="shared" si="1340"/>
        <v/>
      </c>
      <c r="Q1130" s="45"/>
      <c r="R1130" s="14" t="s">
        <v>1342</v>
      </c>
      <c r="S1130" s="35" t="s">
        <v>1343</v>
      </c>
      <c r="T1130" s="35" t="s">
        <v>453</v>
      </c>
      <c r="U1130" s="35" t="s">
        <v>28</v>
      </c>
      <c r="V1130" s="144">
        <v>84084.0</v>
      </c>
      <c r="W1130" s="35" t="s">
        <v>29</v>
      </c>
      <c r="X1130" s="42" t="s">
        <v>64</v>
      </c>
      <c r="Y1130" s="29">
        <f t="shared" ref="Y1130:Y1132" si="1343">IF(X1130="V",B1130,IF(X1130="C",B1130,""))</f>
        <v>45775</v>
      </c>
      <c r="Z1130" s="30">
        <v>45797.0</v>
      </c>
      <c r="AA1130" s="27" t="s">
        <v>1344</v>
      </c>
      <c r="AB1130" s="27" t="str">
        <f t="shared" ref="AB1130:AB1132" si="1344">IF(X1130="V",B$3-Y1130,IF(X1130="C","",""))</f>
        <v/>
      </c>
      <c r="AC1130" s="31">
        <f t="shared" ref="AC1130:AC1132" si="1345">IF(X1130="","",IF(X1130="V","",IF(X1130="C",Z1130-Y1130,"Yikes")))</f>
        <v>22</v>
      </c>
      <c r="AD1130" s="14" t="s">
        <v>1345</v>
      </c>
      <c r="AF1130" s="14"/>
      <c r="AG1130" s="14"/>
      <c r="AH1130" s="14"/>
      <c r="AI1130" s="14"/>
      <c r="AJ1130" s="14"/>
      <c r="AK1130" s="14"/>
      <c r="AL1130" s="14"/>
    </row>
    <row r="1131" ht="14.25" customHeight="1">
      <c r="A1131" s="14">
        <v>4.0</v>
      </c>
      <c r="B1131" s="30">
        <v>45771.0</v>
      </c>
      <c r="C1131" s="31">
        <f t="shared" si="1341"/>
        <v>141</v>
      </c>
      <c r="D1131" s="14" t="s">
        <v>1320</v>
      </c>
      <c r="E1131" s="34">
        <v>40341.0</v>
      </c>
      <c r="F1131" s="27" t="s">
        <v>52</v>
      </c>
      <c r="G1131" s="27">
        <v>16.0</v>
      </c>
      <c r="H1131" s="27">
        <v>3.0</v>
      </c>
      <c r="I1131" s="27">
        <v>1.0</v>
      </c>
      <c r="J1131" s="27">
        <v>20.0</v>
      </c>
      <c r="K1131" s="27"/>
      <c r="L1131" s="27"/>
      <c r="M1131" s="27"/>
      <c r="N1131" s="27"/>
      <c r="O1131" s="45" t="str">
        <f t="shared" ref="O1131:P1131" si="1342">IF(M1131&gt;0,1,"")</f>
        <v/>
      </c>
      <c r="P1131" s="45" t="str">
        <f t="shared" si="1342"/>
        <v/>
      </c>
      <c r="Q1131" s="45"/>
      <c r="R1131" s="14" t="s">
        <v>1321</v>
      </c>
      <c r="S1131" s="14" t="s">
        <v>1322</v>
      </c>
      <c r="T1131" s="14" t="s">
        <v>186</v>
      </c>
      <c r="U1131" s="14" t="s">
        <v>28</v>
      </c>
      <c r="V1131" s="66">
        <v>84106.0</v>
      </c>
      <c r="W1131" s="14" t="s">
        <v>29</v>
      </c>
      <c r="X1131" s="27" t="s">
        <v>64</v>
      </c>
      <c r="Y1131" s="30">
        <f t="shared" si="1343"/>
        <v>45771</v>
      </c>
      <c r="Z1131" s="30">
        <v>45798.0</v>
      </c>
      <c r="AA1131" s="27" t="s">
        <v>1323</v>
      </c>
      <c r="AB1131" s="27" t="str">
        <f t="shared" si="1344"/>
        <v/>
      </c>
      <c r="AC1131" s="31">
        <f t="shared" si="1345"/>
        <v>27</v>
      </c>
      <c r="AD1131" s="14" t="s">
        <v>1324</v>
      </c>
      <c r="AF1131" s="14"/>
      <c r="AG1131" s="14"/>
      <c r="AH1131" s="14"/>
      <c r="AI1131" s="14"/>
      <c r="AJ1131" s="14"/>
      <c r="AK1131" s="14"/>
      <c r="AL1131" s="14"/>
    </row>
    <row r="1132" ht="14.25" customHeight="1">
      <c r="A1132" s="14">
        <v>12.0</v>
      </c>
      <c r="B1132" s="30">
        <v>45785.0</v>
      </c>
      <c r="C1132" s="31">
        <f t="shared" si="1341"/>
        <v>127</v>
      </c>
      <c r="D1132" s="14" t="s">
        <v>1405</v>
      </c>
      <c r="E1132" s="34">
        <v>63802.0</v>
      </c>
      <c r="F1132" s="27" t="s">
        <v>52</v>
      </c>
      <c r="G1132" s="27">
        <v>40.0</v>
      </c>
      <c r="H1132" s="27">
        <v>3.0</v>
      </c>
      <c r="I1132" s="27">
        <v>1.0</v>
      </c>
      <c r="J1132" s="27">
        <v>44.0</v>
      </c>
      <c r="K1132" s="27"/>
      <c r="L1132" s="27"/>
      <c r="M1132" s="27"/>
      <c r="N1132" s="27"/>
      <c r="O1132" s="45" t="str">
        <f t="shared" ref="O1132:P1132" si="1346">IF(M1132&gt;0,1,"")</f>
        <v/>
      </c>
      <c r="P1132" s="45" t="str">
        <f t="shared" si="1346"/>
        <v/>
      </c>
      <c r="Q1132" s="45"/>
      <c r="R1132" s="14" t="s">
        <v>1406</v>
      </c>
      <c r="S1132" s="35" t="s">
        <v>1407</v>
      </c>
      <c r="T1132" s="35" t="s">
        <v>731</v>
      </c>
      <c r="U1132" s="35" t="s">
        <v>28</v>
      </c>
      <c r="V1132" s="144">
        <v>84123.0</v>
      </c>
      <c r="W1132" s="35" t="s">
        <v>29</v>
      </c>
      <c r="X1132" s="42"/>
      <c r="Y1132" s="29" t="str">
        <f t="shared" si="1343"/>
        <v/>
      </c>
      <c r="Z1132" s="30">
        <v>45800.0</v>
      </c>
      <c r="AA1132" s="27" t="s">
        <v>4351</v>
      </c>
      <c r="AB1132" s="27" t="str">
        <f t="shared" si="1344"/>
        <v/>
      </c>
      <c r="AC1132" s="31" t="str">
        <f t="shared" si="1345"/>
        <v/>
      </c>
      <c r="AD1132" s="14" t="s">
        <v>4352</v>
      </c>
      <c r="AF1132" s="14"/>
      <c r="AG1132" s="14"/>
      <c r="AH1132" s="14"/>
      <c r="AI1132" s="14"/>
      <c r="AJ1132" s="14"/>
      <c r="AK1132" s="14"/>
      <c r="AL1132" s="14"/>
    </row>
    <row r="1133" ht="14.25" customHeight="1">
      <c r="A1133" s="14"/>
      <c r="B1133" s="14"/>
      <c r="C1133" s="27"/>
      <c r="D1133" s="14"/>
      <c r="F1133" s="27"/>
      <c r="G1133" s="14"/>
      <c r="H1133" s="14"/>
      <c r="I1133" s="14"/>
      <c r="J1133" s="27"/>
      <c r="K1133" s="27"/>
      <c r="L1133" s="27"/>
      <c r="M1133" s="27"/>
      <c r="N1133" s="27"/>
      <c r="O1133" s="27"/>
      <c r="P1133" s="27"/>
      <c r="Q1133" s="27"/>
      <c r="R1133" s="14"/>
      <c r="S1133" s="14"/>
      <c r="T1133" s="14"/>
      <c r="U1133" s="14"/>
      <c r="V1133" s="66"/>
      <c r="W1133" s="14"/>
      <c r="X1133" s="27"/>
      <c r="Y1133" s="29"/>
      <c r="Z1133" s="14"/>
      <c r="AA1133" s="27"/>
      <c r="AB1133" s="27"/>
      <c r="AC1133" s="27"/>
      <c r="AD1133" s="14"/>
      <c r="AE1133" s="14"/>
      <c r="AF1133" s="14"/>
    </row>
    <row r="1134" ht="14.25" customHeight="1">
      <c r="A1134" s="14"/>
      <c r="B1134" s="30">
        <v>45789.0</v>
      </c>
      <c r="C1134" s="31">
        <f t="shared" ref="C1134:C1135" si="1348">B$3-B1134</f>
        <v>123</v>
      </c>
      <c r="D1134" s="14" t="s">
        <v>1418</v>
      </c>
      <c r="E1134" s="34">
        <v>1.224512E7</v>
      </c>
      <c r="F1134" s="27" t="s">
        <v>52</v>
      </c>
      <c r="G1134" s="27">
        <v>24.0</v>
      </c>
      <c r="H1134" s="27">
        <v>3.0</v>
      </c>
      <c r="I1134" s="27">
        <v>1.0</v>
      </c>
      <c r="J1134" s="27">
        <v>28.0</v>
      </c>
      <c r="K1134" s="27"/>
      <c r="L1134" s="27"/>
      <c r="M1134" s="27"/>
      <c r="N1134" s="27"/>
      <c r="O1134" s="45" t="str">
        <f t="shared" ref="O1134:P1134" si="1347">IF(M1134&gt;0,1,"")</f>
        <v/>
      </c>
      <c r="P1134" s="45" t="str">
        <f t="shared" si="1347"/>
        <v/>
      </c>
      <c r="Q1134" s="45"/>
      <c r="R1134" s="14" t="s">
        <v>1419</v>
      </c>
      <c r="S1134" s="35" t="s">
        <v>1420</v>
      </c>
      <c r="T1134" s="35" t="s">
        <v>731</v>
      </c>
      <c r="U1134" s="35" t="s">
        <v>28</v>
      </c>
      <c r="V1134" s="144">
        <v>84107.0</v>
      </c>
      <c r="W1134" s="35" t="s">
        <v>29</v>
      </c>
      <c r="X1134" s="42" t="s">
        <v>64</v>
      </c>
      <c r="Y1134" s="29">
        <f t="shared" ref="Y1134:Y1135" si="1350">IF(X1134="V",B1134,IF(X1134="C",B1134,""))</f>
        <v>45789</v>
      </c>
      <c r="Z1134" s="30">
        <v>45814.0</v>
      </c>
      <c r="AA1134" s="27" t="s">
        <v>1421</v>
      </c>
      <c r="AB1134" s="27" t="str">
        <f t="shared" ref="AB1134:AB1135" si="1351">IF(X1134="V",B$3-Y1134,IF(X1134="C","",""))</f>
        <v/>
      </c>
      <c r="AC1134" s="31">
        <f t="shared" ref="AC1134:AC1135" si="1352">IF(X1134="","",IF(X1134="V","",IF(X1134="C",Z1134-Y1134,"Yikes")))</f>
        <v>25</v>
      </c>
      <c r="AD1134" s="14" t="s">
        <v>1422</v>
      </c>
      <c r="AE1134" s="14"/>
      <c r="AF1134" s="14"/>
    </row>
    <row r="1135" ht="14.25" customHeight="1">
      <c r="A1135" s="14"/>
      <c r="B1135" s="30">
        <v>45782.0</v>
      </c>
      <c r="C1135" s="31">
        <f t="shared" si="1348"/>
        <v>130</v>
      </c>
      <c r="D1135" s="14" t="s">
        <v>1385</v>
      </c>
      <c r="E1135" s="34">
        <v>107397.0</v>
      </c>
      <c r="F1135" s="27" t="s">
        <v>52</v>
      </c>
      <c r="G1135" s="27">
        <v>28.0</v>
      </c>
      <c r="H1135" s="27">
        <v>3.0</v>
      </c>
      <c r="I1135" s="27">
        <v>1.0</v>
      </c>
      <c r="J1135" s="27">
        <v>32.0</v>
      </c>
      <c r="K1135" s="27"/>
      <c r="L1135" s="27"/>
      <c r="M1135" s="27"/>
      <c r="N1135" s="27"/>
      <c r="O1135" s="45" t="str">
        <f t="shared" ref="O1135:P1135" si="1349">IF(M1135&gt;0,1,"")</f>
        <v/>
      </c>
      <c r="P1135" s="45" t="str">
        <f t="shared" si="1349"/>
        <v/>
      </c>
      <c r="Q1135" s="45"/>
      <c r="R1135" s="14" t="s">
        <v>1386</v>
      </c>
      <c r="S1135" s="35" t="s">
        <v>1388</v>
      </c>
      <c r="T1135" s="35" t="s">
        <v>600</v>
      </c>
      <c r="U1135" s="35" t="s">
        <v>28</v>
      </c>
      <c r="V1135" s="144">
        <v>84118.0</v>
      </c>
      <c r="W1135" s="35" t="s">
        <v>29</v>
      </c>
      <c r="X1135" s="42" t="s">
        <v>64</v>
      </c>
      <c r="Y1135" s="29">
        <f t="shared" si="1350"/>
        <v>45782</v>
      </c>
      <c r="Z1135" s="30">
        <v>45814.0</v>
      </c>
      <c r="AA1135" s="27" t="s">
        <v>1389</v>
      </c>
      <c r="AB1135" s="27" t="str">
        <f t="shared" si="1351"/>
        <v/>
      </c>
      <c r="AC1135" s="31">
        <f t="shared" si="1352"/>
        <v>32</v>
      </c>
      <c r="AD1135" s="14" t="s">
        <v>1390</v>
      </c>
      <c r="AE1135" s="14"/>
      <c r="AF1135" s="14"/>
    </row>
    <row r="1136" ht="14.25" customHeight="1">
      <c r="A1136" s="14"/>
      <c r="B1136" s="14"/>
      <c r="C1136" s="27"/>
      <c r="D1136" s="14"/>
      <c r="F1136" s="27"/>
      <c r="G1136" s="14"/>
      <c r="H1136" s="14"/>
      <c r="I1136" s="14"/>
      <c r="J1136" s="27"/>
      <c r="K1136" s="27"/>
      <c r="L1136" s="27"/>
      <c r="M1136" s="27"/>
      <c r="N1136" s="27"/>
      <c r="O1136" s="27"/>
      <c r="P1136" s="27"/>
      <c r="Q1136" s="27"/>
      <c r="R1136" s="14"/>
      <c r="S1136" s="14"/>
      <c r="T1136" s="14"/>
      <c r="U1136" s="14"/>
      <c r="V1136" s="66"/>
      <c r="W1136" s="14"/>
      <c r="X1136" s="27"/>
      <c r="Y1136" s="29"/>
      <c r="Z1136" s="14"/>
      <c r="AA1136" s="27"/>
      <c r="AB1136" s="27"/>
      <c r="AC1136" s="27"/>
      <c r="AD1136" s="14"/>
      <c r="AE1136" s="14"/>
      <c r="AF1136" s="14"/>
    </row>
    <row r="1137" ht="14.25" customHeight="1">
      <c r="A1137" s="14"/>
      <c r="B1137" s="30">
        <v>45545.0</v>
      </c>
      <c r="C1137" s="31">
        <f t="shared" ref="C1137:C1139" si="1354">B$3-B1137</f>
        <v>367</v>
      </c>
      <c r="D1137" s="14" t="s">
        <v>4247</v>
      </c>
      <c r="E1137" s="34">
        <v>137170.0</v>
      </c>
      <c r="F1137" s="27" t="s">
        <v>52</v>
      </c>
      <c r="G1137" s="27">
        <v>65.0</v>
      </c>
      <c r="H1137" s="27">
        <v>5.0</v>
      </c>
      <c r="I1137" s="27">
        <v>2.0</v>
      </c>
      <c r="J1137" s="27">
        <v>72.0</v>
      </c>
      <c r="K1137" s="27"/>
      <c r="L1137" s="27"/>
      <c r="M1137" s="27"/>
      <c r="N1137" s="27"/>
      <c r="O1137" s="45" t="str">
        <f t="shared" ref="O1137:P1137" si="1353">IF(M1137&gt;0,1,"")</f>
        <v/>
      </c>
      <c r="P1137" s="45" t="str">
        <f t="shared" si="1353"/>
        <v/>
      </c>
      <c r="Q1137" s="45"/>
      <c r="R1137" s="14" t="s">
        <v>1723</v>
      </c>
      <c r="S1137" s="35" t="s">
        <v>1724</v>
      </c>
      <c r="T1137" s="35" t="s">
        <v>292</v>
      </c>
      <c r="U1137" s="35" t="s">
        <v>28</v>
      </c>
      <c r="V1137" s="144">
        <v>84120.0</v>
      </c>
      <c r="W1137" s="35" t="s">
        <v>29</v>
      </c>
      <c r="X1137" s="42" t="s">
        <v>64</v>
      </c>
      <c r="Y1137" s="29">
        <v>45811.0</v>
      </c>
      <c r="Z1137" s="30">
        <v>45818.0</v>
      </c>
      <c r="AA1137" s="27" t="s">
        <v>4353</v>
      </c>
      <c r="AB1137" s="27" t="str">
        <f t="shared" ref="AB1137:AB1139" si="1355">IF(X1137="V",B$3-Y1137,IF(X1137="C","",""))</f>
        <v/>
      </c>
      <c r="AC1137" s="31">
        <f t="shared" ref="AC1137:AC1139" si="1356">IF(X1137="","",IF(X1137="V","",IF(X1137="C",Z1137-Y1137,"Yikes")))</f>
        <v>7</v>
      </c>
      <c r="AD1137" s="14" t="s">
        <v>4354</v>
      </c>
      <c r="AE1137" s="14"/>
      <c r="AF1137" s="14"/>
    </row>
    <row r="1138" ht="14.25" customHeight="1">
      <c r="A1138" s="39">
        <v>8.0</v>
      </c>
      <c r="B1138" s="37">
        <v>45754.0</v>
      </c>
      <c r="C1138" s="38">
        <f t="shared" si="1354"/>
        <v>158</v>
      </c>
      <c r="D1138" s="39" t="s">
        <v>1252</v>
      </c>
      <c r="E1138" s="39">
        <v>46062.0</v>
      </c>
      <c r="F1138" s="36" t="s">
        <v>52</v>
      </c>
      <c r="G1138" s="36">
        <v>16.0</v>
      </c>
      <c r="H1138" s="36">
        <v>3.0</v>
      </c>
      <c r="I1138" s="36">
        <v>1.0</v>
      </c>
      <c r="J1138" s="36">
        <v>20.0</v>
      </c>
      <c r="O1138" s="14"/>
      <c r="P1138" s="14"/>
      <c r="Q1138" s="14"/>
      <c r="R1138" s="39" t="s">
        <v>1253</v>
      </c>
      <c r="S1138" s="44" t="s">
        <v>1254</v>
      </c>
      <c r="T1138" s="39" t="s">
        <v>48</v>
      </c>
      <c r="U1138" s="39" t="s">
        <v>28</v>
      </c>
      <c r="V1138" s="81">
        <v>84601.0</v>
      </c>
      <c r="W1138" s="39" t="s">
        <v>35</v>
      </c>
      <c r="X1138" s="36" t="s">
        <v>64</v>
      </c>
      <c r="Y1138" s="37">
        <f t="shared" ref="Y1138:Y1139" si="1357">IF(X1138="V",B1138,IF(X1138="C",B1138,""))</f>
        <v>45754</v>
      </c>
      <c r="Z1138" s="37">
        <v>45820.0</v>
      </c>
      <c r="AA1138" s="36" t="s">
        <v>1255</v>
      </c>
      <c r="AB1138" s="36" t="str">
        <f t="shared" si="1355"/>
        <v/>
      </c>
      <c r="AC1138" s="38">
        <f t="shared" si="1356"/>
        <v>66</v>
      </c>
      <c r="AD1138" s="39" t="s">
        <v>1256</v>
      </c>
      <c r="AF1138" s="14"/>
      <c r="AG1138" s="14"/>
      <c r="AH1138" s="14"/>
      <c r="AI1138" s="14"/>
      <c r="AJ1138" s="14"/>
      <c r="AK1138" s="14"/>
      <c r="AL1138" s="14"/>
    </row>
    <row r="1139" ht="14.25" customHeight="1">
      <c r="A1139" s="39">
        <v>10.0</v>
      </c>
      <c r="B1139" s="37">
        <v>45770.0</v>
      </c>
      <c r="C1139" s="38">
        <f t="shared" si="1354"/>
        <v>142</v>
      </c>
      <c r="D1139" s="39" t="s">
        <v>1313</v>
      </c>
      <c r="E1139" s="40">
        <v>112927.0</v>
      </c>
      <c r="F1139" s="36" t="s">
        <v>52</v>
      </c>
      <c r="G1139" s="36">
        <v>50.0</v>
      </c>
      <c r="H1139" s="36">
        <v>4.0</v>
      </c>
      <c r="I1139" s="36">
        <v>2.0</v>
      </c>
      <c r="J1139" s="36">
        <v>56.0</v>
      </c>
      <c r="O1139" s="14"/>
      <c r="P1139" s="14"/>
      <c r="Q1139" s="14"/>
      <c r="R1139" s="39" t="s">
        <v>1314</v>
      </c>
      <c r="S1139" s="39" t="s">
        <v>1315</v>
      </c>
      <c r="T1139" s="39" t="s">
        <v>48</v>
      </c>
      <c r="U1139" s="39" t="s">
        <v>28</v>
      </c>
      <c r="V1139" s="81">
        <v>84601.0</v>
      </c>
      <c r="W1139" s="39" t="s">
        <v>35</v>
      </c>
      <c r="X1139" s="36" t="s">
        <v>64</v>
      </c>
      <c r="Y1139" s="37">
        <f t="shared" si="1357"/>
        <v>45770</v>
      </c>
      <c r="Z1139" s="37">
        <v>45820.0</v>
      </c>
      <c r="AA1139" s="36" t="s">
        <v>1279</v>
      </c>
      <c r="AB1139" s="36" t="str">
        <f t="shared" si="1355"/>
        <v/>
      </c>
      <c r="AC1139" s="38">
        <f t="shared" si="1356"/>
        <v>50</v>
      </c>
      <c r="AD1139" s="39" t="s">
        <v>1316</v>
      </c>
      <c r="AE1139" s="14"/>
      <c r="AF1139" s="14"/>
      <c r="AG1139" s="14"/>
      <c r="AH1139" s="14"/>
      <c r="AI1139" s="14"/>
      <c r="AJ1139" s="14"/>
      <c r="AK1139" s="14"/>
      <c r="AL1139" s="14"/>
    </row>
    <row r="1140" ht="14.25" customHeight="1">
      <c r="A1140" s="14"/>
      <c r="B1140" s="14"/>
      <c r="C1140" s="27"/>
      <c r="D1140" s="14"/>
      <c r="F1140" s="27"/>
      <c r="G1140" s="14"/>
      <c r="H1140" s="14"/>
      <c r="I1140" s="14"/>
      <c r="J1140" s="27"/>
      <c r="K1140" s="27"/>
      <c r="L1140" s="27"/>
      <c r="M1140" s="27"/>
      <c r="N1140" s="27"/>
      <c r="O1140" s="27"/>
      <c r="P1140" s="27"/>
      <c r="Q1140" s="27"/>
      <c r="R1140" s="14"/>
      <c r="S1140" s="14"/>
      <c r="T1140" s="14"/>
      <c r="U1140" s="14"/>
      <c r="V1140" s="66"/>
      <c r="W1140" s="14"/>
      <c r="X1140" s="27"/>
      <c r="Y1140" s="29"/>
      <c r="Z1140" s="14"/>
      <c r="AA1140" s="27"/>
      <c r="AB1140" s="27"/>
      <c r="AC1140" s="27"/>
      <c r="AD1140" s="14"/>
      <c r="AE1140" s="14"/>
      <c r="AF1140" s="14"/>
    </row>
    <row r="1141" ht="14.25" customHeight="1">
      <c r="A1141" s="14">
        <v>12.0</v>
      </c>
      <c r="B1141" s="30">
        <v>45776.0</v>
      </c>
      <c r="C1141" s="31">
        <f t="shared" ref="C1141:C1144" si="1359">B$3-B1141</f>
        <v>136</v>
      </c>
      <c r="D1141" s="14" t="s">
        <v>1352</v>
      </c>
      <c r="E1141" s="34">
        <v>85284.0</v>
      </c>
      <c r="F1141" s="27" t="s">
        <v>52</v>
      </c>
      <c r="G1141" s="27">
        <v>28.0</v>
      </c>
      <c r="H1141" s="27">
        <v>4.0</v>
      </c>
      <c r="I1141" s="27">
        <v>1.0</v>
      </c>
      <c r="J1141" s="27">
        <v>33.0</v>
      </c>
      <c r="K1141" s="27"/>
      <c r="L1141" s="27"/>
      <c r="M1141" s="27"/>
      <c r="N1141" s="27"/>
      <c r="O1141" s="45" t="str">
        <f t="shared" ref="O1141:P1141" si="1358">IF(M1141&gt;0,1,"")</f>
        <v/>
      </c>
      <c r="P1141" s="45" t="str">
        <f t="shared" si="1358"/>
        <v/>
      </c>
      <c r="Q1141" s="45"/>
      <c r="R1141" s="14" t="s">
        <v>1353</v>
      </c>
      <c r="S1141" s="35" t="s">
        <v>1354</v>
      </c>
      <c r="T1141" s="35" t="s">
        <v>641</v>
      </c>
      <c r="U1141" s="35" t="s">
        <v>28</v>
      </c>
      <c r="V1141" s="144">
        <v>84095.0</v>
      </c>
      <c r="W1141" s="35" t="s">
        <v>29</v>
      </c>
      <c r="X1141" s="42" t="s">
        <v>64</v>
      </c>
      <c r="Y1141" s="29">
        <f t="shared" ref="Y1141:Y1144" si="1361">IF(X1141="V",B1141,IF(X1141="C",B1141,""))</f>
        <v>45776</v>
      </c>
      <c r="Z1141" s="30">
        <v>45825.0</v>
      </c>
      <c r="AA1141" s="27" t="s">
        <v>1355</v>
      </c>
      <c r="AB1141" s="27" t="str">
        <f t="shared" ref="AB1141:AB1144" si="1362">IF(X1141="V",B$3-Y1141,IF(X1141="C","",""))</f>
        <v/>
      </c>
      <c r="AC1141" s="31">
        <f t="shared" ref="AC1141:AC1144" si="1363">IF(X1141="","",IF(X1141="V","",IF(X1141="C",Z1141-Y1141,"Yikes")))</f>
        <v>49</v>
      </c>
      <c r="AD1141" s="14" t="s">
        <v>1356</v>
      </c>
      <c r="AF1141" s="14"/>
      <c r="AG1141" s="14"/>
      <c r="AH1141" s="14"/>
      <c r="AI1141" s="14"/>
      <c r="AJ1141" s="14"/>
      <c r="AK1141" s="14"/>
      <c r="AL1141" s="14"/>
    </row>
    <row r="1142" ht="14.25" customHeight="1">
      <c r="A1142" s="14">
        <v>6.0</v>
      </c>
      <c r="B1142" s="30">
        <v>45765.0</v>
      </c>
      <c r="C1142" s="31">
        <f t="shared" si="1359"/>
        <v>147</v>
      </c>
      <c r="D1142" s="14" t="s">
        <v>1293</v>
      </c>
      <c r="E1142" s="34">
        <v>42344.0</v>
      </c>
      <c r="F1142" s="27" t="s">
        <v>52</v>
      </c>
      <c r="G1142" s="27">
        <v>28.0</v>
      </c>
      <c r="H1142" s="27">
        <v>3.0</v>
      </c>
      <c r="I1142" s="27">
        <v>1.0</v>
      </c>
      <c r="J1142" s="27">
        <v>32.0</v>
      </c>
      <c r="K1142" s="27"/>
      <c r="L1142" s="27"/>
      <c r="M1142" s="27"/>
      <c r="N1142" s="27"/>
      <c r="O1142" s="45" t="str">
        <f t="shared" ref="O1142:P1142" si="1360">IF(M1142&gt;0,1,"")</f>
        <v/>
      </c>
      <c r="P1142" s="45" t="str">
        <f t="shared" si="1360"/>
        <v/>
      </c>
      <c r="Q1142" s="45"/>
      <c r="R1142" s="14" t="s">
        <v>1294</v>
      </c>
      <c r="S1142" s="14" t="s">
        <v>1295</v>
      </c>
      <c r="T1142" s="14" t="s">
        <v>108</v>
      </c>
      <c r="U1142" s="14" t="s">
        <v>28</v>
      </c>
      <c r="V1142" s="66">
        <v>84020.0</v>
      </c>
      <c r="W1142" s="14" t="s">
        <v>29</v>
      </c>
      <c r="X1142" s="27" t="s">
        <v>64</v>
      </c>
      <c r="Y1142" s="30">
        <f t="shared" si="1361"/>
        <v>45765</v>
      </c>
      <c r="Z1142" s="30">
        <v>45825.0</v>
      </c>
      <c r="AA1142" s="27" t="s">
        <v>1296</v>
      </c>
      <c r="AB1142" s="27" t="str">
        <f t="shared" si="1362"/>
        <v/>
      </c>
      <c r="AC1142" s="31">
        <f t="shared" si="1363"/>
        <v>60</v>
      </c>
      <c r="AD1142" s="14" t="s">
        <v>1297</v>
      </c>
      <c r="AF1142" s="14"/>
      <c r="AG1142" s="14"/>
      <c r="AH1142" s="14"/>
      <c r="AI1142" s="14"/>
      <c r="AJ1142" s="14"/>
      <c r="AK1142" s="14"/>
      <c r="AL1142" s="14"/>
    </row>
    <row r="1143" ht="14.25" customHeight="1">
      <c r="A1143" s="39">
        <v>8.0</v>
      </c>
      <c r="B1143" s="37">
        <v>45796.0</v>
      </c>
      <c r="C1143" s="38">
        <f t="shared" si="1359"/>
        <v>116</v>
      </c>
      <c r="D1143" s="39" t="s">
        <v>1455</v>
      </c>
      <c r="E1143" s="39">
        <v>1234912.0</v>
      </c>
      <c r="F1143" s="36" t="s">
        <v>52</v>
      </c>
      <c r="G1143" s="36">
        <v>28.0</v>
      </c>
      <c r="H1143" s="36">
        <v>4.0</v>
      </c>
      <c r="I1143" s="36">
        <v>1.0</v>
      </c>
      <c r="J1143" s="36">
        <v>33.0</v>
      </c>
      <c r="K1143" s="36"/>
      <c r="L1143" s="36"/>
      <c r="M1143" s="36"/>
      <c r="N1143" s="36"/>
      <c r="O1143" s="36" t="str">
        <f t="shared" ref="O1143:P1143" si="1364">IF(M1143&gt;0,1,"")</f>
        <v/>
      </c>
      <c r="P1143" s="36" t="str">
        <f t="shared" si="1364"/>
        <v/>
      </c>
      <c r="Q1143" s="36"/>
      <c r="R1143" s="39" t="s">
        <v>1456</v>
      </c>
      <c r="S1143" s="44" t="s">
        <v>1457</v>
      </c>
      <c r="T1143" s="44" t="s">
        <v>114</v>
      </c>
      <c r="U1143" s="44" t="s">
        <v>28</v>
      </c>
      <c r="V1143" s="167">
        <v>84660.0</v>
      </c>
      <c r="W1143" s="44" t="s">
        <v>35</v>
      </c>
      <c r="X1143" s="36" t="s">
        <v>64</v>
      </c>
      <c r="Y1143" s="37">
        <f t="shared" si="1361"/>
        <v>45796</v>
      </c>
      <c r="Z1143" s="37">
        <v>45826.0</v>
      </c>
      <c r="AA1143" s="36" t="s">
        <v>1458</v>
      </c>
      <c r="AB1143" s="36" t="str">
        <f t="shared" si="1362"/>
        <v/>
      </c>
      <c r="AC1143" s="38">
        <f t="shared" si="1363"/>
        <v>30</v>
      </c>
      <c r="AD1143" s="39" t="s">
        <v>1459</v>
      </c>
      <c r="AF1143" s="14"/>
      <c r="AG1143" s="14"/>
      <c r="AH1143" s="56"/>
      <c r="AI1143" s="56"/>
      <c r="AJ1143" s="14"/>
      <c r="AK1143" s="14"/>
      <c r="AL1143" s="14"/>
    </row>
    <row r="1144" ht="14.25" customHeight="1">
      <c r="A1144" s="39">
        <v>12.0</v>
      </c>
      <c r="B1144" s="37">
        <v>45820.0</v>
      </c>
      <c r="C1144" s="38">
        <f t="shared" si="1359"/>
        <v>92</v>
      </c>
      <c r="D1144" s="39" t="s">
        <v>1573</v>
      </c>
      <c r="E1144" s="39">
        <v>42581.0</v>
      </c>
      <c r="F1144" s="36" t="s">
        <v>52</v>
      </c>
      <c r="G1144" s="36">
        <v>44.0</v>
      </c>
      <c r="H1144" s="36">
        <v>5.0</v>
      </c>
      <c r="I1144" s="36">
        <v>2.0</v>
      </c>
      <c r="J1144" s="36">
        <v>51.0</v>
      </c>
      <c r="K1144" s="36"/>
      <c r="L1144" s="36"/>
      <c r="M1144" s="36"/>
      <c r="N1144" s="36"/>
      <c r="O1144" s="36" t="str">
        <f t="shared" ref="O1144:P1144" si="1365">IF(M1144&gt;0,1,"")</f>
        <v/>
      </c>
      <c r="P1144" s="36" t="str">
        <f t="shared" si="1365"/>
        <v/>
      </c>
      <c r="Q1144" s="36"/>
      <c r="R1144" s="39" t="s">
        <v>1574</v>
      </c>
      <c r="S1144" s="44" t="s">
        <v>1575</v>
      </c>
      <c r="T1144" s="44" t="s">
        <v>114</v>
      </c>
      <c r="U1144" s="44" t="s">
        <v>28</v>
      </c>
      <c r="V1144" s="167">
        <v>84660.0</v>
      </c>
      <c r="W1144" s="44" t="s">
        <v>35</v>
      </c>
      <c r="X1144" s="36" t="s">
        <v>64</v>
      </c>
      <c r="Y1144" s="37">
        <f t="shared" si="1361"/>
        <v>45820</v>
      </c>
      <c r="Z1144" s="37">
        <v>45826.0</v>
      </c>
      <c r="AA1144" s="36" t="s">
        <v>1576</v>
      </c>
      <c r="AB1144" s="36" t="str">
        <f t="shared" si="1362"/>
        <v/>
      </c>
      <c r="AC1144" s="38">
        <f t="shared" si="1363"/>
        <v>6</v>
      </c>
      <c r="AD1144" s="39" t="s">
        <v>1577</v>
      </c>
      <c r="AF1144" s="14"/>
      <c r="AG1144" s="14"/>
      <c r="AH1144" s="56"/>
      <c r="AI1144" s="56"/>
      <c r="AJ1144" s="14"/>
      <c r="AK1144" s="14"/>
      <c r="AL1144" s="14"/>
    </row>
    <row r="1145" ht="14.25" customHeight="1">
      <c r="A1145" s="14"/>
      <c r="B1145" s="14"/>
      <c r="C1145" s="27"/>
      <c r="D1145" s="14"/>
      <c r="F1145" s="27"/>
      <c r="G1145" s="14"/>
      <c r="H1145" s="14"/>
      <c r="I1145" s="14"/>
      <c r="J1145" s="27"/>
      <c r="K1145" s="27"/>
      <c r="L1145" s="27"/>
      <c r="M1145" s="27"/>
      <c r="N1145" s="27"/>
      <c r="O1145" s="27"/>
      <c r="P1145" s="27"/>
      <c r="Q1145" s="27"/>
      <c r="R1145" s="14"/>
      <c r="S1145" s="14"/>
      <c r="T1145" s="14"/>
      <c r="U1145" s="14"/>
      <c r="V1145" s="66"/>
      <c r="W1145" s="14"/>
      <c r="X1145" s="27"/>
      <c r="Y1145" s="29"/>
      <c r="Z1145" s="14"/>
      <c r="AA1145" s="27"/>
      <c r="AB1145" s="27"/>
      <c r="AC1145" s="27"/>
      <c r="AD1145" s="14"/>
      <c r="AE1145" s="14"/>
      <c r="AF1145" s="14"/>
    </row>
    <row r="1146" ht="14.25" customHeight="1">
      <c r="A1146" s="39">
        <v>28.0</v>
      </c>
      <c r="B1146" s="37">
        <v>45793.0</v>
      </c>
      <c r="C1146" s="31">
        <f t="shared" ref="C1146:C1147" si="1366">B$3-B1146</f>
        <v>119</v>
      </c>
      <c r="D1146" s="39" t="s">
        <v>4355</v>
      </c>
      <c r="E1146" s="39">
        <v>122127.0</v>
      </c>
      <c r="F1146" s="36" t="s">
        <v>52</v>
      </c>
      <c r="G1146" s="36">
        <v>140.0</v>
      </c>
      <c r="H1146" s="36">
        <v>6.0</v>
      </c>
      <c r="I1146" s="36">
        <v>2.0</v>
      </c>
      <c r="J1146" s="36">
        <v>148.0</v>
      </c>
      <c r="O1146" s="14"/>
      <c r="P1146" s="14"/>
      <c r="Q1146" s="14"/>
      <c r="R1146" s="39" t="s">
        <v>1619</v>
      </c>
      <c r="S1146" s="44" t="s">
        <v>1621</v>
      </c>
      <c r="T1146" s="39" t="s">
        <v>179</v>
      </c>
      <c r="U1146" s="39" t="s">
        <v>28</v>
      </c>
      <c r="V1146" s="81">
        <v>84043.0</v>
      </c>
      <c r="W1146" s="39" t="s">
        <v>35</v>
      </c>
      <c r="X1146" s="36" t="s">
        <v>64</v>
      </c>
      <c r="Y1146" s="37">
        <f t="shared" ref="Y1146:Y1147" si="1368">IF(X1146="V",B1146,IF(X1146="C",B1146,""))</f>
        <v>45793</v>
      </c>
      <c r="Z1146" s="37">
        <v>45831.0</v>
      </c>
      <c r="AA1146" s="36" t="s">
        <v>1618</v>
      </c>
      <c r="AB1146" s="36" t="str">
        <f t="shared" ref="AB1146:AB1147" si="1369">IF(X1146="V",B$3-Y1146,IF(X1146="C","",""))</f>
        <v/>
      </c>
      <c r="AC1146" s="38">
        <f t="shared" ref="AC1146:AC1147" si="1370">IF(X1146="","",IF(X1146="V","",IF(X1146="C",Z1146-Y1146,"Yikes")))</f>
        <v>38</v>
      </c>
      <c r="AD1146" s="39" t="s">
        <v>4356</v>
      </c>
      <c r="AF1146" s="14"/>
      <c r="AG1146" s="14"/>
      <c r="AH1146" s="14"/>
      <c r="AI1146" s="14"/>
      <c r="AJ1146" s="14"/>
      <c r="AK1146" s="14"/>
      <c r="AL1146" s="14"/>
    </row>
    <row r="1147" ht="14.25" customHeight="1">
      <c r="A1147" s="59">
        <v>16.0</v>
      </c>
      <c r="B1147" s="60">
        <v>45700.0</v>
      </c>
      <c r="C1147" s="31">
        <f t="shared" si="1366"/>
        <v>212</v>
      </c>
      <c r="D1147" s="59" t="s">
        <v>969</v>
      </c>
      <c r="E1147" s="59">
        <v>8548.0</v>
      </c>
      <c r="F1147" s="45" t="s">
        <v>52</v>
      </c>
      <c r="G1147" s="45">
        <v>68.0</v>
      </c>
      <c r="H1147" s="45">
        <v>7.0</v>
      </c>
      <c r="I1147" s="45">
        <v>1.0</v>
      </c>
      <c r="J1147" s="45">
        <v>76.0</v>
      </c>
      <c r="K1147" s="45"/>
      <c r="L1147" s="45"/>
      <c r="M1147" s="45">
        <v>8.0</v>
      </c>
      <c r="N1147" s="45">
        <v>0.0</v>
      </c>
      <c r="O1147" s="45">
        <f t="shared" ref="O1147:P1147" si="1367">IF(M1147&gt;0,1,"")</f>
        <v>1</v>
      </c>
      <c r="P1147" s="45" t="str">
        <f t="shared" si="1367"/>
        <v/>
      </c>
      <c r="Q1147" s="45"/>
      <c r="R1147" s="59" t="s">
        <v>970</v>
      </c>
      <c r="S1147" s="62" t="s">
        <v>971</v>
      </c>
      <c r="T1147" s="62" t="s">
        <v>186</v>
      </c>
      <c r="U1147" s="62" t="s">
        <v>28</v>
      </c>
      <c r="V1147" s="114">
        <v>84104.0</v>
      </c>
      <c r="W1147" s="62" t="s">
        <v>29</v>
      </c>
      <c r="X1147" s="64" t="s">
        <v>1642</v>
      </c>
      <c r="Y1147" s="60">
        <f t="shared" si="1368"/>
        <v>45700</v>
      </c>
      <c r="Z1147" s="60"/>
      <c r="AA1147" s="45"/>
      <c r="AB1147" s="27">
        <f t="shared" si="1369"/>
        <v>212</v>
      </c>
      <c r="AC1147" s="61" t="str">
        <f t="shared" si="1370"/>
        <v/>
      </c>
      <c r="AD1147" s="59" t="s">
        <v>4357</v>
      </c>
      <c r="AF1147" s="14"/>
      <c r="AG1147" s="14"/>
      <c r="AH1147" s="14"/>
      <c r="AI1147" s="14"/>
      <c r="AJ1147" s="14"/>
      <c r="AK1147" s="14"/>
      <c r="AL1147" s="14"/>
    </row>
    <row r="1148" ht="14.25" customHeight="1">
      <c r="A1148" s="14"/>
      <c r="B1148" s="14"/>
      <c r="C1148" s="27"/>
      <c r="D1148" s="14"/>
      <c r="F1148" s="27"/>
      <c r="G1148" s="14"/>
      <c r="H1148" s="14"/>
      <c r="I1148" s="14"/>
      <c r="J1148" s="27"/>
      <c r="K1148" s="27"/>
      <c r="L1148" s="27"/>
      <c r="M1148" s="27"/>
      <c r="N1148" s="27"/>
      <c r="O1148" s="27"/>
      <c r="P1148" s="27"/>
      <c r="Q1148" s="27"/>
      <c r="R1148" s="14"/>
      <c r="S1148" s="14"/>
      <c r="T1148" s="14"/>
      <c r="U1148" s="14"/>
      <c r="V1148" s="66"/>
      <c r="W1148" s="14"/>
      <c r="X1148" s="27"/>
      <c r="Y1148" s="29"/>
      <c r="Z1148" s="14"/>
      <c r="AA1148" s="27"/>
      <c r="AB1148" s="27"/>
      <c r="AC1148" s="27"/>
      <c r="AD1148" s="14"/>
      <c r="AE1148" s="14"/>
      <c r="AF1148" s="14"/>
    </row>
    <row r="1149" ht="14.25" customHeight="1">
      <c r="A1149" s="39">
        <v>20.0</v>
      </c>
      <c r="B1149" s="37">
        <v>45783.0</v>
      </c>
      <c r="C1149" s="38">
        <f t="shared" ref="C1149:C1152" si="1371">B$3-B1149</f>
        <v>129</v>
      </c>
      <c r="D1149" s="39" t="s">
        <v>1395</v>
      </c>
      <c r="E1149" s="39">
        <v>103241.0</v>
      </c>
      <c r="F1149" s="36" t="s">
        <v>52</v>
      </c>
      <c r="G1149" s="36">
        <v>88.0</v>
      </c>
      <c r="H1149" s="36">
        <v>4.0</v>
      </c>
      <c r="I1149" s="36">
        <v>1.0</v>
      </c>
      <c r="J1149" s="36">
        <v>93.0</v>
      </c>
      <c r="O1149" s="14"/>
      <c r="P1149" s="14"/>
      <c r="Q1149" s="14"/>
      <c r="R1149" s="39" t="s">
        <v>1396</v>
      </c>
      <c r="S1149" s="39" t="s">
        <v>1397</v>
      </c>
      <c r="T1149" s="39" t="s">
        <v>48</v>
      </c>
      <c r="U1149" s="39" t="s">
        <v>28</v>
      </c>
      <c r="V1149" s="81">
        <v>84601.0</v>
      </c>
      <c r="W1149" s="39" t="s">
        <v>35</v>
      </c>
      <c r="X1149" s="36" t="s">
        <v>64</v>
      </c>
      <c r="Y1149" s="37">
        <f t="shared" ref="Y1149:Y1152" si="1372">IF(X1149="V",B1149,IF(X1149="C",B1149,""))</f>
        <v>45783</v>
      </c>
      <c r="Z1149" s="37">
        <v>45840.0</v>
      </c>
      <c r="AA1149" s="36" t="s">
        <v>1398</v>
      </c>
      <c r="AB1149" s="36" t="str">
        <f t="shared" ref="AB1149:AB1152" si="1373">IF(X1149="V",B$3-Y1149,IF(X1149="C","",""))</f>
        <v/>
      </c>
      <c r="AC1149" s="38">
        <f t="shared" ref="AC1149:AC1152" si="1374">IF(X1149="","",IF(X1149="V","",IF(X1149="C",Z1149-Y1149,"Yikes")))</f>
        <v>57</v>
      </c>
      <c r="AD1149" s="39" t="s">
        <v>1399</v>
      </c>
      <c r="AF1149" s="14"/>
      <c r="AG1149" s="14"/>
      <c r="AH1149" s="14"/>
      <c r="AI1149" s="14"/>
      <c r="AJ1149" s="14"/>
      <c r="AK1149" s="14"/>
      <c r="AL1149" s="14"/>
    </row>
    <row r="1150" ht="14.25" customHeight="1">
      <c r="A1150" s="39">
        <v>8.0</v>
      </c>
      <c r="B1150" s="37">
        <v>45826.0</v>
      </c>
      <c r="C1150" s="38">
        <f t="shared" si="1371"/>
        <v>86</v>
      </c>
      <c r="D1150" s="39" t="s">
        <v>1602</v>
      </c>
      <c r="E1150" s="39">
        <v>124024.0</v>
      </c>
      <c r="F1150" s="36" t="s">
        <v>52</v>
      </c>
      <c r="G1150" s="36">
        <v>28.0</v>
      </c>
      <c r="H1150" s="36">
        <v>3.0</v>
      </c>
      <c r="I1150" s="36">
        <v>1.0</v>
      </c>
      <c r="J1150" s="36">
        <v>32.0</v>
      </c>
      <c r="O1150" s="14"/>
      <c r="P1150" s="14"/>
      <c r="Q1150" s="14"/>
      <c r="R1150" s="39" t="s">
        <v>1603</v>
      </c>
      <c r="S1150" s="44" t="s">
        <v>1604</v>
      </c>
      <c r="T1150" s="39" t="s">
        <v>48</v>
      </c>
      <c r="U1150" s="39" t="s">
        <v>28</v>
      </c>
      <c r="V1150" s="81">
        <v>84601.0</v>
      </c>
      <c r="W1150" s="44" t="s">
        <v>35</v>
      </c>
      <c r="X1150" s="36" t="s">
        <v>64</v>
      </c>
      <c r="Y1150" s="37">
        <f t="shared" si="1372"/>
        <v>45826</v>
      </c>
      <c r="Z1150" s="37">
        <v>45840.0</v>
      </c>
      <c r="AA1150" s="36" t="s">
        <v>1605</v>
      </c>
      <c r="AB1150" s="36" t="str">
        <f t="shared" si="1373"/>
        <v/>
      </c>
      <c r="AC1150" s="38">
        <f t="shared" si="1374"/>
        <v>14</v>
      </c>
      <c r="AD1150" s="39" t="s">
        <v>1606</v>
      </c>
      <c r="AF1150" s="14"/>
      <c r="AG1150" s="14"/>
      <c r="AH1150" s="14"/>
      <c r="AI1150" s="14"/>
      <c r="AJ1150" s="14"/>
      <c r="AK1150" s="14"/>
      <c r="AL1150" s="14"/>
    </row>
    <row r="1151" ht="14.25" customHeight="1">
      <c r="A1151" s="39">
        <v>8.0</v>
      </c>
      <c r="B1151" s="37">
        <v>45685.0</v>
      </c>
      <c r="C1151" s="38">
        <f t="shared" si="1371"/>
        <v>227</v>
      </c>
      <c r="D1151" s="39" t="s">
        <v>853</v>
      </c>
      <c r="E1151" s="40">
        <v>32082.0</v>
      </c>
      <c r="F1151" s="36" t="s">
        <v>52</v>
      </c>
      <c r="G1151" s="36">
        <v>40.0</v>
      </c>
      <c r="H1151" s="36">
        <v>3.0</v>
      </c>
      <c r="I1151" s="36">
        <v>1.0</v>
      </c>
      <c r="J1151" s="36">
        <v>44.0</v>
      </c>
      <c r="O1151" s="14"/>
      <c r="P1151" s="14"/>
      <c r="Q1151" s="14"/>
      <c r="R1151" s="39" t="s">
        <v>854</v>
      </c>
      <c r="S1151" s="44" t="s">
        <v>855</v>
      </c>
      <c r="T1151" s="39" t="s">
        <v>149</v>
      </c>
      <c r="U1151" s="39" t="s">
        <v>28</v>
      </c>
      <c r="V1151" s="81">
        <v>84663.0</v>
      </c>
      <c r="W1151" s="39" t="s">
        <v>35</v>
      </c>
      <c r="X1151" s="36" t="s">
        <v>64</v>
      </c>
      <c r="Y1151" s="37">
        <f t="shared" si="1372"/>
        <v>45685</v>
      </c>
      <c r="Z1151" s="37">
        <v>45840.0</v>
      </c>
      <c r="AA1151" s="36" t="s">
        <v>856</v>
      </c>
      <c r="AB1151" s="36" t="str">
        <f t="shared" si="1373"/>
        <v/>
      </c>
      <c r="AC1151" s="38">
        <f t="shared" si="1374"/>
        <v>155</v>
      </c>
      <c r="AD1151" s="39" t="s">
        <v>857</v>
      </c>
      <c r="AE1151" s="14"/>
      <c r="AF1151" s="14"/>
      <c r="AG1151" s="14"/>
      <c r="AH1151" s="14"/>
      <c r="AI1151" s="14"/>
      <c r="AJ1151" s="14"/>
      <c r="AK1151" s="14"/>
      <c r="AL1151" s="14"/>
    </row>
    <row r="1152" ht="14.25" customHeight="1">
      <c r="A1152" s="39">
        <v>8.0</v>
      </c>
      <c r="B1152" s="37">
        <v>45826.0</v>
      </c>
      <c r="C1152" s="38">
        <f t="shared" si="1371"/>
        <v>86</v>
      </c>
      <c r="D1152" s="39" t="s">
        <v>1589</v>
      </c>
      <c r="E1152" s="39">
        <v>1.2240799E7</v>
      </c>
      <c r="F1152" s="36" t="s">
        <v>52</v>
      </c>
      <c r="G1152" s="36">
        <v>28.0</v>
      </c>
      <c r="H1152" s="36">
        <v>3.0</v>
      </c>
      <c r="I1152" s="36">
        <v>1.0</v>
      </c>
      <c r="J1152" s="36">
        <v>32.0</v>
      </c>
      <c r="K1152" s="36"/>
      <c r="L1152" s="36"/>
      <c r="M1152" s="36"/>
      <c r="N1152" s="36"/>
      <c r="O1152" s="36" t="str">
        <f t="shared" ref="O1152:P1152" si="1375">IF(M1152&gt;0,1,"")</f>
        <v/>
      </c>
      <c r="P1152" s="36" t="str">
        <f t="shared" si="1375"/>
        <v/>
      </c>
      <c r="Q1152" s="36"/>
      <c r="R1152" s="39" t="s">
        <v>1590</v>
      </c>
      <c r="S1152" s="44" t="s">
        <v>1591</v>
      </c>
      <c r="T1152" s="44" t="s">
        <v>114</v>
      </c>
      <c r="U1152" s="44" t="s">
        <v>28</v>
      </c>
      <c r="V1152" s="167">
        <v>84660.0</v>
      </c>
      <c r="W1152" s="44" t="s">
        <v>35</v>
      </c>
      <c r="X1152" s="36" t="s">
        <v>64</v>
      </c>
      <c r="Y1152" s="37">
        <f t="shared" si="1372"/>
        <v>45826</v>
      </c>
      <c r="Z1152" s="37">
        <v>45840.0</v>
      </c>
      <c r="AA1152" s="36" t="s">
        <v>1592</v>
      </c>
      <c r="AB1152" s="36" t="str">
        <f t="shared" si="1373"/>
        <v/>
      </c>
      <c r="AC1152" s="38">
        <f t="shared" si="1374"/>
        <v>14</v>
      </c>
      <c r="AD1152" s="39" t="s">
        <v>1593</v>
      </c>
      <c r="AF1152" s="14"/>
      <c r="AG1152" s="14"/>
      <c r="AH1152" s="56"/>
      <c r="AI1152" s="56"/>
      <c r="AJ1152" s="14"/>
      <c r="AK1152" s="14"/>
      <c r="AL1152" s="14"/>
    </row>
    <row r="1153" ht="14.25" customHeight="1">
      <c r="A1153" s="14"/>
      <c r="B1153" s="14"/>
      <c r="C1153" s="27"/>
      <c r="D1153" s="14"/>
      <c r="F1153" s="27"/>
      <c r="G1153" s="14"/>
      <c r="H1153" s="14"/>
      <c r="I1153" s="14"/>
      <c r="J1153" s="27"/>
      <c r="K1153" s="27"/>
      <c r="L1153" s="27"/>
      <c r="M1153" s="27"/>
      <c r="N1153" s="27"/>
      <c r="O1153" s="27"/>
      <c r="P1153" s="27"/>
      <c r="Q1153" s="27"/>
      <c r="R1153" s="14"/>
      <c r="S1153" s="14"/>
      <c r="T1153" s="14"/>
      <c r="U1153" s="14"/>
      <c r="V1153" s="66"/>
      <c r="W1153" s="14"/>
      <c r="X1153" s="27"/>
      <c r="Y1153" s="29"/>
      <c r="Z1153" s="14"/>
      <c r="AA1153" s="27"/>
      <c r="AB1153" s="27"/>
      <c r="AC1153" s="27"/>
      <c r="AD1153" s="14"/>
      <c r="AE1153" s="14"/>
      <c r="AF1153" s="14"/>
    </row>
    <row r="1154" ht="14.25" customHeight="1">
      <c r="A1154" s="14">
        <v>6.0</v>
      </c>
      <c r="B1154" s="30">
        <v>45797.0</v>
      </c>
      <c r="C1154" s="31">
        <f t="shared" ref="C1154:C1162" si="1377">B$3-B1154</f>
        <v>115</v>
      </c>
      <c r="D1154" s="14" t="s">
        <v>1460</v>
      </c>
      <c r="E1154" s="34">
        <v>4478.0</v>
      </c>
      <c r="F1154" s="27" t="s">
        <v>52</v>
      </c>
      <c r="G1154" s="27">
        <v>22.0</v>
      </c>
      <c r="H1154" s="27">
        <v>4.0</v>
      </c>
      <c r="I1154" s="27">
        <v>1.0</v>
      </c>
      <c r="J1154" s="27">
        <v>27.0</v>
      </c>
      <c r="K1154" s="27"/>
      <c r="L1154" s="27"/>
      <c r="M1154" s="27"/>
      <c r="N1154" s="27"/>
      <c r="O1154" s="45" t="str">
        <f t="shared" ref="O1154:P1154" si="1376">IF(M1154&gt;0,1,"")</f>
        <v/>
      </c>
      <c r="P1154" s="45" t="str">
        <f t="shared" si="1376"/>
        <v/>
      </c>
      <c r="Q1154" s="45"/>
      <c r="R1154" s="14" t="s">
        <v>1461</v>
      </c>
      <c r="S1154" s="35" t="s">
        <v>1462</v>
      </c>
      <c r="T1154" s="35" t="s">
        <v>453</v>
      </c>
      <c r="U1154" s="35" t="s">
        <v>28</v>
      </c>
      <c r="V1154" s="144">
        <v>84084.0</v>
      </c>
      <c r="W1154" s="35" t="s">
        <v>29</v>
      </c>
      <c r="X1154" s="42" t="s">
        <v>64</v>
      </c>
      <c r="Y1154" s="29">
        <f t="shared" ref="Y1154:Y1162" si="1379">IF(X1154="V",B1154,IF(X1154="C",B1154,""))</f>
        <v>45797</v>
      </c>
      <c r="Z1154" s="30">
        <v>45845.0</v>
      </c>
      <c r="AA1154" s="27" t="s">
        <v>1463</v>
      </c>
      <c r="AB1154" s="27" t="str">
        <f t="shared" ref="AB1154:AB1162" si="1380">IF(X1154="V",B$3-Y1154,IF(X1154="C","",""))</f>
        <v/>
      </c>
      <c r="AC1154" s="31">
        <f t="shared" ref="AC1154:AC1162" si="1381">IF(X1154="","",IF(X1154="V","",IF(X1154="C",Z1154-Y1154,"Yikes")))</f>
        <v>48</v>
      </c>
      <c r="AD1154" s="14" t="s">
        <v>1464</v>
      </c>
      <c r="AF1154" s="14"/>
      <c r="AG1154" s="14"/>
      <c r="AH1154" s="14"/>
      <c r="AI1154" s="14"/>
      <c r="AJ1154" s="14"/>
      <c r="AK1154" s="14"/>
      <c r="AL1154" s="14"/>
    </row>
    <row r="1155" ht="14.25" customHeight="1">
      <c r="A1155" s="14">
        <v>12.0</v>
      </c>
      <c r="B1155" s="30">
        <v>45818.0</v>
      </c>
      <c r="C1155" s="31">
        <f t="shared" si="1377"/>
        <v>94</v>
      </c>
      <c r="D1155" s="14" t="s">
        <v>1554</v>
      </c>
      <c r="E1155" s="34">
        <v>117483.0</v>
      </c>
      <c r="F1155" s="27" t="s">
        <v>52</v>
      </c>
      <c r="G1155" s="27">
        <v>40.0</v>
      </c>
      <c r="H1155" s="27">
        <v>3.0</v>
      </c>
      <c r="I1155" s="27">
        <v>1.0</v>
      </c>
      <c r="J1155" s="27">
        <v>44.0</v>
      </c>
      <c r="K1155" s="27"/>
      <c r="L1155" s="27"/>
      <c r="M1155" s="27"/>
      <c r="N1155" s="27"/>
      <c r="O1155" s="45" t="str">
        <f t="shared" ref="O1155:P1155" si="1378">IF(M1155&gt;0,1,"")</f>
        <v/>
      </c>
      <c r="P1155" s="45" t="str">
        <f t="shared" si="1378"/>
        <v/>
      </c>
      <c r="Q1155" s="45"/>
      <c r="R1155" s="14" t="s">
        <v>1555</v>
      </c>
      <c r="S1155" s="35" t="s">
        <v>1556</v>
      </c>
      <c r="T1155" s="35" t="s">
        <v>641</v>
      </c>
      <c r="U1155" s="35" t="s">
        <v>28</v>
      </c>
      <c r="V1155" s="144">
        <v>84095.0</v>
      </c>
      <c r="W1155" s="35" t="s">
        <v>29</v>
      </c>
      <c r="X1155" s="42" t="s">
        <v>64</v>
      </c>
      <c r="Y1155" s="29">
        <f t="shared" si="1379"/>
        <v>45818</v>
      </c>
      <c r="Z1155" s="30">
        <v>45846.0</v>
      </c>
      <c r="AA1155" s="27" t="s">
        <v>1557</v>
      </c>
      <c r="AB1155" s="27" t="str">
        <f t="shared" si="1380"/>
        <v/>
      </c>
      <c r="AC1155" s="31">
        <f t="shared" si="1381"/>
        <v>28</v>
      </c>
      <c r="AD1155" s="14" t="s">
        <v>1558</v>
      </c>
      <c r="AF1155" s="14"/>
      <c r="AG1155" s="14"/>
      <c r="AH1155" s="14"/>
      <c r="AI1155" s="14"/>
      <c r="AJ1155" s="14"/>
      <c r="AK1155" s="14"/>
      <c r="AL1155" s="14"/>
    </row>
    <row r="1156" ht="14.25" customHeight="1">
      <c r="A1156" s="14">
        <v>24.0</v>
      </c>
      <c r="B1156" s="30">
        <v>45727.0</v>
      </c>
      <c r="C1156" s="31">
        <f t="shared" si="1377"/>
        <v>185</v>
      </c>
      <c r="D1156" s="14" t="s">
        <v>1122</v>
      </c>
      <c r="E1156" s="34">
        <v>116516.0</v>
      </c>
      <c r="F1156" s="27" t="s">
        <v>52</v>
      </c>
      <c r="G1156" s="27">
        <v>120.0</v>
      </c>
      <c r="H1156" s="27">
        <v>5.0</v>
      </c>
      <c r="I1156" s="27">
        <v>2.0</v>
      </c>
      <c r="J1156" s="27">
        <v>127.0</v>
      </c>
      <c r="K1156" s="27"/>
      <c r="L1156" s="27"/>
      <c r="M1156" s="27"/>
      <c r="N1156" s="27"/>
      <c r="O1156" s="45" t="str">
        <f t="shared" ref="O1156:P1156" si="1382">IF(M1156&gt;0,1,"")</f>
        <v/>
      </c>
      <c r="P1156" s="45" t="str">
        <f t="shared" si="1382"/>
        <v/>
      </c>
      <c r="Q1156" s="45"/>
      <c r="R1156" s="14" t="s">
        <v>1123</v>
      </c>
      <c r="S1156" s="35" t="s">
        <v>1125</v>
      </c>
      <c r="T1156" s="35" t="s">
        <v>27</v>
      </c>
      <c r="U1156" s="35" t="s">
        <v>28</v>
      </c>
      <c r="V1156" s="144">
        <v>84070.0</v>
      </c>
      <c r="W1156" s="35" t="s">
        <v>29</v>
      </c>
      <c r="X1156" s="42" t="s">
        <v>64</v>
      </c>
      <c r="Y1156" s="29">
        <f t="shared" si="1379"/>
        <v>45727</v>
      </c>
      <c r="Z1156" s="30">
        <v>45846.0</v>
      </c>
      <c r="AA1156" s="27" t="s">
        <v>1126</v>
      </c>
      <c r="AB1156" s="27" t="str">
        <f t="shared" si="1380"/>
        <v/>
      </c>
      <c r="AC1156" s="31">
        <f t="shared" si="1381"/>
        <v>119</v>
      </c>
      <c r="AD1156" s="14" t="s">
        <v>1127</v>
      </c>
      <c r="AF1156" s="14"/>
      <c r="AG1156" s="14"/>
      <c r="AH1156" s="14"/>
      <c r="AI1156" s="14"/>
      <c r="AJ1156" s="14"/>
      <c r="AK1156" s="14"/>
      <c r="AL1156" s="14"/>
    </row>
    <row r="1157" ht="14.25" customHeight="1">
      <c r="A1157" s="14">
        <v>10.0</v>
      </c>
      <c r="B1157" s="30">
        <v>45790.0</v>
      </c>
      <c r="C1157" s="31">
        <f t="shared" si="1377"/>
        <v>122</v>
      </c>
      <c r="D1157" s="14" t="s">
        <v>1426</v>
      </c>
      <c r="E1157" s="34">
        <v>82949.0</v>
      </c>
      <c r="F1157" s="27" t="s">
        <v>52</v>
      </c>
      <c r="G1157" s="27">
        <v>48.0</v>
      </c>
      <c r="H1157" s="27">
        <v>4.0</v>
      </c>
      <c r="I1157" s="27">
        <v>1.0</v>
      </c>
      <c r="J1157" s="27">
        <v>53.0</v>
      </c>
      <c r="K1157" s="27"/>
      <c r="L1157" s="27"/>
      <c r="M1157" s="27"/>
      <c r="N1157" s="27"/>
      <c r="O1157" s="45" t="str">
        <f t="shared" ref="O1157:P1157" si="1383">IF(M1157&gt;0,1,"")</f>
        <v/>
      </c>
      <c r="P1157" s="45" t="str">
        <f t="shared" si="1383"/>
        <v/>
      </c>
      <c r="Q1157" s="45"/>
      <c r="R1157" s="14" t="s">
        <v>1427</v>
      </c>
      <c r="S1157" s="14" t="s">
        <v>1428</v>
      </c>
      <c r="T1157" s="14" t="s">
        <v>186</v>
      </c>
      <c r="U1157" s="14" t="s">
        <v>28</v>
      </c>
      <c r="V1157" s="66">
        <v>84104.0</v>
      </c>
      <c r="W1157" s="14" t="s">
        <v>29</v>
      </c>
      <c r="X1157" s="27" t="s">
        <v>64</v>
      </c>
      <c r="Y1157" s="30">
        <f t="shared" si="1379"/>
        <v>45790</v>
      </c>
      <c r="Z1157" s="30">
        <v>45848.0</v>
      </c>
      <c r="AA1157" s="27" t="s">
        <v>1429</v>
      </c>
      <c r="AB1157" s="27" t="str">
        <f t="shared" si="1380"/>
        <v/>
      </c>
      <c r="AC1157" s="31">
        <f t="shared" si="1381"/>
        <v>58</v>
      </c>
      <c r="AD1157" s="14" t="s">
        <v>1430</v>
      </c>
      <c r="AF1157" s="14"/>
      <c r="AG1157" s="14"/>
      <c r="AH1157" s="14"/>
      <c r="AI1157" s="14"/>
      <c r="AJ1157" s="14"/>
      <c r="AK1157" s="14"/>
      <c r="AL1157" s="14"/>
    </row>
    <row r="1158" ht="14.25" customHeight="1">
      <c r="A1158" s="14">
        <v>20.0</v>
      </c>
      <c r="B1158" s="60">
        <v>45792.0</v>
      </c>
      <c r="C1158" s="61">
        <f t="shared" si="1377"/>
        <v>120</v>
      </c>
      <c r="D1158" s="59" t="s">
        <v>1441</v>
      </c>
      <c r="E1158" s="59">
        <v>116515.0</v>
      </c>
      <c r="F1158" s="45" t="s">
        <v>52</v>
      </c>
      <c r="G1158" s="45">
        <v>100.0</v>
      </c>
      <c r="H1158" s="45">
        <v>5.0</v>
      </c>
      <c r="I1158" s="45">
        <v>2.0</v>
      </c>
      <c r="J1158" s="45">
        <v>107.0</v>
      </c>
      <c r="K1158" s="45"/>
      <c r="L1158" s="45"/>
      <c r="M1158" s="45">
        <v>5.0</v>
      </c>
      <c r="N1158" s="45">
        <v>0.0</v>
      </c>
      <c r="O1158" s="45">
        <f t="shared" ref="O1158:P1158" si="1384">IF(M1158&gt;0,1,"")</f>
        <v>1</v>
      </c>
      <c r="P1158" s="45" t="str">
        <f t="shared" si="1384"/>
        <v/>
      </c>
      <c r="Q1158" s="45"/>
      <c r="R1158" s="59" t="s">
        <v>1442</v>
      </c>
      <c r="S1158" s="59" t="s">
        <v>1444</v>
      </c>
      <c r="T1158" s="59" t="s">
        <v>186</v>
      </c>
      <c r="U1158" s="59" t="s">
        <v>28</v>
      </c>
      <c r="V1158" s="73">
        <v>84111.0</v>
      </c>
      <c r="W1158" s="59" t="s">
        <v>29</v>
      </c>
      <c r="X1158" s="45" t="s">
        <v>64</v>
      </c>
      <c r="Y1158" s="60">
        <f t="shared" si="1379"/>
        <v>45792</v>
      </c>
      <c r="Z1158" s="60">
        <v>45848.0</v>
      </c>
      <c r="AA1158" s="45" t="s">
        <v>1445</v>
      </c>
      <c r="AB1158" s="45" t="str">
        <f t="shared" si="1380"/>
        <v/>
      </c>
      <c r="AC1158" s="61">
        <f t="shared" si="1381"/>
        <v>56</v>
      </c>
      <c r="AD1158" s="59" t="s">
        <v>1446</v>
      </c>
      <c r="AF1158" s="14"/>
      <c r="AG1158" s="14"/>
      <c r="AH1158" s="14"/>
      <c r="AI1158" s="14"/>
      <c r="AJ1158" s="14"/>
      <c r="AK1158" s="14"/>
      <c r="AL1158" s="14"/>
    </row>
    <row r="1159" ht="14.25" customHeight="1">
      <c r="A1159" s="14">
        <v>6.0</v>
      </c>
      <c r="B1159" s="30">
        <v>45791.0</v>
      </c>
      <c r="C1159" s="31">
        <f t="shared" si="1377"/>
        <v>121</v>
      </c>
      <c r="D1159" s="14" t="s">
        <v>1436</v>
      </c>
      <c r="E1159" s="34">
        <v>1.2249116E7</v>
      </c>
      <c r="F1159" s="27" t="s">
        <v>52</v>
      </c>
      <c r="G1159" s="27">
        <v>24.0</v>
      </c>
      <c r="H1159" s="27">
        <v>3.0</v>
      </c>
      <c r="I1159" s="27">
        <v>1.0</v>
      </c>
      <c r="J1159" s="27">
        <v>28.0</v>
      </c>
      <c r="K1159" s="27"/>
      <c r="L1159" s="27"/>
      <c r="M1159" s="27"/>
      <c r="N1159" s="27"/>
      <c r="O1159" s="45" t="str">
        <f t="shared" ref="O1159:P1159" si="1385">IF(M1159&gt;0,1,"")</f>
        <v/>
      </c>
      <c r="P1159" s="45" t="str">
        <f t="shared" si="1385"/>
        <v/>
      </c>
      <c r="Q1159" s="45"/>
      <c r="R1159" s="14" t="s">
        <v>1437</v>
      </c>
      <c r="S1159" s="14" t="s">
        <v>1438</v>
      </c>
      <c r="T1159" s="14" t="s">
        <v>186</v>
      </c>
      <c r="U1159" s="14" t="s">
        <v>28</v>
      </c>
      <c r="V1159" s="66">
        <v>84101.0</v>
      </c>
      <c r="W1159" s="14" t="s">
        <v>29</v>
      </c>
      <c r="X1159" s="27" t="s">
        <v>64</v>
      </c>
      <c r="Y1159" s="30">
        <f t="shared" si="1379"/>
        <v>45791</v>
      </c>
      <c r="Z1159" s="30">
        <v>45848.0</v>
      </c>
      <c r="AA1159" s="27" t="s">
        <v>1439</v>
      </c>
      <c r="AB1159" s="27" t="str">
        <f t="shared" si="1380"/>
        <v/>
      </c>
      <c r="AC1159" s="31">
        <f t="shared" si="1381"/>
        <v>57</v>
      </c>
      <c r="AD1159" s="14" t="s">
        <v>1440</v>
      </c>
      <c r="AF1159" s="14"/>
      <c r="AG1159" s="14"/>
      <c r="AH1159" s="14"/>
      <c r="AI1159" s="14"/>
      <c r="AJ1159" s="14"/>
      <c r="AK1159" s="14"/>
      <c r="AL1159" s="14"/>
    </row>
    <row r="1160" ht="14.25" customHeight="1">
      <c r="A1160" s="14">
        <v>20.0</v>
      </c>
      <c r="B1160" s="30">
        <v>45805.0</v>
      </c>
      <c r="C1160" s="31">
        <f t="shared" si="1377"/>
        <v>107</v>
      </c>
      <c r="D1160" s="14" t="s">
        <v>1490</v>
      </c>
      <c r="E1160" s="34">
        <v>122517.0</v>
      </c>
      <c r="F1160" s="27" t="s">
        <v>52</v>
      </c>
      <c r="G1160" s="27">
        <v>100.0</v>
      </c>
      <c r="H1160" s="27">
        <v>5.0</v>
      </c>
      <c r="I1160" s="27">
        <v>2.0</v>
      </c>
      <c r="J1160" s="27">
        <v>107.0</v>
      </c>
      <c r="K1160" s="27"/>
      <c r="L1160" s="27"/>
      <c r="M1160" s="27"/>
      <c r="N1160" s="27"/>
      <c r="O1160" s="45" t="str">
        <f t="shared" ref="O1160:P1160" si="1386">IF(M1160&gt;0,1,"")</f>
        <v/>
      </c>
      <c r="P1160" s="45" t="str">
        <f t="shared" si="1386"/>
        <v/>
      </c>
      <c r="Q1160" s="45"/>
      <c r="R1160" s="14" t="s">
        <v>1491</v>
      </c>
      <c r="S1160" s="35" t="s">
        <v>1492</v>
      </c>
      <c r="T1160" s="35" t="s">
        <v>186</v>
      </c>
      <c r="U1160" s="35" t="s">
        <v>28</v>
      </c>
      <c r="V1160" s="144">
        <v>84119.0</v>
      </c>
      <c r="W1160" s="35" t="s">
        <v>29</v>
      </c>
      <c r="X1160" s="42" t="s">
        <v>64</v>
      </c>
      <c r="Y1160" s="29">
        <f t="shared" si="1379"/>
        <v>45805</v>
      </c>
      <c r="Z1160" s="30">
        <v>45848.0</v>
      </c>
      <c r="AA1160" s="27" t="s">
        <v>1493</v>
      </c>
      <c r="AB1160" s="27" t="str">
        <f t="shared" si="1380"/>
        <v/>
      </c>
      <c r="AC1160" s="31">
        <f t="shared" si="1381"/>
        <v>43</v>
      </c>
      <c r="AD1160" s="14" t="s">
        <v>1494</v>
      </c>
      <c r="AF1160" s="14"/>
      <c r="AG1160" s="14"/>
      <c r="AH1160" s="14"/>
      <c r="AI1160" s="14"/>
      <c r="AJ1160" s="14"/>
      <c r="AK1160" s="14"/>
      <c r="AL1160" s="14"/>
    </row>
    <row r="1161" ht="14.25" customHeight="1">
      <c r="A1161" s="14">
        <v>12.0</v>
      </c>
      <c r="B1161" s="30">
        <v>45798.0</v>
      </c>
      <c r="C1161" s="31">
        <f t="shared" si="1377"/>
        <v>114</v>
      </c>
      <c r="D1161" s="14" t="s">
        <v>1475</v>
      </c>
      <c r="E1161" s="34">
        <v>60030.0</v>
      </c>
      <c r="F1161" s="27" t="s">
        <v>52</v>
      </c>
      <c r="G1161" s="27">
        <v>52.0</v>
      </c>
      <c r="H1161" s="27">
        <v>4.0</v>
      </c>
      <c r="I1161" s="27">
        <v>1.0</v>
      </c>
      <c r="J1161" s="27">
        <v>57.0</v>
      </c>
      <c r="K1161" s="27"/>
      <c r="L1161" s="27"/>
      <c r="M1161" s="27"/>
      <c r="N1161" s="27"/>
      <c r="O1161" s="45" t="str">
        <f t="shared" ref="O1161:P1161" si="1387">IF(M1161&gt;0,1,"")</f>
        <v/>
      </c>
      <c r="P1161" s="45" t="str">
        <f t="shared" si="1387"/>
        <v/>
      </c>
      <c r="Q1161" s="45"/>
      <c r="R1161" s="14" t="s">
        <v>1476</v>
      </c>
      <c r="S1161" s="35" t="s">
        <v>1477</v>
      </c>
      <c r="T1161" s="35" t="s">
        <v>292</v>
      </c>
      <c r="U1161" s="35" t="s">
        <v>28</v>
      </c>
      <c r="V1161" s="144">
        <v>84119.0</v>
      </c>
      <c r="W1161" s="35" t="s">
        <v>29</v>
      </c>
      <c r="X1161" s="42" t="s">
        <v>64</v>
      </c>
      <c r="Y1161" s="29">
        <f t="shared" si="1379"/>
        <v>45798</v>
      </c>
      <c r="Z1161" s="30">
        <v>45848.0</v>
      </c>
      <c r="AA1161" s="27" t="s">
        <v>1478</v>
      </c>
      <c r="AB1161" s="27" t="str">
        <f t="shared" si="1380"/>
        <v/>
      </c>
      <c r="AC1161" s="31">
        <f t="shared" si="1381"/>
        <v>50</v>
      </c>
      <c r="AD1161" s="14" t="s">
        <v>1479</v>
      </c>
      <c r="AF1161" s="14"/>
      <c r="AG1161" s="14"/>
      <c r="AH1161" s="14"/>
      <c r="AI1161" s="14"/>
      <c r="AJ1161" s="14"/>
      <c r="AK1161" s="14"/>
      <c r="AL1161" s="14"/>
    </row>
    <row r="1162" ht="14.25" customHeight="1">
      <c r="A1162" s="14">
        <v>4.0</v>
      </c>
      <c r="B1162" s="30">
        <v>45789.0</v>
      </c>
      <c r="C1162" s="31">
        <f t="shared" si="1377"/>
        <v>123</v>
      </c>
      <c r="D1162" s="14" t="s">
        <v>1413</v>
      </c>
      <c r="E1162" s="34">
        <v>1235240.0</v>
      </c>
      <c r="F1162" s="27" t="s">
        <v>52</v>
      </c>
      <c r="G1162" s="27">
        <v>16.0</v>
      </c>
      <c r="H1162" s="27">
        <v>3.0</v>
      </c>
      <c r="I1162" s="27">
        <v>1.0</v>
      </c>
      <c r="J1162" s="27">
        <v>20.0</v>
      </c>
      <c r="K1162" s="27"/>
      <c r="L1162" s="27"/>
      <c r="M1162" s="27"/>
      <c r="N1162" s="27"/>
      <c r="O1162" s="45" t="str">
        <f t="shared" ref="O1162:P1162" si="1388">IF(M1162&gt;0,1,"")</f>
        <v/>
      </c>
      <c r="P1162" s="45" t="str">
        <f t="shared" si="1388"/>
        <v/>
      </c>
      <c r="Q1162" s="45"/>
      <c r="R1162" s="14" t="s">
        <v>1414</v>
      </c>
      <c r="S1162" s="35" t="s">
        <v>1415</v>
      </c>
      <c r="T1162" s="35" t="s">
        <v>731</v>
      </c>
      <c r="U1162" s="35" t="s">
        <v>28</v>
      </c>
      <c r="V1162" s="144">
        <v>84107.0</v>
      </c>
      <c r="W1162" s="35" t="s">
        <v>29</v>
      </c>
      <c r="X1162" s="42" t="s">
        <v>1642</v>
      </c>
      <c r="Y1162" s="29">
        <f t="shared" si="1379"/>
        <v>45789</v>
      </c>
      <c r="Z1162" s="30"/>
      <c r="AA1162" s="27"/>
      <c r="AB1162" s="27">
        <f t="shared" si="1380"/>
        <v>123</v>
      </c>
      <c r="AC1162" s="31" t="str">
        <f t="shared" si="1381"/>
        <v/>
      </c>
      <c r="AD1162" s="14" t="s">
        <v>1417</v>
      </c>
      <c r="AF1162" s="14"/>
      <c r="AG1162" s="14"/>
      <c r="AH1162" s="14"/>
      <c r="AI1162" s="14"/>
      <c r="AJ1162" s="14"/>
      <c r="AK1162" s="14"/>
      <c r="AL1162" s="14"/>
    </row>
    <row r="1163" ht="14.25" customHeight="1">
      <c r="A1163" s="14"/>
      <c r="B1163" s="14"/>
      <c r="C1163" s="27"/>
      <c r="D1163" s="14"/>
      <c r="F1163" s="27"/>
      <c r="G1163" s="14"/>
      <c r="H1163" s="14"/>
      <c r="I1163" s="14"/>
      <c r="J1163" s="27"/>
      <c r="K1163" s="27"/>
      <c r="L1163" s="27"/>
      <c r="M1163" s="27"/>
      <c r="N1163" s="27"/>
      <c r="O1163" s="27"/>
      <c r="P1163" s="27"/>
      <c r="Q1163" s="27"/>
      <c r="R1163" s="14"/>
      <c r="S1163" s="14"/>
      <c r="T1163" s="14"/>
      <c r="U1163" s="14"/>
      <c r="V1163" s="66"/>
      <c r="W1163" s="14"/>
      <c r="X1163" s="27"/>
      <c r="Y1163" s="29"/>
      <c r="Z1163" s="14"/>
      <c r="AA1163" s="27"/>
      <c r="AB1163" s="27"/>
      <c r="AC1163" s="27"/>
      <c r="AD1163" s="14"/>
      <c r="AE1163" s="14"/>
      <c r="AF1163" s="14"/>
    </row>
    <row r="1164" ht="14.25" customHeight="1">
      <c r="A1164" s="14">
        <v>8.0</v>
      </c>
      <c r="B1164" s="30">
        <v>45833.0</v>
      </c>
      <c r="C1164" s="31">
        <f t="shared" ref="C1164:C1166" si="1389">B$3-B1164</f>
        <v>79</v>
      </c>
      <c r="D1164" s="14" t="s">
        <v>1628</v>
      </c>
      <c r="E1164" s="34">
        <v>121536.0</v>
      </c>
      <c r="F1164" s="27" t="s">
        <v>52</v>
      </c>
      <c r="G1164" s="27">
        <v>28.0</v>
      </c>
      <c r="H1164" s="27">
        <v>3.0</v>
      </c>
      <c r="I1164" s="27">
        <v>1.0</v>
      </c>
      <c r="J1164" s="27">
        <v>32.0</v>
      </c>
      <c r="K1164" s="27"/>
      <c r="L1164" s="27"/>
      <c r="M1164" s="27"/>
      <c r="N1164" s="27"/>
      <c r="O1164" s="45"/>
      <c r="P1164" s="45"/>
      <c r="Q1164" s="45"/>
      <c r="R1164" s="14" t="s">
        <v>1629</v>
      </c>
      <c r="S1164" s="35" t="s">
        <v>1630</v>
      </c>
      <c r="T1164" s="35" t="s">
        <v>186</v>
      </c>
      <c r="U1164" s="35" t="s">
        <v>28</v>
      </c>
      <c r="V1164" s="144">
        <v>84116.0</v>
      </c>
      <c r="W1164" s="35" t="s">
        <v>29</v>
      </c>
      <c r="X1164" s="42" t="s">
        <v>64</v>
      </c>
      <c r="Y1164" s="29">
        <f t="shared" ref="Y1164:Y1166" si="1390">IF(X1164="V",B1164,IF(X1164="C",B1164,""))</f>
        <v>45833</v>
      </c>
      <c r="Z1164" s="30">
        <v>45855.0</v>
      </c>
      <c r="AA1164" s="27" t="s">
        <v>1631</v>
      </c>
      <c r="AB1164" s="27" t="str">
        <f t="shared" ref="AB1164:AB1166" si="1391">IF(X1164="V",B$3-Y1164,IF(X1164="C","",""))</f>
        <v/>
      </c>
      <c r="AC1164" s="31">
        <f t="shared" ref="AC1164:AC1166" si="1392">IF(X1164="","",IF(X1164="V","",IF(X1164="C",Z1164-Y1164,"Yikes")))</f>
        <v>22</v>
      </c>
      <c r="AD1164" s="14" t="s">
        <v>236</v>
      </c>
      <c r="AF1164" s="14"/>
      <c r="AG1164" s="14"/>
      <c r="AH1164" s="56"/>
      <c r="AI1164" s="56"/>
      <c r="AJ1164" s="14"/>
      <c r="AK1164" s="14"/>
      <c r="AL1164" s="14"/>
    </row>
    <row r="1165" ht="14.25" customHeight="1">
      <c r="A1165" s="59">
        <v>18.0</v>
      </c>
      <c r="B1165" s="60">
        <v>45729.0</v>
      </c>
      <c r="C1165" s="61">
        <f t="shared" si="1389"/>
        <v>183</v>
      </c>
      <c r="D1165" s="59" t="s">
        <v>1147</v>
      </c>
      <c r="E1165" s="59">
        <v>1.2240041E7</v>
      </c>
      <c r="F1165" s="45" t="s">
        <v>52</v>
      </c>
      <c r="G1165" s="45">
        <v>96.0</v>
      </c>
      <c r="H1165" s="45">
        <v>6.0</v>
      </c>
      <c r="I1165" s="45">
        <v>2.0</v>
      </c>
      <c r="J1165" s="45">
        <v>98.0</v>
      </c>
      <c r="K1165" s="45"/>
      <c r="L1165" s="45"/>
      <c r="M1165" s="45"/>
      <c r="N1165" s="45"/>
      <c r="O1165" s="45"/>
      <c r="P1165" s="45"/>
      <c r="Q1165" s="45"/>
      <c r="R1165" s="59" t="s">
        <v>1148</v>
      </c>
      <c r="S1165" s="59" t="s">
        <v>1149</v>
      </c>
      <c r="T1165" s="59" t="s">
        <v>617</v>
      </c>
      <c r="U1165" s="59" t="s">
        <v>28</v>
      </c>
      <c r="V1165" s="73">
        <v>84044.0</v>
      </c>
      <c r="W1165" s="59" t="s">
        <v>29</v>
      </c>
      <c r="X1165" s="45" t="s">
        <v>1642</v>
      </c>
      <c r="Y1165" s="60">
        <f t="shared" si="1390"/>
        <v>45729</v>
      </c>
      <c r="Z1165" s="60"/>
      <c r="AA1165" s="45"/>
      <c r="AB1165" s="45">
        <f t="shared" si="1391"/>
        <v>183</v>
      </c>
      <c r="AC1165" s="61" t="str">
        <f t="shared" si="1392"/>
        <v/>
      </c>
      <c r="AD1165" s="59" t="s">
        <v>1151</v>
      </c>
      <c r="AF1165" s="14"/>
      <c r="AG1165" s="14"/>
      <c r="AH1165" s="14"/>
      <c r="AI1165" s="14"/>
      <c r="AJ1165" s="14"/>
      <c r="AK1165" s="14"/>
      <c r="AL1165" s="14"/>
    </row>
    <row r="1166" ht="14.25" customHeight="1">
      <c r="A1166" s="14">
        <v>21.0</v>
      </c>
      <c r="B1166" s="60">
        <v>45772.0</v>
      </c>
      <c r="C1166" s="61">
        <f t="shared" si="1389"/>
        <v>140</v>
      </c>
      <c r="D1166" s="59" t="s">
        <v>1331</v>
      </c>
      <c r="E1166" s="59">
        <v>1.2232393E7</v>
      </c>
      <c r="F1166" s="45" t="s">
        <v>52</v>
      </c>
      <c r="G1166" s="45">
        <v>85.0</v>
      </c>
      <c r="H1166" s="45">
        <v>4.0</v>
      </c>
      <c r="I1166" s="45">
        <v>2.0</v>
      </c>
      <c r="J1166" s="45">
        <v>91.0</v>
      </c>
      <c r="K1166" s="45"/>
      <c r="L1166" s="45"/>
      <c r="M1166" s="45"/>
      <c r="N1166" s="45"/>
      <c r="O1166" s="45"/>
      <c r="P1166" s="45"/>
      <c r="Q1166" s="45"/>
      <c r="R1166" s="59" t="s">
        <v>1332</v>
      </c>
      <c r="S1166" s="59" t="s">
        <v>1334</v>
      </c>
      <c r="T1166" s="59" t="s">
        <v>186</v>
      </c>
      <c r="U1166" s="59" t="s">
        <v>28</v>
      </c>
      <c r="V1166" s="73">
        <v>84116.0</v>
      </c>
      <c r="W1166" s="59" t="s">
        <v>29</v>
      </c>
      <c r="X1166" s="45" t="s">
        <v>64</v>
      </c>
      <c r="Y1166" s="60">
        <f t="shared" si="1390"/>
        <v>45772</v>
      </c>
      <c r="Z1166" s="60">
        <v>45856.0</v>
      </c>
      <c r="AA1166" s="45" t="s">
        <v>1335</v>
      </c>
      <c r="AB1166" s="45" t="str">
        <f t="shared" si="1391"/>
        <v/>
      </c>
      <c r="AC1166" s="61">
        <f t="shared" si="1392"/>
        <v>84</v>
      </c>
      <c r="AD1166" s="59" t="s">
        <v>1336</v>
      </c>
      <c r="AF1166" s="14"/>
      <c r="AG1166" s="14"/>
      <c r="AH1166" s="14"/>
      <c r="AI1166" s="14"/>
      <c r="AJ1166" s="14"/>
      <c r="AK1166" s="14"/>
      <c r="AL1166" s="14"/>
    </row>
    <row r="1167" ht="14.25" customHeight="1">
      <c r="A1167" s="14"/>
      <c r="B1167" s="75"/>
      <c r="C1167" s="27"/>
      <c r="D1167" s="14"/>
      <c r="F1167" s="27"/>
      <c r="G1167" s="14"/>
      <c r="H1167" s="14"/>
      <c r="I1167" s="14"/>
      <c r="J1167" s="27"/>
      <c r="K1167" s="27"/>
      <c r="L1167" s="27"/>
      <c r="M1167" s="27"/>
      <c r="N1167" s="27"/>
      <c r="O1167" s="27"/>
      <c r="P1167" s="27"/>
      <c r="Q1167" s="27"/>
      <c r="R1167" s="14"/>
      <c r="S1167" s="14"/>
      <c r="T1167" s="14"/>
      <c r="U1167" s="14"/>
      <c r="V1167" s="66"/>
      <c r="W1167" s="14"/>
      <c r="X1167" s="27"/>
      <c r="Y1167" s="29"/>
      <c r="Z1167" s="14"/>
      <c r="AA1167" s="27"/>
      <c r="AB1167" s="27"/>
      <c r="AC1167" s="27"/>
      <c r="AD1167" s="14"/>
      <c r="AE1167" s="14"/>
      <c r="AF1167" s="14"/>
    </row>
    <row r="1168" ht="14.25" customHeight="1">
      <c r="A1168" s="14">
        <v>16.0</v>
      </c>
      <c r="B1168" s="30">
        <v>45855.0</v>
      </c>
      <c r="C1168" s="31">
        <f t="shared" ref="C1168:C1170" si="1394">B$3-B1168</f>
        <v>57</v>
      </c>
      <c r="D1168" s="14" t="s">
        <v>1742</v>
      </c>
      <c r="E1168" s="34">
        <v>65223.0</v>
      </c>
      <c r="F1168" s="27" t="s">
        <v>52</v>
      </c>
      <c r="G1168" s="27">
        <v>56.0</v>
      </c>
      <c r="H1168" s="27">
        <v>3.0</v>
      </c>
      <c r="I1168" s="27">
        <v>1.0</v>
      </c>
      <c r="J1168" s="27">
        <v>60.0</v>
      </c>
      <c r="K1168" s="27"/>
      <c r="L1168" s="27"/>
      <c r="M1168" s="27"/>
      <c r="N1168" s="27"/>
      <c r="O1168" s="45" t="str">
        <f t="shared" ref="O1168:P1168" si="1393">IF(M1168&gt;0,1,"")</f>
        <v/>
      </c>
      <c r="P1168" s="45" t="str">
        <f t="shared" si="1393"/>
        <v/>
      </c>
      <c r="Q1168" s="45"/>
      <c r="R1168" s="14" t="s">
        <v>1743</v>
      </c>
      <c r="S1168" s="35" t="s">
        <v>1744</v>
      </c>
      <c r="T1168" s="35" t="s">
        <v>186</v>
      </c>
      <c r="U1168" s="35" t="s">
        <v>28</v>
      </c>
      <c r="V1168" s="144">
        <v>84116.0</v>
      </c>
      <c r="W1168" s="35" t="s">
        <v>29</v>
      </c>
      <c r="X1168" s="42" t="s">
        <v>64</v>
      </c>
      <c r="Y1168" s="29">
        <f t="shared" ref="Y1168:Y1170" si="1396">IF(X1168="V",B1168,IF(X1168="C",B1168,""))</f>
        <v>45855</v>
      </c>
      <c r="Z1168" s="30">
        <v>45861.0</v>
      </c>
      <c r="AA1168" s="27" t="s">
        <v>1745</v>
      </c>
      <c r="AB1168" s="27" t="str">
        <f t="shared" ref="AB1168:AB1170" si="1397">IF(X1168="V",B$3-Y1168,IF(X1168="C","",""))</f>
        <v/>
      </c>
      <c r="AC1168" s="31">
        <f t="shared" ref="AC1168:AC1170" si="1398">IF(X1168="","",IF(X1168="V","",IF(X1168="C",Z1168-Y1168,"Yikes")))</f>
        <v>6</v>
      </c>
      <c r="AD1168" s="14" t="s">
        <v>1746</v>
      </c>
      <c r="AF1168" s="14"/>
      <c r="AG1168" s="14"/>
      <c r="AH1168" s="14"/>
      <c r="AI1168" s="14"/>
      <c r="AJ1168" s="59"/>
      <c r="AK1168" s="59"/>
      <c r="AL1168" s="59"/>
    </row>
    <row r="1169" ht="14.25" customHeight="1">
      <c r="A1169" s="14">
        <v>12.0</v>
      </c>
      <c r="B1169" s="30">
        <v>45791.0</v>
      </c>
      <c r="C1169" s="31">
        <f t="shared" si="1394"/>
        <v>121</v>
      </c>
      <c r="D1169" s="14" t="s">
        <v>1431</v>
      </c>
      <c r="E1169" s="34">
        <v>50750.0</v>
      </c>
      <c r="F1169" s="27" t="s">
        <v>52</v>
      </c>
      <c r="G1169" s="27">
        <v>24.0</v>
      </c>
      <c r="H1169" s="27">
        <v>3.0</v>
      </c>
      <c r="I1169" s="27">
        <v>1.0</v>
      </c>
      <c r="J1169" s="27">
        <v>28.0</v>
      </c>
      <c r="K1169" s="27"/>
      <c r="L1169" s="27"/>
      <c r="M1169" s="27"/>
      <c r="N1169" s="27"/>
      <c r="O1169" s="45" t="str">
        <f t="shared" ref="O1169:P1169" si="1395">IF(M1169&gt;0,1,"")</f>
        <v/>
      </c>
      <c r="P1169" s="45" t="str">
        <f t="shared" si="1395"/>
        <v/>
      </c>
      <c r="Q1169" s="45"/>
      <c r="R1169" s="14" t="s">
        <v>1432</v>
      </c>
      <c r="S1169" s="35" t="s">
        <v>1433</v>
      </c>
      <c r="T1169" s="35" t="s">
        <v>186</v>
      </c>
      <c r="U1169" s="35" t="s">
        <v>28</v>
      </c>
      <c r="V1169" s="144">
        <v>84115.0</v>
      </c>
      <c r="W1169" s="35" t="s">
        <v>29</v>
      </c>
      <c r="X1169" s="42" t="s">
        <v>1642</v>
      </c>
      <c r="Y1169" s="29">
        <f t="shared" si="1396"/>
        <v>45791</v>
      </c>
      <c r="Z1169" s="30"/>
      <c r="AA1169" s="27"/>
      <c r="AB1169" s="27">
        <f t="shared" si="1397"/>
        <v>121</v>
      </c>
      <c r="AC1169" s="31" t="str">
        <f t="shared" si="1398"/>
        <v/>
      </c>
      <c r="AD1169" s="14" t="s">
        <v>4358</v>
      </c>
      <c r="AF1169" s="14"/>
      <c r="AG1169" s="14"/>
      <c r="AH1169" s="14"/>
      <c r="AI1169" s="14"/>
      <c r="AJ1169" s="14"/>
      <c r="AK1169" s="14"/>
      <c r="AL1169" s="14"/>
    </row>
    <row r="1170" ht="14.25" customHeight="1">
      <c r="A1170" s="14">
        <v>4.0</v>
      </c>
      <c r="B1170" s="30">
        <v>45789.0</v>
      </c>
      <c r="C1170" s="31">
        <f t="shared" si="1394"/>
        <v>123</v>
      </c>
      <c r="D1170" s="14" t="s">
        <v>1413</v>
      </c>
      <c r="E1170" s="34">
        <v>1235240.0</v>
      </c>
      <c r="F1170" s="27" t="s">
        <v>52</v>
      </c>
      <c r="G1170" s="27">
        <v>16.0</v>
      </c>
      <c r="H1170" s="27">
        <v>3.0</v>
      </c>
      <c r="I1170" s="27">
        <v>1.0</v>
      </c>
      <c r="J1170" s="27">
        <v>20.0</v>
      </c>
      <c r="K1170" s="27"/>
      <c r="L1170" s="27"/>
      <c r="M1170" s="27"/>
      <c r="N1170" s="27"/>
      <c r="O1170" s="45" t="str">
        <f t="shared" ref="O1170:P1170" si="1399">IF(M1170&gt;0,1,"")</f>
        <v/>
      </c>
      <c r="P1170" s="45" t="str">
        <f t="shared" si="1399"/>
        <v/>
      </c>
      <c r="Q1170" s="45"/>
      <c r="R1170" s="14" t="s">
        <v>1414</v>
      </c>
      <c r="S1170" s="35" t="s">
        <v>1415</v>
      </c>
      <c r="T1170" s="35" t="s">
        <v>731</v>
      </c>
      <c r="U1170" s="35" t="s">
        <v>28</v>
      </c>
      <c r="V1170" s="144">
        <v>84107.0</v>
      </c>
      <c r="W1170" s="35" t="s">
        <v>29</v>
      </c>
      <c r="X1170" s="42" t="s">
        <v>64</v>
      </c>
      <c r="Y1170" s="29">
        <f t="shared" si="1396"/>
        <v>45789</v>
      </c>
      <c r="Z1170" s="30">
        <v>45861.0</v>
      </c>
      <c r="AA1170" s="27" t="s">
        <v>1416</v>
      </c>
      <c r="AB1170" s="27" t="str">
        <f t="shared" si="1397"/>
        <v/>
      </c>
      <c r="AC1170" s="31">
        <f t="shared" si="1398"/>
        <v>72</v>
      </c>
      <c r="AD1170" s="14" t="s">
        <v>1417</v>
      </c>
      <c r="AF1170" s="14"/>
      <c r="AG1170" s="14"/>
      <c r="AH1170" s="14"/>
      <c r="AI1170" s="14"/>
      <c r="AJ1170" s="14"/>
      <c r="AK1170" s="14"/>
      <c r="AL1170" s="14"/>
    </row>
    <row r="1171" ht="14.25" customHeight="1">
      <c r="A1171" s="14"/>
      <c r="B1171" s="14"/>
      <c r="C1171" s="27"/>
      <c r="D1171" s="14"/>
      <c r="F1171" s="27"/>
      <c r="G1171" s="14"/>
      <c r="H1171" s="14"/>
      <c r="I1171" s="14"/>
      <c r="J1171" s="27"/>
      <c r="K1171" s="27"/>
      <c r="L1171" s="27"/>
      <c r="M1171" s="27"/>
      <c r="N1171" s="27"/>
      <c r="O1171" s="27"/>
      <c r="P1171" s="27"/>
      <c r="Q1171" s="27"/>
      <c r="R1171" s="14"/>
      <c r="S1171" s="14"/>
      <c r="T1171" s="14"/>
      <c r="U1171" s="14"/>
      <c r="V1171" s="66"/>
      <c r="W1171" s="14"/>
      <c r="X1171" s="27"/>
      <c r="Y1171" s="29"/>
      <c r="Z1171" s="14"/>
      <c r="AA1171" s="27"/>
      <c r="AB1171" s="27"/>
      <c r="AC1171" s="27"/>
      <c r="AD1171" s="14"/>
      <c r="AE1171" s="14"/>
      <c r="AF1171" s="14"/>
    </row>
    <row r="1172" ht="14.25" customHeight="1">
      <c r="A1172" s="59">
        <v>34.0</v>
      </c>
      <c r="B1172" s="60">
        <v>45812.0</v>
      </c>
      <c r="C1172" s="31">
        <f t="shared" ref="C1172:C1174" si="1401">B$3-B1172</f>
        <v>100</v>
      </c>
      <c r="D1172" s="59" t="s">
        <v>1517</v>
      </c>
      <c r="E1172" s="59">
        <v>115255.0</v>
      </c>
      <c r="F1172" s="45" t="s">
        <v>52</v>
      </c>
      <c r="G1172" s="45">
        <v>168.0</v>
      </c>
      <c r="H1172" s="45">
        <v>6.0</v>
      </c>
      <c r="I1172" s="45">
        <v>2.0</v>
      </c>
      <c r="J1172" s="45">
        <v>176.0</v>
      </c>
      <c r="K1172" s="45"/>
      <c r="L1172" s="45"/>
      <c r="M1172" s="45">
        <v>9.0</v>
      </c>
      <c r="N1172" s="45">
        <v>0.0</v>
      </c>
      <c r="O1172" s="45">
        <f t="shared" ref="O1172:P1172" si="1400">IF(M1172&gt;0,1,"")</f>
        <v>1</v>
      </c>
      <c r="P1172" s="45" t="str">
        <f t="shared" si="1400"/>
        <v/>
      </c>
      <c r="Q1172" s="45"/>
      <c r="R1172" s="59" t="s">
        <v>1518</v>
      </c>
      <c r="S1172" s="59" t="s">
        <v>1520</v>
      </c>
      <c r="T1172" s="59" t="s">
        <v>1521</v>
      </c>
      <c r="U1172" s="59" t="s">
        <v>28</v>
      </c>
      <c r="V1172" s="73">
        <v>84020.0</v>
      </c>
      <c r="W1172" s="59" t="s">
        <v>29</v>
      </c>
      <c r="X1172" s="45" t="s">
        <v>64</v>
      </c>
      <c r="Y1172" s="60">
        <f t="shared" ref="Y1172:Y1174" si="1403">IF(X1172="V",B1172,IF(X1172="C",B1172,""))</f>
        <v>45812</v>
      </c>
      <c r="Z1172" s="60">
        <v>45866.0</v>
      </c>
      <c r="AA1172" s="45" t="s">
        <v>1522</v>
      </c>
      <c r="AB1172" s="45" t="str">
        <f t="shared" ref="AB1172:AB1174" si="1404">IF(X1172="V",B$3-Y1172,IF(X1172="C","",""))</f>
        <v/>
      </c>
      <c r="AC1172" s="61">
        <f t="shared" ref="AC1172:AC1174" si="1405">IF(X1172="","",IF(X1172="V","",IF(X1172="C",Z1172-Y1172,"Yikes")))</f>
        <v>54</v>
      </c>
      <c r="AD1172" s="62" t="s">
        <v>1523</v>
      </c>
      <c r="AF1172" s="14"/>
      <c r="AG1172" s="14"/>
      <c r="AH1172" s="14"/>
      <c r="AI1172" s="14"/>
      <c r="AJ1172" s="14"/>
      <c r="AK1172" s="14"/>
      <c r="AL1172" s="14"/>
    </row>
    <row r="1173" ht="14.25" customHeight="1">
      <c r="A1173" s="14">
        <v>10.0</v>
      </c>
      <c r="B1173" s="30">
        <v>45825.0</v>
      </c>
      <c r="C1173" s="31">
        <f t="shared" si="1401"/>
        <v>87</v>
      </c>
      <c r="D1173" s="14" t="s">
        <v>1581</v>
      </c>
      <c r="E1173" s="34">
        <v>58665.0</v>
      </c>
      <c r="F1173" s="27" t="s">
        <v>52</v>
      </c>
      <c r="G1173" s="27">
        <v>34.0</v>
      </c>
      <c r="H1173" s="27">
        <v>3.0</v>
      </c>
      <c r="I1173" s="27">
        <v>1.0</v>
      </c>
      <c r="J1173" s="27">
        <v>38.0</v>
      </c>
      <c r="K1173" s="27"/>
      <c r="L1173" s="27"/>
      <c r="M1173" s="27"/>
      <c r="N1173" s="27"/>
      <c r="O1173" s="45" t="str">
        <f t="shared" ref="O1173:P1173" si="1402">IF(M1173&gt;0,1,"")</f>
        <v/>
      </c>
      <c r="P1173" s="45" t="str">
        <f t="shared" si="1402"/>
        <v/>
      </c>
      <c r="Q1173" s="45"/>
      <c r="R1173" s="14" t="s">
        <v>1582</v>
      </c>
      <c r="S1173" s="35" t="s">
        <v>1583</v>
      </c>
      <c r="T1173" s="35" t="s">
        <v>437</v>
      </c>
      <c r="U1173" s="35" t="s">
        <v>28</v>
      </c>
      <c r="V1173" s="144">
        <v>84065.0</v>
      </c>
      <c r="W1173" s="35" t="s">
        <v>29</v>
      </c>
      <c r="X1173" s="42" t="s">
        <v>64</v>
      </c>
      <c r="Y1173" s="29">
        <f t="shared" si="1403"/>
        <v>45825</v>
      </c>
      <c r="Z1173" s="30">
        <v>45866.0</v>
      </c>
      <c r="AA1173" s="27" t="s">
        <v>1584</v>
      </c>
      <c r="AB1173" s="27" t="str">
        <f t="shared" si="1404"/>
        <v/>
      </c>
      <c r="AC1173" s="31">
        <f t="shared" si="1405"/>
        <v>41</v>
      </c>
      <c r="AD1173" s="14" t="s">
        <v>1585</v>
      </c>
      <c r="AF1173" s="14"/>
      <c r="AG1173" s="14"/>
      <c r="AH1173" s="14"/>
      <c r="AI1173" s="14"/>
      <c r="AJ1173" s="14"/>
      <c r="AK1173" s="14"/>
      <c r="AL1173" s="14"/>
    </row>
    <row r="1174" ht="14.25" customHeight="1">
      <c r="A1174" s="14">
        <v>4.0</v>
      </c>
      <c r="B1174" s="30">
        <v>45870.0</v>
      </c>
      <c r="C1174" s="31">
        <f t="shared" si="1401"/>
        <v>42</v>
      </c>
      <c r="D1174" s="14" t="s">
        <v>1831</v>
      </c>
      <c r="E1174" s="34">
        <v>36533.0</v>
      </c>
      <c r="F1174" s="27" t="s">
        <v>52</v>
      </c>
      <c r="G1174" s="27">
        <v>20.0</v>
      </c>
      <c r="H1174" s="27">
        <v>3.0</v>
      </c>
      <c r="I1174" s="27">
        <v>1.0</v>
      </c>
      <c r="J1174" s="27">
        <v>24.0</v>
      </c>
      <c r="K1174" s="27"/>
      <c r="L1174" s="27"/>
      <c r="M1174" s="27"/>
      <c r="N1174" s="27"/>
      <c r="O1174" s="45" t="str">
        <f t="shared" ref="O1174:P1174" si="1406">IF(M1174&gt;0,1,"")</f>
        <v/>
      </c>
      <c r="P1174" s="45" t="str">
        <f t="shared" si="1406"/>
        <v/>
      </c>
      <c r="Q1174" s="45"/>
      <c r="R1174" s="14" t="s">
        <v>1832</v>
      </c>
      <c r="S1174" s="35" t="s">
        <v>1834</v>
      </c>
      <c r="T1174" s="35" t="s">
        <v>186</v>
      </c>
      <c r="U1174" s="35" t="s">
        <v>28</v>
      </c>
      <c r="V1174" s="144">
        <v>84101.0</v>
      </c>
      <c r="W1174" s="35" t="s">
        <v>29</v>
      </c>
      <c r="X1174" s="42" t="s">
        <v>64</v>
      </c>
      <c r="Y1174" s="29">
        <f t="shared" si="1403"/>
        <v>45870</v>
      </c>
      <c r="Z1174" s="30">
        <v>45870.0</v>
      </c>
      <c r="AA1174" s="27" t="s">
        <v>1835</v>
      </c>
      <c r="AB1174" s="27" t="str">
        <f t="shared" si="1404"/>
        <v/>
      </c>
      <c r="AC1174" s="31">
        <f t="shared" si="1405"/>
        <v>0</v>
      </c>
      <c r="AD1174" s="14" t="s">
        <v>1836</v>
      </c>
      <c r="AF1174" s="14"/>
      <c r="AG1174" s="14"/>
      <c r="AH1174" s="14"/>
      <c r="AI1174" s="14"/>
      <c r="AJ1174" s="14"/>
      <c r="AK1174" s="14"/>
      <c r="AL1174" s="14"/>
    </row>
    <row r="1175" ht="14.25" customHeight="1">
      <c r="A1175" s="14"/>
      <c r="B1175" s="14"/>
      <c r="C1175" s="27"/>
      <c r="D1175" s="14"/>
      <c r="F1175" s="27"/>
      <c r="G1175" s="14"/>
      <c r="H1175" s="14"/>
      <c r="I1175" s="14"/>
      <c r="J1175" s="27"/>
      <c r="K1175" s="27"/>
      <c r="L1175" s="27"/>
      <c r="M1175" s="27"/>
      <c r="N1175" s="27"/>
      <c r="O1175" s="27"/>
      <c r="P1175" s="27"/>
      <c r="Q1175" s="27"/>
      <c r="R1175" s="14"/>
      <c r="S1175" s="14"/>
      <c r="T1175" s="14"/>
      <c r="U1175" s="14"/>
      <c r="V1175" s="66"/>
      <c r="W1175" s="14"/>
      <c r="X1175" s="27"/>
      <c r="Y1175" s="29"/>
      <c r="Z1175" s="14"/>
      <c r="AA1175" s="27"/>
      <c r="AB1175" s="27"/>
      <c r="AC1175" s="27"/>
      <c r="AD1175" s="14"/>
      <c r="AE1175" s="14"/>
      <c r="AF1175" s="14"/>
    </row>
    <row r="1176" ht="14.25" customHeight="1">
      <c r="A1176" s="39">
        <v>18.0</v>
      </c>
      <c r="B1176" s="37">
        <v>45673.0</v>
      </c>
      <c r="C1176" s="38">
        <f t="shared" ref="C1176:C1182" si="1408">IF(B$3-B1176&gt;2500,"N/A",B$3-B1176)</f>
        <v>239</v>
      </c>
      <c r="D1176" s="39" t="s">
        <v>797</v>
      </c>
      <c r="E1176" s="39">
        <v>125502.0</v>
      </c>
      <c r="F1176" s="36" t="s">
        <v>52</v>
      </c>
      <c r="G1176" s="36">
        <v>90.0</v>
      </c>
      <c r="H1176" s="36">
        <v>4.0</v>
      </c>
      <c r="I1176" s="36">
        <v>2.0</v>
      </c>
      <c r="J1176" s="36">
        <v>96.0</v>
      </c>
      <c r="K1176" s="36"/>
      <c r="L1176" s="36"/>
      <c r="M1176" s="36"/>
      <c r="N1176" s="36"/>
      <c r="O1176" s="36" t="str">
        <f t="shared" ref="O1176:P1176" si="1407">IF(M1176&gt;0,1,"")</f>
        <v/>
      </c>
      <c r="P1176" s="36" t="str">
        <f t="shared" si="1407"/>
        <v/>
      </c>
      <c r="Q1176" s="34" t="str">
        <f t="shared" ref="Q1176:Q1182" si="1409">CONCAT(R1176," ",S1176," ",T1176," ",U1176," ",V1176)</f>
        <v>#N/A</v>
      </c>
      <c r="R1176" s="39" t="s">
        <v>798</v>
      </c>
      <c r="S1176" s="44" t="s">
        <v>800</v>
      </c>
      <c r="T1176" s="44" t="s">
        <v>43</v>
      </c>
      <c r="U1176" s="44" t="s">
        <v>28</v>
      </c>
      <c r="V1176" s="167">
        <v>84045.0</v>
      </c>
      <c r="W1176" s="44" t="s">
        <v>35</v>
      </c>
      <c r="X1176" s="36" t="s">
        <v>64</v>
      </c>
      <c r="Y1176" s="37">
        <f t="shared" ref="Y1176:Y1182" si="1410">IF(X1176="V",B1176,IF(X1176="C",B1176,""))</f>
        <v>45673</v>
      </c>
      <c r="Z1176" s="37">
        <v>45874.0</v>
      </c>
      <c r="AA1176" s="36" t="s">
        <v>801</v>
      </c>
      <c r="AB1176" s="36" t="str">
        <f t="shared" ref="AB1176:AB1182" si="1411">IF(X1176="V",B$3-Y1176,IF(X1176="C","",""))</f>
        <v/>
      </c>
      <c r="AC1176" s="38">
        <f t="shared" ref="AC1176:AC1182" si="1412">IF(X1176="","",IF(X1176="V","",IF(X1176="C",Z1176-Y1176,"Yikes")))</f>
        <v>201</v>
      </c>
      <c r="AD1176" s="39" t="s">
        <v>802</v>
      </c>
      <c r="AE1176" s="14"/>
      <c r="AF1176" s="14"/>
      <c r="AG1176" s="14"/>
      <c r="AH1176" s="56"/>
      <c r="AI1176" s="56"/>
      <c r="AJ1176" s="14"/>
      <c r="AK1176" s="14"/>
      <c r="AL1176" s="14"/>
    </row>
    <row r="1177" ht="14.25" customHeight="1">
      <c r="A1177" s="39">
        <v>12.0</v>
      </c>
      <c r="B1177" s="37">
        <v>45826.0</v>
      </c>
      <c r="C1177" s="38">
        <f t="shared" si="1408"/>
        <v>86</v>
      </c>
      <c r="D1177" s="39" t="s">
        <v>1594</v>
      </c>
      <c r="E1177" s="40">
        <v>61635.0</v>
      </c>
      <c r="F1177" s="36" t="s">
        <v>52</v>
      </c>
      <c r="G1177" s="36">
        <v>52.0</v>
      </c>
      <c r="H1177" s="36">
        <v>3.0</v>
      </c>
      <c r="I1177" s="36">
        <v>1.0</v>
      </c>
      <c r="J1177" s="36">
        <v>56.0</v>
      </c>
      <c r="Q1177" s="34" t="str">
        <f t="shared" si="1409"/>
        <v>#N/A</v>
      </c>
      <c r="R1177" s="39" t="s">
        <v>1595</v>
      </c>
      <c r="S1177" s="39" t="s">
        <v>1596</v>
      </c>
      <c r="T1177" s="39" t="s">
        <v>149</v>
      </c>
      <c r="U1177" s="39" t="s">
        <v>28</v>
      </c>
      <c r="V1177" s="81">
        <v>84663.0</v>
      </c>
      <c r="W1177" s="39" t="s">
        <v>35</v>
      </c>
      <c r="X1177" s="36" t="s">
        <v>64</v>
      </c>
      <c r="Y1177" s="37">
        <f t="shared" si="1410"/>
        <v>45826</v>
      </c>
      <c r="Z1177" s="37">
        <v>45874.0</v>
      </c>
      <c r="AA1177" s="36" t="s">
        <v>1597</v>
      </c>
      <c r="AB1177" s="36" t="str">
        <f t="shared" si="1411"/>
        <v/>
      </c>
      <c r="AC1177" s="38">
        <f t="shared" si="1412"/>
        <v>48</v>
      </c>
      <c r="AD1177" s="39" t="s">
        <v>1598</v>
      </c>
      <c r="AE1177" s="14"/>
      <c r="AF1177" s="14"/>
      <c r="AG1177" s="14"/>
      <c r="AH1177" s="14"/>
      <c r="AI1177" s="14"/>
      <c r="AJ1177" s="14"/>
      <c r="AK1177" s="14"/>
      <c r="AL1177" s="14"/>
    </row>
    <row r="1178" ht="14.25" customHeight="1">
      <c r="A1178" s="39">
        <v>8.0</v>
      </c>
      <c r="B1178" s="37">
        <v>45378.0</v>
      </c>
      <c r="C1178" s="38">
        <f t="shared" si="1408"/>
        <v>534</v>
      </c>
      <c r="D1178" s="39" t="s">
        <v>44</v>
      </c>
      <c r="E1178" s="40">
        <v>1.2246369E7</v>
      </c>
      <c r="F1178" s="36" t="s">
        <v>45</v>
      </c>
      <c r="G1178" s="36">
        <v>26.0</v>
      </c>
      <c r="H1178" s="36">
        <v>3.0</v>
      </c>
      <c r="I1178" s="36">
        <v>1.0</v>
      </c>
      <c r="J1178" s="36">
        <v>30.0</v>
      </c>
      <c r="Q1178" s="34" t="str">
        <f t="shared" si="1409"/>
        <v>#N/A</v>
      </c>
      <c r="R1178" s="39" t="s">
        <v>46</v>
      </c>
      <c r="S1178" s="39" t="s">
        <v>47</v>
      </c>
      <c r="T1178" s="39" t="s">
        <v>48</v>
      </c>
      <c r="U1178" s="39" t="s">
        <v>28</v>
      </c>
      <c r="V1178" s="81">
        <v>84006.0</v>
      </c>
      <c r="W1178" s="39" t="s">
        <v>35</v>
      </c>
      <c r="X1178" s="36"/>
      <c r="Y1178" s="37" t="str">
        <f t="shared" si="1410"/>
        <v/>
      </c>
      <c r="Z1178" s="37">
        <v>45874.0</v>
      </c>
      <c r="AA1178" s="36" t="s">
        <v>49</v>
      </c>
      <c r="AB1178" s="36" t="str">
        <f t="shared" si="1411"/>
        <v/>
      </c>
      <c r="AC1178" s="38" t="str">
        <f t="shared" si="1412"/>
        <v/>
      </c>
      <c r="AD1178" s="39" t="s">
        <v>50</v>
      </c>
      <c r="AE1178" s="14"/>
      <c r="AF1178" s="14"/>
      <c r="AG1178" s="14"/>
      <c r="AH1178" s="14"/>
      <c r="AI1178" s="14"/>
      <c r="AJ1178" s="14"/>
      <c r="AK1178" s="14"/>
      <c r="AL1178" s="14"/>
    </row>
    <row r="1179" ht="14.25" customHeight="1">
      <c r="A1179" s="34">
        <v>12.0</v>
      </c>
      <c r="B1179" s="30">
        <v>45791.0</v>
      </c>
      <c r="C1179" s="31">
        <f t="shared" si="1408"/>
        <v>121</v>
      </c>
      <c r="D1179" s="14" t="s">
        <v>1431</v>
      </c>
      <c r="E1179" s="34">
        <v>50750.0</v>
      </c>
      <c r="F1179" s="27" t="s">
        <v>52</v>
      </c>
      <c r="G1179" s="27">
        <v>24.0</v>
      </c>
      <c r="H1179" s="27">
        <v>3.0</v>
      </c>
      <c r="I1179" s="27">
        <v>1.0</v>
      </c>
      <c r="J1179" s="27">
        <v>28.0</v>
      </c>
      <c r="K1179" s="27"/>
      <c r="L1179" s="27"/>
      <c r="M1179" s="27"/>
      <c r="N1179" s="27"/>
      <c r="O1179" s="45" t="str">
        <f t="shared" ref="O1179:P1179" si="1413">IF(M1179&gt;0,1,"")</f>
        <v/>
      </c>
      <c r="P1179" s="45" t="str">
        <f t="shared" si="1413"/>
        <v/>
      </c>
      <c r="Q1179" s="34" t="str">
        <f t="shared" si="1409"/>
        <v>#N/A</v>
      </c>
      <c r="R1179" s="34" t="s">
        <v>1432</v>
      </c>
      <c r="S1179" s="35" t="s">
        <v>1433</v>
      </c>
      <c r="T1179" s="35" t="s">
        <v>186</v>
      </c>
      <c r="U1179" s="35" t="s">
        <v>28</v>
      </c>
      <c r="V1179" s="144">
        <v>84115.0</v>
      </c>
      <c r="W1179" s="35" t="s">
        <v>29</v>
      </c>
      <c r="X1179" s="42" t="s">
        <v>64</v>
      </c>
      <c r="Y1179" s="29">
        <f t="shared" si="1410"/>
        <v>45791</v>
      </c>
      <c r="Z1179" s="30">
        <v>45876.0</v>
      </c>
      <c r="AA1179" s="27" t="s">
        <v>1434</v>
      </c>
      <c r="AB1179" s="27" t="str">
        <f t="shared" si="1411"/>
        <v/>
      </c>
      <c r="AC1179" s="31">
        <f t="shared" si="1412"/>
        <v>85</v>
      </c>
      <c r="AD1179" s="14" t="s">
        <v>4359</v>
      </c>
      <c r="AE1179" s="14"/>
      <c r="AF1179" s="14"/>
      <c r="AG1179" s="14"/>
      <c r="AH1179" s="14"/>
      <c r="AI1179" s="14"/>
      <c r="AJ1179" s="14"/>
      <c r="AK1179" s="14"/>
      <c r="AL1179" s="14"/>
    </row>
    <row r="1180" ht="14.25" customHeight="1">
      <c r="A1180" s="34">
        <v>24.0</v>
      </c>
      <c r="B1180" s="30">
        <v>45817.0</v>
      </c>
      <c r="C1180" s="31">
        <f t="shared" si="1408"/>
        <v>95</v>
      </c>
      <c r="D1180" s="14" t="s">
        <v>1532</v>
      </c>
      <c r="E1180" s="34">
        <v>100356.0</v>
      </c>
      <c r="F1180" s="27" t="s">
        <v>52</v>
      </c>
      <c r="G1180" s="27">
        <v>104.0</v>
      </c>
      <c r="H1180" s="27">
        <v>4.0</v>
      </c>
      <c r="I1180" s="27">
        <v>1.0</v>
      </c>
      <c r="J1180" s="27">
        <v>109.0</v>
      </c>
      <c r="K1180" s="27"/>
      <c r="L1180" s="27"/>
      <c r="M1180" s="27"/>
      <c r="N1180" s="27"/>
      <c r="O1180" s="45" t="str">
        <f t="shared" ref="O1180:P1180" si="1414">IF(M1180&gt;0,1,"")</f>
        <v/>
      </c>
      <c r="P1180" s="45" t="str">
        <f t="shared" si="1414"/>
        <v/>
      </c>
      <c r="Q1180" s="34" t="str">
        <f t="shared" si="1409"/>
        <v>#N/A</v>
      </c>
      <c r="R1180" s="34" t="s">
        <v>1533</v>
      </c>
      <c r="S1180" s="34" t="s">
        <v>1534</v>
      </c>
      <c r="T1180" s="34" t="s">
        <v>186</v>
      </c>
      <c r="U1180" s="34" t="s">
        <v>28</v>
      </c>
      <c r="V1180" s="66">
        <v>84115.0</v>
      </c>
      <c r="W1180" s="34" t="s">
        <v>29</v>
      </c>
      <c r="X1180" s="27" t="s">
        <v>64</v>
      </c>
      <c r="Y1180" s="30">
        <f t="shared" si="1410"/>
        <v>45817</v>
      </c>
      <c r="Z1180" s="30">
        <v>45876.0</v>
      </c>
      <c r="AA1180" s="27" t="s">
        <v>1535</v>
      </c>
      <c r="AB1180" s="27" t="str">
        <f t="shared" si="1411"/>
        <v/>
      </c>
      <c r="AC1180" s="31">
        <f t="shared" si="1412"/>
        <v>59</v>
      </c>
      <c r="AD1180" s="14" t="s">
        <v>4360</v>
      </c>
      <c r="AE1180" s="14"/>
      <c r="AF1180" s="14"/>
      <c r="AG1180" s="14"/>
      <c r="AH1180" s="14"/>
      <c r="AI1180" s="14"/>
      <c r="AJ1180" s="14"/>
      <c r="AK1180" s="14"/>
      <c r="AL1180" s="14"/>
    </row>
    <row r="1181" ht="14.25" customHeight="1">
      <c r="A1181" s="34">
        <v>8.0</v>
      </c>
      <c r="B1181" s="30">
        <v>45827.0</v>
      </c>
      <c r="C1181" s="31">
        <f t="shared" si="1408"/>
        <v>85</v>
      </c>
      <c r="D1181" s="14" t="s">
        <v>1610</v>
      </c>
      <c r="E1181" s="34">
        <v>25284.0</v>
      </c>
      <c r="F1181" s="27" t="s">
        <v>52</v>
      </c>
      <c r="G1181" s="27">
        <v>26.0</v>
      </c>
      <c r="H1181" s="27">
        <v>3.0</v>
      </c>
      <c r="I1181" s="27">
        <v>1.0</v>
      </c>
      <c r="J1181" s="27">
        <v>30.0</v>
      </c>
      <c r="K1181" s="27"/>
      <c r="L1181" s="27"/>
      <c r="M1181" s="27"/>
      <c r="N1181" s="27"/>
      <c r="O1181" s="45" t="str">
        <f t="shared" ref="O1181:P1181" si="1415">IF(M1181&gt;0,1,"")</f>
        <v/>
      </c>
      <c r="P1181" s="45" t="str">
        <f t="shared" si="1415"/>
        <v/>
      </c>
      <c r="Q1181" s="34" t="str">
        <f t="shared" si="1409"/>
        <v>#N/A</v>
      </c>
      <c r="R1181" s="34" t="s">
        <v>1611</v>
      </c>
      <c r="S1181" s="35" t="s">
        <v>1612</v>
      </c>
      <c r="T1181" s="35" t="s">
        <v>186</v>
      </c>
      <c r="U1181" s="35" t="s">
        <v>28</v>
      </c>
      <c r="V1181" s="144">
        <v>84108.0</v>
      </c>
      <c r="W1181" s="35" t="s">
        <v>29</v>
      </c>
      <c r="X1181" s="42" t="s">
        <v>64</v>
      </c>
      <c r="Y1181" s="29">
        <f t="shared" si="1410"/>
        <v>45827</v>
      </c>
      <c r="Z1181" s="30">
        <v>45876.0</v>
      </c>
      <c r="AA1181" s="27" t="s">
        <v>1613</v>
      </c>
      <c r="AB1181" s="27" t="str">
        <f t="shared" si="1411"/>
        <v/>
      </c>
      <c r="AC1181" s="31">
        <f t="shared" si="1412"/>
        <v>49</v>
      </c>
      <c r="AD1181" s="14" t="s">
        <v>1614</v>
      </c>
      <c r="AE1181" s="14"/>
      <c r="AF1181" s="14"/>
      <c r="AG1181" s="14"/>
      <c r="AH1181" s="14"/>
      <c r="AI1181" s="14"/>
      <c r="AJ1181" s="14"/>
      <c r="AK1181" s="14"/>
      <c r="AL1181" s="14"/>
    </row>
    <row r="1182" ht="14.25" customHeight="1">
      <c r="A1182" s="34">
        <v>6.0</v>
      </c>
      <c r="B1182" s="30">
        <v>45810.0</v>
      </c>
      <c r="C1182" s="31">
        <f t="shared" si="1408"/>
        <v>102</v>
      </c>
      <c r="D1182" s="14" t="s">
        <v>1508</v>
      </c>
      <c r="E1182" s="34">
        <v>52205.0</v>
      </c>
      <c r="F1182" s="27" t="s">
        <v>52</v>
      </c>
      <c r="G1182" s="27">
        <v>20.0</v>
      </c>
      <c r="H1182" s="27">
        <v>3.0</v>
      </c>
      <c r="I1182" s="27">
        <v>2.0</v>
      </c>
      <c r="J1182" s="27">
        <v>25.0</v>
      </c>
      <c r="K1182" s="27"/>
      <c r="L1182" s="27"/>
      <c r="M1182" s="27"/>
      <c r="N1182" s="27"/>
      <c r="O1182" s="45" t="str">
        <f t="shared" ref="O1182:P1182" si="1416">IF(M1182&gt;0,1,"")</f>
        <v/>
      </c>
      <c r="P1182" s="45" t="str">
        <f t="shared" si="1416"/>
        <v/>
      </c>
      <c r="Q1182" s="34" t="str">
        <f t="shared" si="1409"/>
        <v>#N/A</v>
      </c>
      <c r="R1182" s="34" t="s">
        <v>1509</v>
      </c>
      <c r="S1182" s="35" t="s">
        <v>1510</v>
      </c>
      <c r="T1182" s="35" t="s">
        <v>200</v>
      </c>
      <c r="U1182" s="35" t="s">
        <v>28</v>
      </c>
      <c r="V1182" s="144">
        <v>84121.0</v>
      </c>
      <c r="W1182" s="35" t="s">
        <v>29</v>
      </c>
      <c r="X1182" s="42" t="s">
        <v>64</v>
      </c>
      <c r="Y1182" s="29">
        <f t="shared" si="1410"/>
        <v>45810</v>
      </c>
      <c r="Z1182" s="30">
        <v>45876.0</v>
      </c>
      <c r="AA1182" s="27" t="s">
        <v>1511</v>
      </c>
      <c r="AB1182" s="27" t="str">
        <f t="shared" si="1411"/>
        <v/>
      </c>
      <c r="AC1182" s="31">
        <f t="shared" si="1412"/>
        <v>66</v>
      </c>
      <c r="AD1182" s="14" t="s">
        <v>1512</v>
      </c>
      <c r="AE1182" s="14"/>
      <c r="AF1182" s="14"/>
      <c r="AG1182" s="14"/>
      <c r="AH1182" s="14"/>
      <c r="AI1182" s="14"/>
      <c r="AJ1182" s="14"/>
      <c r="AK1182" s="14"/>
      <c r="AL1182" s="14"/>
    </row>
    <row r="1183" ht="14.25" customHeight="1">
      <c r="A1183" s="14"/>
      <c r="B1183" s="14"/>
      <c r="C1183" s="27"/>
      <c r="D1183" s="14"/>
      <c r="F1183" s="27"/>
      <c r="G1183" s="14"/>
      <c r="H1183" s="14"/>
      <c r="I1183" s="14"/>
      <c r="J1183" s="27"/>
      <c r="K1183" s="27"/>
      <c r="L1183" s="27"/>
      <c r="M1183" s="27"/>
      <c r="N1183" s="27"/>
      <c r="O1183" s="27"/>
      <c r="P1183" s="27"/>
      <c r="Q1183" s="27"/>
      <c r="R1183" s="14"/>
      <c r="S1183" s="14"/>
      <c r="T1183" s="14"/>
      <c r="U1183" s="14"/>
      <c r="V1183" s="66"/>
      <c r="W1183" s="14"/>
      <c r="X1183" s="27"/>
      <c r="Y1183" s="29"/>
      <c r="Z1183" s="14"/>
      <c r="AA1183" s="27"/>
      <c r="AB1183" s="27"/>
      <c r="AC1183" s="27"/>
      <c r="AD1183" s="14"/>
      <c r="AE1183" s="14"/>
      <c r="AF1183" s="14"/>
    </row>
    <row r="1184" ht="14.25" customHeight="1">
      <c r="A1184" s="59">
        <v>18.0</v>
      </c>
      <c r="B1184" s="60">
        <v>45729.0</v>
      </c>
      <c r="C1184" s="61">
        <f t="shared" ref="C1184:C1187" si="1417">IF(B$3-B1184&gt;2500,"N/A",B$3-B1184)</f>
        <v>183</v>
      </c>
      <c r="D1184" s="59" t="s">
        <v>1147</v>
      </c>
      <c r="E1184" s="59">
        <v>1.2240041E7</v>
      </c>
      <c r="F1184" s="45" t="s">
        <v>52</v>
      </c>
      <c r="G1184" s="45">
        <v>96.0</v>
      </c>
      <c r="H1184" s="45">
        <v>6.0</v>
      </c>
      <c r="I1184" s="45">
        <v>2.0</v>
      </c>
      <c r="J1184" s="45">
        <v>98.0</v>
      </c>
      <c r="K1184" s="45"/>
      <c r="L1184" s="45"/>
      <c r="M1184" s="45"/>
      <c r="N1184" s="45"/>
      <c r="O1184" s="45"/>
      <c r="P1184" s="45"/>
      <c r="Q1184" s="34" t="str">
        <f t="shared" ref="Q1184:Q1187" si="1419">CONCAT(R1184," ",S1184," ",T1184," ",U1184," ",V1184)</f>
        <v>#N/A</v>
      </c>
      <c r="R1184" s="59" t="s">
        <v>1148</v>
      </c>
      <c r="S1184" s="59" t="s">
        <v>1149</v>
      </c>
      <c r="T1184" s="59" t="s">
        <v>617</v>
      </c>
      <c r="U1184" s="59" t="s">
        <v>28</v>
      </c>
      <c r="V1184" s="73">
        <v>84044.0</v>
      </c>
      <c r="W1184" s="59" t="s">
        <v>29</v>
      </c>
      <c r="X1184" s="45" t="s">
        <v>64</v>
      </c>
      <c r="Y1184" s="60">
        <f t="shared" ref="Y1184:Y1187" si="1420">IF(X1184="V",B1184,IF(X1184="C",B1184,""))</f>
        <v>45729</v>
      </c>
      <c r="Z1184" s="60">
        <v>45881.0</v>
      </c>
      <c r="AA1184" s="45" t="s">
        <v>1150</v>
      </c>
      <c r="AB1184" s="45" t="str">
        <f t="shared" ref="AB1184:AB1187" si="1421">IF(X1184="V",B$3-Y1184,IF(X1184="C","",""))</f>
        <v/>
      </c>
      <c r="AC1184" s="61">
        <f t="shared" ref="AC1184:AC1187" si="1422">IF(X1184="","",IF(X1184="V","",IF(X1184="C",Z1184-Y1184,"Yikes")))</f>
        <v>152</v>
      </c>
      <c r="AD1184" s="59" t="s">
        <v>1151</v>
      </c>
      <c r="AE1184" s="14"/>
      <c r="AF1184" s="14"/>
      <c r="AG1184" s="14"/>
      <c r="AH1184" s="14"/>
      <c r="AI1184" s="14"/>
      <c r="AJ1184" s="14"/>
      <c r="AK1184" s="14"/>
      <c r="AL1184" s="14"/>
    </row>
    <row r="1185" ht="14.25" customHeight="1">
      <c r="A1185" s="34">
        <v>8.0</v>
      </c>
      <c r="B1185" s="30">
        <v>45854.0</v>
      </c>
      <c r="C1185" s="31">
        <f t="shared" si="1417"/>
        <v>58</v>
      </c>
      <c r="D1185" s="14" t="s">
        <v>1728</v>
      </c>
      <c r="E1185" s="34">
        <v>37581.0</v>
      </c>
      <c r="F1185" s="27" t="s">
        <v>52</v>
      </c>
      <c r="G1185" s="27">
        <v>36.0</v>
      </c>
      <c r="H1185" s="27">
        <v>3.0</v>
      </c>
      <c r="I1185" s="27">
        <v>1.0</v>
      </c>
      <c r="J1185" s="27">
        <v>40.0</v>
      </c>
      <c r="K1185" s="27"/>
      <c r="L1185" s="27"/>
      <c r="M1185" s="27"/>
      <c r="N1185" s="27"/>
      <c r="O1185" s="45" t="str">
        <f t="shared" ref="O1185:P1185" si="1418">IF(M1185&gt;0,1,"")</f>
        <v/>
      </c>
      <c r="P1185" s="45" t="str">
        <f t="shared" si="1418"/>
        <v/>
      </c>
      <c r="Q1185" s="34" t="str">
        <f t="shared" si="1419"/>
        <v>#N/A</v>
      </c>
      <c r="R1185" s="34" t="s">
        <v>1729</v>
      </c>
      <c r="S1185" s="35" t="s">
        <v>1730</v>
      </c>
      <c r="T1185" s="35" t="s">
        <v>195</v>
      </c>
      <c r="U1185" s="35" t="s">
        <v>28</v>
      </c>
      <c r="V1185" s="144">
        <v>84047.0</v>
      </c>
      <c r="W1185" s="35" t="s">
        <v>29</v>
      </c>
      <c r="X1185" s="42" t="s">
        <v>64</v>
      </c>
      <c r="Y1185" s="29">
        <f t="shared" si="1420"/>
        <v>45854</v>
      </c>
      <c r="Z1185" s="30">
        <v>45881.0</v>
      </c>
      <c r="AA1185" s="27"/>
      <c r="AB1185" s="27" t="str">
        <f t="shared" si="1421"/>
        <v/>
      </c>
      <c r="AC1185" s="31">
        <f t="shared" si="1422"/>
        <v>27</v>
      </c>
      <c r="AD1185" s="14" t="s">
        <v>1731</v>
      </c>
      <c r="AE1185" s="14"/>
      <c r="AF1185" s="14"/>
      <c r="AG1185" s="14"/>
      <c r="AH1185" s="14"/>
      <c r="AI1185" s="14"/>
      <c r="AJ1185" s="14"/>
      <c r="AK1185" s="14"/>
      <c r="AL1185" s="14"/>
    </row>
    <row r="1186" ht="14.25" customHeight="1">
      <c r="A1186" s="34">
        <v>12.0</v>
      </c>
      <c r="B1186" s="30">
        <v>45873.0</v>
      </c>
      <c r="C1186" s="31">
        <f t="shared" si="1417"/>
        <v>39</v>
      </c>
      <c r="D1186" s="14" t="s">
        <v>1873</v>
      </c>
      <c r="E1186" s="34">
        <v>115253.0</v>
      </c>
      <c r="F1186" s="27" t="s">
        <v>52</v>
      </c>
      <c r="G1186" s="27">
        <v>54.0</v>
      </c>
      <c r="H1186" s="27">
        <v>3.0</v>
      </c>
      <c r="I1186" s="27">
        <v>1.0</v>
      </c>
      <c r="J1186" s="27">
        <v>58.0</v>
      </c>
      <c r="K1186" s="27"/>
      <c r="L1186" s="27"/>
      <c r="M1186" s="27"/>
      <c r="N1186" s="27"/>
      <c r="O1186" s="45" t="str">
        <f t="shared" ref="O1186:P1186" si="1423">IF(M1186&gt;0,1,"")</f>
        <v/>
      </c>
      <c r="P1186" s="45" t="str">
        <f t="shared" si="1423"/>
        <v/>
      </c>
      <c r="Q1186" s="34" t="str">
        <f t="shared" si="1419"/>
        <v>#N/A</v>
      </c>
      <c r="R1186" s="34" t="s">
        <v>1874</v>
      </c>
      <c r="S1186" s="35" t="s">
        <v>1876</v>
      </c>
      <c r="T1186" s="35" t="s">
        <v>195</v>
      </c>
      <c r="U1186" s="35" t="s">
        <v>28</v>
      </c>
      <c r="V1186" s="144">
        <v>84047.0</v>
      </c>
      <c r="W1186" s="35" t="s">
        <v>29</v>
      </c>
      <c r="X1186" s="42" t="s">
        <v>64</v>
      </c>
      <c r="Y1186" s="29">
        <f t="shared" si="1420"/>
        <v>45873</v>
      </c>
      <c r="Z1186" s="30">
        <v>45880.0</v>
      </c>
      <c r="AA1186" s="27" t="s">
        <v>1877</v>
      </c>
      <c r="AB1186" s="27" t="str">
        <f t="shared" si="1421"/>
        <v/>
      </c>
      <c r="AC1186" s="31">
        <f t="shared" si="1422"/>
        <v>7</v>
      </c>
      <c r="AD1186" s="14" t="s">
        <v>1878</v>
      </c>
      <c r="AE1186" s="14"/>
      <c r="AF1186" s="14"/>
      <c r="AG1186" s="14"/>
      <c r="AH1186" s="14"/>
      <c r="AI1186" s="14"/>
      <c r="AJ1186" s="14"/>
      <c r="AK1186" s="14"/>
      <c r="AL1186" s="14"/>
    </row>
    <row r="1187" ht="14.25" customHeight="1">
      <c r="A1187" s="39">
        <v>6.0</v>
      </c>
      <c r="B1187" s="37">
        <v>45873.0</v>
      </c>
      <c r="C1187" s="38">
        <f t="shared" si="1417"/>
        <v>39</v>
      </c>
      <c r="D1187" s="53" t="s">
        <v>1862</v>
      </c>
      <c r="E1187" s="39">
        <v>117276.0</v>
      </c>
      <c r="F1187" s="36" t="s">
        <v>52</v>
      </c>
      <c r="G1187" s="36">
        <v>22.0</v>
      </c>
      <c r="H1187" s="36">
        <v>3.0</v>
      </c>
      <c r="I1187" s="36">
        <v>1.0</v>
      </c>
      <c r="J1187" s="36">
        <v>26.0</v>
      </c>
      <c r="Q1187" s="34" t="str">
        <f t="shared" si="1419"/>
        <v>#N/A</v>
      </c>
      <c r="R1187" s="39" t="s">
        <v>1863</v>
      </c>
      <c r="S1187" s="44" t="s">
        <v>1864</v>
      </c>
      <c r="T1187" s="39" t="s">
        <v>277</v>
      </c>
      <c r="U1187" s="39" t="s">
        <v>28</v>
      </c>
      <c r="V1187" s="81">
        <v>84003.0</v>
      </c>
      <c r="W1187" s="39" t="s">
        <v>35</v>
      </c>
      <c r="X1187" s="36"/>
      <c r="Y1187" s="37" t="str">
        <f t="shared" si="1420"/>
        <v/>
      </c>
      <c r="Z1187" s="37"/>
      <c r="AA1187" s="36" t="s">
        <v>4361</v>
      </c>
      <c r="AB1187" s="36" t="str">
        <f t="shared" si="1421"/>
        <v/>
      </c>
      <c r="AC1187" s="38" t="str">
        <f t="shared" si="1422"/>
        <v/>
      </c>
      <c r="AD1187" s="39" t="s">
        <v>1865</v>
      </c>
      <c r="AE1187" s="14"/>
      <c r="AF1187" s="14"/>
      <c r="AG1187" s="14"/>
      <c r="AH1187" s="14"/>
      <c r="AI1187" s="14"/>
      <c r="AJ1187" s="14"/>
      <c r="AK1187" s="14"/>
      <c r="AL1187" s="14"/>
    </row>
    <row r="1188" ht="14.25" customHeight="1">
      <c r="A1188" s="14"/>
      <c r="B1188" s="14"/>
      <c r="C1188" s="27"/>
      <c r="D1188" s="14"/>
      <c r="F1188" s="27"/>
      <c r="G1188" s="14"/>
      <c r="H1188" s="14"/>
      <c r="I1188" s="14"/>
      <c r="J1188" s="27"/>
      <c r="K1188" s="27"/>
      <c r="L1188" s="27"/>
      <c r="M1188" s="27"/>
      <c r="N1188" s="27"/>
      <c r="O1188" s="27"/>
      <c r="P1188" s="27"/>
      <c r="Q1188" s="27"/>
      <c r="R1188" s="14"/>
      <c r="S1188" s="14"/>
      <c r="T1188" s="14"/>
      <c r="U1188" s="14"/>
      <c r="V1188" s="66"/>
      <c r="W1188" s="14"/>
      <c r="X1188" s="27"/>
      <c r="Y1188" s="29"/>
      <c r="Z1188" s="14"/>
      <c r="AA1188" s="27"/>
      <c r="AB1188" s="27"/>
      <c r="AC1188" s="27"/>
      <c r="AD1188" s="14"/>
      <c r="AE1188" s="14"/>
      <c r="AF1188" s="14"/>
    </row>
    <row r="1189" ht="14.25" customHeight="1">
      <c r="A1189" s="34">
        <v>12.0</v>
      </c>
      <c r="B1189" s="30">
        <v>45873.0</v>
      </c>
      <c r="C1189" s="31">
        <f t="shared" ref="C1189:C1194" si="1425">IF(B$3-B1189&gt;2500,"N/A",B$3-B1189)</f>
        <v>39</v>
      </c>
      <c r="D1189" s="14" t="s">
        <v>1873</v>
      </c>
      <c r="E1189" s="34">
        <v>115253.0</v>
      </c>
      <c r="F1189" s="27" t="s">
        <v>52</v>
      </c>
      <c r="G1189" s="27">
        <v>54.0</v>
      </c>
      <c r="H1189" s="27">
        <v>3.0</v>
      </c>
      <c r="I1189" s="27">
        <v>1.0</v>
      </c>
      <c r="J1189" s="27">
        <v>58.0</v>
      </c>
      <c r="K1189" s="27"/>
      <c r="L1189" s="27"/>
      <c r="M1189" s="27"/>
      <c r="N1189" s="27"/>
      <c r="O1189" s="45" t="str">
        <f t="shared" ref="O1189:P1189" si="1424">IF(M1189&gt;0,1,"")</f>
        <v/>
      </c>
      <c r="P1189" s="45" t="str">
        <f t="shared" si="1424"/>
        <v/>
      </c>
      <c r="Q1189" s="34" t="str">
        <f t="shared" ref="Q1189:Q1194" si="1426">CONCAT(R1189," ",S1189," ",T1189," ",U1189," ",V1189)</f>
        <v>#N/A</v>
      </c>
      <c r="R1189" s="34" t="s">
        <v>1874</v>
      </c>
      <c r="S1189" s="35" t="s">
        <v>1876</v>
      </c>
      <c r="T1189" s="35" t="s">
        <v>195</v>
      </c>
      <c r="U1189" s="35" t="s">
        <v>28</v>
      </c>
      <c r="V1189" s="144">
        <v>84047.0</v>
      </c>
      <c r="W1189" s="35" t="s">
        <v>29</v>
      </c>
      <c r="X1189" s="42" t="s">
        <v>64</v>
      </c>
      <c r="Y1189" s="29">
        <f t="shared" ref="Y1189:Y1194" si="1427">IF(X1189="V",B1189,IF(X1189="C",B1189,""))</f>
        <v>45873</v>
      </c>
      <c r="Z1189" s="30">
        <v>45880.0</v>
      </c>
      <c r="AA1189" s="27" t="s">
        <v>1877</v>
      </c>
      <c r="AB1189" s="27" t="str">
        <f t="shared" ref="AB1189:AB1194" si="1428">IF(X1189="V",B$3-Y1189,IF(X1189="C","",""))</f>
        <v/>
      </c>
      <c r="AC1189" s="31">
        <f t="shared" ref="AC1189:AC1194" si="1429">IF(X1189="","",IF(X1189="V","",IF(X1189="C",Z1189-Y1189,"Yikes")))</f>
        <v>7</v>
      </c>
      <c r="AD1189" s="14" t="s">
        <v>1878</v>
      </c>
      <c r="AE1189" s="14"/>
      <c r="AF1189" s="14"/>
      <c r="AG1189" s="14"/>
      <c r="AH1189" s="14"/>
      <c r="AI1189" s="14"/>
      <c r="AJ1189" s="14"/>
      <c r="AK1189" s="14"/>
      <c r="AL1189" s="14"/>
    </row>
    <row r="1190" ht="14.25" customHeight="1">
      <c r="A1190" s="59">
        <v>18.0</v>
      </c>
      <c r="B1190" s="60">
        <v>45729.0</v>
      </c>
      <c r="C1190" s="61">
        <f t="shared" si="1425"/>
        <v>183</v>
      </c>
      <c r="D1190" s="59" t="s">
        <v>1147</v>
      </c>
      <c r="E1190" s="59">
        <v>1.2240041E7</v>
      </c>
      <c r="F1190" s="45" t="s">
        <v>52</v>
      </c>
      <c r="G1190" s="45">
        <v>96.0</v>
      </c>
      <c r="H1190" s="45">
        <v>6.0</v>
      </c>
      <c r="I1190" s="45">
        <v>2.0</v>
      </c>
      <c r="J1190" s="45">
        <v>98.0</v>
      </c>
      <c r="K1190" s="45"/>
      <c r="L1190" s="45"/>
      <c r="M1190" s="45"/>
      <c r="N1190" s="45"/>
      <c r="O1190" s="45"/>
      <c r="P1190" s="45"/>
      <c r="Q1190" s="34" t="str">
        <f t="shared" si="1426"/>
        <v>#N/A</v>
      </c>
      <c r="R1190" s="59" t="s">
        <v>1148</v>
      </c>
      <c r="S1190" s="59" t="s">
        <v>1149</v>
      </c>
      <c r="T1190" s="59" t="s">
        <v>617</v>
      </c>
      <c r="U1190" s="59" t="s">
        <v>28</v>
      </c>
      <c r="V1190" s="73">
        <v>84044.0</v>
      </c>
      <c r="W1190" s="59" t="s">
        <v>29</v>
      </c>
      <c r="X1190" s="45" t="s">
        <v>64</v>
      </c>
      <c r="Y1190" s="60">
        <f t="shared" si="1427"/>
        <v>45729</v>
      </c>
      <c r="Z1190" s="60">
        <v>45881.0</v>
      </c>
      <c r="AA1190" s="45" t="s">
        <v>1150</v>
      </c>
      <c r="AB1190" s="45" t="str">
        <f t="shared" si="1428"/>
        <v/>
      </c>
      <c r="AC1190" s="61">
        <f t="shared" si="1429"/>
        <v>152</v>
      </c>
      <c r="AD1190" s="59" t="s">
        <v>1151</v>
      </c>
      <c r="AE1190" s="14"/>
      <c r="AF1190" s="14"/>
      <c r="AG1190" s="14"/>
      <c r="AH1190" s="14"/>
      <c r="AI1190" s="14"/>
      <c r="AJ1190" s="14"/>
      <c r="AK1190" s="14"/>
      <c r="AL1190" s="14"/>
    </row>
    <row r="1191" ht="14.25" customHeight="1">
      <c r="A1191" s="34">
        <v>8.0</v>
      </c>
      <c r="B1191" s="30">
        <v>45854.0</v>
      </c>
      <c r="C1191" s="31">
        <f t="shared" si="1425"/>
        <v>58</v>
      </c>
      <c r="D1191" s="14" t="s">
        <v>1728</v>
      </c>
      <c r="E1191" s="34">
        <v>37581.0</v>
      </c>
      <c r="F1191" s="27" t="s">
        <v>52</v>
      </c>
      <c r="G1191" s="27">
        <v>36.0</v>
      </c>
      <c r="H1191" s="27">
        <v>3.0</v>
      </c>
      <c r="I1191" s="27">
        <v>1.0</v>
      </c>
      <c r="J1191" s="27">
        <v>40.0</v>
      </c>
      <c r="K1191" s="27"/>
      <c r="L1191" s="27"/>
      <c r="M1191" s="27"/>
      <c r="N1191" s="27"/>
      <c r="O1191" s="45" t="str">
        <f t="shared" ref="O1191:P1191" si="1430">IF(M1191&gt;0,1,"")</f>
        <v/>
      </c>
      <c r="P1191" s="45" t="str">
        <f t="shared" si="1430"/>
        <v/>
      </c>
      <c r="Q1191" s="34" t="str">
        <f t="shared" si="1426"/>
        <v>#N/A</v>
      </c>
      <c r="R1191" s="34" t="s">
        <v>1729</v>
      </c>
      <c r="S1191" s="35" t="s">
        <v>1730</v>
      </c>
      <c r="T1191" s="35" t="s">
        <v>195</v>
      </c>
      <c r="U1191" s="35" t="s">
        <v>28</v>
      </c>
      <c r="V1191" s="144">
        <v>84047.0</v>
      </c>
      <c r="W1191" s="35" t="s">
        <v>29</v>
      </c>
      <c r="X1191" s="42" t="s">
        <v>64</v>
      </c>
      <c r="Y1191" s="29">
        <f t="shared" si="1427"/>
        <v>45854</v>
      </c>
      <c r="Z1191" s="30">
        <v>45881.0</v>
      </c>
      <c r="AA1191" s="27"/>
      <c r="AB1191" s="27" t="str">
        <f t="shared" si="1428"/>
        <v/>
      </c>
      <c r="AC1191" s="31">
        <f t="shared" si="1429"/>
        <v>27</v>
      </c>
      <c r="AD1191" s="14" t="s">
        <v>1731</v>
      </c>
      <c r="AE1191" s="14"/>
      <c r="AF1191" s="14"/>
      <c r="AG1191" s="14"/>
      <c r="AH1191" s="14"/>
      <c r="AI1191" s="14"/>
      <c r="AJ1191" s="14"/>
      <c r="AK1191" s="14"/>
      <c r="AL1191" s="14"/>
    </row>
    <row r="1192" ht="14.25" customHeight="1">
      <c r="A1192" s="34">
        <v>8.0</v>
      </c>
      <c r="B1192" s="30">
        <v>45867.0</v>
      </c>
      <c r="C1192" s="31">
        <f t="shared" si="1425"/>
        <v>45</v>
      </c>
      <c r="D1192" s="14" t="s">
        <v>1807</v>
      </c>
      <c r="E1192" s="34">
        <v>96667.0</v>
      </c>
      <c r="F1192" s="27" t="s">
        <v>52</v>
      </c>
      <c r="G1192" s="27">
        <v>24.0</v>
      </c>
      <c r="H1192" s="27">
        <v>2.0</v>
      </c>
      <c r="I1192" s="27">
        <v>1.0</v>
      </c>
      <c r="J1192" s="27">
        <v>27.0</v>
      </c>
      <c r="K1192" s="27"/>
      <c r="L1192" s="27"/>
      <c r="M1192" s="27"/>
      <c r="N1192" s="27"/>
      <c r="O1192" s="45" t="str">
        <f t="shared" ref="O1192:P1192" si="1431">IF(M1192&gt;0,1,"")</f>
        <v/>
      </c>
      <c r="P1192" s="45" t="str">
        <f t="shared" si="1431"/>
        <v/>
      </c>
      <c r="Q1192" s="34" t="str">
        <f t="shared" si="1426"/>
        <v>#N/A</v>
      </c>
      <c r="R1192" s="34" t="s">
        <v>1808</v>
      </c>
      <c r="S1192" s="35" t="s">
        <v>1810</v>
      </c>
      <c r="T1192" s="35" t="s">
        <v>641</v>
      </c>
      <c r="U1192" s="35" t="s">
        <v>28</v>
      </c>
      <c r="V1192" s="144">
        <v>84095.0</v>
      </c>
      <c r="W1192" s="35" t="s">
        <v>29</v>
      </c>
      <c r="X1192" s="42" t="s">
        <v>64</v>
      </c>
      <c r="Y1192" s="29">
        <f t="shared" si="1427"/>
        <v>45867</v>
      </c>
      <c r="Z1192" s="30">
        <v>45884.0</v>
      </c>
      <c r="AA1192" s="27" t="s">
        <v>1811</v>
      </c>
      <c r="AB1192" s="27" t="str">
        <f t="shared" si="1428"/>
        <v/>
      </c>
      <c r="AC1192" s="31">
        <f t="shared" si="1429"/>
        <v>17</v>
      </c>
      <c r="AD1192" s="14" t="s">
        <v>1812</v>
      </c>
      <c r="AE1192" s="14"/>
      <c r="AF1192" s="14"/>
      <c r="AG1192" s="14"/>
      <c r="AH1192" s="14"/>
      <c r="AI1192" s="14"/>
      <c r="AJ1192" s="14"/>
      <c r="AK1192" s="14"/>
      <c r="AL1192" s="14"/>
    </row>
    <row r="1193" ht="14.25" customHeight="1">
      <c r="A1193" s="34">
        <v>8.0</v>
      </c>
      <c r="B1193" s="30">
        <v>45848.0</v>
      </c>
      <c r="C1193" s="31">
        <f t="shared" si="1425"/>
        <v>64</v>
      </c>
      <c r="D1193" s="14" t="s">
        <v>1697</v>
      </c>
      <c r="E1193" s="34">
        <v>20189.0</v>
      </c>
      <c r="F1193" s="27" t="s">
        <v>52</v>
      </c>
      <c r="G1193" s="27">
        <v>28.0</v>
      </c>
      <c r="H1193" s="27">
        <v>3.0</v>
      </c>
      <c r="I1193" s="27">
        <v>1.0</v>
      </c>
      <c r="J1193" s="27">
        <v>32.0</v>
      </c>
      <c r="K1193" s="27"/>
      <c r="L1193" s="27"/>
      <c r="M1193" s="27"/>
      <c r="N1193" s="27"/>
      <c r="O1193" s="45" t="str">
        <f t="shared" ref="O1193:P1193" si="1432">IF(M1193&gt;0,1,"")</f>
        <v/>
      </c>
      <c r="P1193" s="45" t="str">
        <f t="shared" si="1432"/>
        <v/>
      </c>
      <c r="Q1193" s="34" t="str">
        <f t="shared" si="1426"/>
        <v>#N/A</v>
      </c>
      <c r="R1193" s="34" t="s">
        <v>1698</v>
      </c>
      <c r="S1193" s="35" t="s">
        <v>1700</v>
      </c>
      <c r="T1193" s="35" t="s">
        <v>292</v>
      </c>
      <c r="U1193" s="35" t="s">
        <v>28</v>
      </c>
      <c r="V1193" s="144">
        <v>84120.0</v>
      </c>
      <c r="W1193" s="35" t="s">
        <v>29</v>
      </c>
      <c r="X1193" s="42" t="s">
        <v>1642</v>
      </c>
      <c r="Y1193" s="29">
        <f t="shared" si="1427"/>
        <v>45848</v>
      </c>
      <c r="Z1193" s="30"/>
      <c r="AA1193" s="27"/>
      <c r="AB1193" s="27">
        <f t="shared" si="1428"/>
        <v>64</v>
      </c>
      <c r="AC1193" s="31" t="str">
        <f t="shared" si="1429"/>
        <v/>
      </c>
      <c r="AD1193" s="14" t="s">
        <v>1702</v>
      </c>
      <c r="AE1193" s="14"/>
      <c r="AF1193" s="14"/>
      <c r="AG1193" s="14"/>
      <c r="AH1193" s="14"/>
      <c r="AI1193" s="14"/>
      <c r="AJ1193" s="14"/>
      <c r="AK1193" s="14"/>
      <c r="AL1193" s="14"/>
    </row>
    <row r="1194" ht="14.25" customHeight="1">
      <c r="A1194" s="39">
        <v>6.0</v>
      </c>
      <c r="B1194" s="37">
        <v>45873.0</v>
      </c>
      <c r="C1194" s="38">
        <f t="shared" si="1425"/>
        <v>39</v>
      </c>
      <c r="D1194" s="53" t="s">
        <v>1862</v>
      </c>
      <c r="E1194" s="39">
        <v>117276.0</v>
      </c>
      <c r="F1194" s="36" t="s">
        <v>52</v>
      </c>
      <c r="G1194" s="36">
        <v>22.0</v>
      </c>
      <c r="H1194" s="36">
        <v>3.0</v>
      </c>
      <c r="I1194" s="36">
        <v>1.0</v>
      </c>
      <c r="J1194" s="36">
        <v>26.0</v>
      </c>
      <c r="Q1194" s="34" t="str">
        <f t="shared" si="1426"/>
        <v>#N/A</v>
      </c>
      <c r="R1194" s="39" t="s">
        <v>1863</v>
      </c>
      <c r="S1194" s="44" t="s">
        <v>1864</v>
      </c>
      <c r="T1194" s="39" t="s">
        <v>277</v>
      </c>
      <c r="U1194" s="39" t="s">
        <v>28</v>
      </c>
      <c r="V1194" s="81">
        <v>84003.0</v>
      </c>
      <c r="W1194" s="39" t="s">
        <v>35</v>
      </c>
      <c r="X1194" s="36"/>
      <c r="Y1194" s="37" t="str">
        <f t="shared" si="1427"/>
        <v/>
      </c>
      <c r="Z1194" s="37"/>
      <c r="AA1194" s="36"/>
      <c r="AB1194" s="36" t="str">
        <f t="shared" si="1428"/>
        <v/>
      </c>
      <c r="AC1194" s="38" t="str">
        <f t="shared" si="1429"/>
        <v/>
      </c>
      <c r="AD1194" s="39" t="s">
        <v>1865</v>
      </c>
      <c r="AE1194" s="14"/>
      <c r="AF1194" s="14"/>
      <c r="AG1194" s="14"/>
      <c r="AH1194" s="14"/>
      <c r="AI1194" s="14"/>
      <c r="AJ1194" s="14"/>
      <c r="AK1194" s="14"/>
      <c r="AL1194" s="14"/>
    </row>
    <row r="1195" ht="14.25" customHeight="1">
      <c r="A1195" s="14"/>
      <c r="B1195" s="14"/>
      <c r="C1195" s="27"/>
      <c r="D1195" s="14"/>
      <c r="F1195" s="27"/>
      <c r="G1195" s="14"/>
      <c r="H1195" s="14"/>
      <c r="I1195" s="14"/>
      <c r="J1195" s="27"/>
      <c r="K1195" s="27"/>
      <c r="L1195" s="27"/>
      <c r="M1195" s="27"/>
      <c r="N1195" s="27"/>
      <c r="O1195" s="27"/>
      <c r="P1195" s="27"/>
      <c r="Q1195" s="27"/>
      <c r="R1195" s="14"/>
      <c r="S1195" s="14"/>
      <c r="T1195" s="14"/>
      <c r="U1195" s="14"/>
      <c r="V1195" s="66"/>
      <c r="W1195" s="14"/>
      <c r="X1195" s="27"/>
      <c r="Y1195" s="29"/>
      <c r="Z1195" s="14"/>
      <c r="AA1195" s="27"/>
      <c r="AB1195" s="27"/>
      <c r="AC1195" s="27"/>
      <c r="AD1195" s="14"/>
      <c r="AE1195" s="14"/>
      <c r="AF1195" s="14"/>
    </row>
    <row r="1196" ht="14.25" customHeight="1">
      <c r="A1196" s="39">
        <v>14.0</v>
      </c>
      <c r="B1196" s="37">
        <v>45846.0</v>
      </c>
      <c r="C1196" s="38">
        <f t="shared" ref="C1196:C1199" si="1434">IF(B$3-B1196&gt;2500,"N/A",B$3-B1196)</f>
        <v>66</v>
      </c>
      <c r="D1196" s="39" t="s">
        <v>1678</v>
      </c>
      <c r="E1196" s="40">
        <v>1.2241505E7</v>
      </c>
      <c r="F1196" s="36" t="s">
        <v>52</v>
      </c>
      <c r="G1196" s="36">
        <v>64.0</v>
      </c>
      <c r="H1196" s="36">
        <v>5.0</v>
      </c>
      <c r="I1196" s="36">
        <v>2.0</v>
      </c>
      <c r="J1196" s="36">
        <v>71.0</v>
      </c>
      <c r="O1196" s="34" t="str">
        <f t="shared" ref="O1196:P1196" si="1433">IF(M1196&gt;0,1,"")</f>
        <v/>
      </c>
      <c r="P1196" s="34" t="str">
        <f t="shared" si="1433"/>
        <v/>
      </c>
      <c r="Q1196" s="34" t="str">
        <f t="shared" ref="Q1196:Q1199" si="1436">CONCAT(R1196," ",S1196," ",T1196," ",U1196," ",V1196)</f>
        <v>#N/A</v>
      </c>
      <c r="R1196" s="39" t="s">
        <v>1679</v>
      </c>
      <c r="S1196" s="39" t="s">
        <v>1680</v>
      </c>
      <c r="T1196" s="39" t="s">
        <v>43</v>
      </c>
      <c r="U1196" s="39" t="s">
        <v>28</v>
      </c>
      <c r="V1196" s="81">
        <v>84045.0</v>
      </c>
      <c r="W1196" s="39" t="s">
        <v>35</v>
      </c>
      <c r="X1196" s="36" t="s">
        <v>64</v>
      </c>
      <c r="Y1196" s="37">
        <f t="shared" ref="Y1196:Y1199" si="1437">IF(X1196="V",B1196,IF(X1196="C",B1196,""))</f>
        <v>45846</v>
      </c>
      <c r="Z1196" s="37">
        <v>45891.0</v>
      </c>
      <c r="AA1196" s="36" t="s">
        <v>1681</v>
      </c>
      <c r="AB1196" s="36" t="str">
        <f t="shared" ref="AB1196:AB1199" si="1438">IF(X1196="V",B$3-Y1196,IF(X1196="C","",""))</f>
        <v/>
      </c>
      <c r="AC1196" s="38">
        <f t="shared" ref="AC1196:AC1199" si="1439">IF(X1196="","",IF(X1196="V","",IF(X1196="C",Z1196-Y1196,"Yikes")))</f>
        <v>45</v>
      </c>
      <c r="AD1196" s="39" t="s">
        <v>1682</v>
      </c>
      <c r="AE1196" s="14"/>
      <c r="AF1196" s="14"/>
      <c r="AG1196" s="14"/>
      <c r="AH1196" s="14"/>
      <c r="AI1196" s="14"/>
      <c r="AJ1196" s="14"/>
      <c r="AK1196" s="14"/>
      <c r="AL1196" s="14"/>
    </row>
    <row r="1197" ht="14.25" customHeight="1">
      <c r="A1197" s="34">
        <v>10.0</v>
      </c>
      <c r="B1197" s="30">
        <v>45743.0</v>
      </c>
      <c r="C1197" s="31">
        <f t="shared" si="1434"/>
        <v>169</v>
      </c>
      <c r="D1197" s="14" t="s">
        <v>1189</v>
      </c>
      <c r="E1197" s="34">
        <v>1.2245299E7</v>
      </c>
      <c r="F1197" s="27" t="s">
        <v>52</v>
      </c>
      <c r="G1197" s="27">
        <v>34.0</v>
      </c>
      <c r="H1197" s="27">
        <v>3.0</v>
      </c>
      <c r="I1197" s="27">
        <v>1.0</v>
      </c>
      <c r="J1197" s="27">
        <v>38.0</v>
      </c>
      <c r="K1197" s="27"/>
      <c r="L1197" s="27"/>
      <c r="M1197" s="27"/>
      <c r="N1197" s="27"/>
      <c r="O1197" s="45" t="str">
        <f t="shared" ref="O1197:P1197" si="1435">IF(M1197&gt;0,1,"")</f>
        <v/>
      </c>
      <c r="P1197" s="45" t="str">
        <f t="shared" si="1435"/>
        <v/>
      </c>
      <c r="Q1197" s="34" t="str">
        <f t="shared" si="1436"/>
        <v>#N/A</v>
      </c>
      <c r="R1197" s="34" t="s">
        <v>1190</v>
      </c>
      <c r="S1197" s="35" t="s">
        <v>1191</v>
      </c>
      <c r="T1197" s="35" t="s">
        <v>292</v>
      </c>
      <c r="U1197" s="35" t="s">
        <v>28</v>
      </c>
      <c r="V1197" s="144">
        <v>84128.0</v>
      </c>
      <c r="W1197" s="35" t="s">
        <v>29</v>
      </c>
      <c r="X1197" s="42" t="s">
        <v>64</v>
      </c>
      <c r="Y1197" s="29">
        <f t="shared" si="1437"/>
        <v>45743</v>
      </c>
      <c r="Z1197" s="30">
        <v>45890.0</v>
      </c>
      <c r="AA1197" s="27" t="s">
        <v>1192</v>
      </c>
      <c r="AB1197" s="27" t="str">
        <f t="shared" si="1438"/>
        <v/>
      </c>
      <c r="AC1197" s="31">
        <f t="shared" si="1439"/>
        <v>147</v>
      </c>
      <c r="AD1197" s="14" t="s">
        <v>1193</v>
      </c>
      <c r="AE1197" s="14"/>
      <c r="AF1197" s="14"/>
      <c r="AG1197" s="14"/>
      <c r="AH1197" s="14"/>
      <c r="AI1197" s="14"/>
      <c r="AJ1197" s="14"/>
      <c r="AK1197" s="14"/>
      <c r="AL1197" s="14"/>
    </row>
    <row r="1198" ht="14.25" customHeight="1">
      <c r="A1198" s="34">
        <v>10.0</v>
      </c>
      <c r="B1198" s="30">
        <v>45853.0</v>
      </c>
      <c r="C1198" s="31">
        <f t="shared" si="1434"/>
        <v>59</v>
      </c>
      <c r="D1198" s="14" t="s">
        <v>1711</v>
      </c>
      <c r="E1198" s="34">
        <v>50120.0</v>
      </c>
      <c r="F1198" s="27" t="s">
        <v>52</v>
      </c>
      <c r="G1198" s="27">
        <v>50.0</v>
      </c>
      <c r="H1198" s="27">
        <v>4.0</v>
      </c>
      <c r="I1198" s="27">
        <v>2.0</v>
      </c>
      <c r="J1198" s="27">
        <v>56.0</v>
      </c>
      <c r="K1198" s="27"/>
      <c r="L1198" s="27"/>
      <c r="M1198" s="27"/>
      <c r="N1198" s="27"/>
      <c r="O1198" s="45" t="str">
        <f t="shared" ref="O1198:P1198" si="1440">IF(M1198&gt;0,1,"")</f>
        <v/>
      </c>
      <c r="P1198" s="45" t="str">
        <f t="shared" si="1440"/>
        <v/>
      </c>
      <c r="Q1198" s="34" t="str">
        <f t="shared" si="1436"/>
        <v>#N/A</v>
      </c>
      <c r="R1198" s="34" t="s">
        <v>1712</v>
      </c>
      <c r="S1198" s="34" t="s">
        <v>1713</v>
      </c>
      <c r="T1198" s="34" t="s">
        <v>292</v>
      </c>
      <c r="U1198" s="34" t="s">
        <v>28</v>
      </c>
      <c r="V1198" s="66">
        <v>84119.0</v>
      </c>
      <c r="W1198" s="34" t="s">
        <v>29</v>
      </c>
      <c r="X1198" s="27" t="s">
        <v>64</v>
      </c>
      <c r="Y1198" s="30">
        <f t="shared" si="1437"/>
        <v>45853</v>
      </c>
      <c r="Z1198" s="30">
        <v>45890.0</v>
      </c>
      <c r="AA1198" s="27" t="s">
        <v>1714</v>
      </c>
      <c r="AB1198" s="27" t="str">
        <f t="shared" si="1438"/>
        <v/>
      </c>
      <c r="AC1198" s="31">
        <f t="shared" si="1439"/>
        <v>37</v>
      </c>
      <c r="AD1198" s="14" t="s">
        <v>1715</v>
      </c>
      <c r="AE1198" s="14"/>
      <c r="AF1198" s="14"/>
      <c r="AG1198" s="14"/>
      <c r="AH1198" s="14"/>
      <c r="AI1198" s="14"/>
      <c r="AJ1198" s="14"/>
      <c r="AK1198" s="14"/>
      <c r="AL1198" s="14"/>
    </row>
    <row r="1199" ht="14.25" customHeight="1">
      <c r="A1199" s="34">
        <v>18.0</v>
      </c>
      <c r="B1199" s="30">
        <v>45867.0</v>
      </c>
      <c r="C1199" s="31">
        <f t="shared" si="1434"/>
        <v>45</v>
      </c>
      <c r="D1199" s="14" t="s">
        <v>1802</v>
      </c>
      <c r="E1199" s="34">
        <v>115619.0</v>
      </c>
      <c r="F1199" s="27" t="s">
        <v>52</v>
      </c>
      <c r="G1199" s="27">
        <v>64.0</v>
      </c>
      <c r="H1199" s="27">
        <v>3.0</v>
      </c>
      <c r="I1199" s="27">
        <v>1.0</v>
      </c>
      <c r="J1199" s="27">
        <v>68.0</v>
      </c>
      <c r="K1199" s="27"/>
      <c r="L1199" s="27"/>
      <c r="M1199" s="27"/>
      <c r="N1199" s="27"/>
      <c r="O1199" s="45" t="str">
        <f t="shared" ref="O1199:P1199" si="1441">IF(M1199&gt;0,1,"")</f>
        <v/>
      </c>
      <c r="P1199" s="45" t="str">
        <f t="shared" si="1441"/>
        <v/>
      </c>
      <c r="Q1199" s="34" t="str">
        <f t="shared" si="1436"/>
        <v>#N/A</v>
      </c>
      <c r="R1199" s="34" t="s">
        <v>1803</v>
      </c>
      <c r="S1199" s="35" t="s">
        <v>1804</v>
      </c>
      <c r="T1199" s="35" t="s">
        <v>641</v>
      </c>
      <c r="U1199" s="35" t="s">
        <v>28</v>
      </c>
      <c r="V1199" s="144">
        <v>84009.0</v>
      </c>
      <c r="W1199" s="35" t="s">
        <v>29</v>
      </c>
      <c r="X1199" s="42" t="s">
        <v>64</v>
      </c>
      <c r="Y1199" s="29">
        <f t="shared" si="1437"/>
        <v>45867</v>
      </c>
      <c r="Z1199" s="30">
        <v>45890.0</v>
      </c>
      <c r="AA1199" s="27" t="s">
        <v>1805</v>
      </c>
      <c r="AB1199" s="27" t="str">
        <f t="shared" si="1438"/>
        <v/>
      </c>
      <c r="AC1199" s="31">
        <f t="shared" si="1439"/>
        <v>23</v>
      </c>
      <c r="AD1199" s="14" t="s">
        <v>1806</v>
      </c>
      <c r="AE1199" s="14"/>
      <c r="AF1199" s="14"/>
      <c r="AG1199" s="14"/>
      <c r="AH1199" s="14"/>
      <c r="AI1199" s="14"/>
      <c r="AJ1199" s="14"/>
      <c r="AK1199" s="14"/>
      <c r="AL1199" s="14"/>
    </row>
    <row r="1200" ht="14.25" customHeight="1">
      <c r="A1200" s="14"/>
      <c r="B1200" s="14"/>
      <c r="C1200" s="27"/>
      <c r="D1200" s="14"/>
      <c r="F1200" s="27"/>
      <c r="G1200" s="14"/>
      <c r="H1200" s="14"/>
      <c r="I1200" s="14"/>
      <c r="J1200" s="27"/>
      <c r="K1200" s="27"/>
      <c r="L1200" s="27"/>
      <c r="M1200" s="27"/>
      <c r="N1200" s="27"/>
      <c r="O1200" s="27"/>
      <c r="P1200" s="27"/>
      <c r="Q1200" s="27"/>
      <c r="R1200" s="14"/>
      <c r="S1200" s="14"/>
      <c r="T1200" s="14"/>
      <c r="U1200" s="14"/>
      <c r="V1200" s="66"/>
      <c r="W1200" s="14"/>
      <c r="X1200" s="27"/>
      <c r="Y1200" s="29"/>
      <c r="Z1200" s="14"/>
      <c r="AA1200" s="27"/>
      <c r="AB1200" s="27"/>
      <c r="AC1200" s="27"/>
      <c r="AD1200" s="14"/>
      <c r="AE1200" s="14"/>
      <c r="AF1200" s="14"/>
    </row>
    <row r="1201" ht="14.25" customHeight="1">
      <c r="A1201" s="34">
        <v>8.0</v>
      </c>
      <c r="B1201" s="30">
        <v>45855.0</v>
      </c>
      <c r="C1201" s="31">
        <f t="shared" ref="C1201:C1205" si="1443">IF(B$3-B1201&gt;2500,"N/A",B$3-B1201)</f>
        <v>57</v>
      </c>
      <c r="D1201" s="14" t="s">
        <v>1737</v>
      </c>
      <c r="E1201" s="34">
        <v>1.2236135E7</v>
      </c>
      <c r="F1201" s="27" t="s">
        <v>52</v>
      </c>
      <c r="G1201" s="27">
        <v>28.0</v>
      </c>
      <c r="H1201" s="27">
        <v>3.0</v>
      </c>
      <c r="I1201" s="27">
        <v>1.0</v>
      </c>
      <c r="J1201" s="27">
        <v>32.0</v>
      </c>
      <c r="K1201" s="27"/>
      <c r="L1201" s="27"/>
      <c r="M1201" s="27"/>
      <c r="N1201" s="27"/>
      <c r="O1201" s="45" t="str">
        <f t="shared" ref="O1201:P1201" si="1442">IF(M1201&gt;0,1,"")</f>
        <v/>
      </c>
      <c r="P1201" s="45" t="str">
        <f t="shared" si="1442"/>
        <v/>
      </c>
      <c r="Q1201" s="34" t="str">
        <f t="shared" ref="Q1201:Q1205" si="1444">CONCAT(R1201," ",S1201," ",T1201," ",U1201," ",V1201)</f>
        <v>#N/A</v>
      </c>
      <c r="R1201" s="34" t="s">
        <v>1738</v>
      </c>
      <c r="S1201" s="35" t="s">
        <v>1739</v>
      </c>
      <c r="T1201" s="35" t="s">
        <v>186</v>
      </c>
      <c r="U1201" s="35" t="s">
        <v>28</v>
      </c>
      <c r="V1201" s="144">
        <v>84106.0</v>
      </c>
      <c r="W1201" s="35" t="s">
        <v>29</v>
      </c>
      <c r="X1201" s="42" t="s">
        <v>64</v>
      </c>
      <c r="Y1201" s="29">
        <f t="shared" ref="Y1201:Y1205" si="1445">IF(X1201="V",B1201,IF(X1201="C",B1201,""))</f>
        <v>45855</v>
      </c>
      <c r="Z1201" s="30">
        <v>45897.0</v>
      </c>
      <c r="AA1201" s="27" t="s">
        <v>1740</v>
      </c>
      <c r="AB1201" s="27" t="str">
        <f t="shared" ref="AB1201:AB1205" si="1446">IF(X1201="V",B$3-Y1201,IF(X1201="C","",""))</f>
        <v/>
      </c>
      <c r="AC1201" s="31">
        <f t="shared" ref="AC1201:AC1205" si="1447">IF(X1201="","",IF(X1201="V","",IF(X1201="C",Z1201-Y1201,"Yikes")))</f>
        <v>42</v>
      </c>
      <c r="AD1201" s="14" t="s">
        <v>4362</v>
      </c>
      <c r="AE1201" s="14"/>
      <c r="AF1201" s="14"/>
      <c r="AG1201" s="14"/>
      <c r="AH1201" s="14"/>
      <c r="AI1201" s="14"/>
      <c r="AJ1201" s="14"/>
      <c r="AK1201" s="14"/>
      <c r="AL1201" s="14"/>
    </row>
    <row r="1202" ht="14.25" customHeight="1">
      <c r="A1202" s="39">
        <v>4.0</v>
      </c>
      <c r="B1202" s="37">
        <v>45840.0</v>
      </c>
      <c r="C1202" s="38">
        <f t="shared" si="1443"/>
        <v>72</v>
      </c>
      <c r="D1202" s="39" t="s">
        <v>1658</v>
      </c>
      <c r="E1202" s="40">
        <v>32080.0</v>
      </c>
      <c r="F1202" s="36" t="s">
        <v>52</v>
      </c>
      <c r="G1202" s="36">
        <v>14.0</v>
      </c>
      <c r="H1202" s="36">
        <v>3.0</v>
      </c>
      <c r="I1202" s="36">
        <v>1.0</v>
      </c>
      <c r="J1202" s="36">
        <v>18.0</v>
      </c>
      <c r="Q1202" s="34" t="str">
        <f t="shared" si="1444"/>
        <v>#N/A</v>
      </c>
      <c r="R1202" s="39" t="s">
        <v>1659</v>
      </c>
      <c r="S1202" s="39" t="s">
        <v>1660</v>
      </c>
      <c r="T1202" s="39" t="s">
        <v>121</v>
      </c>
      <c r="U1202" s="39" t="s">
        <v>28</v>
      </c>
      <c r="V1202" s="81">
        <v>84651.0</v>
      </c>
      <c r="W1202" s="39" t="s">
        <v>35</v>
      </c>
      <c r="X1202" s="36" t="s">
        <v>64</v>
      </c>
      <c r="Y1202" s="37">
        <f t="shared" si="1445"/>
        <v>45840</v>
      </c>
      <c r="Z1202" s="37">
        <v>45894.0</v>
      </c>
      <c r="AA1202" s="36" t="s">
        <v>1661</v>
      </c>
      <c r="AB1202" s="36" t="str">
        <f t="shared" si="1446"/>
        <v/>
      </c>
      <c r="AC1202" s="38">
        <f t="shared" si="1447"/>
        <v>54</v>
      </c>
      <c r="AD1202" s="39" t="s">
        <v>1662</v>
      </c>
      <c r="AE1202" s="14"/>
      <c r="AF1202" s="14"/>
      <c r="AG1202" s="14"/>
      <c r="AH1202" s="14"/>
      <c r="AI1202" s="14"/>
      <c r="AJ1202" s="14"/>
      <c r="AK1202" s="14"/>
      <c r="AL1202" s="14"/>
    </row>
    <row r="1203" ht="14.25" customHeight="1">
      <c r="A1203" s="39">
        <v>11.0</v>
      </c>
      <c r="B1203" s="37">
        <v>45847.0</v>
      </c>
      <c r="C1203" s="38">
        <f t="shared" si="1443"/>
        <v>65</v>
      </c>
      <c r="D1203" s="39" t="s">
        <v>1689</v>
      </c>
      <c r="E1203" s="39">
        <v>58569.0</v>
      </c>
      <c r="F1203" s="36" t="s">
        <v>52</v>
      </c>
      <c r="G1203" s="36">
        <v>34.0</v>
      </c>
      <c r="H1203" s="36">
        <v>4.0</v>
      </c>
      <c r="I1203" s="36">
        <v>1.0</v>
      </c>
      <c r="J1203" s="36">
        <v>39.0</v>
      </c>
      <c r="Q1203" s="34" t="str">
        <f t="shared" si="1444"/>
        <v>#N/A</v>
      </c>
      <c r="R1203" s="39" t="s">
        <v>1690</v>
      </c>
      <c r="S1203" s="44" t="s">
        <v>1691</v>
      </c>
      <c r="T1203" s="39" t="s">
        <v>277</v>
      </c>
      <c r="U1203" s="39" t="s">
        <v>28</v>
      </c>
      <c r="V1203" s="81">
        <v>84003.0</v>
      </c>
      <c r="W1203" s="39" t="s">
        <v>35</v>
      </c>
      <c r="X1203" s="36" t="s">
        <v>64</v>
      </c>
      <c r="Y1203" s="37">
        <f t="shared" si="1445"/>
        <v>45847</v>
      </c>
      <c r="Z1203" s="37">
        <v>45895.0</v>
      </c>
      <c r="AA1203" s="36" t="s">
        <v>1692</v>
      </c>
      <c r="AB1203" s="36" t="str">
        <f t="shared" si="1446"/>
        <v/>
      </c>
      <c r="AC1203" s="38">
        <f t="shared" si="1447"/>
        <v>48</v>
      </c>
      <c r="AD1203" s="39" t="s">
        <v>1693</v>
      </c>
      <c r="AE1203" s="14"/>
      <c r="AF1203" s="14"/>
      <c r="AG1203" s="14"/>
      <c r="AH1203" s="14"/>
      <c r="AI1203" s="14"/>
      <c r="AJ1203" s="14"/>
      <c r="AK1203" s="14"/>
      <c r="AL1203" s="14"/>
    </row>
    <row r="1204" ht="14.25" customHeight="1">
      <c r="A1204" s="34">
        <v>8.0</v>
      </c>
      <c r="B1204" s="30">
        <v>45848.0</v>
      </c>
      <c r="C1204" s="31">
        <f t="shared" si="1443"/>
        <v>64</v>
      </c>
      <c r="D1204" s="14" t="s">
        <v>1697</v>
      </c>
      <c r="E1204" s="34">
        <v>20189.0</v>
      </c>
      <c r="F1204" s="27" t="s">
        <v>52</v>
      </c>
      <c r="G1204" s="27">
        <v>28.0</v>
      </c>
      <c r="H1204" s="27">
        <v>3.0</v>
      </c>
      <c r="I1204" s="27">
        <v>1.0</v>
      </c>
      <c r="J1204" s="27">
        <v>32.0</v>
      </c>
      <c r="K1204" s="27"/>
      <c r="L1204" s="27"/>
      <c r="M1204" s="27"/>
      <c r="N1204" s="27"/>
      <c r="O1204" s="45" t="str">
        <f t="shared" ref="O1204:P1204" si="1448">IF(M1204&gt;0,1,"")</f>
        <v/>
      </c>
      <c r="P1204" s="45" t="str">
        <f t="shared" si="1448"/>
        <v/>
      </c>
      <c r="Q1204" s="34" t="str">
        <f t="shared" si="1444"/>
        <v>#N/A</v>
      </c>
      <c r="R1204" s="34" t="s">
        <v>1698</v>
      </c>
      <c r="S1204" s="35" t="s">
        <v>1700</v>
      </c>
      <c r="T1204" s="35" t="s">
        <v>292</v>
      </c>
      <c r="U1204" s="35" t="s">
        <v>28</v>
      </c>
      <c r="V1204" s="144">
        <v>84120.0</v>
      </c>
      <c r="W1204" s="35" t="s">
        <v>29</v>
      </c>
      <c r="X1204" s="42" t="s">
        <v>64</v>
      </c>
      <c r="Y1204" s="29">
        <f t="shared" si="1445"/>
        <v>45848</v>
      </c>
      <c r="Z1204" s="30">
        <v>45896.0</v>
      </c>
      <c r="AA1204" s="27" t="s">
        <v>1701</v>
      </c>
      <c r="AB1204" s="27" t="str">
        <f t="shared" si="1446"/>
        <v/>
      </c>
      <c r="AC1204" s="31">
        <f t="shared" si="1447"/>
        <v>48</v>
      </c>
      <c r="AD1204" s="14" t="s">
        <v>1702</v>
      </c>
      <c r="AE1204" s="14"/>
      <c r="AF1204" s="14"/>
      <c r="AG1204" s="14"/>
      <c r="AH1204" s="14"/>
      <c r="AI1204" s="14"/>
      <c r="AJ1204" s="14"/>
      <c r="AK1204" s="14"/>
      <c r="AL1204" s="14"/>
    </row>
    <row r="1205" ht="14.25" customHeight="1">
      <c r="A1205" s="34">
        <v>8.0</v>
      </c>
      <c r="B1205" s="30">
        <v>45855.0</v>
      </c>
      <c r="C1205" s="31">
        <f t="shared" si="1443"/>
        <v>57</v>
      </c>
      <c r="D1205" s="14" t="s">
        <v>1737</v>
      </c>
      <c r="E1205" s="34">
        <v>1.2236135E7</v>
      </c>
      <c r="F1205" s="27" t="s">
        <v>52</v>
      </c>
      <c r="G1205" s="27">
        <v>28.0</v>
      </c>
      <c r="H1205" s="27">
        <v>3.0</v>
      </c>
      <c r="I1205" s="27">
        <v>1.0</v>
      </c>
      <c r="J1205" s="27">
        <v>32.0</v>
      </c>
      <c r="K1205" s="27"/>
      <c r="L1205" s="27"/>
      <c r="M1205" s="27"/>
      <c r="N1205" s="27"/>
      <c r="O1205" s="45" t="str">
        <f t="shared" ref="O1205:P1205" si="1449">IF(M1205&gt;0,1,"")</f>
        <v/>
      </c>
      <c r="P1205" s="45" t="str">
        <f t="shared" si="1449"/>
        <v/>
      </c>
      <c r="Q1205" s="34" t="str">
        <f t="shared" si="1444"/>
        <v>#N/A</v>
      </c>
      <c r="R1205" s="34" t="s">
        <v>1738</v>
      </c>
      <c r="S1205" s="35" t="s">
        <v>1739</v>
      </c>
      <c r="T1205" s="35" t="s">
        <v>186</v>
      </c>
      <c r="U1205" s="35" t="s">
        <v>28</v>
      </c>
      <c r="V1205" s="144">
        <v>84106.0</v>
      </c>
      <c r="W1205" s="35" t="s">
        <v>29</v>
      </c>
      <c r="X1205" s="42" t="s">
        <v>1642</v>
      </c>
      <c r="Y1205" s="29">
        <f t="shared" si="1445"/>
        <v>45855</v>
      </c>
      <c r="Z1205" s="30"/>
      <c r="AA1205" s="27" t="s">
        <v>4363</v>
      </c>
      <c r="AB1205" s="27">
        <f t="shared" si="1446"/>
        <v>57</v>
      </c>
      <c r="AC1205" s="31" t="str">
        <f t="shared" si="1447"/>
        <v/>
      </c>
      <c r="AD1205" s="14" t="s">
        <v>4364</v>
      </c>
      <c r="AE1205" s="14"/>
      <c r="AF1205" s="14"/>
      <c r="AG1205" s="14"/>
      <c r="AH1205" s="14"/>
      <c r="AI1205" s="14"/>
      <c r="AJ1205" s="14"/>
      <c r="AK1205" s="14"/>
      <c r="AL1205" s="14"/>
    </row>
    <row r="1206" ht="14.25" customHeight="1">
      <c r="B1206" s="30"/>
      <c r="C1206" s="31"/>
      <c r="D1206" s="14"/>
      <c r="F1206" s="27"/>
      <c r="G1206" s="27"/>
      <c r="H1206" s="27"/>
      <c r="I1206" s="27"/>
      <c r="J1206" s="27"/>
      <c r="K1206" s="27"/>
      <c r="L1206" s="27"/>
      <c r="M1206" s="27"/>
      <c r="N1206" s="27"/>
      <c r="O1206" s="45"/>
      <c r="P1206" s="45"/>
      <c r="S1206" s="35"/>
      <c r="T1206" s="35"/>
      <c r="U1206" s="35"/>
      <c r="V1206" s="144"/>
      <c r="W1206" s="35"/>
      <c r="X1206" s="42"/>
      <c r="Y1206" s="29"/>
      <c r="Z1206" s="30"/>
      <c r="AA1206" s="27"/>
      <c r="AB1206" s="27"/>
      <c r="AC1206" s="31"/>
      <c r="AD1206" s="14"/>
      <c r="AE1206" s="53"/>
      <c r="AF1206" s="14"/>
      <c r="AG1206" s="14"/>
      <c r="AH1206" s="14"/>
      <c r="AI1206" s="14"/>
      <c r="AJ1206" s="83"/>
      <c r="AK1206" s="83"/>
      <c r="AL1206" s="83"/>
    </row>
    <row r="1207" ht="14.25" customHeight="1">
      <c r="A1207" s="34">
        <v>12.0</v>
      </c>
      <c r="B1207" s="30">
        <v>45859.0</v>
      </c>
      <c r="C1207" s="31">
        <f t="shared" ref="C1207:C1208" si="1451">IF(B$3-B1207&gt;2500,"N/A",B$3-B1207)</f>
        <v>53</v>
      </c>
      <c r="D1207" s="14" t="s">
        <v>1756</v>
      </c>
      <c r="E1207" s="34">
        <v>1.2236523E7</v>
      </c>
      <c r="F1207" s="27" t="s">
        <v>52</v>
      </c>
      <c r="G1207" s="27">
        <v>40.0</v>
      </c>
      <c r="H1207" s="27">
        <v>3.0</v>
      </c>
      <c r="I1207" s="27">
        <v>1.0</v>
      </c>
      <c r="J1207" s="27">
        <v>44.0</v>
      </c>
      <c r="K1207" s="27"/>
      <c r="L1207" s="27"/>
      <c r="M1207" s="27"/>
      <c r="N1207" s="27"/>
      <c r="O1207" s="45" t="str">
        <f t="shared" ref="O1207:P1207" si="1450">IF(M1207&gt;0,1,"")</f>
        <v/>
      </c>
      <c r="P1207" s="45" t="str">
        <f t="shared" si="1450"/>
        <v/>
      </c>
      <c r="Q1207" s="34" t="str">
        <f t="shared" ref="Q1207:Q1208" si="1453">CONCAT(R1207," ",S1207," ",T1207," ",U1207," ",V1207)</f>
        <v>#N/A</v>
      </c>
      <c r="R1207" s="34" t="s">
        <v>1757</v>
      </c>
      <c r="S1207" s="35" t="s">
        <v>1758</v>
      </c>
      <c r="T1207" s="35" t="s">
        <v>453</v>
      </c>
      <c r="U1207" s="35" t="s">
        <v>28</v>
      </c>
      <c r="V1207" s="144">
        <v>84084.0</v>
      </c>
      <c r="W1207" s="35" t="s">
        <v>29</v>
      </c>
      <c r="X1207" s="42" t="s">
        <v>64</v>
      </c>
      <c r="Y1207" s="29">
        <f t="shared" ref="Y1207:Y1208" si="1454">IF(X1207="V",B1207,IF(X1207="C",B1207,""))</f>
        <v>45859</v>
      </c>
      <c r="Z1207" s="30">
        <v>45902.0</v>
      </c>
      <c r="AA1207" s="27" t="s">
        <v>1759</v>
      </c>
      <c r="AB1207" s="27" t="str">
        <f t="shared" ref="AB1207:AB1208" si="1455">IF(X1207="V",B$3-Y1207,IF(X1207="C","",""))</f>
        <v/>
      </c>
      <c r="AC1207" s="31">
        <f t="shared" ref="AC1207:AC1208" si="1456">IF(X1207="","",IF(X1207="V","",IF(X1207="C",Z1207-Y1207,"Yikes")))</f>
        <v>43</v>
      </c>
      <c r="AD1207" s="14" t="s">
        <v>1760</v>
      </c>
      <c r="AE1207" s="14"/>
      <c r="AF1207" s="14"/>
      <c r="AG1207" s="14"/>
      <c r="AH1207" s="14"/>
      <c r="AI1207" s="14"/>
      <c r="AJ1207" s="14"/>
      <c r="AK1207" s="14"/>
      <c r="AL1207" s="14"/>
    </row>
    <row r="1208" ht="14.25" customHeight="1">
      <c r="A1208" s="34">
        <v>16.0</v>
      </c>
      <c r="B1208" s="30">
        <v>45866.0</v>
      </c>
      <c r="C1208" s="31">
        <f t="shared" si="1451"/>
        <v>46</v>
      </c>
      <c r="D1208" s="14" t="s">
        <v>1791</v>
      </c>
      <c r="E1208" s="34">
        <v>117150.0</v>
      </c>
      <c r="F1208" s="27" t="s">
        <v>52</v>
      </c>
      <c r="G1208" s="27">
        <v>80.0</v>
      </c>
      <c r="H1208" s="27">
        <v>4.0</v>
      </c>
      <c r="I1208" s="27">
        <v>2.0</v>
      </c>
      <c r="J1208" s="27">
        <v>86.0</v>
      </c>
      <c r="K1208" s="27"/>
      <c r="L1208" s="27"/>
      <c r="M1208" s="27"/>
      <c r="N1208" s="27"/>
      <c r="O1208" s="45" t="str">
        <f t="shared" ref="O1208:P1208" si="1452">IF(M1208&gt;0,1,"")</f>
        <v/>
      </c>
      <c r="P1208" s="45" t="str">
        <f t="shared" si="1452"/>
        <v/>
      </c>
      <c r="Q1208" s="34" t="str">
        <f t="shared" si="1453"/>
        <v>#N/A</v>
      </c>
      <c r="R1208" s="34" t="s">
        <v>1792</v>
      </c>
      <c r="S1208" s="35" t="s">
        <v>1793</v>
      </c>
      <c r="T1208" s="35" t="s">
        <v>437</v>
      </c>
      <c r="U1208" s="35" t="s">
        <v>28</v>
      </c>
      <c r="V1208" s="144">
        <v>84065.0</v>
      </c>
      <c r="W1208" s="35" t="s">
        <v>29</v>
      </c>
      <c r="X1208" s="42" t="s">
        <v>64</v>
      </c>
      <c r="Y1208" s="29">
        <f t="shared" si="1454"/>
        <v>45866</v>
      </c>
      <c r="Z1208" s="30">
        <v>45902.0</v>
      </c>
      <c r="AA1208" s="27" t="s">
        <v>1794</v>
      </c>
      <c r="AB1208" s="27" t="str">
        <f t="shared" si="1455"/>
        <v/>
      </c>
      <c r="AC1208" s="31">
        <f t="shared" si="1456"/>
        <v>36</v>
      </c>
      <c r="AD1208" s="14" t="s">
        <v>1795</v>
      </c>
      <c r="AE1208" s="14"/>
      <c r="AF1208" s="14"/>
      <c r="AG1208" s="14"/>
      <c r="AH1208" s="14"/>
      <c r="AI1208" s="14"/>
      <c r="AJ1208" s="14"/>
      <c r="AK1208" s="14"/>
      <c r="AL1208" s="14"/>
    </row>
    <row r="1209" ht="14.25" customHeight="1">
      <c r="A1209" s="14"/>
      <c r="B1209" s="14"/>
      <c r="C1209" s="27"/>
      <c r="D1209" s="14"/>
      <c r="F1209" s="27"/>
      <c r="G1209" s="14"/>
      <c r="H1209" s="14"/>
      <c r="I1209" s="14"/>
      <c r="J1209" s="27"/>
      <c r="K1209" s="27"/>
      <c r="L1209" s="27"/>
      <c r="M1209" s="27"/>
      <c r="N1209" s="27"/>
      <c r="O1209" s="27"/>
      <c r="P1209" s="27"/>
      <c r="Q1209" s="27"/>
      <c r="R1209" s="14"/>
      <c r="S1209" s="14"/>
      <c r="T1209" s="14"/>
      <c r="U1209" s="14"/>
      <c r="V1209" s="66"/>
      <c r="W1209" s="14"/>
      <c r="X1209" s="27"/>
      <c r="Y1209" s="29"/>
      <c r="Z1209" s="14"/>
      <c r="AA1209" s="27"/>
      <c r="AB1209" s="27"/>
      <c r="AC1209" s="27"/>
      <c r="AD1209" s="14"/>
      <c r="AE1209" s="14"/>
      <c r="AF1209" s="14"/>
    </row>
    <row r="1210" ht="14.25" customHeight="1">
      <c r="A1210" s="32">
        <v>4.0</v>
      </c>
      <c r="B1210" s="46">
        <v>45903.0</v>
      </c>
      <c r="C1210" s="47">
        <f t="shared" ref="C1210:C1213" si="1458">IF(B$3-B1210&gt;2500,"N/A",B$3-B1210)</f>
        <v>9</v>
      </c>
      <c r="D1210" s="32" t="s">
        <v>1989</v>
      </c>
      <c r="E1210" s="32">
        <v>9527.0</v>
      </c>
      <c r="F1210" s="48" t="s">
        <v>52</v>
      </c>
      <c r="G1210" s="48">
        <v>16.0</v>
      </c>
      <c r="H1210" s="48">
        <v>2.0</v>
      </c>
      <c r="I1210" s="48">
        <v>1.0</v>
      </c>
      <c r="J1210" s="48">
        <v>19.0</v>
      </c>
      <c r="K1210" s="48"/>
      <c r="L1210" s="48"/>
      <c r="M1210" s="48"/>
      <c r="N1210" s="48"/>
      <c r="O1210" s="45" t="str">
        <f t="shared" ref="O1210:P1210" si="1457">IF(M1210&gt;0,1,"")</f>
        <v/>
      </c>
      <c r="P1210" s="45" t="str">
        <f t="shared" si="1457"/>
        <v/>
      </c>
      <c r="Q1210" s="34" t="str">
        <f t="shared" ref="Q1210:Q1213" si="1459">CONCAT(R1210," ",S1210," ",T1210," ",U1210," ",V1210)</f>
        <v>#N/A</v>
      </c>
      <c r="R1210" s="32" t="s">
        <v>1990</v>
      </c>
      <c r="S1210" s="51" t="s">
        <v>1991</v>
      </c>
      <c r="T1210" s="51" t="s">
        <v>362</v>
      </c>
      <c r="U1210" s="51" t="s">
        <v>28</v>
      </c>
      <c r="V1210" s="84">
        <v>84074.0</v>
      </c>
      <c r="W1210" s="51" t="s">
        <v>75</v>
      </c>
      <c r="X1210" s="55" t="s">
        <v>64</v>
      </c>
      <c r="Y1210" s="46">
        <f t="shared" ref="Y1210:Y1213" si="1460">IF(X1210="V",B1210,IF(X1210="C",B1210,""))</f>
        <v>45903</v>
      </c>
      <c r="Z1210" s="46">
        <v>45908.0</v>
      </c>
      <c r="AA1210" s="51" t="s">
        <v>1992</v>
      </c>
      <c r="AB1210" s="55" t="str">
        <f t="shared" ref="AB1210:AB1213" si="1461">IF(X1210="V",B$3-Y1210,IF(X1210="C","",""))</f>
        <v/>
      </c>
      <c r="AC1210" s="51">
        <f t="shared" ref="AC1210:AC1213" si="1462">IF(X1210="","",IF(X1210="V","",IF(X1210="C",Z1210-Y1210,"Yikes")))</f>
        <v>5</v>
      </c>
      <c r="AD1210" s="32" t="s">
        <v>1993</v>
      </c>
      <c r="AE1210" s="14"/>
      <c r="AF1210" s="14"/>
      <c r="AG1210" s="14"/>
      <c r="AH1210" s="14"/>
      <c r="AI1210" s="14"/>
      <c r="AJ1210" s="14"/>
      <c r="AK1210" s="14"/>
      <c r="AL1210" s="14"/>
    </row>
    <row r="1211" ht="14.25" customHeight="1">
      <c r="A1211" s="39">
        <v>28.0</v>
      </c>
      <c r="B1211" s="37">
        <v>45831.0</v>
      </c>
      <c r="C1211" s="38">
        <f t="shared" si="1458"/>
        <v>81</v>
      </c>
      <c r="D1211" s="39" t="s">
        <v>1618</v>
      </c>
      <c r="E1211" s="39">
        <v>122127.0</v>
      </c>
      <c r="F1211" s="36" t="s">
        <v>52</v>
      </c>
      <c r="G1211" s="36">
        <v>140.0</v>
      </c>
      <c r="H1211" s="36">
        <v>6.0</v>
      </c>
      <c r="I1211" s="36">
        <v>2.0</v>
      </c>
      <c r="J1211" s="36">
        <v>148.0</v>
      </c>
      <c r="Q1211" s="34" t="str">
        <f t="shared" si="1459"/>
        <v>#N/A</v>
      </c>
      <c r="R1211" s="39" t="s">
        <v>1619</v>
      </c>
      <c r="S1211" s="44" t="s">
        <v>1621</v>
      </c>
      <c r="T1211" s="39" t="s">
        <v>179</v>
      </c>
      <c r="U1211" s="39" t="s">
        <v>28</v>
      </c>
      <c r="V1211" s="81">
        <v>84043.0</v>
      </c>
      <c r="W1211" s="39" t="s">
        <v>35</v>
      </c>
      <c r="X1211" s="36" t="s">
        <v>64</v>
      </c>
      <c r="Y1211" s="37">
        <f t="shared" si="1460"/>
        <v>45831</v>
      </c>
      <c r="Z1211" s="37">
        <v>45910.0</v>
      </c>
      <c r="AA1211" s="36" t="s">
        <v>1622</v>
      </c>
      <c r="AB1211" s="36" t="str">
        <f t="shared" si="1461"/>
        <v/>
      </c>
      <c r="AC1211" s="38">
        <f t="shared" si="1462"/>
        <v>79</v>
      </c>
      <c r="AD1211" s="39" t="s">
        <v>1623</v>
      </c>
      <c r="AE1211" s="14"/>
      <c r="AF1211" s="14"/>
      <c r="AG1211" s="14"/>
      <c r="AH1211" s="14"/>
      <c r="AI1211" s="14"/>
      <c r="AJ1211" s="14"/>
      <c r="AK1211" s="14"/>
      <c r="AL1211" s="14"/>
    </row>
    <row r="1212" ht="14.25" customHeight="1">
      <c r="A1212" s="39">
        <v>16.0</v>
      </c>
      <c r="B1212" s="39">
        <v>45891.0</v>
      </c>
      <c r="C1212" s="38">
        <f t="shared" si="1458"/>
        <v>21</v>
      </c>
      <c r="D1212" s="39" t="s">
        <v>1952</v>
      </c>
      <c r="E1212" s="40">
        <v>1.2251487E7</v>
      </c>
      <c r="F1212" s="39" t="s">
        <v>52</v>
      </c>
      <c r="G1212" s="36">
        <v>56.0</v>
      </c>
      <c r="H1212" s="36">
        <v>4.0</v>
      </c>
      <c r="I1212" s="36">
        <v>1.0</v>
      </c>
      <c r="J1212" s="36">
        <v>61.0</v>
      </c>
      <c r="K1212" s="14"/>
      <c r="L1212" s="14"/>
      <c r="M1212" s="14"/>
      <c r="N1212" s="14"/>
      <c r="O1212" s="14"/>
      <c r="P1212" s="14"/>
      <c r="Q1212" s="34" t="str">
        <f t="shared" si="1459"/>
        <v>#N/A</v>
      </c>
      <c r="R1212" s="39" t="s">
        <v>1953</v>
      </c>
      <c r="S1212" s="39" t="s">
        <v>1954</v>
      </c>
      <c r="T1212" s="39" t="s">
        <v>205</v>
      </c>
      <c r="U1212" s="39" t="s">
        <v>28</v>
      </c>
      <c r="V1212" s="81">
        <v>84005.0</v>
      </c>
      <c r="W1212" s="39" t="s">
        <v>35</v>
      </c>
      <c r="X1212" s="36" t="s">
        <v>64</v>
      </c>
      <c r="Y1212" s="37">
        <f t="shared" si="1460"/>
        <v>45891</v>
      </c>
      <c r="Z1212" s="37">
        <v>45910.0</v>
      </c>
      <c r="AA1212" s="36" t="s">
        <v>1955</v>
      </c>
      <c r="AB1212" s="36" t="str">
        <f t="shared" si="1461"/>
        <v/>
      </c>
      <c r="AC1212" s="38">
        <f t="shared" si="1462"/>
        <v>19</v>
      </c>
      <c r="AD1212" s="14" t="s">
        <v>1956</v>
      </c>
      <c r="AE1212" s="14"/>
      <c r="AF1212" s="66"/>
      <c r="AG1212" s="14"/>
      <c r="AH1212" s="14"/>
      <c r="AI1212" s="14"/>
      <c r="AJ1212" s="14"/>
      <c r="AK1212" s="14"/>
      <c r="AL1212" s="14"/>
    </row>
    <row r="1213" ht="14.25" customHeight="1">
      <c r="A1213" s="34">
        <v>14.0</v>
      </c>
      <c r="B1213" s="30">
        <v>45845.0</v>
      </c>
      <c r="C1213" s="31">
        <f t="shared" si="1458"/>
        <v>67</v>
      </c>
      <c r="D1213" s="14" t="s">
        <v>1670</v>
      </c>
      <c r="E1213" s="14">
        <v>1.2237164E7</v>
      </c>
      <c r="F1213" s="27" t="s">
        <v>52</v>
      </c>
      <c r="G1213" s="27">
        <v>70.0</v>
      </c>
      <c r="H1213" s="27">
        <v>5.0</v>
      </c>
      <c r="I1213" s="27">
        <v>2.0</v>
      </c>
      <c r="J1213" s="27">
        <v>77.0</v>
      </c>
      <c r="K1213" s="27"/>
      <c r="L1213" s="27"/>
      <c r="M1213" s="27"/>
      <c r="N1213" s="27"/>
      <c r="O1213" s="45"/>
      <c r="P1213" s="45"/>
      <c r="Q1213" s="34" t="str">
        <f t="shared" si="1459"/>
        <v>#N/A</v>
      </c>
      <c r="R1213" s="34" t="s">
        <v>1671</v>
      </c>
      <c r="S1213" s="34" t="s">
        <v>1673</v>
      </c>
      <c r="T1213" s="34" t="s">
        <v>453</v>
      </c>
      <c r="U1213" s="34" t="s">
        <v>28</v>
      </c>
      <c r="V1213" s="66">
        <v>84088.0</v>
      </c>
      <c r="W1213" s="34" t="s">
        <v>29</v>
      </c>
      <c r="X1213" s="27"/>
      <c r="Y1213" s="30" t="str">
        <f t="shared" si="1460"/>
        <v/>
      </c>
      <c r="Z1213" s="30"/>
      <c r="AA1213" s="27"/>
      <c r="AB1213" s="27" t="str">
        <f t="shared" si="1461"/>
        <v/>
      </c>
      <c r="AC1213" s="31" t="str">
        <f t="shared" si="1462"/>
        <v/>
      </c>
      <c r="AD1213" s="14" t="s">
        <v>1674</v>
      </c>
      <c r="AE1213" s="14"/>
      <c r="AF1213" s="14"/>
      <c r="AG1213" s="14"/>
      <c r="AH1213" s="14"/>
      <c r="AI1213" s="14"/>
      <c r="AJ1213" s="14"/>
      <c r="AK1213" s="14"/>
      <c r="AL1213" s="14"/>
    </row>
  </sheetData>
  <mergeCells count="1">
    <mergeCell ref="Z134:AA134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2.0" topLeftCell="A23" activePane="bottomLeft" state="frozen"/>
      <selection activeCell="B24" sqref="B24" pane="bottomLeft"/>
    </sheetView>
  </sheetViews>
  <sheetFormatPr customHeight="1" defaultColWidth="14.43" defaultRowHeight="15.0"/>
  <cols>
    <col customWidth="1" min="1" max="1" width="6.29"/>
    <col customWidth="1" min="2" max="2" width="11.57"/>
    <col customWidth="1" min="3" max="3" width="9.57"/>
    <col customWidth="1" min="4" max="4" width="10.14"/>
    <col customWidth="1" min="5" max="5" width="9.0"/>
    <col customWidth="1" min="6" max="6" width="5.14"/>
    <col customWidth="1" hidden="1" min="7" max="9" width="12.57"/>
    <col customWidth="1" hidden="1" min="10" max="10" width="7.86"/>
    <col customWidth="1" hidden="1" min="11" max="12" width="6.71"/>
    <col customWidth="1" hidden="1" min="13" max="16" width="5.0"/>
    <col customWidth="1" hidden="1" min="17" max="17" width="38.71"/>
    <col customWidth="1" min="18" max="18" width="28.57"/>
    <col customWidth="1" min="19" max="19" width="30.29"/>
    <col customWidth="1" min="20" max="20" width="22.71"/>
    <col customWidth="1" min="21" max="21" width="5.57"/>
    <col customWidth="1" min="22" max="22" width="8.71"/>
    <col customWidth="1" min="23" max="23" width="10.43"/>
    <col customWidth="1" min="24" max="24" width="5.86"/>
    <col customWidth="1" min="25" max="25" width="11.0"/>
    <col customWidth="1" min="26" max="26" width="10.71"/>
    <col customWidth="1" min="27" max="27" width="10.29"/>
    <col customWidth="1" min="28" max="29" width="8.43"/>
    <col customWidth="1" min="30" max="30" width="71.57"/>
    <col customWidth="1" min="31" max="31" width="9.43"/>
    <col customWidth="1" min="32" max="32" width="43.43"/>
    <col customWidth="1" min="33" max="38" width="8.71"/>
  </cols>
  <sheetData>
    <row r="1" ht="14.25" customHeight="1">
      <c r="A1" s="89" t="s">
        <v>4365</v>
      </c>
      <c r="B1" s="90"/>
      <c r="C1" s="91"/>
      <c r="D1" s="90"/>
      <c r="E1" s="90" t="s">
        <v>2042</v>
      </c>
      <c r="F1" s="91"/>
      <c r="G1" s="90"/>
      <c r="H1" s="90"/>
      <c r="I1" s="90"/>
      <c r="J1" s="91"/>
      <c r="K1" s="91"/>
      <c r="L1" s="91"/>
      <c r="M1" s="91"/>
      <c r="N1" s="91"/>
      <c r="O1" s="91"/>
      <c r="P1" s="91"/>
      <c r="Q1" s="91"/>
      <c r="R1" s="90"/>
      <c r="S1" s="90"/>
      <c r="T1" s="90"/>
      <c r="U1" s="90"/>
      <c r="V1" s="92"/>
      <c r="W1" s="90"/>
      <c r="X1" s="91"/>
      <c r="Y1" s="93"/>
      <c r="Z1" s="90"/>
      <c r="AA1" s="91"/>
      <c r="AB1" s="91"/>
      <c r="AC1" s="90"/>
      <c r="AD1" s="90"/>
      <c r="AE1" s="90"/>
      <c r="AF1" s="90"/>
      <c r="AG1" s="14"/>
      <c r="AH1" s="14"/>
      <c r="AI1" s="14"/>
      <c r="AJ1" s="14"/>
      <c r="AK1" s="14"/>
      <c r="AL1" s="14"/>
    </row>
    <row r="2" ht="14.25" customHeight="1">
      <c r="C2" s="27"/>
      <c r="F2" s="27"/>
      <c r="J2" s="27"/>
      <c r="K2" s="27"/>
      <c r="L2" s="27"/>
      <c r="M2" s="27"/>
      <c r="N2" s="27"/>
      <c r="O2" s="27"/>
      <c r="P2" s="27"/>
      <c r="Q2" s="27"/>
      <c r="V2" s="66"/>
      <c r="X2" s="27"/>
      <c r="Y2" s="29"/>
      <c r="AA2" s="27"/>
      <c r="AB2" s="27"/>
      <c r="AE2" s="31" t="str">
        <f>AVERAGE(C23)</f>
        <v>#DIV/0!</v>
      </c>
      <c r="AF2" s="191" t="s">
        <v>4366</v>
      </c>
      <c r="AG2" s="14"/>
      <c r="AH2" s="14"/>
      <c r="AI2" s="14"/>
      <c r="AJ2" s="14"/>
      <c r="AK2" s="14"/>
      <c r="AL2" s="14"/>
    </row>
    <row r="3" ht="14.25" customHeight="1">
      <c r="A3" s="94"/>
      <c r="B3" s="95">
        <f>TODAY()</f>
        <v>45912</v>
      </c>
      <c r="C3" s="96" t="s">
        <v>2043</v>
      </c>
      <c r="E3" s="94"/>
      <c r="F3" s="97"/>
      <c r="G3" s="94"/>
      <c r="H3" s="94"/>
      <c r="I3" s="94"/>
      <c r="J3" s="97"/>
      <c r="K3" s="97"/>
      <c r="L3" s="97"/>
      <c r="M3" s="97"/>
      <c r="N3" s="97"/>
      <c r="O3" s="97"/>
      <c r="P3" s="97"/>
      <c r="Q3" s="97"/>
      <c r="R3" s="98" t="str">
        <f>"Active Gas Stations:    "&amp;COUNTA(R23:R100)</f>
        <v>Active Gas Stations:    46</v>
      </c>
      <c r="S3" s="99"/>
      <c r="T3" s="100" t="s">
        <v>2044</v>
      </c>
      <c r="U3" s="94"/>
      <c r="V3" s="101"/>
      <c r="W3" s="94"/>
      <c r="X3" s="97"/>
      <c r="Y3" s="100" t="str">
        <f>"Total Viol:  "&amp;COUNTA(X23:X100)</f>
        <v>Total Viol:  5</v>
      </c>
      <c r="Z3" s="100" t="str">
        <f>"Clr:  "&amp;COUNTA(Z23:Z100)</f>
        <v>Clr:  41</v>
      </c>
      <c r="AA3" s="100" t="str">
        <f>"Open:  "&amp;COUNTA(X23:X100)-COUNTA(Z23:Z100)</f>
        <v>Open:  -36</v>
      </c>
      <c r="AB3" s="100"/>
      <c r="AC3" s="98"/>
      <c r="AD3" s="94"/>
      <c r="AE3" s="104" t="str">
        <f>AE2/365*12</f>
        <v>#DIV/0!</v>
      </c>
      <c r="AF3" s="191" t="s">
        <v>4367</v>
      </c>
      <c r="AG3" s="14"/>
      <c r="AH3" s="14"/>
      <c r="AI3" s="14"/>
      <c r="AJ3" s="14"/>
      <c r="AK3" s="14"/>
      <c r="AL3" s="14"/>
    </row>
    <row r="4" ht="14.25" customHeight="1">
      <c r="A4" s="1" t="str">
        <f>"No. of Pumps  "&amp;SUM(A23:A395)</f>
        <v>No. of Pumps  544</v>
      </c>
      <c r="B4" s="3" t="s">
        <v>4368</v>
      </c>
      <c r="C4" s="3" t="s">
        <v>1</v>
      </c>
      <c r="D4" s="4" t="s">
        <v>2</v>
      </c>
      <c r="E4" s="5" t="s">
        <v>3</v>
      </c>
      <c r="F4" s="6" t="s">
        <v>4</v>
      </c>
      <c r="G4" s="1" t="str">
        <f>"LMD  "&amp;SUM(G49:G639)</f>
        <v>LMD  969</v>
      </c>
      <c r="H4" s="1" t="str">
        <f>"Tanks  "&amp;SUM(H49:H639)</f>
        <v>Tanks  81</v>
      </c>
      <c r="I4" s="1" t="str">
        <f>"Eth  "&amp;SUM(I49:I639)</f>
        <v>Eth  28</v>
      </c>
      <c r="J4" s="1" t="str">
        <f>"Total Active Devices  "&amp;SUM(J49:J639)</f>
        <v>Total Active Devices  1260</v>
      </c>
      <c r="K4" s="1" t="str">
        <f>"Deactiv Total  "&amp;SUM(K5:K100)</f>
        <v>Deactiv Total  366</v>
      </c>
      <c r="L4" s="1" t="str">
        <f>"No. of Deactiv Sta.  "&amp;COUNT(K5:K100)</f>
        <v>No. of Deactiv Sta.  13</v>
      </c>
      <c r="M4" s="1" t="str">
        <f>"High Vol.   "&amp;SUM(M18:M100)</f>
        <v>High Vol.   40</v>
      </c>
      <c r="N4" s="1" t="str">
        <f>"Abv  Grnd "&amp;SUM(N18:N100)</f>
        <v>Abv  Grnd 17</v>
      </c>
      <c r="O4" s="6" t="str">
        <f>"H.V. Sta   "&amp;COUNT(O26:O100)</f>
        <v>H.V. Sta   4</v>
      </c>
      <c r="P4" s="6" t="str">
        <f>"A.G. Sta   "&amp;COUNT(P26:P100)</f>
        <v>A.G. Sta   0</v>
      </c>
      <c r="Q4" s="3" t="s">
        <v>6</v>
      </c>
      <c r="R4" s="4" t="s">
        <v>2047</v>
      </c>
      <c r="S4" s="4" t="s">
        <v>9</v>
      </c>
      <c r="T4" s="4" t="s">
        <v>10</v>
      </c>
      <c r="U4" s="4" t="s">
        <v>11</v>
      </c>
      <c r="V4" s="105" t="s">
        <v>12</v>
      </c>
      <c r="W4" s="4" t="s">
        <v>13</v>
      </c>
      <c r="X4" s="1" t="s">
        <v>2048</v>
      </c>
      <c r="Y4" s="1" t="s">
        <v>2049</v>
      </c>
      <c r="Z4" s="1" t="s">
        <v>4369</v>
      </c>
      <c r="AA4" s="6" t="s">
        <v>17</v>
      </c>
      <c r="AB4" s="1" t="s">
        <v>18</v>
      </c>
      <c r="AC4" s="1" t="s">
        <v>19</v>
      </c>
      <c r="AD4" s="12" t="s">
        <v>20</v>
      </c>
      <c r="AE4" s="13" t="s">
        <v>21</v>
      </c>
      <c r="AF4" s="4" t="s">
        <v>22</v>
      </c>
      <c r="AG4" s="14"/>
      <c r="AH4" s="14"/>
      <c r="AI4" s="14"/>
      <c r="AJ4" s="14"/>
      <c r="AK4" s="14"/>
      <c r="AL4" s="14"/>
    </row>
    <row r="5" ht="14.25" hidden="1" customHeight="1">
      <c r="A5" s="106"/>
      <c r="B5" s="107">
        <v>43168.0</v>
      </c>
      <c r="C5" s="108">
        <f t="shared" ref="C5:C22" si="2">B$3-B5</f>
        <v>2744</v>
      </c>
      <c r="D5" s="106" t="s">
        <v>2050</v>
      </c>
      <c r="E5" s="106">
        <v>19483.0</v>
      </c>
      <c r="F5" s="109"/>
      <c r="G5" s="106"/>
      <c r="H5" s="106"/>
      <c r="I5" s="106"/>
      <c r="J5" s="109">
        <v>0.0</v>
      </c>
      <c r="K5" s="109">
        <v>3.0</v>
      </c>
      <c r="L5" s="109"/>
      <c r="M5" s="109"/>
      <c r="N5" s="109"/>
      <c r="O5" s="110" t="str">
        <f t="shared" ref="O5:P5" si="1">IF(M5&gt;0,1,"")</f>
        <v/>
      </c>
      <c r="P5" s="110" t="str">
        <f t="shared" si="1"/>
        <v/>
      </c>
      <c r="Q5" s="110"/>
      <c r="R5" s="106" t="s">
        <v>2051</v>
      </c>
      <c r="S5" s="111" t="s">
        <v>2052</v>
      </c>
      <c r="T5" s="111" t="s">
        <v>600</v>
      </c>
      <c r="U5" s="111" t="s">
        <v>28</v>
      </c>
      <c r="V5" s="112">
        <v>84123.0</v>
      </c>
      <c r="W5" s="111" t="s">
        <v>29</v>
      </c>
      <c r="X5" s="113"/>
      <c r="Y5" s="29"/>
      <c r="Z5" s="30"/>
      <c r="AA5" s="113"/>
      <c r="AB5" s="27" t="str">
        <f t="shared" ref="AB5:AB9" si="4">IF(X5="V",B$3-Y5,IF(X5="C","",""))</f>
        <v/>
      </c>
      <c r="AC5" s="31" t="str">
        <f t="shared" ref="AC5:AC9" si="5">IF(X5="","",IF(X5="V","",IF(X5="C",Z5-Y5,"Yikes")))</f>
        <v/>
      </c>
      <c r="AD5" s="80" t="s">
        <v>2053</v>
      </c>
      <c r="AE5" s="66" t="s">
        <v>2027</v>
      </c>
      <c r="AF5" s="14" t="s">
        <v>2028</v>
      </c>
      <c r="AG5" s="14"/>
      <c r="AH5" s="14"/>
      <c r="AI5" s="14"/>
      <c r="AJ5" s="14"/>
      <c r="AK5" s="14"/>
      <c r="AL5" s="14"/>
    </row>
    <row r="6" ht="14.25" hidden="1" customHeight="1">
      <c r="A6" s="106"/>
      <c r="B6" s="107">
        <v>43199.0</v>
      </c>
      <c r="C6" s="108">
        <f t="shared" si="2"/>
        <v>2713</v>
      </c>
      <c r="D6" s="106" t="s">
        <v>2054</v>
      </c>
      <c r="E6" s="106">
        <v>50806.0</v>
      </c>
      <c r="F6" s="109"/>
      <c r="G6" s="106"/>
      <c r="H6" s="106"/>
      <c r="I6" s="106"/>
      <c r="J6" s="109">
        <v>0.0</v>
      </c>
      <c r="K6" s="109">
        <v>32.0</v>
      </c>
      <c r="L6" s="109"/>
      <c r="M6" s="109"/>
      <c r="N6" s="109"/>
      <c r="O6" s="110" t="str">
        <f t="shared" ref="O6:P6" si="3">IF(M6&gt;0,1,"")</f>
        <v/>
      </c>
      <c r="P6" s="110" t="str">
        <f t="shared" si="3"/>
        <v/>
      </c>
      <c r="Q6" s="110"/>
      <c r="R6" s="106" t="s">
        <v>2055</v>
      </c>
      <c r="S6" s="111" t="s">
        <v>2056</v>
      </c>
      <c r="T6" s="111" t="s">
        <v>453</v>
      </c>
      <c r="U6" s="111" t="s">
        <v>28</v>
      </c>
      <c r="V6" s="112">
        <v>84084.0</v>
      </c>
      <c r="W6" s="111" t="s">
        <v>29</v>
      </c>
      <c r="X6" s="113"/>
      <c r="Y6" s="29"/>
      <c r="Z6" s="30"/>
      <c r="AA6" s="113"/>
      <c r="AB6" s="27" t="str">
        <f t="shared" si="4"/>
        <v/>
      </c>
      <c r="AC6" s="31" t="str">
        <f t="shared" si="5"/>
        <v/>
      </c>
      <c r="AD6" s="80" t="s">
        <v>2057</v>
      </c>
      <c r="AE6" s="114" t="s">
        <v>2035</v>
      </c>
      <c r="AF6" s="62" t="s">
        <v>2058</v>
      </c>
      <c r="AG6" s="14"/>
      <c r="AH6" s="14"/>
      <c r="AI6" s="14"/>
      <c r="AJ6" s="14"/>
      <c r="AK6" s="14"/>
      <c r="AL6" s="14"/>
    </row>
    <row r="7" ht="14.25" hidden="1" customHeight="1">
      <c r="A7" s="106"/>
      <c r="B7" s="107">
        <v>43227.0</v>
      </c>
      <c r="C7" s="108">
        <f t="shared" si="2"/>
        <v>2685</v>
      </c>
      <c r="D7" s="106" t="s">
        <v>2059</v>
      </c>
      <c r="E7" s="106">
        <v>20190.0</v>
      </c>
      <c r="F7" s="109"/>
      <c r="G7" s="106"/>
      <c r="H7" s="106"/>
      <c r="I7" s="106"/>
      <c r="J7" s="109">
        <v>0.0</v>
      </c>
      <c r="K7" s="109">
        <v>32.0</v>
      </c>
      <c r="L7" s="109"/>
      <c r="M7" s="109"/>
      <c r="N7" s="109"/>
      <c r="O7" s="110" t="str">
        <f t="shared" ref="O7:P7" si="6">IF(M7&gt;0,1,"")</f>
        <v/>
      </c>
      <c r="P7" s="110" t="str">
        <f t="shared" si="6"/>
        <v/>
      </c>
      <c r="Q7" s="110"/>
      <c r="R7" s="106" t="s">
        <v>2055</v>
      </c>
      <c r="S7" s="111" t="s">
        <v>2060</v>
      </c>
      <c r="T7" s="111" t="s">
        <v>186</v>
      </c>
      <c r="U7" s="111" t="s">
        <v>28</v>
      </c>
      <c r="V7" s="112">
        <v>84123.0</v>
      </c>
      <c r="W7" s="111" t="s">
        <v>29</v>
      </c>
      <c r="X7" s="113"/>
      <c r="Y7" s="29"/>
      <c r="Z7" s="30"/>
      <c r="AA7" s="113"/>
      <c r="AB7" s="27" t="str">
        <f t="shared" si="4"/>
        <v/>
      </c>
      <c r="AC7" s="31" t="str">
        <f t="shared" si="5"/>
        <v/>
      </c>
      <c r="AD7" s="80" t="s">
        <v>2061</v>
      </c>
      <c r="AE7" s="115" t="s">
        <v>2031</v>
      </c>
      <c r="AF7" s="32" t="s">
        <v>2032</v>
      </c>
      <c r="AG7" s="14"/>
      <c r="AH7" s="14"/>
      <c r="AI7" s="14"/>
      <c r="AJ7" s="14"/>
      <c r="AK7" s="14"/>
      <c r="AL7" s="14"/>
    </row>
    <row r="8" ht="14.25" hidden="1" customHeight="1">
      <c r="A8" s="106"/>
      <c r="B8" s="107">
        <v>43236.0</v>
      </c>
      <c r="C8" s="108">
        <f t="shared" si="2"/>
        <v>2676</v>
      </c>
      <c r="D8" s="106" t="s">
        <v>2062</v>
      </c>
      <c r="E8" s="106">
        <v>20156.0</v>
      </c>
      <c r="F8" s="109"/>
      <c r="G8" s="106"/>
      <c r="H8" s="106"/>
      <c r="I8" s="106"/>
      <c r="J8" s="109">
        <v>0.0</v>
      </c>
      <c r="K8" s="109">
        <v>32.0</v>
      </c>
      <c r="L8" s="109"/>
      <c r="M8" s="109"/>
      <c r="N8" s="109"/>
      <c r="O8" s="110" t="str">
        <f t="shared" ref="O8:P8" si="7">IF(M8&gt;0,1,"")</f>
        <v/>
      </c>
      <c r="P8" s="110" t="str">
        <f t="shared" si="7"/>
        <v/>
      </c>
      <c r="Q8" s="110"/>
      <c r="R8" s="106" t="s">
        <v>2055</v>
      </c>
      <c r="S8" s="111" t="s">
        <v>2063</v>
      </c>
      <c r="T8" s="111" t="s">
        <v>617</v>
      </c>
      <c r="U8" s="111" t="s">
        <v>28</v>
      </c>
      <c r="V8" s="112">
        <v>84044.0</v>
      </c>
      <c r="W8" s="111" t="s">
        <v>29</v>
      </c>
      <c r="X8" s="113"/>
      <c r="Y8" s="29"/>
      <c r="Z8" s="30"/>
      <c r="AA8" s="113"/>
      <c r="AB8" s="27" t="str">
        <f t="shared" si="4"/>
        <v/>
      </c>
      <c r="AC8" s="31" t="str">
        <f t="shared" si="5"/>
        <v/>
      </c>
      <c r="AD8" s="80" t="s">
        <v>2064</v>
      </c>
      <c r="AE8" s="116" t="s">
        <v>2033</v>
      </c>
      <c r="AF8" s="67" t="s">
        <v>2034</v>
      </c>
      <c r="AG8" s="14"/>
      <c r="AH8" s="14"/>
      <c r="AI8" s="14"/>
      <c r="AJ8" s="14"/>
      <c r="AK8" s="14"/>
      <c r="AL8" s="14"/>
    </row>
    <row r="9" ht="14.25" hidden="1" customHeight="1">
      <c r="A9" s="106"/>
      <c r="B9" s="107">
        <v>43244.0</v>
      </c>
      <c r="C9" s="108">
        <f t="shared" si="2"/>
        <v>2668</v>
      </c>
      <c r="D9" s="106" t="s">
        <v>2065</v>
      </c>
      <c r="E9" s="106">
        <v>20158.0</v>
      </c>
      <c r="F9" s="109"/>
      <c r="G9" s="106"/>
      <c r="H9" s="106"/>
      <c r="I9" s="106"/>
      <c r="J9" s="109">
        <v>0.0</v>
      </c>
      <c r="K9" s="109">
        <v>28.0</v>
      </c>
      <c r="L9" s="109"/>
      <c r="M9" s="109"/>
      <c r="N9" s="109"/>
      <c r="O9" s="110" t="str">
        <f t="shared" ref="O9:P9" si="8">IF(M9&gt;0,1,"")</f>
        <v/>
      </c>
      <c r="P9" s="110" t="str">
        <f t="shared" si="8"/>
        <v/>
      </c>
      <c r="Q9" s="110"/>
      <c r="R9" s="106" t="s">
        <v>2055</v>
      </c>
      <c r="S9" s="111" t="s">
        <v>2066</v>
      </c>
      <c r="T9" s="111" t="s">
        <v>27</v>
      </c>
      <c r="U9" s="111" t="s">
        <v>28</v>
      </c>
      <c r="V9" s="112">
        <v>84094.0</v>
      </c>
      <c r="W9" s="111" t="s">
        <v>29</v>
      </c>
      <c r="X9" s="113"/>
      <c r="Y9" s="29"/>
      <c r="Z9" s="30"/>
      <c r="AA9" s="113"/>
      <c r="AB9" s="27" t="str">
        <f t="shared" si="4"/>
        <v/>
      </c>
      <c r="AC9" s="31" t="str">
        <f t="shared" si="5"/>
        <v/>
      </c>
      <c r="AD9" s="80" t="s">
        <v>2067</v>
      </c>
      <c r="AE9" s="53" t="s">
        <v>2037</v>
      </c>
      <c r="AF9" s="53" t="s">
        <v>2068</v>
      </c>
      <c r="AG9" s="14"/>
      <c r="AH9" s="14"/>
      <c r="AI9" s="14"/>
      <c r="AJ9" s="14"/>
      <c r="AK9" s="14"/>
      <c r="AL9" s="14"/>
    </row>
    <row r="10" ht="14.25" hidden="1" customHeight="1">
      <c r="A10" s="106"/>
      <c r="B10" s="107">
        <v>43608.0</v>
      </c>
      <c r="C10" s="108">
        <f t="shared" si="2"/>
        <v>2304</v>
      </c>
      <c r="D10" s="106" t="s">
        <v>2069</v>
      </c>
      <c r="E10" s="106">
        <v>31514.0</v>
      </c>
      <c r="F10" s="109"/>
      <c r="G10" s="106"/>
      <c r="H10" s="106"/>
      <c r="I10" s="106"/>
      <c r="J10" s="109">
        <v>0.0</v>
      </c>
      <c r="K10" s="109">
        <v>46.0</v>
      </c>
      <c r="L10" s="109"/>
      <c r="M10" s="109"/>
      <c r="N10" s="109"/>
      <c r="O10" s="110" t="str">
        <f t="shared" ref="O10:P10" si="9">IF(M10&gt;0,1,"")</f>
        <v/>
      </c>
      <c r="P10" s="110" t="str">
        <f t="shared" si="9"/>
        <v/>
      </c>
      <c r="Q10" s="110"/>
      <c r="R10" s="106" t="s">
        <v>2070</v>
      </c>
      <c r="S10" s="111" t="s">
        <v>2071</v>
      </c>
      <c r="T10" s="111" t="s">
        <v>27</v>
      </c>
      <c r="U10" s="111" t="s">
        <v>28</v>
      </c>
      <c r="V10" s="112">
        <v>84070.0</v>
      </c>
      <c r="W10" s="111" t="s">
        <v>29</v>
      </c>
      <c r="X10" s="113"/>
      <c r="Y10" s="29"/>
      <c r="Z10" s="30"/>
      <c r="AA10" s="113"/>
      <c r="AB10" s="27"/>
      <c r="AC10" s="31"/>
      <c r="AD10" s="80" t="s">
        <v>2072</v>
      </c>
      <c r="AE10" s="39" t="s">
        <v>2029</v>
      </c>
      <c r="AF10" s="39" t="s">
        <v>2073</v>
      </c>
      <c r="AG10" s="14"/>
      <c r="AH10" s="14"/>
      <c r="AI10" s="14"/>
      <c r="AJ10" s="14"/>
      <c r="AK10" s="14"/>
      <c r="AL10" s="14"/>
    </row>
    <row r="11" ht="14.25" hidden="1" customHeight="1">
      <c r="A11" s="106"/>
      <c r="B11" s="107">
        <v>43353.0</v>
      </c>
      <c r="C11" s="108">
        <f t="shared" si="2"/>
        <v>2559</v>
      </c>
      <c r="D11" s="106" t="s">
        <v>2074</v>
      </c>
      <c r="E11" s="106">
        <v>20159.0</v>
      </c>
      <c r="F11" s="109"/>
      <c r="G11" s="106"/>
      <c r="H11" s="106"/>
      <c r="I11" s="106"/>
      <c r="J11" s="109">
        <v>0.0</v>
      </c>
      <c r="K11" s="109">
        <v>32.0</v>
      </c>
      <c r="L11" s="109"/>
      <c r="M11" s="109"/>
      <c r="N11" s="109"/>
      <c r="O11" s="110" t="str">
        <f t="shared" ref="O11:P11" si="10">IF(M11&gt;0,1,"")</f>
        <v/>
      </c>
      <c r="P11" s="110" t="str">
        <f t="shared" si="10"/>
        <v/>
      </c>
      <c r="Q11" s="110"/>
      <c r="R11" s="106" t="s">
        <v>2055</v>
      </c>
      <c r="S11" s="111" t="s">
        <v>2075</v>
      </c>
      <c r="T11" s="111" t="s">
        <v>27</v>
      </c>
      <c r="U11" s="111" t="s">
        <v>28</v>
      </c>
      <c r="V11" s="112">
        <v>84070.0</v>
      </c>
      <c r="W11" s="111" t="s">
        <v>29</v>
      </c>
      <c r="X11" s="113"/>
      <c r="Y11" s="29"/>
      <c r="Z11" s="30"/>
      <c r="AA11" s="113"/>
      <c r="AB11" s="27" t="str">
        <f t="shared" ref="AB11:AB22" si="12">IF(X11="V",B$3-Y11,IF(X11="C","",""))</f>
        <v/>
      </c>
      <c r="AC11" s="31" t="str">
        <f t="shared" ref="AC11:AC22" si="13">IF(X11="","",IF(X11="V","",IF(X11="C",Z11-Y11,"Yikes")))</f>
        <v/>
      </c>
      <c r="AD11" s="80" t="s">
        <v>2076</v>
      </c>
      <c r="AE11" s="117" t="s">
        <v>2039</v>
      </c>
      <c r="AF11" s="80" t="s">
        <v>2040</v>
      </c>
      <c r="AG11" s="14"/>
      <c r="AH11" s="14"/>
      <c r="AI11" s="14"/>
      <c r="AJ11" s="14"/>
      <c r="AK11" s="14"/>
      <c r="AL11" s="14"/>
    </row>
    <row r="12" ht="14.25" hidden="1" customHeight="1">
      <c r="A12" s="106"/>
      <c r="B12" s="107">
        <v>43412.0</v>
      </c>
      <c r="C12" s="108">
        <f t="shared" si="2"/>
        <v>2500</v>
      </c>
      <c r="D12" s="106" t="s">
        <v>2077</v>
      </c>
      <c r="E12" s="106">
        <v>20165.0</v>
      </c>
      <c r="F12" s="109"/>
      <c r="G12" s="106"/>
      <c r="H12" s="106"/>
      <c r="I12" s="106"/>
      <c r="J12" s="109">
        <v>0.0</v>
      </c>
      <c r="K12" s="109">
        <v>23.0</v>
      </c>
      <c r="L12" s="109"/>
      <c r="M12" s="109"/>
      <c r="N12" s="109"/>
      <c r="O12" s="110" t="str">
        <f t="shared" ref="O12:P12" si="11">IF(M12&gt;0,1,"")</f>
        <v/>
      </c>
      <c r="P12" s="110" t="str">
        <f t="shared" si="11"/>
        <v/>
      </c>
      <c r="Q12" s="110"/>
      <c r="R12" s="106" t="s">
        <v>2055</v>
      </c>
      <c r="S12" s="111" t="s">
        <v>2078</v>
      </c>
      <c r="T12" s="111" t="s">
        <v>186</v>
      </c>
      <c r="U12" s="111" t="s">
        <v>28</v>
      </c>
      <c r="V12" s="112">
        <v>84102.0</v>
      </c>
      <c r="W12" s="111" t="s">
        <v>29</v>
      </c>
      <c r="X12" s="113"/>
      <c r="Y12" s="29"/>
      <c r="Z12" s="30"/>
      <c r="AA12" s="113"/>
      <c r="AB12" s="27" t="str">
        <f t="shared" si="12"/>
        <v/>
      </c>
      <c r="AC12" s="31" t="str">
        <f t="shared" si="13"/>
        <v/>
      </c>
      <c r="AD12" s="80" t="s">
        <v>2079</v>
      </c>
      <c r="AE12" s="14"/>
      <c r="AF12" s="14"/>
      <c r="AG12" s="14"/>
      <c r="AH12" s="14"/>
      <c r="AI12" s="14"/>
      <c r="AJ12" s="14"/>
      <c r="AK12" s="14"/>
      <c r="AL12" s="14"/>
    </row>
    <row r="13" ht="14.25" hidden="1" customHeight="1">
      <c r="A13" s="106"/>
      <c r="B13" s="107">
        <v>43433.0</v>
      </c>
      <c r="C13" s="108">
        <f t="shared" si="2"/>
        <v>2479</v>
      </c>
      <c r="D13" s="106" t="s">
        <v>2080</v>
      </c>
      <c r="E13" s="106">
        <v>107399.0</v>
      </c>
      <c r="F13" s="109"/>
      <c r="G13" s="106"/>
      <c r="H13" s="106"/>
      <c r="I13" s="106"/>
      <c r="J13" s="109">
        <v>0.0</v>
      </c>
      <c r="K13" s="109">
        <v>32.0</v>
      </c>
      <c r="L13" s="109"/>
      <c r="M13" s="109"/>
      <c r="N13" s="109"/>
      <c r="O13" s="110" t="str">
        <f t="shared" ref="O13:P13" si="14">IF(M13&gt;0,1,"")</f>
        <v/>
      </c>
      <c r="P13" s="110" t="str">
        <f t="shared" si="14"/>
        <v/>
      </c>
      <c r="Q13" s="110"/>
      <c r="R13" s="106" t="s">
        <v>2081</v>
      </c>
      <c r="S13" s="111" t="s">
        <v>2082</v>
      </c>
      <c r="T13" s="111" t="s">
        <v>341</v>
      </c>
      <c r="U13" s="111" t="s">
        <v>28</v>
      </c>
      <c r="V13" s="112">
        <v>84118.0</v>
      </c>
      <c r="W13" s="111" t="s">
        <v>29</v>
      </c>
      <c r="X13" s="113"/>
      <c r="Y13" s="29"/>
      <c r="Z13" s="30"/>
      <c r="AA13" s="113"/>
      <c r="AB13" s="27" t="str">
        <f t="shared" si="12"/>
        <v/>
      </c>
      <c r="AC13" s="31" t="str">
        <f t="shared" si="13"/>
        <v/>
      </c>
      <c r="AD13" s="80" t="s">
        <v>2083</v>
      </c>
      <c r="AE13" s="14"/>
      <c r="AF13" s="14"/>
      <c r="AG13" s="14"/>
      <c r="AH13" s="14"/>
      <c r="AI13" s="14"/>
      <c r="AJ13" s="14"/>
      <c r="AK13" s="14"/>
      <c r="AL13" s="14"/>
    </row>
    <row r="14" ht="14.25" hidden="1" customHeight="1">
      <c r="A14" s="106"/>
      <c r="B14" s="107">
        <v>43697.0</v>
      </c>
      <c r="C14" s="108">
        <f t="shared" si="2"/>
        <v>2215</v>
      </c>
      <c r="D14" s="106" t="s">
        <v>2084</v>
      </c>
      <c r="E14" s="106">
        <v>107402.0</v>
      </c>
      <c r="F14" s="109"/>
      <c r="G14" s="106"/>
      <c r="H14" s="106"/>
      <c r="I14" s="106"/>
      <c r="J14" s="109">
        <v>0.0</v>
      </c>
      <c r="K14" s="109">
        <v>27.0</v>
      </c>
      <c r="L14" s="109"/>
      <c r="M14" s="109"/>
      <c r="N14" s="109"/>
      <c r="O14" s="110" t="str">
        <f t="shared" ref="O14:P14" si="15">IF(M14&gt;0,1,"")</f>
        <v/>
      </c>
      <c r="P14" s="110" t="str">
        <f t="shared" si="15"/>
        <v/>
      </c>
      <c r="Q14" s="110"/>
      <c r="R14" s="106" t="s">
        <v>2085</v>
      </c>
      <c r="S14" s="111" t="s">
        <v>2086</v>
      </c>
      <c r="T14" s="111" t="s">
        <v>731</v>
      </c>
      <c r="U14" s="111" t="s">
        <v>28</v>
      </c>
      <c r="V14" s="112">
        <v>84123.0</v>
      </c>
      <c r="W14" s="111" t="s">
        <v>29</v>
      </c>
      <c r="X14" s="113"/>
      <c r="Y14" s="29"/>
      <c r="Z14" s="30"/>
      <c r="AA14" s="113"/>
      <c r="AB14" s="27" t="str">
        <f t="shared" si="12"/>
        <v/>
      </c>
      <c r="AC14" s="31" t="str">
        <f t="shared" si="13"/>
        <v/>
      </c>
      <c r="AD14" s="80" t="s">
        <v>2083</v>
      </c>
      <c r="AE14" s="14"/>
      <c r="AF14" s="14"/>
      <c r="AG14" s="14"/>
      <c r="AH14" s="14"/>
      <c r="AI14" s="14"/>
      <c r="AJ14" s="14"/>
      <c r="AK14" s="14"/>
      <c r="AL14" s="14"/>
    </row>
    <row r="15" ht="14.25" hidden="1" customHeight="1">
      <c r="A15" s="106"/>
      <c r="B15" s="107">
        <v>43972.0</v>
      </c>
      <c r="C15" s="108">
        <f t="shared" si="2"/>
        <v>1940</v>
      </c>
      <c r="D15" s="106" t="s">
        <v>2087</v>
      </c>
      <c r="E15" s="106">
        <v>28413.0</v>
      </c>
      <c r="F15" s="109" t="s">
        <v>45</v>
      </c>
      <c r="G15" s="106"/>
      <c r="H15" s="106"/>
      <c r="I15" s="106"/>
      <c r="J15" s="109">
        <v>0.0</v>
      </c>
      <c r="K15" s="109">
        <v>40.0</v>
      </c>
      <c r="L15" s="109"/>
      <c r="M15" s="109"/>
      <c r="N15" s="109"/>
      <c r="O15" s="110" t="str">
        <f t="shared" ref="O15:P15" si="16">IF(M15&gt;0,1,"")</f>
        <v/>
      </c>
      <c r="P15" s="110" t="str">
        <f t="shared" si="16"/>
        <v/>
      </c>
      <c r="Q15" s="110"/>
      <c r="R15" s="106" t="s">
        <v>2088</v>
      </c>
      <c r="S15" s="111" t="s">
        <v>1269</v>
      </c>
      <c r="T15" s="111" t="s">
        <v>186</v>
      </c>
      <c r="U15" s="111" t="s">
        <v>28</v>
      </c>
      <c r="V15" s="112">
        <v>84119.0</v>
      </c>
      <c r="W15" s="111" t="s">
        <v>29</v>
      </c>
      <c r="X15" s="113"/>
      <c r="Y15" s="29"/>
      <c r="Z15" s="30"/>
      <c r="AA15" s="113"/>
      <c r="AB15" s="27" t="str">
        <f t="shared" si="12"/>
        <v/>
      </c>
      <c r="AC15" s="31" t="str">
        <f t="shared" si="13"/>
        <v/>
      </c>
      <c r="AD15" s="80" t="s">
        <v>2089</v>
      </c>
      <c r="AE15" s="14"/>
      <c r="AF15" s="14"/>
      <c r="AG15" s="14"/>
      <c r="AH15" s="14"/>
      <c r="AI15" s="14"/>
      <c r="AJ15" s="14"/>
      <c r="AK15" s="14"/>
      <c r="AL15" s="14"/>
    </row>
    <row r="16" ht="14.25" hidden="1" customHeight="1">
      <c r="A16" s="106"/>
      <c r="B16" s="107">
        <v>43705.0</v>
      </c>
      <c r="C16" s="108">
        <f t="shared" si="2"/>
        <v>2207</v>
      </c>
      <c r="D16" s="106" t="s">
        <v>2090</v>
      </c>
      <c r="E16" s="106">
        <v>50164.0</v>
      </c>
      <c r="F16" s="109"/>
      <c r="G16" s="106"/>
      <c r="H16" s="106"/>
      <c r="I16" s="106"/>
      <c r="J16" s="109">
        <v>0.0</v>
      </c>
      <c r="K16" s="109">
        <v>20.0</v>
      </c>
      <c r="L16" s="109"/>
      <c r="M16" s="109"/>
      <c r="N16" s="109"/>
      <c r="O16" s="110"/>
      <c r="P16" s="110"/>
      <c r="Q16" s="110"/>
      <c r="R16" s="106" t="s">
        <v>2091</v>
      </c>
      <c r="S16" s="111" t="s">
        <v>2092</v>
      </c>
      <c r="T16" s="111" t="s">
        <v>2093</v>
      </c>
      <c r="U16" s="111" t="s">
        <v>28</v>
      </c>
      <c r="V16" s="112"/>
      <c r="W16" s="111" t="s">
        <v>2094</v>
      </c>
      <c r="X16" s="113"/>
      <c r="Y16" s="29"/>
      <c r="Z16" s="30"/>
      <c r="AA16" s="113"/>
      <c r="AB16" s="27" t="str">
        <f t="shared" si="12"/>
        <v/>
      </c>
      <c r="AC16" s="31" t="str">
        <f t="shared" si="13"/>
        <v/>
      </c>
      <c r="AD16" s="80" t="s">
        <v>2095</v>
      </c>
      <c r="AE16" s="14"/>
      <c r="AF16" s="14"/>
      <c r="AG16" s="14"/>
      <c r="AH16" s="14"/>
      <c r="AI16" s="14"/>
      <c r="AJ16" s="14"/>
      <c r="AK16" s="14"/>
      <c r="AL16" s="14"/>
    </row>
    <row r="17" ht="14.25" hidden="1" customHeight="1">
      <c r="A17" s="118"/>
      <c r="B17" s="119">
        <v>43635.0</v>
      </c>
      <c r="C17" s="120">
        <f t="shared" si="2"/>
        <v>2277</v>
      </c>
      <c r="D17" s="118" t="s">
        <v>2096</v>
      </c>
      <c r="E17" s="118">
        <v>45492.0</v>
      </c>
      <c r="F17" s="121"/>
      <c r="G17" s="118"/>
      <c r="H17" s="118"/>
      <c r="I17" s="118"/>
      <c r="J17" s="121">
        <v>0.0</v>
      </c>
      <c r="K17" s="121">
        <v>19.0</v>
      </c>
      <c r="L17" s="121"/>
      <c r="M17" s="121"/>
      <c r="N17" s="121"/>
      <c r="O17" s="122" t="str">
        <f t="shared" ref="O17:P17" si="17">IF(M17&gt;0,1,"")</f>
        <v/>
      </c>
      <c r="P17" s="122" t="str">
        <f t="shared" si="17"/>
        <v/>
      </c>
      <c r="Q17" s="122"/>
      <c r="R17" s="118" t="s">
        <v>2097</v>
      </c>
      <c r="S17" s="123" t="s">
        <v>2098</v>
      </c>
      <c r="T17" s="123" t="s">
        <v>641</v>
      </c>
      <c r="U17" s="123" t="s">
        <v>28</v>
      </c>
      <c r="V17" s="124">
        <v>84065.0</v>
      </c>
      <c r="W17" s="123" t="s">
        <v>29</v>
      </c>
      <c r="X17" s="125"/>
      <c r="Y17" s="126"/>
      <c r="Z17" s="127"/>
      <c r="AA17" s="125"/>
      <c r="AB17" s="97" t="str">
        <f t="shared" si="12"/>
        <v/>
      </c>
      <c r="AC17" s="128" t="str">
        <f t="shared" si="13"/>
        <v/>
      </c>
      <c r="AD17" s="129" t="s">
        <v>2099</v>
      </c>
      <c r="AE17" s="14"/>
      <c r="AF17" s="14"/>
      <c r="AG17" s="14"/>
      <c r="AH17" s="14"/>
      <c r="AI17" s="14"/>
      <c r="AJ17" s="14"/>
      <c r="AK17" s="14"/>
      <c r="AL17" s="14"/>
    </row>
    <row r="18" ht="14.25" hidden="1" customHeight="1">
      <c r="A18" s="130"/>
      <c r="B18" s="131">
        <v>43437.0</v>
      </c>
      <c r="C18" s="132">
        <f t="shared" si="2"/>
        <v>2475</v>
      </c>
      <c r="D18" s="130" t="s">
        <v>2100</v>
      </c>
      <c r="E18" s="130">
        <v>22423.0</v>
      </c>
      <c r="F18" s="133"/>
      <c r="G18" s="130"/>
      <c r="H18" s="130"/>
      <c r="I18" s="130"/>
      <c r="J18" s="133">
        <v>4.0</v>
      </c>
      <c r="K18" s="133"/>
      <c r="L18" s="133"/>
      <c r="M18" s="48">
        <v>1.0</v>
      </c>
      <c r="N18" s="48">
        <v>1.0</v>
      </c>
      <c r="O18" s="110">
        <f t="shared" ref="O18:O22" si="18">IF(M18&gt;0,1,"")</f>
        <v>1</v>
      </c>
      <c r="P18" s="110" t="str">
        <f t="shared" ref="P18:P20" si="19">IF(#REF!&gt;0,1,"")</f>
        <v>#REF!</v>
      </c>
      <c r="Q18" s="110"/>
      <c r="R18" s="130" t="s">
        <v>2101</v>
      </c>
      <c r="S18" s="134" t="s">
        <v>2102</v>
      </c>
      <c r="T18" s="134" t="s">
        <v>2103</v>
      </c>
      <c r="U18" s="134" t="s">
        <v>28</v>
      </c>
      <c r="V18" s="135">
        <v>84080.0</v>
      </c>
      <c r="W18" s="134" t="s">
        <v>75</v>
      </c>
      <c r="X18" s="55"/>
      <c r="Y18" s="69"/>
      <c r="Z18" s="46"/>
      <c r="AA18" s="136"/>
      <c r="AB18" s="48" t="str">
        <f t="shared" si="12"/>
        <v/>
      </c>
      <c r="AC18" s="47" t="str">
        <f t="shared" si="13"/>
        <v/>
      </c>
      <c r="AD18" s="137" t="s">
        <v>2104</v>
      </c>
      <c r="AE18" s="14"/>
      <c r="AF18" s="14"/>
      <c r="AG18" s="14"/>
      <c r="AH18" s="14"/>
      <c r="AI18" s="14"/>
      <c r="AJ18" s="14"/>
      <c r="AK18" s="14"/>
      <c r="AL18" s="14"/>
    </row>
    <row r="19" ht="14.25" hidden="1" customHeight="1">
      <c r="A19" s="130"/>
      <c r="B19" s="131">
        <v>43748.0</v>
      </c>
      <c r="C19" s="132">
        <f t="shared" si="2"/>
        <v>2164</v>
      </c>
      <c r="D19" s="130" t="s">
        <v>2105</v>
      </c>
      <c r="E19" s="130">
        <v>118204.0</v>
      </c>
      <c r="F19" s="133"/>
      <c r="G19" s="130"/>
      <c r="H19" s="130"/>
      <c r="I19" s="130"/>
      <c r="J19" s="133">
        <v>35.0</v>
      </c>
      <c r="K19" s="48"/>
      <c r="L19" s="48"/>
      <c r="M19" s="48">
        <v>5.0</v>
      </c>
      <c r="N19" s="48">
        <v>7.0</v>
      </c>
      <c r="O19" s="45">
        <f t="shared" si="18"/>
        <v>1</v>
      </c>
      <c r="P19" s="45" t="str">
        <f t="shared" si="19"/>
        <v>#REF!</v>
      </c>
      <c r="Q19" s="45"/>
      <c r="R19" s="130" t="s">
        <v>353</v>
      </c>
      <c r="S19" s="134" t="s">
        <v>2106</v>
      </c>
      <c r="T19" s="134" t="s">
        <v>351</v>
      </c>
      <c r="U19" s="134" t="s">
        <v>28</v>
      </c>
      <c r="V19" s="135">
        <v>84083.0</v>
      </c>
      <c r="W19" s="134" t="s">
        <v>75</v>
      </c>
      <c r="X19" s="55"/>
      <c r="Y19" s="29"/>
      <c r="Z19" s="30"/>
      <c r="AA19" s="136"/>
      <c r="AB19" s="27" t="str">
        <f t="shared" si="12"/>
        <v/>
      </c>
      <c r="AC19" s="31" t="str">
        <f t="shared" si="13"/>
        <v/>
      </c>
      <c r="AD19" s="32" t="s">
        <v>2107</v>
      </c>
      <c r="AE19" s="14"/>
      <c r="AF19" s="14"/>
      <c r="AG19" s="14"/>
      <c r="AH19" s="14"/>
      <c r="AI19" s="14"/>
      <c r="AJ19" s="14"/>
      <c r="AK19" s="14"/>
      <c r="AL19" s="14"/>
    </row>
    <row r="20" ht="14.25" hidden="1" customHeight="1">
      <c r="A20" s="130"/>
      <c r="B20" s="131">
        <v>43753.0</v>
      </c>
      <c r="C20" s="132">
        <f t="shared" si="2"/>
        <v>2159</v>
      </c>
      <c r="D20" s="130" t="s">
        <v>2108</v>
      </c>
      <c r="E20" s="130">
        <v>25679.0</v>
      </c>
      <c r="F20" s="133"/>
      <c r="G20" s="130"/>
      <c r="H20" s="130"/>
      <c r="I20" s="130"/>
      <c r="J20" s="133">
        <v>40.0</v>
      </c>
      <c r="K20" s="48"/>
      <c r="L20" s="48"/>
      <c r="M20" s="48">
        <v>8.0</v>
      </c>
      <c r="N20" s="48">
        <v>5.0</v>
      </c>
      <c r="O20" s="45">
        <f t="shared" si="18"/>
        <v>1</v>
      </c>
      <c r="P20" s="45" t="str">
        <f t="shared" si="19"/>
        <v>#REF!</v>
      </c>
      <c r="Q20" s="45"/>
      <c r="R20" s="130" t="s">
        <v>2109</v>
      </c>
      <c r="S20" s="134" t="s">
        <v>2110</v>
      </c>
      <c r="T20" s="134" t="s">
        <v>80</v>
      </c>
      <c r="U20" s="134" t="s">
        <v>28</v>
      </c>
      <c r="V20" s="135">
        <v>84079.0</v>
      </c>
      <c r="W20" s="134" t="s">
        <v>75</v>
      </c>
      <c r="X20" s="55"/>
      <c r="Y20" s="29"/>
      <c r="Z20" s="30"/>
      <c r="AA20" s="136"/>
      <c r="AB20" s="27" t="str">
        <f t="shared" si="12"/>
        <v/>
      </c>
      <c r="AC20" s="31" t="str">
        <f t="shared" si="13"/>
        <v/>
      </c>
      <c r="AD20" s="32" t="s">
        <v>2107</v>
      </c>
      <c r="AE20" s="14"/>
      <c r="AF20" s="14"/>
      <c r="AG20" s="14"/>
      <c r="AH20" s="14"/>
      <c r="AI20" s="14"/>
      <c r="AJ20" s="14"/>
      <c r="AK20" s="14"/>
      <c r="AL20" s="14"/>
    </row>
    <row r="21" ht="14.25" hidden="1" customHeight="1">
      <c r="A21" s="130"/>
      <c r="B21" s="131">
        <v>43906.0</v>
      </c>
      <c r="C21" s="132">
        <f t="shared" si="2"/>
        <v>2006</v>
      </c>
      <c r="D21" s="130" t="s">
        <v>2111</v>
      </c>
      <c r="E21" s="130">
        <v>103740.0</v>
      </c>
      <c r="F21" s="133"/>
      <c r="G21" s="130"/>
      <c r="H21" s="130"/>
      <c r="I21" s="130"/>
      <c r="J21" s="133">
        <v>31.0</v>
      </c>
      <c r="K21" s="48"/>
      <c r="L21" s="48"/>
      <c r="M21" s="48">
        <v>2.0</v>
      </c>
      <c r="N21" s="48">
        <v>3.0</v>
      </c>
      <c r="O21" s="45">
        <f t="shared" si="18"/>
        <v>1</v>
      </c>
      <c r="P21" s="45">
        <f t="shared" ref="P21:P22" si="20">IF(N21&gt;0,1,"")</f>
        <v>1</v>
      </c>
      <c r="Q21" s="45"/>
      <c r="R21" s="130" t="s">
        <v>439</v>
      </c>
      <c r="S21" s="134" t="s">
        <v>2112</v>
      </c>
      <c r="T21" s="134" t="s">
        <v>99</v>
      </c>
      <c r="U21" s="134" t="s">
        <v>28</v>
      </c>
      <c r="V21" s="138">
        <v>84029.0</v>
      </c>
      <c r="W21" s="134" t="s">
        <v>75</v>
      </c>
      <c r="X21" s="55"/>
      <c r="Y21" s="69"/>
      <c r="Z21" s="46"/>
      <c r="AA21" s="136"/>
      <c r="AB21" s="48" t="str">
        <f t="shared" si="12"/>
        <v/>
      </c>
      <c r="AC21" s="47" t="str">
        <f t="shared" si="13"/>
        <v/>
      </c>
      <c r="AD21" s="32" t="s">
        <v>2107</v>
      </c>
      <c r="AE21" s="14"/>
      <c r="AF21" s="14"/>
      <c r="AG21" s="14"/>
      <c r="AH21" s="14"/>
      <c r="AI21" s="14"/>
      <c r="AJ21" s="14"/>
      <c r="AK21" s="14"/>
      <c r="AL21" s="14"/>
    </row>
    <row r="22" ht="14.25" hidden="1" customHeight="1">
      <c r="A22" s="139"/>
      <c r="B22" s="140">
        <v>44000.0</v>
      </c>
      <c r="C22" s="132">
        <f t="shared" si="2"/>
        <v>1912</v>
      </c>
      <c r="D22" s="139" t="s">
        <v>2113</v>
      </c>
      <c r="E22" s="139">
        <v>64071.0</v>
      </c>
      <c r="F22" s="110"/>
      <c r="G22" s="139"/>
      <c r="H22" s="139"/>
      <c r="I22" s="139"/>
      <c r="J22" s="110">
        <v>5.0</v>
      </c>
      <c r="K22" s="110"/>
      <c r="L22" s="110"/>
      <c r="M22" s="45">
        <v>2.0</v>
      </c>
      <c r="N22" s="45">
        <v>1.0</v>
      </c>
      <c r="O22" s="110">
        <f t="shared" si="18"/>
        <v>1</v>
      </c>
      <c r="P22" s="110">
        <f t="shared" si="20"/>
        <v>1</v>
      </c>
      <c r="Q22" s="110"/>
      <c r="R22" s="139" t="s">
        <v>2114</v>
      </c>
      <c r="S22" s="141" t="s">
        <v>2115</v>
      </c>
      <c r="T22" s="141" t="s">
        <v>292</v>
      </c>
      <c r="U22" s="141" t="s">
        <v>28</v>
      </c>
      <c r="V22" s="142">
        <v>84120.0</v>
      </c>
      <c r="W22" s="141" t="s">
        <v>29</v>
      </c>
      <c r="X22" s="64"/>
      <c r="Y22" s="76"/>
      <c r="Z22" s="60"/>
      <c r="AA22" s="143"/>
      <c r="AB22" s="45" t="str">
        <f t="shared" si="12"/>
        <v/>
      </c>
      <c r="AC22" s="61" t="str">
        <f t="shared" si="13"/>
        <v/>
      </c>
      <c r="AD22" s="59" t="s">
        <v>2116</v>
      </c>
      <c r="AE22" s="14"/>
      <c r="AF22" s="14"/>
      <c r="AG22" s="14"/>
      <c r="AH22" s="14"/>
      <c r="AI22" s="14"/>
      <c r="AJ22" s="14"/>
      <c r="AK22" s="14"/>
      <c r="AL22" s="14"/>
    </row>
    <row r="23" ht="14.25" customHeight="1">
      <c r="A23" s="15"/>
      <c r="B23" s="15"/>
      <c r="C23" s="16"/>
      <c r="D23" s="15"/>
      <c r="E23" s="15"/>
      <c r="F23" s="16"/>
      <c r="G23" s="15"/>
      <c r="H23" s="15"/>
      <c r="I23" s="15"/>
      <c r="J23" s="17"/>
      <c r="K23" s="17"/>
      <c r="L23" s="17"/>
      <c r="M23" s="17"/>
      <c r="N23" s="17"/>
      <c r="O23" s="18"/>
      <c r="P23" s="18"/>
      <c r="Q23" s="18"/>
      <c r="R23" s="15"/>
      <c r="S23" s="19"/>
      <c r="T23" s="20" t="s">
        <v>23</v>
      </c>
      <c r="U23" s="21"/>
      <c r="V23" s="19"/>
      <c r="W23" s="21"/>
      <c r="X23" s="23"/>
      <c r="Y23" s="24"/>
      <c r="Z23" s="25"/>
      <c r="AA23" s="16"/>
      <c r="AB23" s="16"/>
      <c r="AC23" s="26"/>
      <c r="AD23" s="20" t="s">
        <v>23</v>
      </c>
      <c r="AE23" s="14"/>
      <c r="AF23" s="14"/>
      <c r="AG23" s="14"/>
      <c r="AH23" s="14"/>
      <c r="AI23" s="14"/>
      <c r="AJ23" s="14"/>
      <c r="AK23" s="14"/>
      <c r="AL23" s="14"/>
    </row>
    <row r="24" ht="14.25" customHeight="1">
      <c r="A24" s="14">
        <v>4.0</v>
      </c>
      <c r="B24" s="30">
        <v>44272.0</v>
      </c>
      <c r="C24" s="31">
        <f t="shared" ref="C24:C55" si="22">B$3-B24</f>
        <v>1640</v>
      </c>
      <c r="D24" s="14" t="s">
        <v>4370</v>
      </c>
      <c r="E24" s="34">
        <v>125231.0</v>
      </c>
      <c r="F24" s="27" t="s">
        <v>45</v>
      </c>
      <c r="G24" s="14"/>
      <c r="H24" s="14"/>
      <c r="I24" s="14"/>
      <c r="J24" s="27">
        <v>16.0</v>
      </c>
      <c r="K24" s="27"/>
      <c r="L24" s="27"/>
      <c r="M24" s="27"/>
      <c r="N24" s="27"/>
      <c r="O24" s="45" t="str">
        <f t="shared" ref="O24:P24" si="21">IF(M24&gt;0,1,"")</f>
        <v/>
      </c>
      <c r="P24" s="45" t="str">
        <f t="shared" si="21"/>
        <v/>
      </c>
      <c r="Q24" s="45"/>
      <c r="R24" s="14" t="s">
        <v>4371</v>
      </c>
      <c r="S24" s="35" t="s">
        <v>4372</v>
      </c>
      <c r="T24" s="35" t="s">
        <v>186</v>
      </c>
      <c r="U24" s="35" t="s">
        <v>28</v>
      </c>
      <c r="V24" s="144">
        <v>84101.0</v>
      </c>
      <c r="W24" s="35" t="s">
        <v>29</v>
      </c>
      <c r="X24" s="42"/>
      <c r="Y24" s="29" t="str">
        <f t="shared" ref="Y24:Y27" si="24">IF(X24="V",B24,IF(X24="C",B24,""))</f>
        <v/>
      </c>
      <c r="Z24" s="30">
        <v>44272.0</v>
      </c>
      <c r="AA24" s="27" t="s">
        <v>4370</v>
      </c>
      <c r="AB24" s="27" t="str">
        <f t="shared" ref="AB24:AB28" si="25">IF(X24="V",B$3-Y24,IF(X24="Resolved","",""))</f>
        <v/>
      </c>
      <c r="AC24" s="31" t="str">
        <f t="shared" ref="AC24:AC28" si="26">IF(X24="","",IF(X24="V","",IF(X24="Resolved",Z24-Y24,"Yikes")))</f>
        <v/>
      </c>
      <c r="AD24" s="14" t="s">
        <v>4373</v>
      </c>
      <c r="AE24" s="14"/>
      <c r="AF24" s="14"/>
      <c r="AG24" s="14"/>
      <c r="AH24" s="14"/>
      <c r="AI24" s="14"/>
      <c r="AJ24" s="14"/>
      <c r="AK24" s="14"/>
      <c r="AL24" s="14"/>
    </row>
    <row r="25" ht="14.25" customHeight="1">
      <c r="A25" s="14">
        <v>8.0</v>
      </c>
      <c r="B25" s="30">
        <v>44277.0</v>
      </c>
      <c r="C25" s="31">
        <f t="shared" si="22"/>
        <v>1635</v>
      </c>
      <c r="D25" s="14" t="s">
        <v>4374</v>
      </c>
      <c r="E25" s="34">
        <v>138366.0</v>
      </c>
      <c r="F25" s="27" t="s">
        <v>52</v>
      </c>
      <c r="G25" s="14"/>
      <c r="H25" s="14"/>
      <c r="I25" s="14"/>
      <c r="J25" s="27">
        <v>28.0</v>
      </c>
      <c r="K25" s="27"/>
      <c r="L25" s="27"/>
      <c r="M25" s="27"/>
      <c r="N25" s="27"/>
      <c r="O25" s="45" t="str">
        <f t="shared" ref="O25:P25" si="23">IF(M25&gt;0,1,"")</f>
        <v/>
      </c>
      <c r="P25" s="45" t="str">
        <f t="shared" si="23"/>
        <v/>
      </c>
      <c r="Q25" s="45"/>
      <c r="R25" s="14" t="s">
        <v>2140</v>
      </c>
      <c r="S25" s="35" t="s">
        <v>572</v>
      </c>
      <c r="T25" s="35" t="s">
        <v>200</v>
      </c>
      <c r="U25" s="35" t="s">
        <v>28</v>
      </c>
      <c r="V25" s="144">
        <v>84121.0</v>
      </c>
      <c r="W25" s="35" t="s">
        <v>29</v>
      </c>
      <c r="X25" s="42"/>
      <c r="Y25" s="29" t="str">
        <f t="shared" si="24"/>
        <v/>
      </c>
      <c r="Z25" s="30"/>
      <c r="AA25" s="27"/>
      <c r="AB25" s="27" t="str">
        <f t="shared" si="25"/>
        <v/>
      </c>
      <c r="AC25" s="31" t="str">
        <f t="shared" si="26"/>
        <v/>
      </c>
      <c r="AD25" s="14" t="s">
        <v>4375</v>
      </c>
      <c r="AE25" s="14"/>
      <c r="AF25" s="14"/>
      <c r="AG25" s="14"/>
      <c r="AH25" s="14"/>
      <c r="AI25" s="14"/>
      <c r="AJ25" s="14"/>
      <c r="AK25" s="14"/>
      <c r="AL25" s="14"/>
    </row>
    <row r="26" ht="14.25" customHeight="1">
      <c r="A26" s="14">
        <v>8.0</v>
      </c>
      <c r="B26" s="30">
        <v>44260.0</v>
      </c>
      <c r="C26" s="31">
        <f t="shared" si="22"/>
        <v>1652</v>
      </c>
      <c r="D26" s="14" t="s">
        <v>4376</v>
      </c>
      <c r="E26" s="34">
        <v>71658.0</v>
      </c>
      <c r="F26" s="27" t="s">
        <v>52</v>
      </c>
      <c r="G26" s="14"/>
      <c r="H26" s="14"/>
      <c r="I26" s="14"/>
      <c r="J26" s="27">
        <v>33.0</v>
      </c>
      <c r="K26" s="27"/>
      <c r="L26" s="27"/>
      <c r="M26" s="27"/>
      <c r="N26" s="27"/>
      <c r="O26" s="45" t="str">
        <f t="shared" ref="O26:P26" si="27">IF(M26&gt;0,1,"")</f>
        <v/>
      </c>
      <c r="P26" s="45" t="str">
        <f t="shared" si="27"/>
        <v/>
      </c>
      <c r="Q26" s="45"/>
      <c r="R26" s="14" t="s">
        <v>1971</v>
      </c>
      <c r="S26" s="35" t="s">
        <v>1973</v>
      </c>
      <c r="T26" s="35" t="s">
        <v>263</v>
      </c>
      <c r="U26" s="35" t="s">
        <v>28</v>
      </c>
      <c r="V26" s="144">
        <v>84065.0</v>
      </c>
      <c r="W26" s="35" t="s">
        <v>29</v>
      </c>
      <c r="X26" s="42"/>
      <c r="Y26" s="29" t="str">
        <f t="shared" si="24"/>
        <v/>
      </c>
      <c r="Z26" s="30"/>
      <c r="AA26" s="27"/>
      <c r="AB26" s="27" t="str">
        <f t="shared" si="25"/>
        <v/>
      </c>
      <c r="AC26" s="31" t="str">
        <f t="shared" si="26"/>
        <v/>
      </c>
      <c r="AD26" s="14" t="s">
        <v>4377</v>
      </c>
      <c r="AE26" s="14"/>
      <c r="AF26" s="14"/>
      <c r="AG26" s="14"/>
      <c r="AH26" s="14"/>
      <c r="AI26" s="14"/>
      <c r="AJ26" s="14"/>
      <c r="AK26" s="14"/>
      <c r="AL26" s="14"/>
    </row>
    <row r="27" ht="14.25" customHeight="1">
      <c r="A27" s="39">
        <v>10.0</v>
      </c>
      <c r="B27" s="37">
        <v>44335.0</v>
      </c>
      <c r="C27" s="38">
        <f t="shared" si="22"/>
        <v>1577</v>
      </c>
      <c r="D27" s="39" t="s">
        <v>4378</v>
      </c>
      <c r="E27" s="40">
        <v>71751.0</v>
      </c>
      <c r="F27" s="36" t="s">
        <v>52</v>
      </c>
      <c r="G27" s="14"/>
      <c r="H27" s="14"/>
      <c r="I27" s="14"/>
      <c r="J27" s="36">
        <v>40.0</v>
      </c>
      <c r="O27" s="14"/>
      <c r="P27" s="14"/>
      <c r="Q27" s="14"/>
      <c r="R27" s="39" t="s">
        <v>4379</v>
      </c>
      <c r="S27" s="39" t="s">
        <v>762</v>
      </c>
      <c r="T27" s="39" t="s">
        <v>179</v>
      </c>
      <c r="U27" s="39" t="s">
        <v>28</v>
      </c>
      <c r="V27" s="81">
        <v>84043.0</v>
      </c>
      <c r="W27" s="39" t="s">
        <v>35</v>
      </c>
      <c r="X27" s="36"/>
      <c r="Y27" s="37" t="str">
        <f t="shared" si="24"/>
        <v/>
      </c>
      <c r="Z27" s="37">
        <v>44335.0</v>
      </c>
      <c r="AA27" s="36" t="s">
        <v>4378</v>
      </c>
      <c r="AB27" s="27" t="str">
        <f t="shared" si="25"/>
        <v/>
      </c>
      <c r="AC27" s="31" t="str">
        <f t="shared" si="26"/>
        <v/>
      </c>
      <c r="AD27" s="146" t="s">
        <v>4380</v>
      </c>
      <c r="AE27" s="14"/>
      <c r="AF27" s="14"/>
      <c r="AG27" s="14"/>
      <c r="AH27" s="14"/>
      <c r="AI27" s="14"/>
      <c r="AJ27" s="14"/>
      <c r="AK27" s="14"/>
      <c r="AL27" s="14"/>
    </row>
    <row r="28" ht="14.25" customHeight="1">
      <c r="A28" s="14"/>
      <c r="B28" s="30">
        <v>44092.0</v>
      </c>
      <c r="C28" s="31">
        <f t="shared" si="22"/>
        <v>1820</v>
      </c>
      <c r="D28" s="14" t="s">
        <v>4381</v>
      </c>
      <c r="E28" s="34">
        <v>113782.0</v>
      </c>
      <c r="F28" s="27" t="s">
        <v>52</v>
      </c>
      <c r="G28" s="14"/>
      <c r="H28" s="14"/>
      <c r="I28" s="14"/>
      <c r="J28" s="27">
        <v>36.0</v>
      </c>
      <c r="K28" s="27"/>
      <c r="L28" s="27"/>
      <c r="M28" s="27"/>
      <c r="N28" s="27"/>
      <c r="O28" s="45" t="str">
        <f t="shared" ref="O28:P28" si="28">IF(M28&gt;0,1,"")</f>
        <v/>
      </c>
      <c r="P28" s="45" t="str">
        <f t="shared" si="28"/>
        <v/>
      </c>
      <c r="Q28" s="45"/>
      <c r="R28" s="14" t="s">
        <v>4382</v>
      </c>
      <c r="S28" s="35" t="s">
        <v>996</v>
      </c>
      <c r="T28" s="35" t="s">
        <v>195</v>
      </c>
      <c r="U28" s="35" t="s">
        <v>28</v>
      </c>
      <c r="V28" s="144">
        <v>84047.0</v>
      </c>
      <c r="W28" s="35" t="s">
        <v>29</v>
      </c>
      <c r="X28" s="42"/>
      <c r="Y28" s="29"/>
      <c r="Z28" s="30">
        <v>44378.0</v>
      </c>
      <c r="AA28" s="27" t="s">
        <v>4383</v>
      </c>
      <c r="AB28" s="27" t="str">
        <f t="shared" si="25"/>
        <v/>
      </c>
      <c r="AC28" s="31" t="str">
        <f t="shared" si="26"/>
        <v/>
      </c>
      <c r="AD28" s="14" t="s">
        <v>4384</v>
      </c>
      <c r="AF28" s="14"/>
      <c r="AG28" s="14"/>
      <c r="AH28" s="14"/>
      <c r="AI28" s="14"/>
      <c r="AJ28" s="14"/>
      <c r="AK28" s="14"/>
      <c r="AL28" s="14"/>
    </row>
    <row r="29" ht="14.25" customHeight="1">
      <c r="A29" s="14">
        <v>8.0</v>
      </c>
      <c r="B29" s="30">
        <v>44256.0</v>
      </c>
      <c r="C29" s="31">
        <f t="shared" si="22"/>
        <v>1656</v>
      </c>
      <c r="D29" s="14" t="s">
        <v>2181</v>
      </c>
      <c r="E29" s="34">
        <v>25285.0</v>
      </c>
      <c r="F29" s="27" t="s">
        <v>52</v>
      </c>
      <c r="G29" s="14"/>
      <c r="H29" s="14"/>
      <c r="I29" s="14"/>
      <c r="J29" s="27">
        <v>36.0</v>
      </c>
      <c r="K29" s="27"/>
      <c r="L29" s="27"/>
      <c r="M29" s="27"/>
      <c r="N29" s="27"/>
      <c r="O29" s="45" t="str">
        <f t="shared" ref="O29:P29" si="29">IF(M29&gt;0,1,"")</f>
        <v/>
      </c>
      <c r="P29" s="45" t="str">
        <f t="shared" si="29"/>
        <v/>
      </c>
      <c r="Q29" s="45"/>
      <c r="R29" s="14" t="s">
        <v>77</v>
      </c>
      <c r="S29" s="35" t="s">
        <v>1404</v>
      </c>
      <c r="T29" s="35" t="s">
        <v>731</v>
      </c>
      <c r="U29" s="35" t="s">
        <v>28</v>
      </c>
      <c r="V29" s="144">
        <v>84123.0</v>
      </c>
      <c r="W29" s="35" t="s">
        <v>29</v>
      </c>
      <c r="X29" s="42"/>
      <c r="Y29" s="29"/>
      <c r="Z29" s="30">
        <v>44393.0</v>
      </c>
      <c r="AA29" s="27" t="s">
        <v>4385</v>
      </c>
      <c r="AB29" s="27" t="str">
        <f t="shared" ref="AB29:AB55" si="31">IF(X29="V",B$3-Y29,IF(X29="C","",""))</f>
        <v/>
      </c>
      <c r="AC29" s="31" t="str">
        <f t="shared" ref="AC29:AC55" si="32">IF(X29="","",IF(X29="V","",IF(X29="C",Z29-Y29,"Yikes")))</f>
        <v/>
      </c>
      <c r="AD29" s="14" t="s">
        <v>4386</v>
      </c>
      <c r="AF29" s="57"/>
      <c r="AG29" s="57"/>
      <c r="AH29" s="14"/>
      <c r="AI29" s="14"/>
      <c r="AJ29" s="14"/>
      <c r="AK29" s="14"/>
      <c r="AL29" s="14"/>
    </row>
    <row r="30" ht="14.25" customHeight="1">
      <c r="A30" s="14">
        <v>10.0</v>
      </c>
      <c r="B30" s="30">
        <v>44273.0</v>
      </c>
      <c r="C30" s="31">
        <f t="shared" si="22"/>
        <v>1639</v>
      </c>
      <c r="D30" s="14" t="s">
        <v>2156</v>
      </c>
      <c r="E30" s="34">
        <v>33781.0</v>
      </c>
      <c r="F30" s="27" t="s">
        <v>52</v>
      </c>
      <c r="G30" s="14"/>
      <c r="H30" s="14"/>
      <c r="I30" s="14"/>
      <c r="J30" s="27">
        <v>38.0</v>
      </c>
      <c r="K30" s="27"/>
      <c r="L30" s="27"/>
      <c r="M30" s="27"/>
      <c r="N30" s="27"/>
      <c r="O30" s="45" t="str">
        <f t="shared" ref="O30:P30" si="30">IF(M30&gt;0,1,"")</f>
        <v/>
      </c>
      <c r="P30" s="45" t="str">
        <f t="shared" si="30"/>
        <v/>
      </c>
      <c r="Q30" s="45"/>
      <c r="R30" s="14" t="s">
        <v>1633</v>
      </c>
      <c r="S30" s="35" t="s">
        <v>1635</v>
      </c>
      <c r="T30" s="35" t="s">
        <v>186</v>
      </c>
      <c r="U30" s="35" t="s">
        <v>28</v>
      </c>
      <c r="V30" s="144">
        <v>84107.0</v>
      </c>
      <c r="W30" s="35" t="s">
        <v>29</v>
      </c>
      <c r="X30" s="42"/>
      <c r="Y30" s="29" t="str">
        <f t="shared" ref="Y30:Y31" si="33">IF(X30="V",B30,IF(X30="C",B30,""))</f>
        <v/>
      </c>
      <c r="Z30" s="30">
        <v>44397.0</v>
      </c>
      <c r="AA30" s="27" t="s">
        <v>4387</v>
      </c>
      <c r="AB30" s="27" t="str">
        <f t="shared" si="31"/>
        <v/>
      </c>
      <c r="AC30" s="31" t="str">
        <f t="shared" si="32"/>
        <v/>
      </c>
      <c r="AD30" s="14" t="s">
        <v>4388</v>
      </c>
      <c r="AF30" s="14"/>
      <c r="AG30" s="14"/>
      <c r="AH30" s="53"/>
      <c r="AI30" s="53"/>
      <c r="AJ30" s="14"/>
      <c r="AK30" s="14"/>
      <c r="AL30" s="14"/>
    </row>
    <row r="31" ht="14.25" customHeight="1">
      <c r="A31" s="56">
        <v>6.0</v>
      </c>
      <c r="B31" s="149">
        <v>44417.0</v>
      </c>
      <c r="C31" s="150">
        <f t="shared" si="22"/>
        <v>1495</v>
      </c>
      <c r="D31" s="157" t="s">
        <v>4389</v>
      </c>
      <c r="E31" s="56">
        <v>11778.0</v>
      </c>
      <c r="F31" s="151" t="s">
        <v>52</v>
      </c>
      <c r="G31" s="56"/>
      <c r="H31" s="56"/>
      <c r="I31" s="56"/>
      <c r="J31" s="154">
        <v>29.0</v>
      </c>
      <c r="K31" s="154"/>
      <c r="L31" s="154"/>
      <c r="M31" s="154"/>
      <c r="N31" s="154"/>
      <c r="O31" s="151"/>
      <c r="P31" s="151"/>
      <c r="Q31" s="151"/>
      <c r="R31" s="158" t="s">
        <v>353</v>
      </c>
      <c r="S31" s="159" t="s">
        <v>4390</v>
      </c>
      <c r="T31" s="56" t="s">
        <v>2597</v>
      </c>
      <c r="U31" s="56" t="s">
        <v>28</v>
      </c>
      <c r="V31" s="86">
        <v>84036.0</v>
      </c>
      <c r="W31" s="67" t="s">
        <v>2094</v>
      </c>
      <c r="X31" s="152"/>
      <c r="Y31" s="153" t="str">
        <f t="shared" si="33"/>
        <v/>
      </c>
      <c r="Z31" s="149">
        <v>44417.0</v>
      </c>
      <c r="AA31" s="151" t="s">
        <v>4391</v>
      </c>
      <c r="AB31" s="151" t="str">
        <f t="shared" si="31"/>
        <v/>
      </c>
      <c r="AC31" s="150" t="str">
        <f t="shared" si="32"/>
        <v/>
      </c>
      <c r="AD31" s="56" t="s">
        <v>4392</v>
      </c>
      <c r="AF31" s="14"/>
      <c r="AG31" s="14"/>
      <c r="AH31" s="14"/>
      <c r="AI31" s="14"/>
      <c r="AJ31" s="14"/>
      <c r="AK31" s="14"/>
      <c r="AL31" s="14"/>
    </row>
    <row r="32" ht="14.25" customHeight="1">
      <c r="A32" s="39">
        <v>8.0</v>
      </c>
      <c r="B32" s="37">
        <v>44319.0</v>
      </c>
      <c r="C32" s="38">
        <f t="shared" si="22"/>
        <v>1593</v>
      </c>
      <c r="D32" s="39" t="s">
        <v>2619</v>
      </c>
      <c r="E32" s="40">
        <v>1.223344E7</v>
      </c>
      <c r="F32" s="36" t="s">
        <v>52</v>
      </c>
      <c r="G32" s="14"/>
      <c r="H32" s="14"/>
      <c r="I32" s="14"/>
      <c r="J32" s="36">
        <v>30.0</v>
      </c>
      <c r="O32" s="14"/>
      <c r="P32" s="14"/>
      <c r="Q32" s="14"/>
      <c r="R32" s="39" t="s">
        <v>2620</v>
      </c>
      <c r="S32" s="39" t="s">
        <v>282</v>
      </c>
      <c r="T32" s="39" t="s">
        <v>283</v>
      </c>
      <c r="U32" s="39" t="s">
        <v>28</v>
      </c>
      <c r="V32" s="81">
        <v>84042.0</v>
      </c>
      <c r="W32" s="39" t="s">
        <v>35</v>
      </c>
      <c r="X32" s="36" t="s">
        <v>1642</v>
      </c>
      <c r="Y32" s="37">
        <v>44495.0</v>
      </c>
      <c r="Z32" s="37"/>
      <c r="AA32" s="36"/>
      <c r="AB32" s="36">
        <f t="shared" si="31"/>
        <v>1417</v>
      </c>
      <c r="AC32" s="38" t="str">
        <f t="shared" si="32"/>
        <v/>
      </c>
      <c r="AD32" s="146" t="s">
        <v>2622</v>
      </c>
      <c r="AF32" s="14"/>
      <c r="AG32" s="14"/>
      <c r="AH32" s="14"/>
      <c r="AI32" s="14"/>
      <c r="AJ32" s="14"/>
      <c r="AK32" s="14"/>
      <c r="AL32" s="14"/>
    </row>
    <row r="33" ht="14.25" customHeight="1">
      <c r="A33" s="39">
        <v>10.0</v>
      </c>
      <c r="B33" s="37">
        <v>44335.0</v>
      </c>
      <c r="C33" s="38">
        <f t="shared" si="22"/>
        <v>1577</v>
      </c>
      <c r="D33" s="39" t="s">
        <v>4393</v>
      </c>
      <c r="E33" s="40">
        <v>71751.0</v>
      </c>
      <c r="F33" s="36" t="s">
        <v>52</v>
      </c>
      <c r="G33" s="14"/>
      <c r="H33" s="14"/>
      <c r="I33" s="14"/>
      <c r="J33" s="36">
        <v>40.0</v>
      </c>
      <c r="O33" s="14"/>
      <c r="P33" s="14"/>
      <c r="Q33" s="14"/>
      <c r="R33" s="39" t="s">
        <v>4379</v>
      </c>
      <c r="S33" s="39" t="s">
        <v>762</v>
      </c>
      <c r="T33" s="39" t="s">
        <v>179</v>
      </c>
      <c r="U33" s="39" t="s">
        <v>28</v>
      </c>
      <c r="V33" s="81">
        <v>84043.0</v>
      </c>
      <c r="W33" s="39" t="s">
        <v>35</v>
      </c>
      <c r="X33" s="36"/>
      <c r="Y33" s="37" t="str">
        <f t="shared" ref="Y33:Y38" si="35">IF(X33="V",B33,IF(X33="C",B33,""))</f>
        <v/>
      </c>
      <c r="Z33" s="37">
        <v>44522.0</v>
      </c>
      <c r="AA33" s="36" t="s">
        <v>4394</v>
      </c>
      <c r="AB33" s="36" t="str">
        <f t="shared" si="31"/>
        <v/>
      </c>
      <c r="AC33" s="38" t="str">
        <f t="shared" si="32"/>
        <v/>
      </c>
      <c r="AD33" s="146" t="s">
        <v>4395</v>
      </c>
      <c r="AF33" s="14"/>
      <c r="AG33" s="14"/>
      <c r="AH33" s="14"/>
      <c r="AI33" s="14"/>
      <c r="AJ33" s="14"/>
      <c r="AK33" s="14"/>
      <c r="AL33" s="14"/>
    </row>
    <row r="34" ht="14.25" customHeight="1">
      <c r="A34" s="14">
        <v>12.0</v>
      </c>
      <c r="B34" s="30">
        <v>44418.0</v>
      </c>
      <c r="C34" s="31">
        <f t="shared" si="22"/>
        <v>1494</v>
      </c>
      <c r="D34" s="14" t="s">
        <v>4396</v>
      </c>
      <c r="E34" s="34">
        <v>85284.0</v>
      </c>
      <c r="F34" s="27" t="s">
        <v>52</v>
      </c>
      <c r="G34" s="14"/>
      <c r="H34" s="14"/>
      <c r="I34" s="14"/>
      <c r="J34" s="27">
        <v>33.0</v>
      </c>
      <c r="K34" s="27"/>
      <c r="L34" s="27"/>
      <c r="M34" s="27"/>
      <c r="N34" s="27"/>
      <c r="O34" s="45" t="str">
        <f t="shared" ref="O34:P34" si="34">IF(M34&gt;0,1,"")</f>
        <v/>
      </c>
      <c r="P34" s="45" t="str">
        <f t="shared" si="34"/>
        <v/>
      </c>
      <c r="Q34" s="45"/>
      <c r="R34" s="14" t="s">
        <v>1353</v>
      </c>
      <c r="S34" s="35" t="s">
        <v>1354</v>
      </c>
      <c r="T34" s="35" t="s">
        <v>641</v>
      </c>
      <c r="U34" s="35" t="s">
        <v>28</v>
      </c>
      <c r="V34" s="144">
        <v>84095.0</v>
      </c>
      <c r="W34" s="35" t="s">
        <v>29</v>
      </c>
      <c r="X34" s="42"/>
      <c r="Y34" s="29" t="str">
        <f t="shared" si="35"/>
        <v/>
      </c>
      <c r="Z34" s="30">
        <v>44571.0</v>
      </c>
      <c r="AA34" s="27" t="s">
        <v>4397</v>
      </c>
      <c r="AB34" s="27" t="str">
        <f t="shared" si="31"/>
        <v/>
      </c>
      <c r="AC34" s="31" t="str">
        <f t="shared" si="32"/>
        <v/>
      </c>
      <c r="AD34" s="14" t="s">
        <v>4398</v>
      </c>
      <c r="AF34" s="14"/>
      <c r="AG34" s="14"/>
      <c r="AH34" s="14"/>
      <c r="AI34" s="14"/>
      <c r="AJ34" s="14"/>
      <c r="AK34" s="14"/>
      <c r="AL34" s="14"/>
    </row>
    <row r="35" ht="14.25" customHeight="1">
      <c r="A35" s="14">
        <v>10.0</v>
      </c>
      <c r="B35" s="30">
        <v>44510.0</v>
      </c>
      <c r="C35" s="31">
        <f t="shared" si="22"/>
        <v>1402</v>
      </c>
      <c r="D35" s="14" t="s">
        <v>4399</v>
      </c>
      <c r="E35" s="34">
        <v>121592.0</v>
      </c>
      <c r="F35" s="27" t="s">
        <v>52</v>
      </c>
      <c r="G35" s="14"/>
      <c r="H35" s="14"/>
      <c r="I35" s="14"/>
      <c r="J35" s="27">
        <v>38.0</v>
      </c>
      <c r="K35" s="27"/>
      <c r="L35" s="27"/>
      <c r="M35" s="27"/>
      <c r="N35" s="27"/>
      <c r="O35" s="45" t="str">
        <f t="shared" ref="O35:P35" si="36">IF(M35&gt;0,1,"")</f>
        <v/>
      </c>
      <c r="P35" s="45" t="str">
        <f t="shared" si="36"/>
        <v/>
      </c>
      <c r="Q35" s="45"/>
      <c r="R35" s="75" t="s">
        <v>602</v>
      </c>
      <c r="S35" s="35" t="s">
        <v>603</v>
      </c>
      <c r="T35" s="35" t="s">
        <v>108</v>
      </c>
      <c r="U35" s="35" t="s">
        <v>28</v>
      </c>
      <c r="V35" s="66">
        <v>84020.0</v>
      </c>
      <c r="W35" s="35" t="s">
        <v>29</v>
      </c>
      <c r="X35" s="42"/>
      <c r="Y35" s="29" t="str">
        <f t="shared" si="35"/>
        <v/>
      </c>
      <c r="Z35" s="30">
        <v>44600.0</v>
      </c>
      <c r="AA35" s="27" t="s">
        <v>4400</v>
      </c>
      <c r="AB35" s="27" t="str">
        <f t="shared" si="31"/>
        <v/>
      </c>
      <c r="AC35" s="31" t="str">
        <f t="shared" si="32"/>
        <v/>
      </c>
      <c r="AD35" s="14" t="s">
        <v>4401</v>
      </c>
      <c r="AF35" s="14"/>
      <c r="AG35" s="14"/>
      <c r="AH35" s="14"/>
      <c r="AI35" s="14"/>
      <c r="AJ35" s="14"/>
      <c r="AK35" s="14"/>
      <c r="AL35" s="14"/>
    </row>
    <row r="36" ht="14.25" customHeight="1">
      <c r="A36" s="14">
        <v>10.0</v>
      </c>
      <c r="B36" s="30">
        <v>44601.0</v>
      </c>
      <c r="C36" s="31">
        <f t="shared" si="22"/>
        <v>1311</v>
      </c>
      <c r="D36" s="14" t="s">
        <v>4402</v>
      </c>
      <c r="E36" s="34">
        <v>63743.0</v>
      </c>
      <c r="F36" s="27" t="s">
        <v>52</v>
      </c>
      <c r="G36" s="14"/>
      <c r="H36" s="14"/>
      <c r="I36" s="14"/>
      <c r="J36" s="27">
        <v>36.0</v>
      </c>
      <c r="K36" s="27"/>
      <c r="L36" s="27"/>
      <c r="M36" s="27"/>
      <c r="N36" s="27"/>
      <c r="O36" s="45" t="str">
        <f t="shared" ref="O36:P36" si="37">IF(M36&gt;0,1,"")</f>
        <v/>
      </c>
      <c r="P36" s="45" t="str">
        <f t="shared" si="37"/>
        <v/>
      </c>
      <c r="Q36" s="45"/>
      <c r="R36" s="14" t="s">
        <v>902</v>
      </c>
      <c r="S36" s="35" t="s">
        <v>1412</v>
      </c>
      <c r="T36" s="35" t="s">
        <v>731</v>
      </c>
      <c r="U36" s="35" t="s">
        <v>28</v>
      </c>
      <c r="V36" s="144">
        <v>84123.0</v>
      </c>
      <c r="W36" s="35" t="s">
        <v>29</v>
      </c>
      <c r="X36" s="42"/>
      <c r="Y36" s="29" t="str">
        <f t="shared" si="35"/>
        <v/>
      </c>
      <c r="Z36" s="30">
        <v>44621.0</v>
      </c>
      <c r="AA36" s="27" t="s">
        <v>4403</v>
      </c>
      <c r="AB36" s="27" t="str">
        <f t="shared" si="31"/>
        <v/>
      </c>
      <c r="AC36" s="31" t="str">
        <f t="shared" si="32"/>
        <v/>
      </c>
      <c r="AD36" s="14" t="s">
        <v>4404</v>
      </c>
      <c r="AE36" s="71"/>
      <c r="AF36" s="14"/>
      <c r="AG36" s="14"/>
      <c r="AH36" s="59"/>
      <c r="AI36" s="59"/>
      <c r="AJ36" s="14"/>
      <c r="AK36" s="14"/>
      <c r="AL36" s="14"/>
    </row>
    <row r="37" ht="14.25" customHeight="1">
      <c r="A37" s="14">
        <v>16.0</v>
      </c>
      <c r="B37" s="30">
        <v>44433.0</v>
      </c>
      <c r="C37" s="31">
        <f t="shared" si="22"/>
        <v>1479</v>
      </c>
      <c r="D37" s="14" t="s">
        <v>2521</v>
      </c>
      <c r="E37" s="34">
        <v>112929.0</v>
      </c>
      <c r="F37" s="27" t="s">
        <v>52</v>
      </c>
      <c r="G37" s="14"/>
      <c r="H37" s="14"/>
      <c r="I37" s="14"/>
      <c r="J37" s="27">
        <v>86.0</v>
      </c>
      <c r="K37" s="27"/>
      <c r="L37" s="27"/>
      <c r="M37" s="27"/>
      <c r="N37" s="27"/>
      <c r="O37" s="45" t="str">
        <f t="shared" ref="O37:P37" si="38">IF(M37&gt;0,1,"")</f>
        <v/>
      </c>
      <c r="P37" s="45" t="str">
        <f t="shared" si="38"/>
        <v/>
      </c>
      <c r="Q37" s="45"/>
      <c r="R37" s="14" t="s">
        <v>2024</v>
      </c>
      <c r="S37" s="35" t="s">
        <v>2025</v>
      </c>
      <c r="T37" s="35" t="s">
        <v>27</v>
      </c>
      <c r="U37" s="35" t="s">
        <v>28</v>
      </c>
      <c r="V37" s="144">
        <v>84121.0</v>
      </c>
      <c r="W37" s="35" t="s">
        <v>29</v>
      </c>
      <c r="X37" s="42"/>
      <c r="Y37" s="29" t="str">
        <f t="shared" si="35"/>
        <v/>
      </c>
      <c r="Z37" s="30">
        <v>44641.0</v>
      </c>
      <c r="AA37" s="27" t="s">
        <v>4405</v>
      </c>
      <c r="AB37" s="27" t="str">
        <f t="shared" si="31"/>
        <v/>
      </c>
      <c r="AC37" s="31" t="str">
        <f t="shared" si="32"/>
        <v/>
      </c>
      <c r="AD37" s="14" t="s">
        <v>4406</v>
      </c>
      <c r="AF37" s="14"/>
      <c r="AG37" s="14"/>
      <c r="AH37" s="14"/>
      <c r="AI37" s="14"/>
      <c r="AJ37" s="14"/>
      <c r="AK37" s="14"/>
      <c r="AL37" s="14"/>
    </row>
    <row r="38" ht="14.25" customHeight="1">
      <c r="A38" s="14">
        <v>4.0</v>
      </c>
      <c r="B38" s="30">
        <v>44508.0</v>
      </c>
      <c r="C38" s="31">
        <f t="shared" si="22"/>
        <v>1404</v>
      </c>
      <c r="D38" s="14" t="s">
        <v>2642</v>
      </c>
      <c r="E38" s="34">
        <v>15956.0</v>
      </c>
      <c r="F38" s="27" t="s">
        <v>52</v>
      </c>
      <c r="G38" s="14"/>
      <c r="H38" s="14"/>
      <c r="I38" s="14"/>
      <c r="J38" s="27">
        <v>19.0</v>
      </c>
      <c r="K38" s="27"/>
      <c r="L38" s="27"/>
      <c r="M38" s="27"/>
      <c r="N38" s="27"/>
      <c r="O38" s="45" t="str">
        <f t="shared" ref="O38:P38" si="39">IF(M38&gt;0,1,"")</f>
        <v/>
      </c>
      <c r="P38" s="45" t="str">
        <f t="shared" si="39"/>
        <v/>
      </c>
      <c r="Q38" s="45"/>
      <c r="R38" s="14" t="s">
        <v>2643</v>
      </c>
      <c r="S38" s="35" t="s">
        <v>2644</v>
      </c>
      <c r="T38" s="35" t="s">
        <v>186</v>
      </c>
      <c r="U38" s="35" t="s">
        <v>28</v>
      </c>
      <c r="V38" s="144">
        <v>84101.0</v>
      </c>
      <c r="W38" s="35" t="s">
        <v>29</v>
      </c>
      <c r="X38" s="42"/>
      <c r="Y38" s="29" t="str">
        <f t="shared" si="35"/>
        <v/>
      </c>
      <c r="Z38" s="30">
        <v>44648.0</v>
      </c>
      <c r="AA38" s="27" t="s">
        <v>4407</v>
      </c>
      <c r="AB38" s="27" t="str">
        <f t="shared" si="31"/>
        <v/>
      </c>
      <c r="AC38" s="31" t="str">
        <f t="shared" si="32"/>
        <v/>
      </c>
      <c r="AD38" s="14" t="s">
        <v>4408</v>
      </c>
      <c r="AF38" s="67"/>
      <c r="AG38" s="56"/>
      <c r="AH38" s="14"/>
      <c r="AI38" s="14"/>
      <c r="AJ38" s="14"/>
      <c r="AK38" s="14"/>
      <c r="AL38" s="14"/>
    </row>
    <row r="39" ht="15.0" customHeight="1">
      <c r="A39" s="59">
        <v>37.0</v>
      </c>
      <c r="B39" s="60">
        <v>44474.0</v>
      </c>
      <c r="C39" s="31">
        <f t="shared" si="22"/>
        <v>1438</v>
      </c>
      <c r="D39" s="59" t="s">
        <v>2573</v>
      </c>
      <c r="E39" s="59">
        <v>115255.0</v>
      </c>
      <c r="F39" s="45" t="s">
        <v>52</v>
      </c>
      <c r="G39" s="59"/>
      <c r="H39" s="59"/>
      <c r="I39" s="59"/>
      <c r="J39" s="45">
        <f>196-62</f>
        <v>134</v>
      </c>
      <c r="K39" s="45"/>
      <c r="L39" s="45"/>
      <c r="M39" s="45">
        <v>9.0</v>
      </c>
      <c r="N39" s="45">
        <v>0.0</v>
      </c>
      <c r="O39" s="45">
        <f t="shared" ref="O39:P39" si="40">IF(M39&gt;0,1,"")</f>
        <v>1</v>
      </c>
      <c r="P39" s="45" t="str">
        <f t="shared" si="40"/>
        <v/>
      </c>
      <c r="Q39" s="45"/>
      <c r="R39" s="59" t="s">
        <v>1518</v>
      </c>
      <c r="S39" s="59" t="s">
        <v>1520</v>
      </c>
      <c r="T39" s="59" t="s">
        <v>1521</v>
      </c>
      <c r="U39" s="59" t="s">
        <v>28</v>
      </c>
      <c r="V39" s="73">
        <v>84020.0</v>
      </c>
      <c r="W39" s="59" t="s">
        <v>29</v>
      </c>
      <c r="X39" s="45" t="s">
        <v>1642</v>
      </c>
      <c r="Y39" s="60">
        <v>44704.0</v>
      </c>
      <c r="Z39" s="60"/>
      <c r="AA39" s="45"/>
      <c r="AB39" s="45">
        <f t="shared" si="31"/>
        <v>1208</v>
      </c>
      <c r="AC39" s="61" t="str">
        <f t="shared" si="32"/>
        <v/>
      </c>
      <c r="AD39" s="156" t="s">
        <v>3032</v>
      </c>
      <c r="AF39" s="14"/>
      <c r="AG39" s="14"/>
      <c r="AH39" s="14"/>
      <c r="AI39" s="14"/>
      <c r="AJ39" s="14"/>
      <c r="AK39" s="14"/>
      <c r="AL39" s="14"/>
    </row>
    <row r="40" ht="15.0" customHeight="1">
      <c r="A40" s="14">
        <v>8.0</v>
      </c>
      <c r="B40" s="30">
        <v>44544.0</v>
      </c>
      <c r="C40" s="31">
        <f t="shared" si="22"/>
        <v>1368</v>
      </c>
      <c r="D40" s="14" t="s">
        <v>2637</v>
      </c>
      <c r="E40" s="34">
        <v>4832.0</v>
      </c>
      <c r="F40" s="27" t="s">
        <v>52</v>
      </c>
      <c r="G40" s="14"/>
      <c r="H40" s="14"/>
      <c r="I40" s="14"/>
      <c r="J40" s="27">
        <v>33.0</v>
      </c>
      <c r="K40" s="27"/>
      <c r="L40" s="27"/>
      <c r="M40" s="27"/>
      <c r="N40" s="27"/>
      <c r="O40" s="45" t="str">
        <f t="shared" ref="O40:P40" si="41">IF(M40&gt;0,1,"")</f>
        <v/>
      </c>
      <c r="P40" s="45" t="str">
        <f t="shared" si="41"/>
        <v/>
      </c>
      <c r="Q40" s="45"/>
      <c r="R40" s="14" t="s">
        <v>77</v>
      </c>
      <c r="S40" s="35" t="s">
        <v>1203</v>
      </c>
      <c r="T40" s="35" t="s">
        <v>418</v>
      </c>
      <c r="U40" s="35" t="s">
        <v>28</v>
      </c>
      <c r="V40" s="144">
        <v>84109.0</v>
      </c>
      <c r="W40" s="35" t="s">
        <v>29</v>
      </c>
      <c r="X40" s="42"/>
      <c r="Y40" s="29" t="str">
        <f t="shared" ref="Y40:Y55" si="43">IF(X40="V",B40,IF(X40="C",B40,""))</f>
        <v/>
      </c>
      <c r="Z40" s="30">
        <v>44712.0</v>
      </c>
      <c r="AA40" s="27" t="s">
        <v>4409</v>
      </c>
      <c r="AB40" s="27" t="str">
        <f t="shared" si="31"/>
        <v/>
      </c>
      <c r="AC40" s="31" t="str">
        <f t="shared" si="32"/>
        <v/>
      </c>
      <c r="AD40" s="14" t="s">
        <v>4410</v>
      </c>
      <c r="AF40" s="14"/>
      <c r="AG40" s="14"/>
      <c r="AH40" s="14"/>
      <c r="AI40" s="14"/>
      <c r="AJ40" s="14"/>
      <c r="AK40" s="14"/>
      <c r="AL40" s="14"/>
    </row>
    <row r="41" ht="15.0" customHeight="1">
      <c r="A41" s="14">
        <v>8.0</v>
      </c>
      <c r="B41" s="30">
        <v>44385.0</v>
      </c>
      <c r="C41" s="31">
        <f t="shared" si="22"/>
        <v>1527</v>
      </c>
      <c r="D41" s="14" t="s">
        <v>4411</v>
      </c>
      <c r="E41" s="34">
        <v>216675.0</v>
      </c>
      <c r="F41" s="27" t="s">
        <v>52</v>
      </c>
      <c r="G41" s="14"/>
      <c r="H41" s="14"/>
      <c r="I41" s="14"/>
      <c r="J41" s="27">
        <v>32.0</v>
      </c>
      <c r="K41" s="27"/>
      <c r="L41" s="27"/>
      <c r="M41" s="27"/>
      <c r="N41" s="27"/>
      <c r="O41" s="45" t="str">
        <f t="shared" ref="O41:P41" si="42">IF(M41&gt;0,1,"")</f>
        <v/>
      </c>
      <c r="P41" s="45" t="str">
        <f t="shared" si="42"/>
        <v/>
      </c>
      <c r="Q41" s="45"/>
      <c r="R41" s="14" t="s">
        <v>416</v>
      </c>
      <c r="S41" s="35" t="s">
        <v>417</v>
      </c>
      <c r="T41" s="35" t="s">
        <v>418</v>
      </c>
      <c r="U41" s="35" t="s">
        <v>28</v>
      </c>
      <c r="V41" s="144">
        <v>84117.0</v>
      </c>
      <c r="W41" s="35" t="s">
        <v>29</v>
      </c>
      <c r="X41" s="42"/>
      <c r="Y41" s="29" t="str">
        <f t="shared" si="43"/>
        <v/>
      </c>
      <c r="Z41" s="30">
        <v>44712.0</v>
      </c>
      <c r="AA41" s="27" t="s">
        <v>4412</v>
      </c>
      <c r="AB41" s="27" t="str">
        <f t="shared" si="31"/>
        <v/>
      </c>
      <c r="AC41" s="31" t="str">
        <f t="shared" si="32"/>
        <v/>
      </c>
      <c r="AD41" s="14" t="s">
        <v>4413</v>
      </c>
      <c r="AF41" s="14"/>
      <c r="AG41" s="14"/>
      <c r="AH41" s="14"/>
      <c r="AI41" s="14"/>
      <c r="AJ41" s="56"/>
      <c r="AK41" s="56"/>
      <c r="AL41" s="56"/>
    </row>
    <row r="42" ht="14.25" customHeight="1">
      <c r="A42" s="14">
        <v>6.0</v>
      </c>
      <c r="B42" s="30">
        <v>44615.0</v>
      </c>
      <c r="C42" s="31">
        <f t="shared" si="22"/>
        <v>1297</v>
      </c>
      <c r="D42" s="14" t="s">
        <v>4414</v>
      </c>
      <c r="E42" s="34">
        <v>1.2232831E7</v>
      </c>
      <c r="F42" s="27" t="s">
        <v>52</v>
      </c>
      <c r="G42" s="14"/>
      <c r="H42" s="14"/>
      <c r="I42" s="14"/>
      <c r="J42" s="27">
        <v>21.0</v>
      </c>
      <c r="K42" s="27"/>
      <c r="L42" s="27"/>
      <c r="M42" s="27"/>
      <c r="N42" s="27"/>
      <c r="O42" s="45" t="str">
        <f t="shared" ref="O42:P42" si="44">IF(M42&gt;0,1,"")</f>
        <v/>
      </c>
      <c r="P42" s="45" t="str">
        <f t="shared" si="44"/>
        <v/>
      </c>
      <c r="Q42" s="45"/>
      <c r="R42" s="14" t="s">
        <v>1525</v>
      </c>
      <c r="S42" s="35" t="s">
        <v>1526</v>
      </c>
      <c r="T42" s="35" t="s">
        <v>1527</v>
      </c>
      <c r="U42" s="35" t="s">
        <v>28</v>
      </c>
      <c r="V42" s="144">
        <v>84106.0</v>
      </c>
      <c r="W42" s="35" t="s">
        <v>29</v>
      </c>
      <c r="X42" s="42"/>
      <c r="Y42" s="29" t="str">
        <f t="shared" si="43"/>
        <v/>
      </c>
      <c r="Z42" s="30">
        <v>44719.0</v>
      </c>
      <c r="AA42" s="27" t="s">
        <v>4415</v>
      </c>
      <c r="AB42" s="27" t="str">
        <f t="shared" si="31"/>
        <v/>
      </c>
      <c r="AC42" s="31" t="str">
        <f t="shared" si="32"/>
        <v/>
      </c>
      <c r="AD42" s="14" t="s">
        <v>4416</v>
      </c>
      <c r="AF42" s="14"/>
      <c r="AG42" s="14"/>
      <c r="AH42" s="14"/>
      <c r="AI42" s="14"/>
      <c r="AJ42" s="14"/>
      <c r="AK42" s="14"/>
      <c r="AL42" s="14"/>
    </row>
    <row r="43" ht="14.25" customHeight="1">
      <c r="A43" s="39">
        <v>8.0</v>
      </c>
      <c r="B43" s="37">
        <v>44734.0</v>
      </c>
      <c r="C43" s="38">
        <f t="shared" si="22"/>
        <v>1178</v>
      </c>
      <c r="D43" s="39" t="s">
        <v>3094</v>
      </c>
      <c r="E43" s="40">
        <v>14290.0</v>
      </c>
      <c r="F43" s="36" t="s">
        <v>52</v>
      </c>
      <c r="G43" s="36"/>
      <c r="H43" s="36"/>
      <c r="I43" s="36"/>
      <c r="J43" s="36">
        <v>37.0</v>
      </c>
      <c r="O43" s="14"/>
      <c r="P43" s="14"/>
      <c r="Q43" s="14"/>
      <c r="R43" s="39" t="s">
        <v>2238</v>
      </c>
      <c r="S43" s="39" t="s">
        <v>480</v>
      </c>
      <c r="T43" s="39" t="s">
        <v>481</v>
      </c>
      <c r="U43" s="39" t="s">
        <v>28</v>
      </c>
      <c r="V43" s="81">
        <v>84003.0</v>
      </c>
      <c r="W43" s="39" t="s">
        <v>35</v>
      </c>
      <c r="X43" s="36"/>
      <c r="Y43" s="37" t="str">
        <f t="shared" si="43"/>
        <v/>
      </c>
      <c r="Z43" s="37">
        <v>44734.0</v>
      </c>
      <c r="AA43" s="36" t="s">
        <v>4417</v>
      </c>
      <c r="AB43" s="36" t="str">
        <f t="shared" si="31"/>
        <v/>
      </c>
      <c r="AC43" s="38" t="str">
        <f t="shared" si="32"/>
        <v/>
      </c>
      <c r="AD43" s="146" t="s">
        <v>4418</v>
      </c>
      <c r="AF43" s="14"/>
      <c r="AG43" s="14"/>
      <c r="AH43" s="14"/>
      <c r="AI43" s="14"/>
      <c r="AJ43" s="14"/>
      <c r="AK43" s="14"/>
      <c r="AL43" s="14"/>
    </row>
    <row r="44" ht="14.25" customHeight="1">
      <c r="A44" s="39">
        <v>10.0</v>
      </c>
      <c r="B44" s="37">
        <v>44736.0</v>
      </c>
      <c r="C44" s="38">
        <f t="shared" si="22"/>
        <v>1176</v>
      </c>
      <c r="D44" s="39" t="s">
        <v>4419</v>
      </c>
      <c r="E44" s="39">
        <v>58770.0</v>
      </c>
      <c r="F44" s="36" t="s">
        <v>52</v>
      </c>
      <c r="G44" s="36"/>
      <c r="H44" s="36"/>
      <c r="I44" s="36"/>
      <c r="J44" s="36">
        <v>38.0</v>
      </c>
      <c r="K44" s="36"/>
      <c r="L44" s="36"/>
      <c r="M44" s="36"/>
      <c r="N44" s="36"/>
      <c r="O44" s="36" t="str">
        <f t="shared" ref="O44:P44" si="45">IF(M44&gt;0,1,"")</f>
        <v/>
      </c>
      <c r="P44" s="36" t="str">
        <f t="shared" si="45"/>
        <v/>
      </c>
      <c r="Q44" s="36"/>
      <c r="R44" s="39" t="s">
        <v>1856</v>
      </c>
      <c r="S44" s="44" t="s">
        <v>1857</v>
      </c>
      <c r="T44" s="44" t="s">
        <v>243</v>
      </c>
      <c r="U44" s="44" t="s">
        <v>28</v>
      </c>
      <c r="V44" s="167">
        <v>84062.0</v>
      </c>
      <c r="W44" s="44" t="s">
        <v>35</v>
      </c>
      <c r="X44" s="36"/>
      <c r="Y44" s="37" t="str">
        <f t="shared" si="43"/>
        <v/>
      </c>
      <c r="Z44" s="37">
        <v>44736.0</v>
      </c>
      <c r="AA44" s="36" t="s">
        <v>4420</v>
      </c>
      <c r="AB44" s="36" t="str">
        <f t="shared" si="31"/>
        <v/>
      </c>
      <c r="AC44" s="38" t="str">
        <f t="shared" si="32"/>
        <v/>
      </c>
      <c r="AD44" s="146" t="s">
        <v>4421</v>
      </c>
      <c r="AF44" s="14"/>
      <c r="AG44" s="14"/>
      <c r="AH44" s="56"/>
      <c r="AI44" s="56"/>
      <c r="AJ44" s="14"/>
      <c r="AK44" s="14"/>
      <c r="AL44" s="14"/>
    </row>
    <row r="45" ht="14.25" customHeight="1">
      <c r="A45" s="56">
        <v>8.0</v>
      </c>
      <c r="B45" s="149">
        <v>44462.0</v>
      </c>
      <c r="C45" s="150">
        <f t="shared" si="22"/>
        <v>1450</v>
      </c>
      <c r="D45" s="56" t="s">
        <v>2493</v>
      </c>
      <c r="E45" s="56">
        <v>25280.0</v>
      </c>
      <c r="F45" s="151" t="s">
        <v>52</v>
      </c>
      <c r="G45" s="151"/>
      <c r="H45" s="151"/>
      <c r="I45" s="151"/>
      <c r="J45" s="151">
        <v>37.0</v>
      </c>
      <c r="K45" s="151"/>
      <c r="L45" s="151"/>
      <c r="M45" s="151"/>
      <c r="N45" s="151"/>
      <c r="O45" s="151"/>
      <c r="P45" s="151"/>
      <c r="Q45" s="151"/>
      <c r="R45" s="56" t="s">
        <v>2494</v>
      </c>
      <c r="S45" s="67" t="s">
        <v>2495</v>
      </c>
      <c r="T45" s="67" t="s">
        <v>2093</v>
      </c>
      <c r="U45" s="67" t="s">
        <v>28</v>
      </c>
      <c r="V45" s="116">
        <v>84060.0</v>
      </c>
      <c r="W45" s="67" t="s">
        <v>2094</v>
      </c>
      <c r="X45" s="152"/>
      <c r="Y45" s="153" t="str">
        <f t="shared" si="43"/>
        <v/>
      </c>
      <c r="Z45" s="149">
        <v>44739.0</v>
      </c>
      <c r="AA45" s="151" t="s">
        <v>4422</v>
      </c>
      <c r="AB45" s="151" t="str">
        <f t="shared" si="31"/>
        <v/>
      </c>
      <c r="AC45" s="150" t="str">
        <f t="shared" si="32"/>
        <v/>
      </c>
      <c r="AD45" s="56" t="s">
        <v>4423</v>
      </c>
      <c r="AF45" s="14"/>
      <c r="AG45" s="14"/>
      <c r="AH45" s="14"/>
      <c r="AI45" s="14"/>
      <c r="AJ45" s="14"/>
      <c r="AK45" s="14"/>
      <c r="AL45" s="14"/>
    </row>
    <row r="46" ht="14.25" customHeight="1">
      <c r="A46" s="14">
        <v>12.0</v>
      </c>
      <c r="B46" s="30">
        <v>44596.0</v>
      </c>
      <c r="C46" s="31">
        <f t="shared" si="22"/>
        <v>1316</v>
      </c>
      <c r="D46" s="14" t="s">
        <v>2791</v>
      </c>
      <c r="E46" s="34">
        <v>22522.0</v>
      </c>
      <c r="F46" s="27" t="s">
        <v>52</v>
      </c>
      <c r="G46" s="27"/>
      <c r="H46" s="27"/>
      <c r="I46" s="27"/>
      <c r="J46" s="27">
        <v>50.0</v>
      </c>
      <c r="K46" s="27"/>
      <c r="L46" s="27"/>
      <c r="M46" s="27"/>
      <c r="N46" s="27"/>
      <c r="O46" s="45" t="str">
        <f t="shared" ref="O46:P46" si="46">IF(M46&gt;0,1,"")</f>
        <v/>
      </c>
      <c r="P46" s="45" t="str">
        <f t="shared" si="46"/>
        <v/>
      </c>
      <c r="Q46" s="45"/>
      <c r="R46" s="14" t="s">
        <v>1409</v>
      </c>
      <c r="S46" s="35" t="s">
        <v>1410</v>
      </c>
      <c r="T46" s="35" t="s">
        <v>186</v>
      </c>
      <c r="U46" s="35" t="s">
        <v>28</v>
      </c>
      <c r="V46" s="144">
        <v>84124.0</v>
      </c>
      <c r="W46" s="35" t="s">
        <v>29</v>
      </c>
      <c r="X46" s="42"/>
      <c r="Y46" s="29" t="str">
        <f t="shared" si="43"/>
        <v/>
      </c>
      <c r="Z46" s="30">
        <v>44741.0</v>
      </c>
      <c r="AA46" s="27" t="s">
        <v>4424</v>
      </c>
      <c r="AB46" s="27" t="str">
        <f t="shared" si="31"/>
        <v/>
      </c>
      <c r="AC46" s="31" t="str">
        <f t="shared" si="32"/>
        <v/>
      </c>
      <c r="AD46" s="14" t="s">
        <v>4425</v>
      </c>
      <c r="AF46" s="14"/>
      <c r="AG46" s="14"/>
      <c r="AH46" s="14"/>
      <c r="AI46" s="14"/>
      <c r="AJ46" s="14"/>
      <c r="AK46" s="14"/>
      <c r="AL46" s="14"/>
    </row>
    <row r="47" ht="14.25" customHeight="1">
      <c r="A47" s="14">
        <v>8.0</v>
      </c>
      <c r="B47" s="30">
        <v>44768.0</v>
      </c>
      <c r="C47" s="31">
        <f t="shared" si="22"/>
        <v>1144</v>
      </c>
      <c r="D47" s="14" t="s">
        <v>4426</v>
      </c>
      <c r="E47" s="34">
        <v>107396.0</v>
      </c>
      <c r="F47" s="27" t="s">
        <v>52</v>
      </c>
      <c r="G47" s="27">
        <v>28.0</v>
      </c>
      <c r="H47" s="27">
        <v>3.0</v>
      </c>
      <c r="I47" s="27">
        <v>1.0</v>
      </c>
      <c r="J47" s="27">
        <v>32.0</v>
      </c>
      <c r="K47" s="27"/>
      <c r="L47" s="27"/>
      <c r="M47" s="27"/>
      <c r="N47" s="27"/>
      <c r="O47" s="45" t="str">
        <f t="shared" ref="O47:P47" si="47">IF(M47&gt;0,1,"")</f>
        <v/>
      </c>
      <c r="P47" s="45" t="str">
        <f t="shared" si="47"/>
        <v/>
      </c>
      <c r="Q47" s="45"/>
      <c r="R47" s="14" t="s">
        <v>597</v>
      </c>
      <c r="S47" s="35" t="s">
        <v>599</v>
      </c>
      <c r="T47" s="35" t="s">
        <v>600</v>
      </c>
      <c r="U47" s="35" t="s">
        <v>28</v>
      </c>
      <c r="V47" s="144">
        <v>84118.0</v>
      </c>
      <c r="W47" s="35" t="s">
        <v>29</v>
      </c>
      <c r="X47" s="42"/>
      <c r="Y47" s="29" t="str">
        <f t="shared" si="43"/>
        <v/>
      </c>
      <c r="Z47" s="30">
        <v>44768.0</v>
      </c>
      <c r="AA47" s="27" t="s">
        <v>4426</v>
      </c>
      <c r="AB47" s="27" t="str">
        <f t="shared" si="31"/>
        <v/>
      </c>
      <c r="AC47" s="31" t="str">
        <f t="shared" si="32"/>
        <v/>
      </c>
      <c r="AD47" s="14" t="s">
        <v>4427</v>
      </c>
      <c r="AF47" s="14"/>
      <c r="AG47" s="14"/>
      <c r="AH47" s="14"/>
      <c r="AI47" s="14"/>
      <c r="AJ47" s="14"/>
      <c r="AK47" s="14"/>
      <c r="AL47" s="14"/>
    </row>
    <row r="48" ht="14.25" customHeight="1">
      <c r="A48" s="32">
        <v>8.0</v>
      </c>
      <c r="B48" s="46">
        <v>44775.0</v>
      </c>
      <c r="C48" s="31">
        <f t="shared" si="22"/>
        <v>1137</v>
      </c>
      <c r="D48" s="32" t="s">
        <v>4428</v>
      </c>
      <c r="E48" s="32">
        <v>126722.0</v>
      </c>
      <c r="F48" s="48" t="s">
        <v>52</v>
      </c>
      <c r="G48" s="48">
        <v>32.0</v>
      </c>
      <c r="H48" s="48">
        <v>3.0</v>
      </c>
      <c r="I48" s="48">
        <v>1.0</v>
      </c>
      <c r="J48" s="48">
        <v>36.0</v>
      </c>
      <c r="K48" s="48"/>
      <c r="L48" s="48"/>
      <c r="M48" s="48">
        <v>4.0</v>
      </c>
      <c r="N48" s="48">
        <v>0.0</v>
      </c>
      <c r="O48" s="45">
        <f t="shared" ref="O48:P48" si="48">IF(M48&gt;0,1,"")</f>
        <v>1</v>
      </c>
      <c r="P48" s="45" t="str">
        <f t="shared" si="48"/>
        <v/>
      </c>
      <c r="Q48" s="45"/>
      <c r="R48" s="32" t="s">
        <v>349</v>
      </c>
      <c r="S48" s="51" t="s">
        <v>350</v>
      </c>
      <c r="T48" s="51" t="s">
        <v>351</v>
      </c>
      <c r="U48" s="51" t="s">
        <v>28</v>
      </c>
      <c r="V48" s="115">
        <v>84083.0</v>
      </c>
      <c r="W48" s="51" t="s">
        <v>75</v>
      </c>
      <c r="X48" s="55"/>
      <c r="Y48" s="46" t="str">
        <f t="shared" si="43"/>
        <v/>
      </c>
      <c r="Z48" s="30">
        <v>44775.0</v>
      </c>
      <c r="AA48" s="27" t="s">
        <v>4429</v>
      </c>
      <c r="AB48" s="48" t="str">
        <f t="shared" si="31"/>
        <v/>
      </c>
      <c r="AC48" s="47" t="str">
        <f t="shared" si="32"/>
        <v/>
      </c>
      <c r="AD48" s="14" t="s">
        <v>4430</v>
      </c>
      <c r="AE48" s="53"/>
      <c r="AF48" s="14"/>
      <c r="AG48" s="14"/>
      <c r="AH48" s="14"/>
      <c r="AI48" s="14"/>
      <c r="AJ48" s="14"/>
      <c r="AK48" s="14"/>
      <c r="AL48" s="14"/>
    </row>
    <row r="49" ht="14.25" customHeight="1">
      <c r="A49" s="14">
        <v>12.0</v>
      </c>
      <c r="B49" s="30">
        <v>44777.0</v>
      </c>
      <c r="C49" s="31">
        <f t="shared" si="22"/>
        <v>1135</v>
      </c>
      <c r="D49" s="14" t="s">
        <v>4431</v>
      </c>
      <c r="E49" s="34">
        <v>11467.0</v>
      </c>
      <c r="F49" s="27" t="s">
        <v>52</v>
      </c>
      <c r="G49" s="27">
        <v>42.0</v>
      </c>
      <c r="H49" s="27">
        <v>4.0</v>
      </c>
      <c r="I49" s="27">
        <v>1.0</v>
      </c>
      <c r="J49" s="27">
        <v>47.0</v>
      </c>
      <c r="K49" s="27"/>
      <c r="L49" s="27"/>
      <c r="M49" s="27"/>
      <c r="N49" s="27"/>
      <c r="O49" s="45" t="str">
        <f t="shared" ref="O49:P49" si="49">IF(M49&gt;0,1,"")</f>
        <v/>
      </c>
      <c r="P49" s="45" t="str">
        <f t="shared" si="49"/>
        <v/>
      </c>
      <c r="Q49" s="45"/>
      <c r="R49" s="14" t="s">
        <v>4432</v>
      </c>
      <c r="S49" s="35" t="s">
        <v>462</v>
      </c>
      <c r="T49" s="35" t="s">
        <v>453</v>
      </c>
      <c r="U49" s="35" t="s">
        <v>28</v>
      </c>
      <c r="V49" s="144">
        <v>84084.0</v>
      </c>
      <c r="W49" s="35" t="s">
        <v>29</v>
      </c>
      <c r="X49" s="42"/>
      <c r="Y49" s="29" t="str">
        <f t="shared" si="43"/>
        <v/>
      </c>
      <c r="Z49" s="30">
        <v>44777.0</v>
      </c>
      <c r="AA49" s="27" t="s">
        <v>4433</v>
      </c>
      <c r="AB49" s="27" t="str">
        <f t="shared" si="31"/>
        <v/>
      </c>
      <c r="AC49" s="31" t="str">
        <f t="shared" si="32"/>
        <v/>
      </c>
      <c r="AD49" s="14" t="s">
        <v>4434</v>
      </c>
      <c r="AF49" s="14"/>
      <c r="AG49" s="14"/>
      <c r="AH49" s="14"/>
      <c r="AI49" s="14"/>
      <c r="AJ49" s="14"/>
      <c r="AK49" s="14"/>
      <c r="AL49" s="14"/>
    </row>
    <row r="50" ht="14.25" customHeight="1">
      <c r="A50" s="39">
        <v>16.0</v>
      </c>
      <c r="B50" s="37">
        <v>44796.0</v>
      </c>
      <c r="C50" s="38">
        <f t="shared" si="22"/>
        <v>1116</v>
      </c>
      <c r="D50" s="39" t="s">
        <v>4435</v>
      </c>
      <c r="E50" s="40">
        <v>108426.0</v>
      </c>
      <c r="F50" s="36" t="s">
        <v>52</v>
      </c>
      <c r="G50" s="36">
        <v>56.0</v>
      </c>
      <c r="H50" s="36">
        <v>4.0</v>
      </c>
      <c r="I50" s="36">
        <v>1.0</v>
      </c>
      <c r="J50" s="36">
        <v>61.0</v>
      </c>
      <c r="O50" s="14"/>
      <c r="P50" s="14"/>
      <c r="Q50" s="14"/>
      <c r="R50" s="39" t="s">
        <v>816</v>
      </c>
      <c r="S50" s="39" t="s">
        <v>817</v>
      </c>
      <c r="T50" s="39" t="s">
        <v>179</v>
      </c>
      <c r="U50" s="39" t="s">
        <v>28</v>
      </c>
      <c r="V50" s="81">
        <v>84043.0</v>
      </c>
      <c r="W50" s="39" t="s">
        <v>35</v>
      </c>
      <c r="X50" s="36"/>
      <c r="Y50" s="37" t="str">
        <f t="shared" si="43"/>
        <v/>
      </c>
      <c r="Z50" s="37">
        <v>44796.0</v>
      </c>
      <c r="AA50" s="36" t="s">
        <v>4436</v>
      </c>
      <c r="AB50" s="36" t="str">
        <f t="shared" si="31"/>
        <v/>
      </c>
      <c r="AC50" s="38" t="str">
        <f t="shared" si="32"/>
        <v/>
      </c>
      <c r="AD50" s="146" t="s">
        <v>4437</v>
      </c>
      <c r="AE50" s="14"/>
      <c r="AF50" s="14"/>
      <c r="AG50" s="14"/>
      <c r="AH50" s="14"/>
      <c r="AI50" s="14"/>
      <c r="AJ50" s="14"/>
      <c r="AK50" s="14"/>
      <c r="AL50" s="14"/>
    </row>
    <row r="51" ht="14.25" customHeight="1">
      <c r="A51" s="14">
        <v>12.0</v>
      </c>
      <c r="B51" s="30">
        <v>44740.0</v>
      </c>
      <c r="C51" s="31">
        <f t="shared" si="22"/>
        <v>1172</v>
      </c>
      <c r="D51" s="14" t="s">
        <v>4438</v>
      </c>
      <c r="E51" s="34">
        <v>37737.0</v>
      </c>
      <c r="F51" s="27" t="s">
        <v>52</v>
      </c>
      <c r="G51" s="27">
        <v>38.0</v>
      </c>
      <c r="H51" s="27">
        <v>4.0</v>
      </c>
      <c r="I51" s="27">
        <v>1.0</v>
      </c>
      <c r="J51" s="27">
        <v>43.0</v>
      </c>
      <c r="K51" s="27"/>
      <c r="L51" s="27"/>
      <c r="M51" s="27"/>
      <c r="N51" s="27"/>
      <c r="O51" s="45" t="str">
        <f t="shared" ref="O51:P51" si="50">IF(M51&gt;0,1,"")</f>
        <v/>
      </c>
      <c r="P51" s="45" t="str">
        <f t="shared" si="50"/>
        <v/>
      </c>
      <c r="Q51" s="45"/>
      <c r="R51" s="14" t="s">
        <v>624</v>
      </c>
      <c r="S51" s="35" t="s">
        <v>626</v>
      </c>
      <c r="T51" s="35" t="s">
        <v>186</v>
      </c>
      <c r="U51" s="35" t="s">
        <v>28</v>
      </c>
      <c r="V51" s="144">
        <v>84117.0</v>
      </c>
      <c r="W51" s="35" t="s">
        <v>29</v>
      </c>
      <c r="X51" s="42"/>
      <c r="Y51" s="29" t="str">
        <f t="shared" si="43"/>
        <v/>
      </c>
      <c r="Z51" s="30">
        <v>44827.0</v>
      </c>
      <c r="AA51" s="27" t="s">
        <v>4439</v>
      </c>
      <c r="AB51" s="27" t="str">
        <f t="shared" si="31"/>
        <v/>
      </c>
      <c r="AC51" s="31" t="str">
        <f t="shared" si="32"/>
        <v/>
      </c>
      <c r="AD51" s="14" t="s">
        <v>4440</v>
      </c>
      <c r="AF51" s="14"/>
      <c r="AG51" s="14"/>
      <c r="AH51" s="14"/>
      <c r="AI51" s="14"/>
      <c r="AJ51" s="56"/>
      <c r="AK51" s="56"/>
      <c r="AL51" s="56"/>
    </row>
    <row r="52" ht="14.25" customHeight="1">
      <c r="A52" s="14">
        <v>8.0</v>
      </c>
      <c r="B52" s="30">
        <v>44827.0</v>
      </c>
      <c r="C52" s="31">
        <f t="shared" si="22"/>
        <v>1085</v>
      </c>
      <c r="D52" s="14" t="s">
        <v>4441</v>
      </c>
      <c r="E52" s="34">
        <v>1.223352E7</v>
      </c>
      <c r="F52" s="27" t="s">
        <v>52</v>
      </c>
      <c r="G52" s="27">
        <v>28.0</v>
      </c>
      <c r="H52" s="27">
        <v>3.0</v>
      </c>
      <c r="I52" s="27">
        <v>1.0</v>
      </c>
      <c r="J52" s="27">
        <v>32.0</v>
      </c>
      <c r="K52" s="27"/>
      <c r="L52" s="27"/>
      <c r="M52" s="27"/>
      <c r="N52" s="27"/>
      <c r="O52" s="45" t="str">
        <f t="shared" ref="O52:P52" si="51">IF(M52&gt;0,1,"")</f>
        <v/>
      </c>
      <c r="P52" s="45" t="str">
        <f t="shared" si="51"/>
        <v/>
      </c>
      <c r="Q52" s="45"/>
      <c r="R52" s="14" t="s">
        <v>1786</v>
      </c>
      <c r="S52" s="35" t="s">
        <v>1787</v>
      </c>
      <c r="T52" s="35" t="s">
        <v>186</v>
      </c>
      <c r="U52" s="35" t="s">
        <v>28</v>
      </c>
      <c r="V52" s="144">
        <v>84106.0</v>
      </c>
      <c r="W52" s="35" t="s">
        <v>29</v>
      </c>
      <c r="X52" s="42"/>
      <c r="Y52" s="29" t="str">
        <f t="shared" si="43"/>
        <v/>
      </c>
      <c r="Z52" s="30">
        <v>44827.0</v>
      </c>
      <c r="AA52" s="27" t="s">
        <v>4442</v>
      </c>
      <c r="AB52" s="27" t="str">
        <f t="shared" si="31"/>
        <v/>
      </c>
      <c r="AC52" s="31" t="str">
        <f t="shared" si="32"/>
        <v/>
      </c>
      <c r="AD52" s="14" t="s">
        <v>4443</v>
      </c>
      <c r="AE52" s="14"/>
      <c r="AF52" s="14"/>
      <c r="AG52" s="14"/>
      <c r="AH52" s="14"/>
      <c r="AI52" s="14"/>
      <c r="AJ52" s="14"/>
      <c r="AK52" s="14"/>
      <c r="AL52" s="14"/>
    </row>
    <row r="53" ht="14.25" customHeight="1">
      <c r="A53" s="14">
        <v>12.0</v>
      </c>
      <c r="B53" s="30">
        <v>44621.0</v>
      </c>
      <c r="C53" s="31">
        <f t="shared" si="22"/>
        <v>1291</v>
      </c>
      <c r="D53" s="14" t="s">
        <v>2843</v>
      </c>
      <c r="E53" s="34">
        <v>60030.0</v>
      </c>
      <c r="F53" s="27" t="s">
        <v>52</v>
      </c>
      <c r="G53" s="27"/>
      <c r="H53" s="27"/>
      <c r="I53" s="27"/>
      <c r="J53" s="27">
        <v>57.0</v>
      </c>
      <c r="K53" s="27"/>
      <c r="L53" s="27"/>
      <c r="M53" s="27"/>
      <c r="N53" s="27"/>
      <c r="O53" s="45" t="str">
        <f t="shared" ref="O53:P53" si="52">IF(M53&gt;0,1,"")</f>
        <v/>
      </c>
      <c r="P53" s="45" t="str">
        <f t="shared" si="52"/>
        <v/>
      </c>
      <c r="Q53" s="45"/>
      <c r="R53" s="14" t="s">
        <v>1476</v>
      </c>
      <c r="S53" s="35" t="s">
        <v>1477</v>
      </c>
      <c r="T53" s="35" t="s">
        <v>292</v>
      </c>
      <c r="U53" s="35" t="s">
        <v>28</v>
      </c>
      <c r="V53" s="144">
        <v>84119.0</v>
      </c>
      <c r="W53" s="35" t="s">
        <v>29</v>
      </c>
      <c r="X53" s="42"/>
      <c r="Y53" s="29" t="str">
        <f t="shared" si="43"/>
        <v/>
      </c>
      <c r="Z53" s="30">
        <v>44827.0</v>
      </c>
      <c r="AA53" s="27" t="s">
        <v>4444</v>
      </c>
      <c r="AB53" s="27" t="str">
        <f t="shared" si="31"/>
        <v/>
      </c>
      <c r="AC53" s="31" t="str">
        <f t="shared" si="32"/>
        <v/>
      </c>
      <c r="AD53" s="14" t="s">
        <v>4445</v>
      </c>
      <c r="AF53" s="14"/>
      <c r="AG53" s="14"/>
      <c r="AH53" s="14"/>
      <c r="AI53" s="14"/>
      <c r="AJ53" s="14"/>
      <c r="AK53" s="14"/>
      <c r="AL53" s="14"/>
    </row>
    <row r="54" ht="14.25" customHeight="1">
      <c r="A54" s="39">
        <v>18.0</v>
      </c>
      <c r="B54" s="37">
        <v>44831.0</v>
      </c>
      <c r="C54" s="38">
        <f t="shared" si="22"/>
        <v>1081</v>
      </c>
      <c r="D54" s="39" t="s">
        <v>3241</v>
      </c>
      <c r="E54" s="40">
        <v>118751.0</v>
      </c>
      <c r="F54" s="36" t="s">
        <v>52</v>
      </c>
      <c r="G54" s="36">
        <v>64.0</v>
      </c>
      <c r="H54" s="36">
        <v>3.0</v>
      </c>
      <c r="I54" s="36">
        <v>1.0</v>
      </c>
      <c r="J54" s="36">
        <v>68.0</v>
      </c>
      <c r="O54" s="14"/>
      <c r="P54" s="14"/>
      <c r="Q54" s="14"/>
      <c r="R54" s="39" t="s">
        <v>156</v>
      </c>
      <c r="S54" s="39" t="s">
        <v>157</v>
      </c>
      <c r="T54" s="39" t="s">
        <v>149</v>
      </c>
      <c r="U54" s="39" t="s">
        <v>28</v>
      </c>
      <c r="V54" s="81">
        <v>84663.0</v>
      </c>
      <c r="W54" s="39" t="s">
        <v>35</v>
      </c>
      <c r="X54" s="36" t="s">
        <v>64</v>
      </c>
      <c r="Y54" s="37">
        <f t="shared" si="43"/>
        <v>44831</v>
      </c>
      <c r="Z54" s="37">
        <v>44887.0</v>
      </c>
      <c r="AA54" s="36" t="s">
        <v>3242</v>
      </c>
      <c r="AB54" s="36" t="str">
        <f t="shared" si="31"/>
        <v/>
      </c>
      <c r="AC54" s="38">
        <f t="shared" si="32"/>
        <v>56</v>
      </c>
      <c r="AD54" s="146" t="s">
        <v>3243</v>
      </c>
      <c r="AE54" s="14"/>
      <c r="AF54" s="14"/>
      <c r="AG54" s="14"/>
      <c r="AH54" s="14"/>
      <c r="AI54" s="14"/>
      <c r="AJ54" s="14"/>
      <c r="AK54" s="14"/>
      <c r="AL54" s="14"/>
    </row>
    <row r="55" ht="14.25" customHeight="1">
      <c r="A55" s="14">
        <v>6.0</v>
      </c>
      <c r="B55" s="30">
        <v>44824.0</v>
      </c>
      <c r="C55" s="31">
        <f t="shared" si="22"/>
        <v>1088</v>
      </c>
      <c r="D55" s="14" t="s">
        <v>4446</v>
      </c>
      <c r="E55" s="34">
        <v>92634.0</v>
      </c>
      <c r="F55" s="27" t="s">
        <v>52</v>
      </c>
      <c r="G55" s="27">
        <v>24.0</v>
      </c>
      <c r="H55" s="27">
        <v>4.0</v>
      </c>
      <c r="I55" s="27">
        <v>1.0</v>
      </c>
      <c r="J55" s="27">
        <v>29.0</v>
      </c>
      <c r="K55" s="27"/>
      <c r="L55" s="27"/>
      <c r="M55" s="27"/>
      <c r="N55" s="27"/>
      <c r="O55" s="45" t="str">
        <f t="shared" ref="O55:P55" si="53">IF(M55&gt;0,1,"")</f>
        <v/>
      </c>
      <c r="P55" s="45" t="str">
        <f t="shared" si="53"/>
        <v/>
      </c>
      <c r="Q55" s="45"/>
      <c r="R55" s="14" t="s">
        <v>1067</v>
      </c>
      <c r="S55" s="35" t="s">
        <v>1068</v>
      </c>
      <c r="T55" s="35" t="s">
        <v>186</v>
      </c>
      <c r="U55" s="35" t="s">
        <v>28</v>
      </c>
      <c r="V55" s="144">
        <v>84105.0</v>
      </c>
      <c r="W55" s="35" t="s">
        <v>29</v>
      </c>
      <c r="X55" s="42"/>
      <c r="Y55" s="29" t="str">
        <f t="shared" si="43"/>
        <v/>
      </c>
      <c r="Z55" s="30">
        <v>44838.0</v>
      </c>
      <c r="AA55" s="27" t="s">
        <v>4447</v>
      </c>
      <c r="AB55" s="27" t="str">
        <f t="shared" si="31"/>
        <v/>
      </c>
      <c r="AC55" s="31" t="str">
        <f t="shared" si="32"/>
        <v/>
      </c>
      <c r="AD55" s="14" t="s">
        <v>4404</v>
      </c>
      <c r="AF55" s="14"/>
      <c r="AG55" s="14"/>
      <c r="AH55" s="14"/>
      <c r="AI55" s="14"/>
      <c r="AJ55" s="14"/>
      <c r="AK55" s="14"/>
      <c r="AL55" s="14"/>
    </row>
    <row r="56" ht="14.25" customHeight="1">
      <c r="A56" s="14"/>
      <c r="B56" s="30"/>
      <c r="C56" s="31"/>
      <c r="D56" s="14"/>
      <c r="F56" s="27"/>
      <c r="G56" s="27"/>
      <c r="H56" s="27"/>
      <c r="I56" s="27"/>
      <c r="J56" s="27"/>
      <c r="K56" s="27"/>
      <c r="L56" s="27"/>
      <c r="M56" s="27"/>
      <c r="N56" s="27"/>
      <c r="O56" s="45"/>
      <c r="P56" s="45"/>
      <c r="Q56" s="45"/>
      <c r="R56" s="14"/>
      <c r="S56" s="35"/>
      <c r="T56" s="35"/>
      <c r="U56" s="35"/>
      <c r="V56" s="144"/>
      <c r="W56" s="35"/>
      <c r="X56" s="42"/>
      <c r="Y56" s="29"/>
      <c r="Z56" s="30"/>
      <c r="AA56" s="27"/>
      <c r="AB56" s="27"/>
      <c r="AC56" s="31"/>
      <c r="AD56" s="14"/>
      <c r="AF56" s="14"/>
      <c r="AG56" s="14"/>
      <c r="AH56" s="14"/>
      <c r="AI56" s="14"/>
      <c r="AJ56" s="14"/>
      <c r="AK56" s="14"/>
      <c r="AL56" s="14"/>
    </row>
    <row r="57" ht="14.25" customHeight="1">
      <c r="A57" s="59">
        <v>8.0</v>
      </c>
      <c r="B57" s="60">
        <v>44768.0</v>
      </c>
      <c r="C57" s="31">
        <f>B$3-B57</f>
        <v>1144</v>
      </c>
      <c r="D57" s="59" t="s">
        <v>3188</v>
      </c>
      <c r="E57" s="59">
        <v>57942.0</v>
      </c>
      <c r="F57" s="45" t="s">
        <v>52</v>
      </c>
      <c r="G57" s="45">
        <v>28.0</v>
      </c>
      <c r="H57" s="45">
        <v>3.0</v>
      </c>
      <c r="I57" s="45">
        <v>1.0</v>
      </c>
      <c r="J57" s="45">
        <v>32.0</v>
      </c>
      <c r="K57" s="45"/>
      <c r="L57" s="45"/>
      <c r="M57" s="45">
        <v>4.0</v>
      </c>
      <c r="N57" s="45">
        <v>0.0</v>
      </c>
      <c r="O57" s="45">
        <f t="shared" ref="O57:P57" si="54">IF(M57&gt;0,1,"")</f>
        <v>1</v>
      </c>
      <c r="P57" s="45" t="str">
        <f t="shared" si="54"/>
        <v/>
      </c>
      <c r="Q57" s="45"/>
      <c r="R57" s="59" t="s">
        <v>586</v>
      </c>
      <c r="S57" s="62" t="s">
        <v>587</v>
      </c>
      <c r="T57" s="62" t="s">
        <v>186</v>
      </c>
      <c r="U57" s="62" t="s">
        <v>28</v>
      </c>
      <c r="V57" s="114">
        <v>84106.0</v>
      </c>
      <c r="W57" s="62" t="s">
        <v>29</v>
      </c>
      <c r="X57" s="64"/>
      <c r="Y57" s="60" t="str">
        <f>IF(X57="V",B57,IF(X57="C",B57,""))</f>
        <v/>
      </c>
      <c r="Z57" s="30">
        <v>44907.0</v>
      </c>
      <c r="AA57" s="45" t="s">
        <v>4448</v>
      </c>
      <c r="AB57" s="27" t="str">
        <f>IF(X57="V",B$3-Y57,IF(X57="C","",""))</f>
        <v/>
      </c>
      <c r="AC57" s="31" t="str">
        <f>IF(X57="","",IF(X57="V","",IF(X57="C",Z57-Y57,"Yikes")))</f>
        <v/>
      </c>
      <c r="AD57" s="59" t="s">
        <v>4449</v>
      </c>
      <c r="AF57" s="14"/>
      <c r="AG57" s="14"/>
      <c r="AH57" s="14"/>
      <c r="AI57" s="14"/>
      <c r="AJ57" s="14"/>
      <c r="AK57" s="14"/>
      <c r="AL57" s="14"/>
    </row>
    <row r="58" ht="14.25" customHeight="1">
      <c r="A58" s="14"/>
      <c r="B58" s="35" t="s">
        <v>4450</v>
      </c>
      <c r="C58" s="27"/>
      <c r="D58" s="14"/>
      <c r="F58" s="27"/>
      <c r="G58" s="14"/>
      <c r="H58" s="14"/>
      <c r="I58" s="14"/>
      <c r="J58" s="27"/>
      <c r="K58" s="27"/>
      <c r="L58" s="27"/>
      <c r="M58" s="27"/>
      <c r="N58" s="27"/>
      <c r="O58" s="27"/>
      <c r="P58" s="27"/>
      <c r="Q58" s="27"/>
      <c r="R58" s="14"/>
      <c r="S58" s="14"/>
      <c r="T58" s="14"/>
      <c r="U58" s="14"/>
      <c r="V58" s="66"/>
      <c r="W58" s="14"/>
      <c r="X58" s="27"/>
      <c r="Y58" s="29"/>
      <c r="Z58" s="14"/>
      <c r="AA58" s="27"/>
      <c r="AB58" s="27" t="str">
        <f>IF(X58="V",B$3-Y58,IF(X58="Resolved","",""))</f>
        <v/>
      </c>
      <c r="AC58" s="31" t="str">
        <f>IF(X58="","",IF(X58="V","",IF(X58="Resolved",Z58-Y58,"Yikes")))</f>
        <v/>
      </c>
      <c r="AD58" s="14"/>
      <c r="AE58" s="14"/>
      <c r="AF58" s="14"/>
    </row>
    <row r="59" ht="14.25" customHeight="1">
      <c r="A59" s="14"/>
      <c r="B59" s="35"/>
      <c r="C59" s="27"/>
      <c r="D59" s="14"/>
      <c r="F59" s="27"/>
      <c r="G59" s="14"/>
      <c r="H59" s="14"/>
      <c r="I59" s="14"/>
      <c r="J59" s="27"/>
      <c r="K59" s="27"/>
      <c r="L59" s="27"/>
      <c r="M59" s="27"/>
      <c r="N59" s="27"/>
      <c r="O59" s="27"/>
      <c r="P59" s="27"/>
      <c r="Q59" s="27"/>
      <c r="R59" s="14"/>
      <c r="S59" s="14"/>
      <c r="T59" s="14"/>
      <c r="U59" s="14"/>
      <c r="V59" s="66"/>
      <c r="W59" s="14"/>
      <c r="X59" s="27"/>
      <c r="Y59" s="29"/>
      <c r="Z59" s="14"/>
      <c r="AA59" s="27"/>
      <c r="AB59" s="27"/>
      <c r="AC59" s="31"/>
      <c r="AD59" s="14"/>
      <c r="AE59" s="14"/>
      <c r="AF59" s="14"/>
    </row>
    <row r="60" ht="14.25" customHeight="1">
      <c r="A60" s="14">
        <v>16.0</v>
      </c>
      <c r="B60" s="30">
        <v>44830.0</v>
      </c>
      <c r="C60" s="31">
        <f>B$3-B60</f>
        <v>1082</v>
      </c>
      <c r="D60" s="14" t="s">
        <v>4451</v>
      </c>
      <c r="E60" s="34">
        <v>117932.0</v>
      </c>
      <c r="F60" s="27" t="s">
        <v>52</v>
      </c>
      <c r="G60" s="27">
        <v>80.0</v>
      </c>
      <c r="H60" s="27">
        <v>4.0</v>
      </c>
      <c r="I60" s="27">
        <v>2.0</v>
      </c>
      <c r="J60" s="27">
        <v>86.0</v>
      </c>
      <c r="K60" s="27"/>
      <c r="L60" s="27"/>
      <c r="M60" s="27"/>
      <c r="N60" s="27"/>
      <c r="O60" s="45" t="str">
        <f>IF(M60&gt;0,1,"")</f>
        <v/>
      </c>
      <c r="P60" s="45" t="str">
        <f>IF(N29&gt;0,1,"")</f>
        <v/>
      </c>
      <c r="Q60" s="45"/>
      <c r="R60" s="14" t="s">
        <v>826</v>
      </c>
      <c r="S60" s="14" t="s">
        <v>2533</v>
      </c>
      <c r="T60" s="14" t="s">
        <v>453</v>
      </c>
      <c r="U60" s="14" t="s">
        <v>28</v>
      </c>
      <c r="V60" s="66">
        <v>84084.0</v>
      </c>
      <c r="W60" s="14" t="s">
        <v>29</v>
      </c>
      <c r="X60" s="27"/>
      <c r="Y60" s="30" t="str">
        <f>IF(X60="V",B60,IF(X60="C",B60,""))</f>
        <v/>
      </c>
      <c r="Z60" s="30">
        <v>44932.0</v>
      </c>
      <c r="AA60" s="27" t="s">
        <v>4452</v>
      </c>
      <c r="AB60" s="27" t="str">
        <f>IF(X60="V",B$3-Y60,IF(X60="C","",""))</f>
        <v/>
      </c>
      <c r="AC60" s="31" t="str">
        <f>IF(X60="","",IF(X60="V","",IF(X60="C",Z60-Y60,"Yikes")))</f>
        <v/>
      </c>
      <c r="AD60" s="14" t="s">
        <v>4453</v>
      </c>
      <c r="AF60" s="14"/>
      <c r="AG60" s="14"/>
      <c r="AH60" s="59"/>
      <c r="AI60" s="59"/>
      <c r="AJ60" s="14"/>
      <c r="AK60" s="14"/>
      <c r="AL60" s="14"/>
    </row>
    <row r="61" ht="14.25" customHeight="1">
      <c r="A61" s="14"/>
      <c r="B61" s="14" t="s">
        <v>4454</v>
      </c>
      <c r="C61" s="27"/>
      <c r="D61" s="14"/>
      <c r="F61" s="27"/>
      <c r="G61" s="14"/>
      <c r="H61" s="14"/>
      <c r="I61" s="14"/>
      <c r="J61" s="27"/>
      <c r="K61" s="27"/>
      <c r="L61" s="27"/>
      <c r="M61" s="27"/>
      <c r="N61" s="27"/>
      <c r="O61" s="27"/>
      <c r="P61" s="27"/>
      <c r="Q61" s="27"/>
      <c r="R61" s="14"/>
      <c r="S61" s="14"/>
      <c r="T61" s="14"/>
      <c r="U61" s="14"/>
      <c r="V61" s="66"/>
      <c r="W61" s="14"/>
      <c r="X61" s="27"/>
      <c r="Y61" s="29"/>
      <c r="Z61" s="14"/>
      <c r="AA61" s="27"/>
      <c r="AB61" s="27" t="str">
        <f>IF(X61="V",B$3-Y61,IF(X61="Resolved","",""))</f>
        <v/>
      </c>
      <c r="AC61" s="31" t="str">
        <f>IF(X61="","",IF(X61="V","",IF(X61="Resolved",Z61-Y61,"Yikes")))</f>
        <v/>
      </c>
      <c r="AD61" s="14"/>
      <c r="AE61" s="14"/>
      <c r="AF61" s="14"/>
    </row>
    <row r="62" ht="14.25" customHeight="1">
      <c r="A62" s="14"/>
      <c r="B62" s="14"/>
      <c r="C62" s="27"/>
      <c r="D62" s="14"/>
      <c r="F62" s="27"/>
      <c r="G62" s="14"/>
      <c r="H62" s="14"/>
      <c r="I62" s="14"/>
      <c r="J62" s="27"/>
      <c r="K62" s="27"/>
      <c r="L62" s="27"/>
      <c r="M62" s="27"/>
      <c r="N62" s="27"/>
      <c r="O62" s="27"/>
      <c r="P62" s="27"/>
      <c r="Q62" s="27"/>
      <c r="R62" s="14"/>
      <c r="S62" s="14"/>
      <c r="T62" s="14"/>
      <c r="U62" s="14"/>
      <c r="V62" s="66"/>
      <c r="W62" s="14"/>
      <c r="X62" s="27"/>
      <c r="Y62" s="29"/>
      <c r="Z62" s="14"/>
      <c r="AA62" s="27"/>
      <c r="AB62" s="27"/>
      <c r="AC62" s="31"/>
      <c r="AD62" s="14"/>
      <c r="AE62" s="14"/>
      <c r="AF62" s="14"/>
    </row>
    <row r="63" ht="14.25" customHeight="1">
      <c r="A63" s="39">
        <v>10.0</v>
      </c>
      <c r="B63" s="37">
        <v>44726.0</v>
      </c>
      <c r="C63" s="38">
        <f>B$3-B63</f>
        <v>1186</v>
      </c>
      <c r="D63" s="39" t="s">
        <v>4455</v>
      </c>
      <c r="E63" s="40">
        <v>61270.0</v>
      </c>
      <c r="F63" s="36" t="s">
        <v>52</v>
      </c>
      <c r="G63" s="36"/>
      <c r="H63" s="36"/>
      <c r="I63" s="36"/>
      <c r="J63" s="36">
        <v>38.0</v>
      </c>
      <c r="O63" s="14"/>
      <c r="P63" s="14"/>
      <c r="Q63" s="14"/>
      <c r="R63" s="39" t="s">
        <v>162</v>
      </c>
      <c r="S63" s="39" t="s">
        <v>163</v>
      </c>
      <c r="T63" s="39" t="s">
        <v>149</v>
      </c>
      <c r="U63" s="39" t="s">
        <v>28</v>
      </c>
      <c r="V63" s="81">
        <v>84663.0</v>
      </c>
      <c r="W63" s="39" t="s">
        <v>35</v>
      </c>
      <c r="X63" s="36"/>
      <c r="Y63" s="37" t="str">
        <f>IF(X63="V",B63,IF(X63="C",B63,""))</f>
        <v/>
      </c>
      <c r="Z63" s="37">
        <v>44992.0</v>
      </c>
      <c r="AA63" s="36" t="s">
        <v>4456</v>
      </c>
      <c r="AB63" s="36" t="str">
        <f>IF(X63="V",B$3-Y63,IF(X63="C","",""))</f>
        <v/>
      </c>
      <c r="AC63" s="38" t="str">
        <f>IF(X63="","",IF(X63="V","",IF(X63="C",Z63-Y63,"Yikes")))</f>
        <v/>
      </c>
      <c r="AD63" s="146" t="s">
        <v>4457</v>
      </c>
      <c r="AF63" s="14"/>
      <c r="AG63" s="14"/>
      <c r="AH63" s="14"/>
      <c r="AI63" s="14"/>
      <c r="AJ63" s="14"/>
      <c r="AK63" s="14"/>
      <c r="AL63" s="14"/>
    </row>
    <row r="64" ht="14.25" customHeight="1">
      <c r="A64" s="14"/>
      <c r="B64" s="14" t="s">
        <v>4458</v>
      </c>
      <c r="C64" s="27"/>
      <c r="D64" s="14"/>
      <c r="F64" s="27"/>
      <c r="G64" s="14"/>
      <c r="H64" s="14"/>
      <c r="I64" s="14"/>
      <c r="J64" s="27"/>
      <c r="K64" s="27"/>
      <c r="L64" s="27"/>
      <c r="M64" s="27"/>
      <c r="N64" s="27"/>
      <c r="O64" s="27"/>
      <c r="P64" s="27"/>
      <c r="Q64" s="27"/>
      <c r="R64" s="14"/>
      <c r="S64" s="14"/>
      <c r="T64" s="14"/>
      <c r="U64" s="14"/>
      <c r="V64" s="66"/>
      <c r="W64" s="14"/>
      <c r="X64" s="27"/>
      <c r="Y64" s="29"/>
      <c r="Z64" s="14"/>
      <c r="AA64" s="27"/>
      <c r="AB64" s="27" t="str">
        <f>IF(X64="V",B$3-Y64,IF(X64="Resolved","",""))</f>
        <v/>
      </c>
      <c r="AC64" s="31" t="str">
        <f>IF(X64="","",IF(X64="V","",IF(X64="Resolved",Z64-Y64,"Yikes")))</f>
        <v/>
      </c>
      <c r="AD64" s="14"/>
      <c r="AE64" s="14"/>
      <c r="AF64" s="14"/>
    </row>
    <row r="65" ht="14.25" customHeight="1">
      <c r="A65" s="14"/>
      <c r="B65" s="14"/>
      <c r="C65" s="27"/>
      <c r="D65" s="14"/>
      <c r="F65" s="27"/>
      <c r="G65" s="14"/>
      <c r="H65" s="14"/>
      <c r="I65" s="14"/>
      <c r="J65" s="27"/>
      <c r="K65" s="27"/>
      <c r="L65" s="27"/>
      <c r="M65" s="27"/>
      <c r="N65" s="27"/>
      <c r="O65" s="27"/>
      <c r="P65" s="27"/>
      <c r="Q65" s="27"/>
      <c r="R65" s="14"/>
      <c r="S65" s="14"/>
      <c r="T65" s="14"/>
      <c r="U65" s="14"/>
      <c r="V65" s="66"/>
      <c r="W65" s="14"/>
      <c r="X65" s="27"/>
      <c r="Y65" s="29"/>
      <c r="Z65" s="14"/>
      <c r="AA65" s="27"/>
      <c r="AB65" s="27"/>
      <c r="AC65" s="31"/>
      <c r="AD65" s="14"/>
      <c r="AE65" s="14"/>
      <c r="AF65" s="14"/>
    </row>
    <row r="66" ht="14.25" customHeight="1">
      <c r="A66" s="56">
        <v>8.0</v>
      </c>
      <c r="B66" s="149">
        <v>44739.0</v>
      </c>
      <c r="C66" s="150">
        <f>B$3-B66</f>
        <v>1173</v>
      </c>
      <c r="D66" s="56" t="s">
        <v>3167</v>
      </c>
      <c r="E66" s="56">
        <v>25280.0</v>
      </c>
      <c r="F66" s="151" t="s">
        <v>52</v>
      </c>
      <c r="G66" s="151">
        <v>32.0</v>
      </c>
      <c r="H66" s="151">
        <v>3.0</v>
      </c>
      <c r="I66" s="151">
        <v>1.0</v>
      </c>
      <c r="J66" s="151">
        <v>36.0</v>
      </c>
      <c r="K66" s="151"/>
      <c r="L66" s="151"/>
      <c r="M66" s="151"/>
      <c r="N66" s="151"/>
      <c r="O66" s="151"/>
      <c r="P66" s="151"/>
      <c r="Q66" s="151"/>
      <c r="R66" s="56" t="s">
        <v>3168</v>
      </c>
      <c r="S66" s="67" t="s">
        <v>2495</v>
      </c>
      <c r="T66" s="67" t="s">
        <v>2093</v>
      </c>
      <c r="U66" s="67" t="s">
        <v>28</v>
      </c>
      <c r="V66" s="116">
        <v>84060.0</v>
      </c>
      <c r="W66" s="67" t="s">
        <v>2094</v>
      </c>
      <c r="X66" s="152"/>
      <c r="Y66" s="153" t="str">
        <f>IF(X66="V",B66,IF(X66="C",B66,""))</f>
        <v/>
      </c>
      <c r="Z66" s="149">
        <v>44998.0</v>
      </c>
      <c r="AA66" s="151" t="s">
        <v>4459</v>
      </c>
      <c r="AB66" s="151" t="str">
        <f>IF(X66="V",B$3-Y66,IF(X66="C","",""))</f>
        <v/>
      </c>
      <c r="AC66" s="150" t="str">
        <f>IF(X66="","",IF(X66="V","",IF(X66="C",Z66-Y66,"Yikes")))</f>
        <v/>
      </c>
      <c r="AD66" s="56" t="s">
        <v>4460</v>
      </c>
      <c r="AF66" s="14"/>
      <c r="AG66" s="14"/>
      <c r="AH66" s="14"/>
      <c r="AI66" s="14"/>
      <c r="AJ66" s="14"/>
      <c r="AK66" s="14"/>
      <c r="AL66" s="14"/>
    </row>
    <row r="67" ht="14.25" customHeight="1">
      <c r="A67" s="14"/>
      <c r="B67" s="14" t="s">
        <v>4461</v>
      </c>
      <c r="C67" s="27"/>
      <c r="D67" s="14"/>
      <c r="F67" s="27"/>
      <c r="G67" s="14"/>
      <c r="H67" s="14"/>
      <c r="I67" s="14"/>
      <c r="J67" s="27"/>
      <c r="K67" s="27"/>
      <c r="L67" s="27"/>
      <c r="M67" s="27"/>
      <c r="N67" s="27"/>
      <c r="O67" s="27"/>
      <c r="P67" s="27"/>
      <c r="Q67" s="27"/>
      <c r="R67" s="14"/>
      <c r="S67" s="14"/>
      <c r="T67" s="14"/>
      <c r="U67" s="14"/>
      <c r="V67" s="66"/>
      <c r="W67" s="14"/>
      <c r="X67" s="27"/>
      <c r="Y67" s="29"/>
      <c r="Z67" s="14"/>
      <c r="AA67" s="27"/>
      <c r="AB67" s="27" t="str">
        <f>IF(X67="V",B$3-Y67,IF(X67="Resolved","",""))</f>
        <v/>
      </c>
      <c r="AC67" s="31" t="str">
        <f>IF(X67="","",IF(X67="V","",IF(X67="Resolved",Z67-Y67,"Yikes")))</f>
        <v/>
      </c>
      <c r="AD67" s="14"/>
      <c r="AE67" s="14"/>
      <c r="AF67" s="14"/>
    </row>
    <row r="68" ht="14.25" customHeight="1">
      <c r="A68" s="14"/>
      <c r="B68" s="14"/>
      <c r="C68" s="27"/>
      <c r="D68" s="14"/>
      <c r="F68" s="27"/>
      <c r="G68" s="14"/>
      <c r="H68" s="14"/>
      <c r="I68" s="14"/>
      <c r="J68" s="27"/>
      <c r="K68" s="27"/>
      <c r="L68" s="27"/>
      <c r="M68" s="27"/>
      <c r="N68" s="27"/>
      <c r="O68" s="27"/>
      <c r="P68" s="27"/>
      <c r="Q68" s="27"/>
      <c r="R68" s="14"/>
      <c r="S68" s="14"/>
      <c r="T68" s="14"/>
      <c r="U68" s="14"/>
      <c r="V68" s="66"/>
      <c r="W68" s="14"/>
      <c r="X68" s="27"/>
      <c r="Y68" s="29"/>
      <c r="Z68" s="14"/>
      <c r="AA68" s="27"/>
      <c r="AB68" s="27"/>
      <c r="AC68" s="31"/>
      <c r="AD68" s="14"/>
      <c r="AE68" s="14"/>
      <c r="AF68" s="14"/>
    </row>
    <row r="69" ht="14.25" customHeight="1">
      <c r="A69" s="39">
        <v>8.0</v>
      </c>
      <c r="B69" s="37">
        <v>44726.0</v>
      </c>
      <c r="C69" s="38">
        <f>B$3-B69</f>
        <v>1186</v>
      </c>
      <c r="D69" s="39" t="s">
        <v>4462</v>
      </c>
      <c r="E69" s="40">
        <v>40395.0</v>
      </c>
      <c r="F69" s="36" t="s">
        <v>52</v>
      </c>
      <c r="G69" s="36"/>
      <c r="H69" s="36"/>
      <c r="I69" s="36"/>
      <c r="J69" s="36">
        <v>38.0</v>
      </c>
      <c r="O69" s="14"/>
      <c r="P69" s="14"/>
      <c r="Q69" s="14"/>
      <c r="R69" s="39" t="s">
        <v>215</v>
      </c>
      <c r="S69" s="39" t="s">
        <v>216</v>
      </c>
      <c r="T69" s="39" t="s">
        <v>149</v>
      </c>
      <c r="U69" s="39" t="s">
        <v>28</v>
      </c>
      <c r="V69" s="81">
        <v>84663.0</v>
      </c>
      <c r="W69" s="39" t="s">
        <v>35</v>
      </c>
      <c r="X69" s="36" t="s">
        <v>1642</v>
      </c>
      <c r="Y69" s="37">
        <v>45012.0</v>
      </c>
      <c r="Z69" s="37">
        <v>45012.0</v>
      </c>
      <c r="AA69" s="36" t="s">
        <v>4463</v>
      </c>
      <c r="AB69" s="36">
        <f>IF(X69="V",B$3-Y69,IF(X69="C","",""))</f>
        <v>900</v>
      </c>
      <c r="AC69" s="38" t="str">
        <f>IF(X69="","",IF(X69="V","",IF(X69="C",Z69-Y69,"Yikes")))</f>
        <v/>
      </c>
      <c r="AD69" s="146" t="s">
        <v>4464</v>
      </c>
      <c r="AE69" s="14"/>
      <c r="AF69" s="14"/>
      <c r="AG69" s="14"/>
      <c r="AH69" s="14"/>
      <c r="AI69" s="14"/>
      <c r="AJ69" s="14"/>
      <c r="AK69" s="14"/>
      <c r="AL69" s="14"/>
    </row>
    <row r="70" ht="14.25" customHeight="1">
      <c r="A70" s="14"/>
      <c r="B70" s="14" t="s">
        <v>4465</v>
      </c>
      <c r="C70" s="27"/>
      <c r="D70" s="14"/>
      <c r="F70" s="27"/>
      <c r="G70" s="14"/>
      <c r="H70" s="14"/>
      <c r="I70" s="14"/>
      <c r="J70" s="27"/>
      <c r="K70" s="27"/>
      <c r="L70" s="27"/>
      <c r="M70" s="27"/>
      <c r="N70" s="27"/>
      <c r="O70" s="27"/>
      <c r="P70" s="27"/>
      <c r="Q70" s="27"/>
      <c r="R70" s="14"/>
      <c r="S70" s="14"/>
      <c r="T70" s="14"/>
      <c r="U70" s="14"/>
      <c r="V70" s="66"/>
      <c r="W70" s="14"/>
      <c r="X70" s="27"/>
      <c r="Y70" s="29"/>
      <c r="Z70" s="14"/>
      <c r="AA70" s="27"/>
      <c r="AB70" s="27" t="str">
        <f t="shared" ref="AB70:AB75" si="55">IF(X70="V",B$3-Y70,IF(X70="Resolved","",""))</f>
        <v/>
      </c>
      <c r="AC70" s="31" t="str">
        <f t="shared" ref="AC70:AC75" si="56">IF(X70="","",IF(X70="V","",IF(X70="Resolved",Z70-Y70,"Yikes")))</f>
        <v/>
      </c>
      <c r="AD70" s="14"/>
      <c r="AE70" s="14"/>
      <c r="AF70" s="14"/>
    </row>
    <row r="71" ht="14.25" customHeight="1">
      <c r="A71" s="14"/>
      <c r="B71" s="14"/>
      <c r="C71" s="27"/>
      <c r="D71" s="14"/>
      <c r="F71" s="27"/>
      <c r="G71" s="14"/>
      <c r="H71" s="14"/>
      <c r="I71" s="14"/>
      <c r="J71" s="27"/>
      <c r="K71" s="27"/>
      <c r="L71" s="27"/>
      <c r="M71" s="27"/>
      <c r="N71" s="27"/>
      <c r="O71" s="27"/>
      <c r="P71" s="27"/>
      <c r="Q71" s="27"/>
      <c r="R71" s="14"/>
      <c r="S71" s="14"/>
      <c r="T71" s="14"/>
      <c r="U71" s="14"/>
      <c r="V71" s="66"/>
      <c r="W71" s="14"/>
      <c r="X71" s="27"/>
      <c r="Y71" s="29"/>
      <c r="Z71" s="14"/>
      <c r="AA71" s="27"/>
      <c r="AB71" s="27" t="str">
        <f t="shared" si="55"/>
        <v/>
      </c>
      <c r="AC71" s="31" t="str">
        <f t="shared" si="56"/>
        <v/>
      </c>
      <c r="AD71" s="14"/>
      <c r="AE71" s="14"/>
      <c r="AF71" s="14"/>
    </row>
    <row r="72" ht="14.25" customHeight="1">
      <c r="A72" s="14"/>
      <c r="B72" s="14"/>
      <c r="C72" s="27"/>
      <c r="D72" s="14"/>
      <c r="F72" s="27"/>
      <c r="G72" s="14"/>
      <c r="H72" s="14"/>
      <c r="I72" s="14"/>
      <c r="J72" s="27"/>
      <c r="K72" s="27"/>
      <c r="L72" s="27"/>
      <c r="M72" s="27"/>
      <c r="N72" s="27"/>
      <c r="O72" s="27"/>
      <c r="P72" s="27"/>
      <c r="Q72" s="27"/>
      <c r="R72" s="14"/>
      <c r="S72" s="14"/>
      <c r="T72" s="14"/>
      <c r="U72" s="14"/>
      <c r="V72" s="66"/>
      <c r="W72" s="14"/>
      <c r="X72" s="27"/>
      <c r="Y72" s="29"/>
      <c r="Z72" s="14"/>
      <c r="AA72" s="27"/>
      <c r="AB72" s="27" t="str">
        <f t="shared" si="55"/>
        <v/>
      </c>
      <c r="AC72" s="31" t="str">
        <f t="shared" si="56"/>
        <v/>
      </c>
      <c r="AD72" s="14"/>
      <c r="AE72" s="14"/>
      <c r="AF72" s="14"/>
    </row>
    <row r="73" ht="14.25" customHeight="1">
      <c r="A73" s="14"/>
      <c r="B73" s="14"/>
      <c r="C73" s="27"/>
      <c r="D73" s="14"/>
      <c r="F73" s="27"/>
      <c r="G73" s="14"/>
      <c r="H73" s="14"/>
      <c r="I73" s="14"/>
      <c r="J73" s="27"/>
      <c r="K73" s="27"/>
      <c r="L73" s="27"/>
      <c r="M73" s="27"/>
      <c r="N73" s="27"/>
      <c r="O73" s="27"/>
      <c r="P73" s="27"/>
      <c r="Q73" s="27"/>
      <c r="R73" s="14"/>
      <c r="S73" s="14"/>
      <c r="T73" s="14"/>
      <c r="U73" s="14"/>
      <c r="V73" s="66"/>
      <c r="W73" s="14"/>
      <c r="X73" s="27"/>
      <c r="Y73" s="29"/>
      <c r="Z73" s="14"/>
      <c r="AA73" s="27"/>
      <c r="AB73" s="27" t="str">
        <f t="shared" si="55"/>
        <v/>
      </c>
      <c r="AC73" s="31" t="str">
        <f t="shared" si="56"/>
        <v/>
      </c>
      <c r="AD73" s="14"/>
      <c r="AE73" s="14"/>
      <c r="AF73" s="14"/>
    </row>
    <row r="74" ht="14.25" customHeight="1">
      <c r="A74" s="14"/>
      <c r="B74" s="14"/>
      <c r="C74" s="27"/>
      <c r="D74" s="14"/>
      <c r="F74" s="27"/>
      <c r="G74" s="14"/>
      <c r="H74" s="14"/>
      <c r="I74" s="14"/>
      <c r="J74" s="27"/>
      <c r="K74" s="27"/>
      <c r="L74" s="27"/>
      <c r="M74" s="27"/>
      <c r="N74" s="27"/>
      <c r="O74" s="27"/>
      <c r="P74" s="27"/>
      <c r="Q74" s="27"/>
      <c r="R74" s="14"/>
      <c r="S74" s="14"/>
      <c r="T74" s="14"/>
      <c r="U74" s="14"/>
      <c r="V74" s="66"/>
      <c r="W74" s="14"/>
      <c r="X74" s="27"/>
      <c r="Y74" s="29"/>
      <c r="Z74" s="14"/>
      <c r="AA74" s="27"/>
      <c r="AB74" s="27" t="str">
        <f t="shared" si="55"/>
        <v/>
      </c>
      <c r="AC74" s="31" t="str">
        <f t="shared" si="56"/>
        <v/>
      </c>
      <c r="AD74" s="14"/>
      <c r="AE74" s="14"/>
      <c r="AF74" s="14"/>
    </row>
    <row r="75" ht="14.25" customHeight="1">
      <c r="A75" s="14"/>
      <c r="B75" s="14"/>
      <c r="C75" s="27"/>
      <c r="D75" s="14"/>
      <c r="F75" s="27"/>
      <c r="G75" s="14"/>
      <c r="H75" s="14"/>
      <c r="I75" s="14"/>
      <c r="J75" s="27"/>
      <c r="K75" s="27"/>
      <c r="L75" s="27"/>
      <c r="M75" s="27"/>
      <c r="N75" s="27"/>
      <c r="O75" s="27"/>
      <c r="P75" s="27"/>
      <c r="Q75" s="27"/>
      <c r="R75" s="14"/>
      <c r="S75" s="14"/>
      <c r="T75" s="14"/>
      <c r="U75" s="14"/>
      <c r="V75" s="66"/>
      <c r="W75" s="14"/>
      <c r="X75" s="27"/>
      <c r="Y75" s="29"/>
      <c r="Z75" s="14"/>
      <c r="AA75" s="27"/>
      <c r="AB75" s="27" t="str">
        <f t="shared" si="55"/>
        <v/>
      </c>
      <c r="AC75" s="31" t="str">
        <f t="shared" si="56"/>
        <v/>
      </c>
      <c r="AD75" s="14"/>
      <c r="AE75" s="14"/>
      <c r="AF75" s="14"/>
    </row>
    <row r="76" ht="14.25" customHeight="1">
      <c r="A76" s="14">
        <v>6.0</v>
      </c>
      <c r="B76" s="30">
        <v>44715.0</v>
      </c>
      <c r="C76" s="31">
        <f>B$3-B76</f>
        <v>1197</v>
      </c>
      <c r="D76" s="14" t="s">
        <v>4466</v>
      </c>
      <c r="E76" s="34">
        <v>45561.0</v>
      </c>
      <c r="F76" s="27" t="s">
        <v>52</v>
      </c>
      <c r="G76" s="27"/>
      <c r="H76" s="27"/>
      <c r="I76" s="27"/>
      <c r="J76" s="27">
        <v>21.0</v>
      </c>
      <c r="K76" s="27"/>
      <c r="L76" s="27"/>
      <c r="M76" s="27"/>
      <c r="N76" s="27"/>
      <c r="O76" s="45" t="str">
        <f t="shared" ref="O76:P76" si="57">IF(M76&gt;0,1,"")</f>
        <v/>
      </c>
      <c r="P76" s="45" t="str">
        <f t="shared" si="57"/>
        <v/>
      </c>
      <c r="Q76" s="45"/>
      <c r="R76" s="14" t="s">
        <v>1814</v>
      </c>
      <c r="S76" s="35" t="s">
        <v>1815</v>
      </c>
      <c r="T76" s="35" t="s">
        <v>731</v>
      </c>
      <c r="U76" s="35" t="s">
        <v>28</v>
      </c>
      <c r="V76" s="144">
        <v>84107.0</v>
      </c>
      <c r="W76" s="35" t="s">
        <v>29</v>
      </c>
      <c r="X76" s="42"/>
      <c r="Y76" s="29" t="str">
        <f>IF(X76="V",B76,IF(X76="C",B76,""))</f>
        <v/>
      </c>
      <c r="Z76" s="30">
        <v>45076.0</v>
      </c>
      <c r="AA76" s="27" t="s">
        <v>4467</v>
      </c>
      <c r="AB76" s="27" t="str">
        <f>IF(X76="V",B$3-Y76,IF(X76="C","",""))</f>
        <v/>
      </c>
      <c r="AC76" s="31" t="str">
        <f>IF(X76="","",IF(X76="V","",IF(X76="C",Z76-Y76,"Yikes")))</f>
        <v/>
      </c>
      <c r="AD76" s="14" t="s">
        <v>4468</v>
      </c>
      <c r="AE76" s="14"/>
      <c r="AF76" s="14"/>
      <c r="AG76" s="14"/>
      <c r="AH76" s="14"/>
      <c r="AI76" s="14"/>
      <c r="AJ76" s="14"/>
      <c r="AK76" s="14"/>
      <c r="AL76" s="14"/>
    </row>
    <row r="77" ht="14.25" customHeight="1">
      <c r="A77" s="14"/>
      <c r="B77" s="14" t="s">
        <v>4469</v>
      </c>
      <c r="C77" s="27"/>
      <c r="D77" s="14"/>
      <c r="F77" s="27"/>
      <c r="G77" s="14"/>
      <c r="H77" s="14"/>
      <c r="I77" s="14"/>
      <c r="J77" s="27"/>
      <c r="K77" s="27"/>
      <c r="L77" s="27"/>
      <c r="M77" s="27"/>
      <c r="N77" s="27"/>
      <c r="O77" s="27"/>
      <c r="P77" s="27"/>
      <c r="Q77" s="27"/>
      <c r="R77" s="14"/>
      <c r="S77" s="14"/>
      <c r="T77" s="14"/>
      <c r="U77" s="14"/>
      <c r="V77" s="66"/>
      <c r="W77" s="14"/>
      <c r="X77" s="27"/>
      <c r="Y77" s="29"/>
      <c r="Z77" s="14"/>
      <c r="AA77" s="27"/>
      <c r="AB77" s="27" t="str">
        <f t="shared" ref="AB77:AB78" si="58">IF(X77="V",B$3-Y77,IF(X77="Resolved","",""))</f>
        <v/>
      </c>
      <c r="AC77" s="31" t="str">
        <f t="shared" ref="AC77:AC78" si="59">IF(X77="","",IF(X77="V","",IF(X77="Resolved",Z77-Y77,"Yikes")))</f>
        <v/>
      </c>
      <c r="AD77" s="14"/>
      <c r="AE77" s="14"/>
      <c r="AF77" s="14"/>
    </row>
    <row r="78" ht="14.25" customHeight="1">
      <c r="A78" s="14"/>
      <c r="B78" s="14"/>
      <c r="C78" s="27"/>
      <c r="D78" s="14"/>
      <c r="F78" s="27"/>
      <c r="G78" s="14"/>
      <c r="H78" s="14"/>
      <c r="I78" s="14"/>
      <c r="J78" s="27"/>
      <c r="K78" s="27"/>
      <c r="L78" s="27"/>
      <c r="M78" s="27"/>
      <c r="N78" s="27"/>
      <c r="O78" s="27"/>
      <c r="P78" s="27"/>
      <c r="Q78" s="27"/>
      <c r="R78" s="14"/>
      <c r="S78" s="14"/>
      <c r="T78" s="14"/>
      <c r="U78" s="14"/>
      <c r="V78" s="66"/>
      <c r="W78" s="14"/>
      <c r="X78" s="27"/>
      <c r="Y78" s="29"/>
      <c r="Z78" s="14"/>
      <c r="AA78" s="27"/>
      <c r="AB78" s="27" t="str">
        <f t="shared" si="58"/>
        <v/>
      </c>
      <c r="AC78" s="31" t="str">
        <f t="shared" si="59"/>
        <v/>
      </c>
      <c r="AD78" s="14"/>
      <c r="AE78" s="14"/>
      <c r="AF78" s="14"/>
    </row>
    <row r="79" ht="14.25" customHeight="1">
      <c r="A79" s="14">
        <v>8.0</v>
      </c>
      <c r="B79" s="30">
        <v>44827.0</v>
      </c>
      <c r="C79" s="31">
        <f>B$3-B79</f>
        <v>1085</v>
      </c>
      <c r="D79" s="14" t="s">
        <v>4441</v>
      </c>
      <c r="E79" s="34">
        <v>1.223352E7</v>
      </c>
      <c r="F79" s="27" t="s">
        <v>52</v>
      </c>
      <c r="G79" s="27">
        <v>28.0</v>
      </c>
      <c r="H79" s="27">
        <v>3.0</v>
      </c>
      <c r="I79" s="27">
        <v>1.0</v>
      </c>
      <c r="J79" s="27">
        <v>32.0</v>
      </c>
      <c r="K79" s="27"/>
      <c r="L79" s="27"/>
      <c r="M79" s="27"/>
      <c r="N79" s="27"/>
      <c r="O79" s="45" t="str">
        <f t="shared" ref="O79:P79" si="60">IF(M79&gt;0,1,"")</f>
        <v/>
      </c>
      <c r="P79" s="45" t="str">
        <f t="shared" si="60"/>
        <v/>
      </c>
      <c r="Q79" s="45"/>
      <c r="R79" s="14" t="s">
        <v>1786</v>
      </c>
      <c r="S79" s="35" t="s">
        <v>1787</v>
      </c>
      <c r="T79" s="35" t="s">
        <v>186</v>
      </c>
      <c r="U79" s="35" t="s">
        <v>28</v>
      </c>
      <c r="V79" s="144">
        <v>84106.0</v>
      </c>
      <c r="W79" s="35" t="s">
        <v>29</v>
      </c>
      <c r="X79" s="42"/>
      <c r="Y79" s="29" t="str">
        <f>IF(X79="V",B79,IF(X79="C",B79,""))</f>
        <v/>
      </c>
      <c r="Z79" s="30">
        <v>45079.0</v>
      </c>
      <c r="AA79" s="27" t="s">
        <v>4470</v>
      </c>
      <c r="AB79" s="27" t="str">
        <f>IF(X79="V",B$3-Y79,IF(X79="C","",""))</f>
        <v/>
      </c>
      <c r="AC79" s="31" t="str">
        <f>IF(X79="","",IF(X79="V","",IF(X79="C",Z79-Y79,"Yikes")))</f>
        <v/>
      </c>
      <c r="AD79" s="14" t="s">
        <v>4471</v>
      </c>
      <c r="AE79" s="14"/>
      <c r="AF79" s="14"/>
      <c r="AG79" s="14"/>
      <c r="AH79" s="14"/>
      <c r="AI79" s="14"/>
      <c r="AJ79" s="14"/>
      <c r="AK79" s="14"/>
      <c r="AL79" s="14"/>
    </row>
    <row r="80" ht="14.25" customHeight="1">
      <c r="A80" s="14"/>
      <c r="B80" s="14" t="s">
        <v>4472</v>
      </c>
      <c r="C80" s="27"/>
      <c r="D80" s="14"/>
      <c r="F80" s="27"/>
      <c r="G80" s="14"/>
      <c r="H80" s="14"/>
      <c r="I80" s="14"/>
      <c r="J80" s="27"/>
      <c r="K80" s="27"/>
      <c r="L80" s="27"/>
      <c r="M80" s="27"/>
      <c r="N80" s="27"/>
      <c r="O80" s="27"/>
      <c r="P80" s="27"/>
      <c r="Q80" s="27"/>
      <c r="R80" s="14"/>
      <c r="S80" s="14"/>
      <c r="T80" s="14"/>
      <c r="U80" s="14"/>
      <c r="V80" s="66"/>
      <c r="W80" s="14"/>
      <c r="X80" s="27"/>
      <c r="Y80" s="29"/>
      <c r="Z80" s="14"/>
      <c r="AA80" s="27"/>
      <c r="AB80" s="27" t="str">
        <f t="shared" ref="AB80:AB81" si="61">IF(X80="V",B$3-Y80,IF(X80="Resolved","",""))</f>
        <v/>
      </c>
      <c r="AC80" s="31" t="str">
        <f t="shared" ref="AC80:AC81" si="62">IF(X80="","",IF(X80="V","",IF(X80="Resolved",Z80-Y80,"Yikes")))</f>
        <v/>
      </c>
      <c r="AD80" s="14"/>
      <c r="AE80" s="14"/>
      <c r="AF80" s="14"/>
    </row>
    <row r="81" ht="14.25" customHeight="1">
      <c r="A81" s="14"/>
      <c r="B81" s="14"/>
      <c r="C81" s="27"/>
      <c r="D81" s="14"/>
      <c r="F81" s="27"/>
      <c r="G81" s="14"/>
      <c r="H81" s="14"/>
      <c r="I81" s="14"/>
      <c r="J81" s="27"/>
      <c r="K81" s="27"/>
      <c r="L81" s="27"/>
      <c r="M81" s="27"/>
      <c r="N81" s="27"/>
      <c r="O81" s="27"/>
      <c r="P81" s="27"/>
      <c r="Q81" s="27"/>
      <c r="R81" s="14"/>
      <c r="S81" s="14"/>
      <c r="T81" s="14"/>
      <c r="U81" s="14"/>
      <c r="V81" s="66"/>
      <c r="W81" s="14"/>
      <c r="X81" s="27"/>
      <c r="Y81" s="29"/>
      <c r="Z81" s="14"/>
      <c r="AA81" s="27"/>
      <c r="AB81" s="27" t="str">
        <f t="shared" si="61"/>
        <v/>
      </c>
      <c r="AC81" s="31" t="str">
        <f t="shared" si="62"/>
        <v/>
      </c>
      <c r="AD81" s="14"/>
      <c r="AE81" s="14"/>
      <c r="AF81" s="14"/>
    </row>
    <row r="82" ht="14.25" customHeight="1">
      <c r="A82" s="14">
        <v>20.0</v>
      </c>
      <c r="B82" s="60">
        <v>44974.0</v>
      </c>
      <c r="C82" s="61">
        <f>B$3-B82</f>
        <v>938</v>
      </c>
      <c r="D82" s="59" t="s">
        <v>3518</v>
      </c>
      <c r="E82" s="59">
        <v>116515.0</v>
      </c>
      <c r="F82" s="45" t="s">
        <v>52</v>
      </c>
      <c r="G82" s="45">
        <v>100.0</v>
      </c>
      <c r="H82" s="45">
        <v>5.0</v>
      </c>
      <c r="I82" s="45">
        <v>2.0</v>
      </c>
      <c r="J82" s="45">
        <v>107.0</v>
      </c>
      <c r="K82" s="45"/>
      <c r="L82" s="45"/>
      <c r="M82" s="45">
        <v>5.0</v>
      </c>
      <c r="N82" s="45">
        <v>0.0</v>
      </c>
      <c r="O82" s="45">
        <f t="shared" ref="O82:P82" si="63">IF(M82&gt;0,1,"")</f>
        <v>1</v>
      </c>
      <c r="P82" s="45" t="str">
        <f t="shared" si="63"/>
        <v/>
      </c>
      <c r="Q82" s="45"/>
      <c r="R82" s="59" t="s">
        <v>1442</v>
      </c>
      <c r="S82" s="59" t="s">
        <v>1444</v>
      </c>
      <c r="T82" s="59" t="s">
        <v>186</v>
      </c>
      <c r="U82" s="59" t="s">
        <v>28</v>
      </c>
      <c r="V82" s="73">
        <v>84111.0</v>
      </c>
      <c r="W82" s="59" t="s">
        <v>29</v>
      </c>
      <c r="X82" s="45"/>
      <c r="Y82" s="60" t="str">
        <f>IF(X82="V",B82,IF(X82="C",B82,""))</f>
        <v/>
      </c>
      <c r="Z82" s="60">
        <v>45079.0</v>
      </c>
      <c r="AA82" s="45" t="s">
        <v>4473</v>
      </c>
      <c r="AB82" s="45" t="str">
        <f>IF(X82="V",B$3-Y82,IF(X82="C","",""))</f>
        <v/>
      </c>
      <c r="AC82" s="61" t="str">
        <f>IF(X82="","",IF(X82="V","",IF(X82="C",Z82-Y82,"Yikes")))</f>
        <v/>
      </c>
      <c r="AD82" s="59" t="s">
        <v>4474</v>
      </c>
      <c r="AF82" s="14"/>
      <c r="AG82" s="14"/>
      <c r="AH82" s="14"/>
      <c r="AI82" s="14"/>
      <c r="AJ82" s="14"/>
      <c r="AK82" s="14"/>
      <c r="AL82" s="14"/>
    </row>
    <row r="83" ht="14.25" customHeight="1">
      <c r="A83" s="14"/>
      <c r="B83" s="14" t="s">
        <v>4475</v>
      </c>
      <c r="C83" s="27"/>
      <c r="D83" s="14"/>
      <c r="F83" s="27"/>
      <c r="G83" s="14"/>
      <c r="H83" s="14"/>
      <c r="I83" s="14"/>
      <c r="J83" s="27"/>
      <c r="K83" s="27"/>
      <c r="L83" s="27"/>
      <c r="M83" s="27"/>
      <c r="N83" s="27"/>
      <c r="O83" s="27"/>
      <c r="P83" s="27"/>
      <c r="Q83" s="27"/>
      <c r="R83" s="14"/>
      <c r="S83" s="14"/>
      <c r="T83" s="14"/>
      <c r="U83" s="14"/>
      <c r="V83" s="66"/>
      <c r="W83" s="14"/>
      <c r="X83" s="27"/>
      <c r="Y83" s="29"/>
      <c r="Z83" s="14"/>
      <c r="AA83" s="27"/>
      <c r="AB83" s="27" t="str">
        <f t="shared" ref="AB83:AB84" si="64">IF(X83="V",B$3-Y83,IF(X83="Resolved","",""))</f>
        <v/>
      </c>
      <c r="AC83" s="31" t="str">
        <f t="shared" ref="AC83:AC84" si="65">IF(X83="","",IF(X83="V","",IF(X83="Resolved",Z83-Y83,"Yikes")))</f>
        <v/>
      </c>
      <c r="AD83" s="14"/>
      <c r="AE83" s="14"/>
      <c r="AF83" s="14"/>
    </row>
    <row r="84" ht="14.25" customHeight="1">
      <c r="A84" s="14"/>
      <c r="B84" s="14"/>
      <c r="C84" s="27"/>
      <c r="D84" s="14"/>
      <c r="F84" s="27"/>
      <c r="G84" s="14"/>
      <c r="H84" s="14"/>
      <c r="I84" s="14"/>
      <c r="J84" s="27"/>
      <c r="K84" s="27"/>
      <c r="L84" s="27"/>
      <c r="M84" s="27"/>
      <c r="N84" s="27"/>
      <c r="O84" s="27"/>
      <c r="P84" s="27"/>
      <c r="Q84" s="27"/>
      <c r="R84" s="14"/>
      <c r="S84" s="14"/>
      <c r="T84" s="14"/>
      <c r="U84" s="14"/>
      <c r="V84" s="66"/>
      <c r="W84" s="14"/>
      <c r="X84" s="27"/>
      <c r="Y84" s="29"/>
      <c r="Z84" s="14"/>
      <c r="AA84" s="27"/>
      <c r="AB84" s="27" t="str">
        <f t="shared" si="64"/>
        <v/>
      </c>
      <c r="AC84" s="31" t="str">
        <f t="shared" si="65"/>
        <v/>
      </c>
      <c r="AD84" s="14"/>
      <c r="AE84" s="14"/>
      <c r="AF84" s="14"/>
    </row>
    <row r="85" ht="14.25" customHeight="1">
      <c r="A85" s="14">
        <v>8.0</v>
      </c>
      <c r="B85" s="30">
        <v>44952.0</v>
      </c>
      <c r="C85" s="31">
        <f>B$3-B85</f>
        <v>960</v>
      </c>
      <c r="D85" s="14" t="s">
        <v>3376</v>
      </c>
      <c r="E85" s="34">
        <v>45245.0</v>
      </c>
      <c r="F85" s="27" t="s">
        <v>52</v>
      </c>
      <c r="G85" s="27">
        <v>24.0</v>
      </c>
      <c r="H85" s="27">
        <v>3.0</v>
      </c>
      <c r="I85" s="27">
        <v>1.0</v>
      </c>
      <c r="J85" s="27">
        <v>28.0</v>
      </c>
      <c r="K85" s="27"/>
      <c r="L85" s="27"/>
      <c r="M85" s="27"/>
      <c r="N85" s="27"/>
      <c r="O85" s="45" t="str">
        <f t="shared" ref="O85:P85" si="66">IF(M85&gt;0,1,"")</f>
        <v/>
      </c>
      <c r="P85" s="45" t="str">
        <f t="shared" si="66"/>
        <v/>
      </c>
      <c r="Q85" s="45"/>
      <c r="R85" s="14" t="s">
        <v>1153</v>
      </c>
      <c r="S85" s="35" t="s">
        <v>1154</v>
      </c>
      <c r="T85" s="35" t="s">
        <v>292</v>
      </c>
      <c r="U85" s="35" t="s">
        <v>28</v>
      </c>
      <c r="V85" s="144">
        <v>84119.0</v>
      </c>
      <c r="W85" s="35" t="s">
        <v>29</v>
      </c>
      <c r="X85" s="42"/>
      <c r="Y85" s="29" t="str">
        <f>IF(X85="V",B85,IF(X85="C",B85,""))</f>
        <v/>
      </c>
      <c r="Z85" s="30">
        <v>45205.0</v>
      </c>
      <c r="AA85" s="27" t="s">
        <v>4476</v>
      </c>
      <c r="AB85" s="27" t="str">
        <f>IF(X85="V",B$3-Y85,IF(X85="C","",""))</f>
        <v/>
      </c>
      <c r="AC85" s="31" t="str">
        <f>IF(X85="","",IF(X85="V","",IF(X85="C",Z85-Y85,"Yikes")))</f>
        <v/>
      </c>
      <c r="AD85" s="14" t="s">
        <v>3702</v>
      </c>
      <c r="AF85" s="67"/>
      <c r="AG85" s="56"/>
      <c r="AH85" s="14"/>
      <c r="AI85" s="14"/>
      <c r="AJ85" s="14"/>
      <c r="AK85" s="14"/>
      <c r="AL85" s="14"/>
    </row>
    <row r="86" ht="14.25" customHeight="1">
      <c r="A86" s="14"/>
      <c r="B86" s="14" t="s">
        <v>4477</v>
      </c>
      <c r="C86" s="27"/>
      <c r="D86" s="14"/>
      <c r="F86" s="27"/>
      <c r="G86" s="14"/>
      <c r="H86" s="14"/>
      <c r="I86" s="14"/>
      <c r="J86" s="27"/>
      <c r="K86" s="27"/>
      <c r="L86" s="27"/>
      <c r="M86" s="27"/>
      <c r="N86" s="27"/>
      <c r="O86" s="27"/>
      <c r="P86" s="27"/>
      <c r="Q86" s="27"/>
      <c r="R86" s="14"/>
      <c r="S86" s="14"/>
      <c r="T86" s="14"/>
      <c r="U86" s="14"/>
      <c r="V86" s="66"/>
      <c r="W86" s="14"/>
      <c r="X86" s="27"/>
      <c r="Y86" s="29"/>
      <c r="Z86" s="14"/>
      <c r="AA86" s="27"/>
      <c r="AB86" s="27" t="str">
        <f t="shared" ref="AB86:AB87" si="67">IF(X86="V",B$3-Y86,IF(X86="Resolved","",""))</f>
        <v/>
      </c>
      <c r="AC86" s="31" t="str">
        <f t="shared" ref="AC86:AC87" si="68">IF(X86="","",IF(X86="V","",IF(X86="Resolved",Z86-Y86,"Yikes")))</f>
        <v/>
      </c>
      <c r="AD86" s="14"/>
      <c r="AE86" s="14"/>
      <c r="AF86" s="14"/>
    </row>
    <row r="87" ht="14.25" customHeight="1">
      <c r="A87" s="14"/>
      <c r="B87" s="14"/>
      <c r="C87" s="27"/>
      <c r="D87" s="14"/>
      <c r="F87" s="27"/>
      <c r="G87" s="14"/>
      <c r="H87" s="14"/>
      <c r="I87" s="14"/>
      <c r="J87" s="27"/>
      <c r="K87" s="27"/>
      <c r="L87" s="27"/>
      <c r="M87" s="27"/>
      <c r="N87" s="27"/>
      <c r="O87" s="27"/>
      <c r="P87" s="27"/>
      <c r="Q87" s="27"/>
      <c r="R87" s="14"/>
      <c r="S87" s="14"/>
      <c r="T87" s="14"/>
      <c r="U87" s="14"/>
      <c r="V87" s="66"/>
      <c r="W87" s="14"/>
      <c r="X87" s="27"/>
      <c r="Y87" s="29"/>
      <c r="Z87" s="14"/>
      <c r="AA87" s="27"/>
      <c r="AB87" s="27" t="str">
        <f t="shared" si="67"/>
        <v/>
      </c>
      <c r="AC87" s="31" t="str">
        <f t="shared" si="68"/>
        <v/>
      </c>
      <c r="AD87" s="14"/>
      <c r="AE87" s="14"/>
      <c r="AF87" s="14"/>
    </row>
    <row r="88" ht="14.25" customHeight="1">
      <c r="A88" s="39">
        <v>4.0</v>
      </c>
      <c r="B88" s="37">
        <v>45156.0</v>
      </c>
      <c r="C88" s="38">
        <f>B$3-B88</f>
        <v>756</v>
      </c>
      <c r="D88" s="39" t="s">
        <v>3727</v>
      </c>
      <c r="E88" s="39">
        <v>1480.0</v>
      </c>
      <c r="F88" s="36" t="s">
        <v>52</v>
      </c>
      <c r="G88" s="36">
        <v>14.0</v>
      </c>
      <c r="H88" s="36">
        <v>3.0</v>
      </c>
      <c r="I88" s="36">
        <v>1.0</v>
      </c>
      <c r="J88" s="36">
        <v>18.0</v>
      </c>
      <c r="O88" s="14"/>
      <c r="P88" s="14"/>
      <c r="Q88" s="14"/>
      <c r="R88" s="39" t="s">
        <v>1849</v>
      </c>
      <c r="S88" s="44" t="s">
        <v>1850</v>
      </c>
      <c r="T88" s="39" t="s">
        <v>243</v>
      </c>
      <c r="U88" s="39" t="s">
        <v>28</v>
      </c>
      <c r="V88" s="81">
        <v>84062.0</v>
      </c>
      <c r="W88" s="39" t="s">
        <v>35</v>
      </c>
      <c r="X88" s="27"/>
      <c r="Y88" s="37" t="str">
        <f>IF(X88="V",B88,IF(X88="C",B88,""))</f>
        <v/>
      </c>
      <c r="Z88" s="37">
        <v>45230.0</v>
      </c>
      <c r="AA88" s="36" t="s">
        <v>4478</v>
      </c>
      <c r="AB88" s="36" t="str">
        <f>IF(X88="V",B$3-Y88,IF(X88="C","",""))</f>
        <v/>
      </c>
      <c r="AC88" s="38" t="str">
        <f>IF(X88="","",IF(X88="V","",IF(X88="C",Z88-Y88,"Yikes")))</f>
        <v/>
      </c>
      <c r="AD88" s="146" t="s">
        <v>4479</v>
      </c>
      <c r="AF88" s="14"/>
      <c r="AG88" s="14"/>
      <c r="AH88" s="14"/>
      <c r="AI88" s="14"/>
      <c r="AJ88" s="14"/>
      <c r="AK88" s="14"/>
      <c r="AL88" s="14"/>
    </row>
    <row r="89" ht="14.25" customHeight="1">
      <c r="A89" s="14"/>
      <c r="B89" s="14" t="s">
        <v>4480</v>
      </c>
      <c r="C89" s="27"/>
      <c r="D89" s="14"/>
      <c r="F89" s="27"/>
      <c r="G89" s="14"/>
      <c r="H89" s="14"/>
      <c r="I89" s="14"/>
      <c r="J89" s="27"/>
      <c r="K89" s="27"/>
      <c r="L89" s="27"/>
      <c r="M89" s="27"/>
      <c r="N89" s="27"/>
      <c r="O89" s="27"/>
      <c r="P89" s="27"/>
      <c r="Q89" s="27"/>
      <c r="R89" s="14"/>
      <c r="S89" s="14"/>
      <c r="T89" s="14"/>
      <c r="U89" s="14"/>
      <c r="V89" s="66"/>
      <c r="W89" s="14"/>
      <c r="X89" s="27"/>
      <c r="Y89" s="29"/>
      <c r="Z89" s="14"/>
      <c r="AA89" s="27"/>
      <c r="AB89" s="27" t="str">
        <f t="shared" ref="AB89:AB90" si="69">IF(X89="V",B$3-Y89,IF(X89="Resolved","",""))</f>
        <v/>
      </c>
      <c r="AC89" s="31" t="str">
        <f t="shared" ref="AC89:AC90" si="70">IF(X89="","",IF(X89="V","",IF(X89="Resolved",Z89-Y89,"Yikes")))</f>
        <v/>
      </c>
      <c r="AD89" s="14"/>
      <c r="AE89" s="14"/>
      <c r="AF89" s="14"/>
    </row>
    <row r="90" ht="14.25" customHeight="1">
      <c r="A90" s="14"/>
      <c r="B90" s="14"/>
      <c r="C90" s="27"/>
      <c r="D90" s="14"/>
      <c r="F90" s="27"/>
      <c r="G90" s="14"/>
      <c r="H90" s="14"/>
      <c r="I90" s="14"/>
      <c r="J90" s="27"/>
      <c r="K90" s="27"/>
      <c r="L90" s="27"/>
      <c r="M90" s="27"/>
      <c r="N90" s="27"/>
      <c r="O90" s="27"/>
      <c r="P90" s="27"/>
      <c r="Q90" s="27"/>
      <c r="R90" s="14"/>
      <c r="S90" s="14"/>
      <c r="T90" s="14"/>
      <c r="U90" s="14"/>
      <c r="V90" s="66"/>
      <c r="W90" s="14"/>
      <c r="X90" s="27"/>
      <c r="Y90" s="29"/>
      <c r="Z90" s="14"/>
      <c r="AA90" s="27"/>
      <c r="AB90" s="27" t="str">
        <f t="shared" si="69"/>
        <v/>
      </c>
      <c r="AC90" s="31" t="str">
        <f t="shared" si="70"/>
        <v/>
      </c>
      <c r="AD90" s="14"/>
      <c r="AE90" s="14"/>
      <c r="AF90" s="14"/>
    </row>
    <row r="91" ht="14.25" customHeight="1">
      <c r="A91" s="14">
        <v>8.0</v>
      </c>
      <c r="B91" s="30">
        <v>45302.0</v>
      </c>
      <c r="C91" s="31">
        <f>B$3-B91</f>
        <v>610</v>
      </c>
      <c r="D91" s="14" t="s">
        <v>3909</v>
      </c>
      <c r="E91" s="34">
        <v>4834.0</v>
      </c>
      <c r="F91" s="27" t="s">
        <v>52</v>
      </c>
      <c r="G91" s="27">
        <v>32.0</v>
      </c>
      <c r="H91" s="27">
        <v>3.0</v>
      </c>
      <c r="I91" s="27">
        <v>1.0</v>
      </c>
      <c r="J91" s="27">
        <v>36.0</v>
      </c>
      <c r="K91" s="27"/>
      <c r="L91" s="27"/>
      <c r="M91" s="27"/>
      <c r="N91" s="27"/>
      <c r="O91" s="45" t="str">
        <f t="shared" ref="O91:P91" si="71">IF(M91&gt;0,1,"")</f>
        <v/>
      </c>
      <c r="P91" s="45" t="str">
        <f t="shared" si="71"/>
        <v/>
      </c>
      <c r="Q91" s="45"/>
      <c r="R91" s="14" t="s">
        <v>364</v>
      </c>
      <c r="S91" s="35" t="s">
        <v>804</v>
      </c>
      <c r="T91" s="35" t="s">
        <v>186</v>
      </c>
      <c r="U91" s="35" t="s">
        <v>28</v>
      </c>
      <c r="V91" s="144">
        <v>84101.0</v>
      </c>
      <c r="W91" s="35" t="s">
        <v>29</v>
      </c>
      <c r="X91" s="27"/>
      <c r="Y91" s="29" t="str">
        <f>IF(X91="V",B91,IF(X91="C",B91,""))</f>
        <v/>
      </c>
      <c r="Z91" s="30">
        <v>45441.0</v>
      </c>
      <c r="AA91" s="27" t="s">
        <v>4481</v>
      </c>
      <c r="AB91" s="27" t="str">
        <f>IF(X91="V",B$3-Y91,IF(X91="C","",""))</f>
        <v/>
      </c>
      <c r="AC91" s="31" t="str">
        <f>IF(X91="","",IF(X91="V","",IF(X91="C",Z91-Y91,"Yikes")))</f>
        <v/>
      </c>
      <c r="AD91" s="14" t="s">
        <v>4482</v>
      </c>
      <c r="AF91" s="14"/>
      <c r="AG91" s="14"/>
      <c r="AH91" s="14"/>
      <c r="AI91" s="14"/>
      <c r="AJ91" s="14"/>
      <c r="AK91" s="14"/>
      <c r="AL91" s="14"/>
    </row>
    <row r="92" ht="14.25" customHeight="1">
      <c r="A92" s="14"/>
      <c r="B92" s="14" t="s">
        <v>4483</v>
      </c>
      <c r="C92" s="27"/>
      <c r="D92" s="14"/>
      <c r="F92" s="27"/>
      <c r="G92" s="14"/>
      <c r="H92" s="14"/>
      <c r="I92" s="14"/>
      <c r="J92" s="27"/>
      <c r="K92" s="27"/>
      <c r="L92" s="27"/>
      <c r="M92" s="27"/>
      <c r="N92" s="27"/>
      <c r="O92" s="27"/>
      <c r="P92" s="27"/>
      <c r="Q92" s="27"/>
      <c r="R92" s="14"/>
      <c r="S92" s="14"/>
      <c r="T92" s="14"/>
      <c r="U92" s="14"/>
      <c r="V92" s="66"/>
      <c r="W92" s="14"/>
      <c r="X92" s="27"/>
      <c r="Y92" s="29"/>
      <c r="Z92" s="14"/>
      <c r="AA92" s="27"/>
      <c r="AB92" s="27" t="str">
        <f t="shared" ref="AB92:AB93" si="72">IF(X92="V",B$3-Y92,IF(X92="Resolved","",""))</f>
        <v/>
      </c>
      <c r="AC92" s="31" t="str">
        <f t="shared" ref="AC92:AC93" si="73">IF(X92="","",IF(X92="V","",IF(X92="Resolved",Z92-Y92,"Yikes")))</f>
        <v/>
      </c>
      <c r="AD92" s="14"/>
      <c r="AE92" s="14"/>
      <c r="AF92" s="14"/>
    </row>
    <row r="93" ht="14.25" customHeight="1">
      <c r="A93" s="14"/>
      <c r="B93" s="14"/>
      <c r="C93" s="27"/>
      <c r="D93" s="14"/>
      <c r="F93" s="27"/>
      <c r="G93" s="14"/>
      <c r="H93" s="14"/>
      <c r="I93" s="14"/>
      <c r="J93" s="27"/>
      <c r="K93" s="27"/>
      <c r="L93" s="27"/>
      <c r="M93" s="27"/>
      <c r="N93" s="27"/>
      <c r="O93" s="27"/>
      <c r="P93" s="27"/>
      <c r="Q93" s="27"/>
      <c r="R93" s="14"/>
      <c r="S93" s="14"/>
      <c r="T93" s="14"/>
      <c r="U93" s="14"/>
      <c r="V93" s="66"/>
      <c r="W93" s="14"/>
      <c r="X93" s="27"/>
      <c r="Y93" s="29"/>
      <c r="Z93" s="14"/>
      <c r="AA93" s="27"/>
      <c r="AB93" s="27" t="str">
        <f t="shared" si="72"/>
        <v/>
      </c>
      <c r="AC93" s="31" t="str">
        <f t="shared" si="73"/>
        <v/>
      </c>
      <c r="AD93" s="14"/>
      <c r="AE93" s="14"/>
      <c r="AF93" s="14"/>
    </row>
    <row r="94" ht="14.25" customHeight="1">
      <c r="A94" s="14">
        <v>10.0</v>
      </c>
      <c r="B94" s="30">
        <v>45296.0</v>
      </c>
      <c r="C94" s="31">
        <f>B$3-B94</f>
        <v>616</v>
      </c>
      <c r="D94" s="14" t="s">
        <v>3898</v>
      </c>
      <c r="E94" s="34">
        <v>117607.0</v>
      </c>
      <c r="F94" s="27" t="s">
        <v>52</v>
      </c>
      <c r="G94" s="27">
        <v>50.0</v>
      </c>
      <c r="H94" s="27">
        <v>5.0</v>
      </c>
      <c r="I94" s="27">
        <v>2.0</v>
      </c>
      <c r="J94" s="27">
        <v>57.0</v>
      </c>
      <c r="K94" s="27"/>
      <c r="L94" s="27"/>
      <c r="M94" s="27"/>
      <c r="N94" s="27"/>
      <c r="O94" s="45" t="str">
        <f t="shared" ref="O94:P94" si="74">IF(M94&gt;0,1,"")</f>
        <v/>
      </c>
      <c r="P94" s="45" t="str">
        <f t="shared" si="74"/>
        <v/>
      </c>
      <c r="Q94" s="45"/>
      <c r="R94" s="14" t="s">
        <v>728</v>
      </c>
      <c r="S94" s="35" t="s">
        <v>730</v>
      </c>
      <c r="T94" s="35" t="s">
        <v>731</v>
      </c>
      <c r="U94" s="35" t="s">
        <v>28</v>
      </c>
      <c r="V94" s="144">
        <v>84107.0</v>
      </c>
      <c r="W94" s="35" t="s">
        <v>29</v>
      </c>
      <c r="X94" s="42"/>
      <c r="Y94" s="29" t="str">
        <f>IF(X94="V",B94,IF(X94="C",B94,""))</f>
        <v/>
      </c>
      <c r="Z94" s="30">
        <v>45533.0</v>
      </c>
      <c r="AA94" s="27" t="s">
        <v>4484</v>
      </c>
      <c r="AB94" s="27" t="str">
        <f>IF(X94="V",B$3-Y94,IF(X94="C","",""))</f>
        <v/>
      </c>
      <c r="AC94" s="31" t="str">
        <f>IF(X94="","",IF(X94="V","",IF(X94="C",Z94-Y94,"Yikes")))</f>
        <v/>
      </c>
      <c r="AD94" s="14" t="s">
        <v>4485</v>
      </c>
      <c r="AF94" s="14"/>
      <c r="AG94" s="14"/>
      <c r="AH94" s="14"/>
      <c r="AI94" s="14"/>
      <c r="AJ94" s="14"/>
      <c r="AK94" s="14"/>
      <c r="AL94" s="14"/>
    </row>
    <row r="95" ht="14.25" customHeight="1">
      <c r="A95" s="14"/>
      <c r="B95" s="14" t="s">
        <v>4486</v>
      </c>
      <c r="C95" s="27"/>
      <c r="D95" s="14"/>
      <c r="F95" s="27"/>
      <c r="G95" s="14"/>
      <c r="H95" s="14"/>
      <c r="I95" s="14"/>
      <c r="J95" s="27"/>
      <c r="K95" s="27"/>
      <c r="L95" s="27"/>
      <c r="M95" s="27"/>
      <c r="N95" s="27"/>
      <c r="O95" s="27"/>
      <c r="P95" s="27"/>
      <c r="Q95" s="27"/>
      <c r="R95" s="14"/>
      <c r="S95" s="14"/>
      <c r="T95" s="14"/>
      <c r="U95" s="14"/>
      <c r="V95" s="66"/>
      <c r="W95" s="14"/>
      <c r="X95" s="27"/>
      <c r="Y95" s="29"/>
      <c r="Z95" s="14"/>
      <c r="AA95" s="27"/>
      <c r="AB95" s="27" t="str">
        <f t="shared" ref="AB95:AB96" si="75">IF(X95="V",B$3-Y95,IF(X95="Resolved","",""))</f>
        <v/>
      </c>
      <c r="AC95" s="31" t="str">
        <f t="shared" ref="AC95:AC96" si="76">IF(X95="","",IF(X95="V","",IF(X95="Resolved",Z95-Y95,"Yikes")))</f>
        <v/>
      </c>
      <c r="AD95" s="14"/>
      <c r="AE95" s="14"/>
      <c r="AF95" s="14"/>
    </row>
    <row r="96" ht="14.25" customHeight="1">
      <c r="A96" s="14"/>
      <c r="B96" s="14"/>
      <c r="C96" s="27"/>
      <c r="D96" s="14"/>
      <c r="F96" s="27"/>
      <c r="G96" s="14"/>
      <c r="H96" s="14"/>
      <c r="I96" s="14"/>
      <c r="J96" s="27"/>
      <c r="K96" s="27"/>
      <c r="L96" s="27"/>
      <c r="M96" s="27"/>
      <c r="N96" s="27"/>
      <c r="O96" s="27"/>
      <c r="P96" s="27"/>
      <c r="Q96" s="27"/>
      <c r="R96" s="14"/>
      <c r="S96" s="14"/>
      <c r="T96" s="14"/>
      <c r="U96" s="14"/>
      <c r="V96" s="66"/>
      <c r="W96" s="14"/>
      <c r="X96" s="27"/>
      <c r="Y96" s="29"/>
      <c r="Z96" s="14"/>
      <c r="AA96" s="27"/>
      <c r="AB96" s="27" t="str">
        <f t="shared" si="75"/>
        <v/>
      </c>
      <c r="AC96" s="31" t="str">
        <f t="shared" si="76"/>
        <v/>
      </c>
      <c r="AD96" s="14"/>
      <c r="AE96" s="14"/>
      <c r="AF96" s="14"/>
    </row>
    <row r="97" ht="14.25" customHeight="1">
      <c r="A97" s="14">
        <v>6.0</v>
      </c>
      <c r="B97" s="37">
        <v>45692.0</v>
      </c>
      <c r="C97" s="38">
        <f>B$3-B97</f>
        <v>220</v>
      </c>
      <c r="D97" s="39" t="s">
        <v>901</v>
      </c>
      <c r="E97" s="39">
        <v>71701.0</v>
      </c>
      <c r="F97" s="36" t="s">
        <v>52</v>
      </c>
      <c r="G97" s="36">
        <v>20.0</v>
      </c>
      <c r="H97" s="36">
        <v>3.0</v>
      </c>
      <c r="I97" s="36">
        <v>1.0</v>
      </c>
      <c r="J97" s="36">
        <v>24.0</v>
      </c>
      <c r="O97" s="14"/>
      <c r="P97" s="14"/>
      <c r="Q97" s="14"/>
      <c r="R97" s="39" t="s">
        <v>902</v>
      </c>
      <c r="S97" s="44" t="s">
        <v>903</v>
      </c>
      <c r="T97" s="39" t="s">
        <v>121</v>
      </c>
      <c r="U97" s="39" t="s">
        <v>28</v>
      </c>
      <c r="V97" s="81">
        <v>84651.0</v>
      </c>
      <c r="W97" s="39" t="s">
        <v>35</v>
      </c>
      <c r="X97" s="36" t="s">
        <v>1642</v>
      </c>
      <c r="Y97" s="37">
        <f>IF(X97="V",B97,IF(X97="C",B97,""))</f>
        <v>45692</v>
      </c>
      <c r="Z97" s="37"/>
      <c r="AA97" s="36"/>
      <c r="AB97" s="36">
        <f>IF(X97="V",B$3-Y97,IF(X97="C","",""))</f>
        <v>220</v>
      </c>
      <c r="AC97" s="38" t="str">
        <f>IF(X97="","",IF(X97="V","",IF(X97="C",Z97-Y97,"Yikes")))</f>
        <v/>
      </c>
      <c r="AD97" s="39" t="s">
        <v>905</v>
      </c>
      <c r="AE97" s="14"/>
      <c r="AF97" s="14"/>
    </row>
    <row r="98" ht="14.25" customHeight="1">
      <c r="A98" s="14"/>
      <c r="B98" s="14" t="s">
        <v>4487</v>
      </c>
      <c r="C98" s="27"/>
      <c r="D98" s="14"/>
      <c r="F98" s="27"/>
      <c r="G98" s="14"/>
      <c r="H98" s="14"/>
      <c r="I98" s="14"/>
      <c r="J98" s="27"/>
      <c r="K98" s="27"/>
      <c r="L98" s="27"/>
      <c r="M98" s="27"/>
      <c r="N98" s="27"/>
      <c r="O98" s="27"/>
      <c r="P98" s="27"/>
      <c r="Q98" s="27"/>
      <c r="R98" s="14"/>
      <c r="S98" s="14"/>
      <c r="T98" s="14"/>
      <c r="U98" s="14"/>
      <c r="V98" s="66"/>
      <c r="W98" s="14"/>
      <c r="X98" s="27"/>
      <c r="Y98" s="29"/>
      <c r="Z98" s="14"/>
      <c r="AA98" s="27"/>
      <c r="AB98" s="27" t="str">
        <f t="shared" ref="AB98:AB99" si="77">IF(X98="V",B$3-Y98,IF(X98="Resolved","",""))</f>
        <v/>
      </c>
      <c r="AC98" s="31" t="str">
        <f t="shared" ref="AC98:AC99" si="78">IF(X98="","",IF(X98="V","",IF(X98="Resolved",Z98-Y98,"Yikes")))</f>
        <v/>
      </c>
      <c r="AD98" s="14"/>
      <c r="AE98" s="14"/>
      <c r="AF98" s="14"/>
    </row>
    <row r="99" ht="14.25" customHeight="1">
      <c r="A99" s="14"/>
      <c r="B99" s="14"/>
      <c r="C99" s="27"/>
      <c r="D99" s="14"/>
      <c r="F99" s="27"/>
      <c r="G99" s="14"/>
      <c r="H99" s="14"/>
      <c r="I99" s="14"/>
      <c r="J99" s="27"/>
      <c r="K99" s="27"/>
      <c r="L99" s="27"/>
      <c r="M99" s="27"/>
      <c r="N99" s="27"/>
      <c r="O99" s="27"/>
      <c r="P99" s="27"/>
      <c r="Q99" s="27"/>
      <c r="R99" s="14"/>
      <c r="S99" s="14"/>
      <c r="T99" s="14"/>
      <c r="U99" s="14"/>
      <c r="V99" s="66"/>
      <c r="W99" s="14"/>
      <c r="X99" s="27"/>
      <c r="Y99" s="29"/>
      <c r="Z99" s="14"/>
      <c r="AA99" s="27"/>
      <c r="AB99" s="27" t="str">
        <f t="shared" si="77"/>
        <v/>
      </c>
      <c r="AC99" s="31" t="str">
        <f t="shared" si="78"/>
        <v/>
      </c>
      <c r="AD99" s="14"/>
      <c r="AE99" s="14"/>
      <c r="AF99" s="14"/>
    </row>
    <row r="100" ht="14.25" customHeight="1">
      <c r="A100" s="14">
        <v>12.0</v>
      </c>
      <c r="B100" s="30">
        <v>45670.0</v>
      </c>
      <c r="C100" s="31">
        <f>B$3-B100</f>
        <v>242</v>
      </c>
      <c r="D100" s="14" t="s">
        <v>767</v>
      </c>
      <c r="E100" s="34">
        <v>31231.0</v>
      </c>
      <c r="F100" s="27" t="s">
        <v>52</v>
      </c>
      <c r="G100" s="27">
        <v>40.0</v>
      </c>
      <c r="H100" s="27">
        <v>3.0</v>
      </c>
      <c r="I100" s="27">
        <v>1.0</v>
      </c>
      <c r="J100" s="27">
        <v>44.0</v>
      </c>
      <c r="K100" s="27"/>
      <c r="L100" s="27"/>
      <c r="M100" s="27"/>
      <c r="N100" s="27"/>
      <c r="O100" s="45" t="str">
        <f t="shared" ref="O100:P100" si="79">IF(M100&gt;0,1,"")</f>
        <v/>
      </c>
      <c r="P100" s="45" t="str">
        <f t="shared" si="79"/>
        <v/>
      </c>
      <c r="Q100" s="45"/>
      <c r="R100" s="14" t="s">
        <v>768</v>
      </c>
      <c r="S100" s="35" t="s">
        <v>769</v>
      </c>
      <c r="T100" s="35" t="s">
        <v>186</v>
      </c>
      <c r="U100" s="35" t="s">
        <v>28</v>
      </c>
      <c r="V100" s="144">
        <v>84106.0</v>
      </c>
      <c r="W100" s="35" t="s">
        <v>29</v>
      </c>
      <c r="X100" s="42"/>
      <c r="Y100" s="29" t="str">
        <f>IF(X100="V",B100,IF(X100="C",B100,""))</f>
        <v/>
      </c>
      <c r="Z100" s="30">
        <v>45726.0</v>
      </c>
      <c r="AA100" s="27" t="s">
        <v>4488</v>
      </c>
      <c r="AB100" s="27" t="str">
        <f>IF(X100="V",B$3-Y100,IF(X100="C","",""))</f>
        <v/>
      </c>
      <c r="AC100" s="31" t="str">
        <f>IF(X100="","",IF(X100="V","",IF(X100="C",Z100-Y100,"Yikes")))</f>
        <v/>
      </c>
      <c r="AD100" s="14" t="s">
        <v>4489</v>
      </c>
      <c r="AF100" s="14"/>
      <c r="AG100" s="14"/>
      <c r="AH100" s="14"/>
      <c r="AI100" s="14"/>
      <c r="AJ100" s="14"/>
      <c r="AK100" s="14"/>
      <c r="AL100" s="14"/>
    </row>
    <row r="101" ht="14.25" customHeight="1">
      <c r="A101" s="14"/>
      <c r="B101" s="14" t="s">
        <v>4490</v>
      </c>
      <c r="C101" s="27"/>
      <c r="D101" s="14"/>
      <c r="F101" s="27"/>
      <c r="G101" s="14"/>
      <c r="H101" s="14"/>
      <c r="I101" s="14"/>
      <c r="J101" s="27"/>
      <c r="K101" s="27"/>
      <c r="L101" s="27"/>
      <c r="M101" s="27"/>
      <c r="N101" s="27"/>
      <c r="O101" s="27"/>
      <c r="P101" s="27"/>
      <c r="Q101" s="27"/>
      <c r="R101" s="14"/>
      <c r="S101" s="14"/>
      <c r="T101" s="14"/>
      <c r="U101" s="14"/>
      <c r="V101" s="66"/>
      <c r="W101" s="14"/>
      <c r="X101" s="27"/>
      <c r="Y101" s="29"/>
      <c r="Z101" s="14"/>
      <c r="AA101" s="27"/>
      <c r="AB101" s="27" t="str">
        <f t="shared" ref="AB101:AB102" si="80">IF(X101="V",B$3-Y101,IF(X101="Resolved","",""))</f>
        <v/>
      </c>
      <c r="AC101" s="31" t="str">
        <f t="shared" ref="AC101:AC102" si="81">IF(X101="","",IF(X101="V","",IF(X101="Resolved",Z101-Y101,"Yikes")))</f>
        <v/>
      </c>
      <c r="AD101" s="14"/>
      <c r="AE101" s="14"/>
      <c r="AF101" s="14"/>
    </row>
    <row r="102" ht="14.25" customHeight="1">
      <c r="A102" s="14"/>
      <c r="B102" s="14"/>
      <c r="C102" s="27"/>
      <c r="D102" s="14"/>
      <c r="F102" s="27"/>
      <c r="G102" s="14"/>
      <c r="H102" s="14"/>
      <c r="I102" s="14"/>
      <c r="J102" s="27"/>
      <c r="K102" s="27"/>
      <c r="L102" s="27"/>
      <c r="M102" s="27"/>
      <c r="N102" s="27"/>
      <c r="O102" s="27"/>
      <c r="P102" s="27"/>
      <c r="Q102" s="27"/>
      <c r="R102" s="14"/>
      <c r="S102" s="14"/>
      <c r="T102" s="14"/>
      <c r="U102" s="14"/>
      <c r="V102" s="66"/>
      <c r="W102" s="14"/>
      <c r="X102" s="27"/>
      <c r="Y102" s="29"/>
      <c r="Z102" s="14"/>
      <c r="AA102" s="27"/>
      <c r="AB102" s="27" t="str">
        <f t="shared" si="80"/>
        <v/>
      </c>
      <c r="AC102" s="31" t="str">
        <f t="shared" si="81"/>
        <v/>
      </c>
      <c r="AD102" s="14"/>
      <c r="AE102" s="14"/>
      <c r="AF102" s="14"/>
    </row>
    <row r="103" ht="14.25" customHeight="1">
      <c r="A103" s="14">
        <v>16.0</v>
      </c>
      <c r="B103" s="30">
        <v>45687.0</v>
      </c>
      <c r="C103" s="31">
        <f>B$3-B103</f>
        <v>225</v>
      </c>
      <c r="D103" s="14" t="s">
        <v>871</v>
      </c>
      <c r="E103" s="34">
        <v>123414.0</v>
      </c>
      <c r="F103" s="27" t="s">
        <v>52</v>
      </c>
      <c r="G103" s="27">
        <v>52.0</v>
      </c>
      <c r="H103" s="27">
        <v>4.0</v>
      </c>
      <c r="I103" s="27">
        <v>1.0</v>
      </c>
      <c r="J103" s="27">
        <v>57.0</v>
      </c>
      <c r="K103" s="27"/>
      <c r="L103" s="27"/>
      <c r="M103" s="27"/>
      <c r="N103" s="27"/>
      <c r="O103" s="45" t="str">
        <f t="shared" ref="O103:P103" si="82">IF(M103&gt;0,1,"")</f>
        <v/>
      </c>
      <c r="P103" s="45" t="str">
        <f t="shared" si="82"/>
        <v/>
      </c>
      <c r="Q103" s="45"/>
      <c r="R103" s="66" t="s">
        <v>872</v>
      </c>
      <c r="S103" s="35" t="s">
        <v>874</v>
      </c>
      <c r="T103" s="35" t="s">
        <v>453</v>
      </c>
      <c r="U103" s="35" t="s">
        <v>28</v>
      </c>
      <c r="V103" s="144">
        <v>84084.0</v>
      </c>
      <c r="W103" s="35" t="s">
        <v>29</v>
      </c>
      <c r="X103" s="42" t="s">
        <v>1642</v>
      </c>
      <c r="Y103" s="29">
        <v>45769.0</v>
      </c>
      <c r="Z103" s="30">
        <v>45769.0</v>
      </c>
      <c r="AA103" s="27" t="s">
        <v>4491</v>
      </c>
      <c r="AB103" s="27">
        <f>IF(X103="V",B$3-Y103,IF(X103="C","",""))</f>
        <v>143</v>
      </c>
      <c r="AC103" s="31" t="str">
        <f>IF(X103="","",IF(X103="V","",IF(X103="C",Z103-Y103,"Yikes")))</f>
        <v/>
      </c>
      <c r="AD103" s="14" t="s">
        <v>4492</v>
      </c>
      <c r="AF103" s="14"/>
      <c r="AG103" s="14"/>
      <c r="AH103" s="14"/>
      <c r="AI103" s="14"/>
      <c r="AJ103" s="14"/>
      <c r="AK103" s="14"/>
      <c r="AL103" s="14"/>
    </row>
    <row r="104" ht="14.25" customHeight="1">
      <c r="A104" s="14"/>
      <c r="B104" s="14" t="s">
        <v>4493</v>
      </c>
      <c r="C104" s="27"/>
      <c r="D104" s="14"/>
      <c r="F104" s="27"/>
      <c r="G104" s="14"/>
      <c r="H104" s="14"/>
      <c r="I104" s="14"/>
      <c r="J104" s="27"/>
      <c r="K104" s="27"/>
      <c r="L104" s="27"/>
      <c r="M104" s="27"/>
      <c r="N104" s="27"/>
      <c r="O104" s="27"/>
      <c r="P104" s="27"/>
      <c r="Q104" s="27"/>
      <c r="R104" s="14"/>
      <c r="S104" s="14"/>
      <c r="T104" s="14"/>
      <c r="U104" s="14"/>
      <c r="V104" s="66"/>
      <c r="W104" s="14"/>
      <c r="X104" s="27"/>
      <c r="Y104" s="29"/>
      <c r="Z104" s="14"/>
      <c r="AA104" s="27"/>
      <c r="AB104" s="27" t="str">
        <f t="shared" ref="AB104:AB105" si="83">IF(X104="V",B$3-Y104,IF(X104="Resolved","",""))</f>
        <v/>
      </c>
      <c r="AC104" s="31" t="str">
        <f t="shared" ref="AC104:AC105" si="84">IF(X104="","",IF(X104="V","",IF(X104="Resolved",Z104-Y104,"Yikes")))</f>
        <v/>
      </c>
      <c r="AD104" s="14"/>
      <c r="AE104" s="14"/>
      <c r="AF104" s="14"/>
    </row>
    <row r="105" ht="14.25" customHeight="1">
      <c r="A105" s="14"/>
      <c r="B105" s="14"/>
      <c r="C105" s="27"/>
      <c r="D105" s="14"/>
      <c r="F105" s="27"/>
      <c r="G105" s="14"/>
      <c r="H105" s="14"/>
      <c r="I105" s="14"/>
      <c r="J105" s="27"/>
      <c r="K105" s="27"/>
      <c r="L105" s="27"/>
      <c r="M105" s="27"/>
      <c r="N105" s="27"/>
      <c r="O105" s="27"/>
      <c r="P105" s="27"/>
      <c r="Q105" s="27"/>
      <c r="R105" s="14"/>
      <c r="S105" s="14"/>
      <c r="T105" s="14"/>
      <c r="U105" s="14"/>
      <c r="V105" s="66"/>
      <c r="W105" s="14"/>
      <c r="X105" s="27"/>
      <c r="Y105" s="29"/>
      <c r="Z105" s="14"/>
      <c r="AA105" s="27"/>
      <c r="AB105" s="27" t="str">
        <f t="shared" si="83"/>
        <v/>
      </c>
      <c r="AC105" s="31" t="str">
        <f t="shared" si="84"/>
        <v/>
      </c>
      <c r="AD105" s="14"/>
      <c r="AE105" s="14"/>
      <c r="AF105" s="14"/>
    </row>
    <row r="106" ht="14.25" customHeight="1">
      <c r="A106" s="14">
        <v>6.0</v>
      </c>
      <c r="B106" s="29">
        <v>45784.0</v>
      </c>
      <c r="C106" s="31">
        <f>B$3-B106</f>
        <v>128</v>
      </c>
      <c r="D106" s="14" t="s">
        <v>4494</v>
      </c>
      <c r="E106" s="34">
        <v>1.2245029E7</v>
      </c>
      <c r="F106" s="27" t="s">
        <v>52</v>
      </c>
      <c r="G106" s="14"/>
      <c r="H106" s="14"/>
      <c r="I106" s="14"/>
      <c r="J106" s="27">
        <v>24.0</v>
      </c>
      <c r="K106" s="27"/>
      <c r="L106" s="27"/>
      <c r="M106" s="27"/>
      <c r="N106" s="27"/>
      <c r="O106" s="27"/>
      <c r="P106" s="27"/>
      <c r="Q106" s="27"/>
      <c r="R106" s="14" t="s">
        <v>4495</v>
      </c>
      <c r="S106" s="14" t="s">
        <v>4496</v>
      </c>
      <c r="T106" s="14" t="s">
        <v>4497</v>
      </c>
      <c r="U106" s="14" t="s">
        <v>28</v>
      </c>
      <c r="V106" s="66">
        <v>84049.0</v>
      </c>
      <c r="W106" s="14" t="s">
        <v>4498</v>
      </c>
      <c r="X106" s="27"/>
      <c r="Y106" s="29"/>
      <c r="Z106" s="29">
        <v>45784.0</v>
      </c>
      <c r="AA106" s="27" t="s">
        <v>4494</v>
      </c>
      <c r="AB106" s="27" t="str">
        <f>IF(X106="V",B$3-Y106,IF(X106="C","",""))</f>
        <v/>
      </c>
      <c r="AC106" s="31" t="str">
        <f>IF(X106="","",IF(X106="V","",IF(X106="C",Z106-Y106,"Yikes")))</f>
        <v/>
      </c>
      <c r="AD106" s="14" t="s">
        <v>4499</v>
      </c>
      <c r="AE106" s="14"/>
      <c r="AF106" s="14"/>
    </row>
    <row r="107" ht="14.25" customHeight="1">
      <c r="A107" s="14"/>
      <c r="B107" s="14" t="s">
        <v>4500</v>
      </c>
      <c r="C107" s="27"/>
      <c r="D107" s="14"/>
      <c r="F107" s="27"/>
      <c r="G107" s="14"/>
      <c r="H107" s="14"/>
      <c r="I107" s="14"/>
      <c r="J107" s="27"/>
      <c r="K107" s="27"/>
      <c r="L107" s="27"/>
      <c r="M107" s="27"/>
      <c r="N107" s="27"/>
      <c r="O107" s="27"/>
      <c r="P107" s="27"/>
      <c r="Q107" s="27"/>
      <c r="R107" s="14"/>
      <c r="S107" s="14"/>
      <c r="T107" s="14"/>
      <c r="U107" s="14"/>
      <c r="V107" s="66"/>
      <c r="W107" s="14"/>
      <c r="X107" s="27"/>
      <c r="Y107" s="29"/>
      <c r="Z107" s="14"/>
      <c r="AA107" s="27"/>
      <c r="AB107" s="27" t="str">
        <f t="shared" ref="AB107:AB108" si="85">IF(X107="V",B$3-Y107,IF(X107="Resolved","",""))</f>
        <v/>
      </c>
      <c r="AC107" s="31" t="str">
        <f t="shared" ref="AC107:AC108" si="86">IF(X107="","",IF(X107="V","",IF(X107="Resolved",Z107-Y107,"Yikes")))</f>
        <v/>
      </c>
      <c r="AD107" s="14"/>
      <c r="AE107" s="14"/>
      <c r="AF107" s="14"/>
    </row>
    <row r="108" ht="14.25" customHeight="1">
      <c r="A108" s="14"/>
      <c r="B108" s="14"/>
      <c r="C108" s="27"/>
      <c r="D108" s="14"/>
      <c r="F108" s="27"/>
      <c r="G108" s="14"/>
      <c r="H108" s="14"/>
      <c r="I108" s="14"/>
      <c r="J108" s="27"/>
      <c r="K108" s="27"/>
      <c r="L108" s="27"/>
      <c r="M108" s="27"/>
      <c r="N108" s="27"/>
      <c r="O108" s="27"/>
      <c r="P108" s="27"/>
      <c r="Q108" s="27"/>
      <c r="R108" s="14"/>
      <c r="S108" s="14"/>
      <c r="T108" s="14"/>
      <c r="U108" s="14"/>
      <c r="V108" s="66"/>
      <c r="W108" s="14"/>
      <c r="X108" s="27"/>
      <c r="Y108" s="29"/>
      <c r="Z108" s="14"/>
      <c r="AA108" s="27"/>
      <c r="AB108" s="27" t="str">
        <f t="shared" si="85"/>
        <v/>
      </c>
      <c r="AC108" s="31" t="str">
        <f t="shared" si="86"/>
        <v/>
      </c>
      <c r="AD108" s="14"/>
      <c r="AE108" s="14"/>
      <c r="AF108" s="14"/>
    </row>
    <row r="109" ht="14.25" customHeight="1">
      <c r="A109" s="39">
        <v>18.0</v>
      </c>
      <c r="B109" s="37">
        <v>45447.0</v>
      </c>
      <c r="C109" s="38">
        <f>B$3-B109</f>
        <v>465</v>
      </c>
      <c r="D109" s="39" t="s">
        <v>4501</v>
      </c>
      <c r="E109" s="39">
        <v>85417.0</v>
      </c>
      <c r="F109" s="36" t="s">
        <v>52</v>
      </c>
      <c r="G109" s="36">
        <v>58.0</v>
      </c>
      <c r="H109" s="36">
        <v>4.0</v>
      </c>
      <c r="I109" s="36">
        <v>2.0</v>
      </c>
      <c r="J109" s="36">
        <v>64.0</v>
      </c>
      <c r="O109" s="14"/>
      <c r="P109" s="14"/>
      <c r="Q109" s="14"/>
      <c r="R109" s="39" t="s">
        <v>1640</v>
      </c>
      <c r="S109" s="44" t="s">
        <v>1641</v>
      </c>
      <c r="T109" s="39" t="s">
        <v>1627</v>
      </c>
      <c r="U109" s="39" t="s">
        <v>28</v>
      </c>
      <c r="V109" s="81">
        <v>84655.0</v>
      </c>
      <c r="W109" s="39" t="s">
        <v>35</v>
      </c>
      <c r="X109" s="36"/>
      <c r="Y109" s="37" t="str">
        <f>IF(X109="V",B109,IF(X109="C",B109,""))</f>
        <v/>
      </c>
      <c r="Z109" s="37">
        <v>45796.0</v>
      </c>
      <c r="AA109" s="36" t="s">
        <v>4502</v>
      </c>
      <c r="AB109" s="36" t="str">
        <f>IF(X109="V",B$3-Y109,IF(X109="C","",""))</f>
        <v/>
      </c>
      <c r="AC109" s="38" t="str">
        <f>IF(X109="","",IF(X109="V","",IF(X109="C",Z109-Y109,"Yikes")))</f>
        <v/>
      </c>
      <c r="AD109" s="39" t="s">
        <v>4503</v>
      </c>
      <c r="AF109" s="14"/>
      <c r="AG109" s="14"/>
      <c r="AH109" s="14"/>
      <c r="AI109" s="14"/>
      <c r="AJ109" s="14"/>
      <c r="AK109" s="14"/>
      <c r="AL109" s="14"/>
    </row>
    <row r="110" ht="14.25" customHeight="1">
      <c r="A110" s="14"/>
      <c r="B110" s="14" t="s">
        <v>4504</v>
      </c>
      <c r="C110" s="27"/>
      <c r="D110" s="14"/>
      <c r="F110" s="27"/>
      <c r="G110" s="14"/>
      <c r="H110" s="14"/>
      <c r="I110" s="14"/>
      <c r="J110" s="27"/>
      <c r="K110" s="27"/>
      <c r="L110" s="27"/>
      <c r="M110" s="27"/>
      <c r="N110" s="27"/>
      <c r="O110" s="27"/>
      <c r="P110" s="27"/>
      <c r="Q110" s="27"/>
      <c r="R110" s="14"/>
      <c r="S110" s="14"/>
      <c r="T110" s="14"/>
      <c r="U110" s="14"/>
      <c r="V110" s="66"/>
      <c r="W110" s="14"/>
      <c r="X110" s="27"/>
      <c r="Y110" s="29"/>
      <c r="Z110" s="14"/>
      <c r="AA110" s="27"/>
      <c r="AB110" s="27" t="str">
        <f t="shared" ref="AB110:AB111" si="87">IF(X110="V",B$3-Y110,IF(X110="Resolved","",""))</f>
        <v/>
      </c>
      <c r="AC110" s="31" t="str">
        <f t="shared" ref="AC110:AC111" si="88">IF(X110="","",IF(X110="V","",IF(X110="Resolved",Z110-Y110,"Yikes")))</f>
        <v/>
      </c>
      <c r="AD110" s="14"/>
      <c r="AE110" s="14"/>
      <c r="AF110" s="14"/>
    </row>
    <row r="111" ht="14.25" customHeight="1">
      <c r="A111" s="14"/>
      <c r="B111" s="14"/>
      <c r="C111" s="27"/>
      <c r="D111" s="14"/>
      <c r="F111" s="27"/>
      <c r="G111" s="14"/>
      <c r="H111" s="14"/>
      <c r="I111" s="14"/>
      <c r="J111" s="27"/>
      <c r="K111" s="27"/>
      <c r="L111" s="27"/>
      <c r="M111" s="27"/>
      <c r="N111" s="27"/>
      <c r="O111" s="27"/>
      <c r="P111" s="27"/>
      <c r="Q111" s="27"/>
      <c r="R111" s="14"/>
      <c r="S111" s="14"/>
      <c r="T111" s="14"/>
      <c r="U111" s="14"/>
      <c r="V111" s="66"/>
      <c r="W111" s="14"/>
      <c r="X111" s="27"/>
      <c r="Y111" s="29"/>
      <c r="Z111" s="14"/>
      <c r="AA111" s="27"/>
      <c r="AB111" s="27" t="str">
        <f t="shared" si="87"/>
        <v/>
      </c>
      <c r="AC111" s="31" t="str">
        <f t="shared" si="88"/>
        <v/>
      </c>
      <c r="AD111" s="14"/>
      <c r="AE111" s="14"/>
      <c r="AF111" s="14"/>
    </row>
    <row r="112" ht="14.25" customHeight="1">
      <c r="A112" s="14">
        <v>17.0</v>
      </c>
      <c r="B112" s="30">
        <v>45545.0</v>
      </c>
      <c r="C112" s="31">
        <f>B$3-B112</f>
        <v>367</v>
      </c>
      <c r="D112" s="14" t="s">
        <v>4247</v>
      </c>
      <c r="E112" s="34">
        <v>137170.0</v>
      </c>
      <c r="F112" s="27" t="s">
        <v>52</v>
      </c>
      <c r="G112" s="27">
        <v>65.0</v>
      </c>
      <c r="H112" s="27">
        <v>5.0</v>
      </c>
      <c r="I112" s="27">
        <v>2.0</v>
      </c>
      <c r="J112" s="27">
        <v>72.0</v>
      </c>
      <c r="K112" s="27"/>
      <c r="L112" s="27"/>
      <c r="M112" s="27"/>
      <c r="N112" s="27"/>
      <c r="O112" s="45" t="str">
        <f t="shared" ref="O112:P112" si="89">IF(M112&gt;0,1,"")</f>
        <v/>
      </c>
      <c r="P112" s="45" t="str">
        <f t="shared" si="89"/>
        <v/>
      </c>
      <c r="Q112" s="45"/>
      <c r="R112" s="14" t="s">
        <v>1723</v>
      </c>
      <c r="S112" s="35" t="s">
        <v>1724</v>
      </c>
      <c r="T112" s="35" t="s">
        <v>292</v>
      </c>
      <c r="U112" s="35" t="s">
        <v>28</v>
      </c>
      <c r="V112" s="144">
        <v>84120.0</v>
      </c>
      <c r="W112" s="35" t="s">
        <v>29</v>
      </c>
      <c r="X112" s="42" t="s">
        <v>1642</v>
      </c>
      <c r="Y112" s="29">
        <v>45811.0</v>
      </c>
      <c r="Z112" s="30">
        <v>45811.0</v>
      </c>
      <c r="AA112" s="27" t="s">
        <v>4505</v>
      </c>
      <c r="AB112" s="27">
        <f>IF(X112="V",B$3-Y112,IF(X112="C","",""))</f>
        <v>101</v>
      </c>
      <c r="AC112" s="31" t="str">
        <f>IF(X112="","",IF(X112="V","",IF(X112="C",Z112-Y112,"Yikes")))</f>
        <v/>
      </c>
      <c r="AD112" s="14" t="s">
        <v>4354</v>
      </c>
      <c r="AF112" s="14"/>
      <c r="AG112" s="14"/>
      <c r="AH112" s="14"/>
      <c r="AI112" s="14"/>
      <c r="AJ112" s="14"/>
      <c r="AK112" s="14"/>
      <c r="AL112" s="14"/>
    </row>
    <row r="113" ht="14.25" customHeight="1">
      <c r="A113" s="14"/>
      <c r="B113" s="14" t="s">
        <v>4506</v>
      </c>
      <c r="C113" s="27"/>
      <c r="D113" s="14"/>
      <c r="F113" s="27"/>
      <c r="G113" s="14"/>
      <c r="H113" s="14"/>
      <c r="I113" s="14"/>
      <c r="J113" s="27"/>
      <c r="K113" s="27"/>
      <c r="L113" s="27"/>
      <c r="M113" s="27"/>
      <c r="N113" s="27"/>
      <c r="O113" s="27"/>
      <c r="P113" s="27"/>
      <c r="Q113" s="27"/>
      <c r="R113" s="14"/>
      <c r="S113" s="14"/>
      <c r="T113" s="14"/>
      <c r="U113" s="14"/>
      <c r="V113" s="66"/>
      <c r="W113" s="14"/>
      <c r="X113" s="27"/>
      <c r="Y113" s="29"/>
      <c r="Z113" s="14"/>
      <c r="AA113" s="27"/>
      <c r="AB113" s="27" t="str">
        <f t="shared" ref="AB113:AB114" si="90">IF(X113="V",B$3-Y113,IF(X113="Resolved","",""))</f>
        <v/>
      </c>
      <c r="AC113" s="31" t="str">
        <f t="shared" ref="AC113:AC114" si="91">IF(X113="","",IF(X113="V","",IF(X113="Resolved",Z113-Y113,"Yikes")))</f>
        <v/>
      </c>
      <c r="AD113" s="14"/>
      <c r="AE113" s="14"/>
      <c r="AF113" s="14"/>
    </row>
    <row r="114" ht="14.25" customHeight="1">
      <c r="A114" s="14"/>
      <c r="B114" s="14"/>
      <c r="C114" s="27"/>
      <c r="D114" s="14"/>
      <c r="F114" s="27"/>
      <c r="G114" s="14"/>
      <c r="H114" s="14"/>
      <c r="I114" s="14"/>
      <c r="J114" s="27"/>
      <c r="K114" s="27"/>
      <c r="L114" s="27"/>
      <c r="M114" s="27"/>
      <c r="N114" s="27"/>
      <c r="O114" s="27"/>
      <c r="P114" s="27"/>
      <c r="Q114" s="27"/>
      <c r="R114" s="14"/>
      <c r="S114" s="14"/>
      <c r="T114" s="14"/>
      <c r="U114" s="14"/>
      <c r="V114" s="66"/>
      <c r="W114" s="14"/>
      <c r="X114" s="27"/>
      <c r="Y114" s="29"/>
      <c r="Z114" s="14"/>
      <c r="AA114" s="27"/>
      <c r="AB114" s="27" t="str">
        <f t="shared" si="90"/>
        <v/>
      </c>
      <c r="AC114" s="31" t="str">
        <f t="shared" si="91"/>
        <v/>
      </c>
      <c r="AD114" s="14"/>
      <c r="AE114" s="14"/>
      <c r="AF114" s="14"/>
    </row>
    <row r="115" ht="14.25" customHeight="1">
      <c r="A115" s="14">
        <v>12.0</v>
      </c>
      <c r="B115" s="30">
        <v>45839.0</v>
      </c>
      <c r="C115" s="31">
        <f>B$3-B115</f>
        <v>73</v>
      </c>
      <c r="D115" s="14" t="s">
        <v>1647</v>
      </c>
      <c r="E115" s="34">
        <v>117404.0</v>
      </c>
      <c r="F115" s="27" t="s">
        <v>52</v>
      </c>
      <c r="G115" s="27">
        <v>60.0</v>
      </c>
      <c r="H115" s="27">
        <v>5.0</v>
      </c>
      <c r="I115" s="27">
        <v>2.0</v>
      </c>
      <c r="J115" s="27">
        <v>67.0</v>
      </c>
      <c r="K115" s="27"/>
      <c r="L115" s="27"/>
      <c r="M115" s="27"/>
      <c r="N115" s="27"/>
      <c r="O115" s="45" t="str">
        <f t="shared" ref="O115:P115" si="92">IF(M115&gt;0,1,"")</f>
        <v/>
      </c>
      <c r="P115" s="45" t="str">
        <f t="shared" si="92"/>
        <v/>
      </c>
      <c r="Q115" s="45"/>
      <c r="R115" s="14" t="s">
        <v>1648</v>
      </c>
      <c r="S115" s="35" t="s">
        <v>1650</v>
      </c>
      <c r="T115" s="35" t="s">
        <v>453</v>
      </c>
      <c r="U115" s="35" t="s">
        <v>28</v>
      </c>
      <c r="V115" s="144">
        <v>84081.0</v>
      </c>
      <c r="W115" s="35" t="s">
        <v>29</v>
      </c>
      <c r="X115" s="42"/>
      <c r="Y115" s="29" t="str">
        <f>IF(X115="V",B115,IF(X115="C",B115,""))</f>
        <v/>
      </c>
      <c r="Z115" s="30">
        <v>45839.0</v>
      </c>
      <c r="AA115" s="27" t="s">
        <v>4507</v>
      </c>
      <c r="AB115" s="27" t="str">
        <f>IF(X115="V",B$3-Y115,IF(X115="C","",""))</f>
        <v/>
      </c>
      <c r="AC115" s="31" t="str">
        <f>IF(X115="","",IF(X115="V","",IF(X115="C",Z115-Y115,"Yikes")))</f>
        <v/>
      </c>
      <c r="AD115" s="14" t="s">
        <v>4508</v>
      </c>
      <c r="AF115" s="14"/>
      <c r="AG115" s="14"/>
      <c r="AH115" s="14"/>
      <c r="AI115" s="14"/>
      <c r="AJ115" s="14"/>
      <c r="AK115" s="14"/>
      <c r="AL115" s="14"/>
    </row>
    <row r="116" ht="14.25" customHeight="1">
      <c r="A116" s="14"/>
      <c r="B116" s="14" t="s">
        <v>4509</v>
      </c>
      <c r="C116" s="27"/>
      <c r="D116" s="14"/>
      <c r="F116" s="27"/>
      <c r="G116" s="14"/>
      <c r="H116" s="14"/>
      <c r="I116" s="14"/>
      <c r="J116" s="27"/>
      <c r="K116" s="27"/>
      <c r="L116" s="27"/>
      <c r="M116" s="27"/>
      <c r="N116" s="27"/>
      <c r="O116" s="27"/>
      <c r="P116" s="27"/>
      <c r="Q116" s="27"/>
      <c r="R116" s="14"/>
      <c r="S116" s="14"/>
      <c r="T116" s="14"/>
      <c r="U116" s="14"/>
      <c r="V116" s="66"/>
      <c r="W116" s="14"/>
      <c r="X116" s="27"/>
      <c r="Y116" s="29"/>
      <c r="Z116" s="14"/>
      <c r="AA116" s="27"/>
      <c r="AB116" s="27" t="str">
        <f t="shared" ref="AB116:AB117" si="93">IF(X116="V",B$3-Y116,IF(X116="Resolved","",""))</f>
        <v/>
      </c>
      <c r="AC116" s="31" t="str">
        <f t="shared" ref="AC116:AC117" si="94">IF(X116="","",IF(X116="V","",IF(X116="Resolved",Z116-Y116,"Yikes")))</f>
        <v/>
      </c>
      <c r="AD116" s="14"/>
      <c r="AE116" s="14"/>
      <c r="AF116" s="14"/>
    </row>
    <row r="117" ht="14.25" customHeight="1">
      <c r="A117" s="14"/>
      <c r="B117" s="14"/>
      <c r="C117" s="27"/>
      <c r="D117" s="14"/>
      <c r="F117" s="27"/>
      <c r="G117" s="14"/>
      <c r="H117" s="14"/>
      <c r="I117" s="14"/>
      <c r="J117" s="27"/>
      <c r="K117" s="27"/>
      <c r="L117" s="27"/>
      <c r="M117" s="27"/>
      <c r="N117" s="27"/>
      <c r="O117" s="27"/>
      <c r="P117" s="27"/>
      <c r="Q117" s="27"/>
      <c r="R117" s="14"/>
      <c r="S117" s="14"/>
      <c r="T117" s="14"/>
      <c r="U117" s="14"/>
      <c r="V117" s="66"/>
      <c r="W117" s="14"/>
      <c r="X117" s="27"/>
      <c r="Y117" s="29"/>
      <c r="Z117" s="14"/>
      <c r="AA117" s="27"/>
      <c r="AB117" s="27" t="str">
        <f t="shared" si="93"/>
        <v/>
      </c>
      <c r="AC117" s="31" t="str">
        <f t="shared" si="94"/>
        <v/>
      </c>
      <c r="AD117" s="14"/>
      <c r="AE117" s="14"/>
      <c r="AF117" s="14"/>
    </row>
    <row r="118" ht="14.25" customHeight="1">
      <c r="A118" s="32">
        <v>10.0</v>
      </c>
      <c r="B118" s="46">
        <v>45600.0</v>
      </c>
      <c r="C118" s="48">
        <f>B$3-B118</f>
        <v>312</v>
      </c>
      <c r="D118" s="32" t="s">
        <v>366</v>
      </c>
      <c r="E118" s="32">
        <v>126571.0</v>
      </c>
      <c r="F118" s="48" t="s">
        <v>52</v>
      </c>
      <c r="G118" s="48">
        <v>34.0</v>
      </c>
      <c r="H118" s="48">
        <v>3.0</v>
      </c>
      <c r="I118" s="48">
        <v>1.0</v>
      </c>
      <c r="J118" s="48">
        <v>38.0</v>
      </c>
      <c r="K118" s="48"/>
      <c r="L118" s="48"/>
      <c r="M118" s="48"/>
      <c r="N118" s="48"/>
      <c r="O118" s="45"/>
      <c r="P118" s="45"/>
      <c r="Q118" s="45"/>
      <c r="R118" s="32" t="s">
        <v>367</v>
      </c>
      <c r="S118" s="51" t="s">
        <v>368</v>
      </c>
      <c r="T118" s="51" t="s">
        <v>362</v>
      </c>
      <c r="U118" s="51" t="s">
        <v>28</v>
      </c>
      <c r="V118" s="115">
        <v>84074.0</v>
      </c>
      <c r="W118" s="51" t="s">
        <v>75</v>
      </c>
      <c r="X118" s="55"/>
      <c r="Y118" s="46" t="str">
        <f>IF(X118="V",B118,IF(X118="C",B118,""))</f>
        <v/>
      </c>
      <c r="Z118" s="46">
        <v>45849.0</v>
      </c>
      <c r="AA118" s="51" t="s">
        <v>4510</v>
      </c>
      <c r="AB118" s="48" t="str">
        <f>IF(X118="V",B$3-Y118,IF(X118="C","",""))</f>
        <v/>
      </c>
      <c r="AC118" s="47" t="str">
        <f>IF(X118="","",IF(X118="V","",IF(X118="C",Z118-Y118,"Yikes")))</f>
        <v/>
      </c>
      <c r="AD118" s="51" t="s">
        <v>4511</v>
      </c>
      <c r="AF118" s="14"/>
      <c r="AG118" s="14"/>
      <c r="AH118" s="14"/>
      <c r="AI118" s="14"/>
      <c r="AJ118" s="14"/>
      <c r="AK118" s="14"/>
      <c r="AL118" s="14"/>
    </row>
    <row r="119" ht="14.25" customHeight="1">
      <c r="A119" s="14"/>
      <c r="B119" s="14" t="s">
        <v>4512</v>
      </c>
      <c r="C119" s="27"/>
      <c r="D119" s="14"/>
      <c r="F119" s="27"/>
      <c r="G119" s="14"/>
      <c r="H119" s="14"/>
      <c r="I119" s="14"/>
      <c r="J119" s="27"/>
      <c r="K119" s="27"/>
      <c r="L119" s="27"/>
      <c r="M119" s="27"/>
      <c r="N119" s="27"/>
      <c r="O119" s="27"/>
      <c r="P119" s="27"/>
      <c r="Q119" s="27"/>
      <c r="R119" s="14"/>
      <c r="S119" s="14"/>
      <c r="T119" s="14"/>
      <c r="U119" s="14"/>
      <c r="V119" s="66"/>
      <c r="W119" s="14"/>
      <c r="X119" s="27"/>
      <c r="Y119" s="29"/>
      <c r="Z119" s="14"/>
      <c r="AA119" s="27"/>
      <c r="AB119" s="27" t="str">
        <f t="shared" ref="AB119:AB120" si="95">IF(X119="V",B$3-Y119,IF(X119="Resolved","",""))</f>
        <v/>
      </c>
      <c r="AC119" s="31" t="str">
        <f t="shared" ref="AC119:AC120" si="96">IF(X119="","",IF(X119="V","",IF(X119="Resolved",Z119-Y119,"Yikes")))</f>
        <v/>
      </c>
      <c r="AD119" s="14"/>
      <c r="AE119" s="14"/>
      <c r="AF119" s="14"/>
    </row>
    <row r="120" ht="14.25" customHeight="1">
      <c r="A120" s="14"/>
      <c r="B120" s="14"/>
      <c r="C120" s="27"/>
      <c r="D120" s="14"/>
      <c r="F120" s="27"/>
      <c r="G120" s="14"/>
      <c r="H120" s="14"/>
      <c r="I120" s="14"/>
      <c r="J120" s="27"/>
      <c r="K120" s="27"/>
      <c r="L120" s="27"/>
      <c r="M120" s="27"/>
      <c r="N120" s="27"/>
      <c r="O120" s="27"/>
      <c r="P120" s="27"/>
      <c r="Q120" s="27"/>
      <c r="R120" s="14"/>
      <c r="S120" s="14"/>
      <c r="T120" s="14"/>
      <c r="U120" s="14"/>
      <c r="V120" s="66"/>
      <c r="W120" s="14"/>
      <c r="X120" s="27"/>
      <c r="Y120" s="29"/>
      <c r="Z120" s="14"/>
      <c r="AA120" s="27"/>
      <c r="AB120" s="27" t="str">
        <f t="shared" si="95"/>
        <v/>
      </c>
      <c r="AC120" s="31" t="str">
        <f t="shared" si="96"/>
        <v/>
      </c>
      <c r="AD120" s="14"/>
      <c r="AE120" s="14"/>
      <c r="AF120" s="14"/>
    </row>
    <row r="121" ht="14.25" customHeight="1">
      <c r="A121" s="14">
        <v>12.0</v>
      </c>
      <c r="B121" s="149">
        <v>45860.0</v>
      </c>
      <c r="C121" s="151">
        <f>B$3-B121</f>
        <v>52</v>
      </c>
      <c r="D121" s="56" t="s">
        <v>4513</v>
      </c>
      <c r="E121" s="56">
        <v>56176.0</v>
      </c>
      <c r="F121" s="151" t="s">
        <v>52</v>
      </c>
      <c r="G121" s="151"/>
      <c r="H121" s="151"/>
      <c r="I121" s="151"/>
      <c r="J121" s="151">
        <v>4.0</v>
      </c>
      <c r="K121" s="56"/>
      <c r="L121" s="56"/>
      <c r="M121" s="56"/>
      <c r="N121" s="56"/>
      <c r="O121" s="56"/>
      <c r="P121" s="56"/>
      <c r="Q121" s="56"/>
      <c r="R121" s="56" t="s">
        <v>4514</v>
      </c>
      <c r="S121" s="56" t="s">
        <v>2475</v>
      </c>
      <c r="T121" s="56" t="s">
        <v>2093</v>
      </c>
      <c r="U121" s="56" t="s">
        <v>28</v>
      </c>
      <c r="V121" s="86">
        <v>84060.0</v>
      </c>
      <c r="W121" s="56" t="s">
        <v>2094</v>
      </c>
      <c r="X121" s="56"/>
      <c r="Y121" s="192"/>
      <c r="Z121" s="192">
        <v>45860.0</v>
      </c>
      <c r="AA121" s="56" t="s">
        <v>4513</v>
      </c>
      <c r="AB121" s="48" t="str">
        <f>IF(X121="V",B$3-Y121,IF(X121="C","",""))</f>
        <v/>
      </c>
      <c r="AC121" s="47" t="str">
        <f>IF(X121="","",IF(X121="V","",IF(X121="C",Z121-Y121,"Yikes")))</f>
        <v/>
      </c>
      <c r="AD121" s="56" t="s">
        <v>4515</v>
      </c>
      <c r="AE121" s="14"/>
      <c r="AF121" s="14"/>
    </row>
    <row r="122" ht="14.25" customHeight="1">
      <c r="A122" s="14"/>
      <c r="B122" s="14" t="s">
        <v>4516</v>
      </c>
      <c r="C122" s="27"/>
      <c r="D122" s="14"/>
      <c r="F122" s="27"/>
      <c r="G122" s="14"/>
      <c r="H122" s="14"/>
      <c r="I122" s="14"/>
      <c r="J122" s="27"/>
      <c r="K122" s="27"/>
      <c r="L122" s="27"/>
      <c r="M122" s="27"/>
      <c r="N122" s="27"/>
      <c r="O122" s="27"/>
      <c r="P122" s="27"/>
      <c r="Q122" s="27"/>
      <c r="R122" s="14"/>
      <c r="S122" s="14"/>
      <c r="T122" s="14"/>
      <c r="U122" s="14"/>
      <c r="V122" s="66"/>
      <c r="W122" s="14"/>
      <c r="X122" s="27"/>
      <c r="Y122" s="29"/>
      <c r="Z122" s="14"/>
      <c r="AA122" s="27"/>
      <c r="AB122" s="27" t="str">
        <f t="shared" ref="AB122:AB131" si="97">IF(X122="V",B$3-Y122,IF(X122="Resolved","",""))</f>
        <v/>
      </c>
      <c r="AC122" s="31" t="str">
        <f t="shared" ref="AC122:AC131" si="98">IF(X122="","",IF(X122="V","",IF(X122="Resolved",Z122-Y122,"Yikes")))</f>
        <v/>
      </c>
      <c r="AD122" s="14"/>
      <c r="AE122" s="14"/>
      <c r="AF122" s="14"/>
    </row>
    <row r="123" ht="14.25" customHeight="1">
      <c r="A123" s="14"/>
      <c r="B123" s="14"/>
      <c r="C123" s="27"/>
      <c r="D123" s="14"/>
      <c r="F123" s="27"/>
      <c r="G123" s="14"/>
      <c r="H123" s="14"/>
      <c r="I123" s="14"/>
      <c r="J123" s="27"/>
      <c r="K123" s="27"/>
      <c r="L123" s="27"/>
      <c r="M123" s="27"/>
      <c r="N123" s="27"/>
      <c r="O123" s="27"/>
      <c r="P123" s="27"/>
      <c r="Q123" s="27"/>
      <c r="R123" s="14"/>
      <c r="S123" s="14"/>
      <c r="T123" s="14"/>
      <c r="U123" s="14"/>
      <c r="V123" s="66"/>
      <c r="W123" s="14"/>
      <c r="X123" s="27"/>
      <c r="Y123" s="29"/>
      <c r="Z123" s="14"/>
      <c r="AA123" s="27"/>
      <c r="AB123" s="27" t="str">
        <f t="shared" si="97"/>
        <v/>
      </c>
      <c r="AC123" s="31" t="str">
        <f t="shared" si="98"/>
        <v/>
      </c>
      <c r="AD123" s="14"/>
      <c r="AE123" s="14"/>
      <c r="AF123" s="14"/>
    </row>
    <row r="124" ht="14.25" customHeight="1">
      <c r="A124" s="14"/>
      <c r="B124" s="14"/>
      <c r="C124" s="27"/>
      <c r="D124" s="14"/>
      <c r="F124" s="27"/>
      <c r="G124" s="14"/>
      <c r="H124" s="14"/>
      <c r="I124" s="14"/>
      <c r="J124" s="27"/>
      <c r="K124" s="27"/>
      <c r="L124" s="27"/>
      <c r="M124" s="27"/>
      <c r="N124" s="27"/>
      <c r="O124" s="27"/>
      <c r="P124" s="27"/>
      <c r="Q124" s="27"/>
      <c r="R124" s="14"/>
      <c r="S124" s="14"/>
      <c r="T124" s="14"/>
      <c r="U124" s="14"/>
      <c r="V124" s="66"/>
      <c r="W124" s="14"/>
      <c r="X124" s="27"/>
      <c r="Y124" s="29"/>
      <c r="Z124" s="14"/>
      <c r="AA124" s="27"/>
      <c r="AB124" s="27" t="str">
        <f t="shared" si="97"/>
        <v/>
      </c>
      <c r="AC124" s="31" t="str">
        <f t="shared" si="98"/>
        <v/>
      </c>
      <c r="AD124" s="14"/>
      <c r="AE124" s="14"/>
      <c r="AF124" s="14"/>
    </row>
    <row r="125" ht="14.25" customHeight="1">
      <c r="A125" s="14"/>
      <c r="B125" s="14"/>
      <c r="C125" s="27"/>
      <c r="D125" s="14"/>
      <c r="F125" s="27"/>
      <c r="G125" s="14"/>
      <c r="H125" s="14"/>
      <c r="I125" s="14"/>
      <c r="J125" s="27"/>
      <c r="K125" s="27"/>
      <c r="L125" s="27"/>
      <c r="M125" s="27"/>
      <c r="N125" s="27"/>
      <c r="O125" s="27"/>
      <c r="P125" s="27"/>
      <c r="Q125" s="27"/>
      <c r="R125" s="14"/>
      <c r="S125" s="14"/>
      <c r="T125" s="14"/>
      <c r="U125" s="14"/>
      <c r="V125" s="66"/>
      <c r="W125" s="14"/>
      <c r="X125" s="27"/>
      <c r="Y125" s="29"/>
      <c r="Z125" s="14"/>
      <c r="AA125" s="27"/>
      <c r="AB125" s="27" t="str">
        <f t="shared" si="97"/>
        <v/>
      </c>
      <c r="AC125" s="31" t="str">
        <f t="shared" si="98"/>
        <v/>
      </c>
      <c r="AD125" s="14"/>
      <c r="AE125" s="14"/>
      <c r="AF125" s="14"/>
    </row>
    <row r="126" ht="14.25" customHeight="1">
      <c r="A126" s="14"/>
      <c r="B126" s="14"/>
      <c r="C126" s="27"/>
      <c r="D126" s="14"/>
      <c r="F126" s="27"/>
      <c r="G126" s="14"/>
      <c r="H126" s="14"/>
      <c r="I126" s="14"/>
      <c r="J126" s="27"/>
      <c r="K126" s="27"/>
      <c r="L126" s="27"/>
      <c r="M126" s="27"/>
      <c r="N126" s="27"/>
      <c r="O126" s="27"/>
      <c r="P126" s="27"/>
      <c r="Q126" s="27"/>
      <c r="R126" s="14"/>
      <c r="S126" s="14"/>
      <c r="T126" s="14"/>
      <c r="U126" s="14"/>
      <c r="V126" s="66"/>
      <c r="W126" s="14"/>
      <c r="X126" s="27"/>
      <c r="Y126" s="29"/>
      <c r="Z126" s="14"/>
      <c r="AA126" s="27"/>
      <c r="AB126" s="27" t="str">
        <f t="shared" si="97"/>
        <v/>
      </c>
      <c r="AC126" s="31" t="str">
        <f t="shared" si="98"/>
        <v/>
      </c>
      <c r="AD126" s="14"/>
      <c r="AE126" s="14"/>
      <c r="AF126" s="14"/>
    </row>
    <row r="127" ht="14.25" customHeight="1">
      <c r="A127" s="14"/>
      <c r="B127" s="14"/>
      <c r="C127" s="27"/>
      <c r="D127" s="14"/>
      <c r="F127" s="27"/>
      <c r="G127" s="14"/>
      <c r="H127" s="14"/>
      <c r="I127" s="14"/>
      <c r="J127" s="27"/>
      <c r="K127" s="27"/>
      <c r="L127" s="27"/>
      <c r="M127" s="27"/>
      <c r="N127" s="27"/>
      <c r="O127" s="27"/>
      <c r="P127" s="27"/>
      <c r="Q127" s="27"/>
      <c r="R127" s="14"/>
      <c r="S127" s="14"/>
      <c r="T127" s="14"/>
      <c r="U127" s="14"/>
      <c r="V127" s="66"/>
      <c r="W127" s="14"/>
      <c r="X127" s="27"/>
      <c r="Y127" s="29"/>
      <c r="Z127" s="14"/>
      <c r="AA127" s="27"/>
      <c r="AB127" s="27" t="str">
        <f t="shared" si="97"/>
        <v/>
      </c>
      <c r="AC127" s="31" t="str">
        <f t="shared" si="98"/>
        <v/>
      </c>
      <c r="AD127" s="14"/>
      <c r="AE127" s="14"/>
      <c r="AF127" s="14"/>
    </row>
    <row r="128" ht="14.25" customHeight="1">
      <c r="A128" s="14"/>
      <c r="B128" s="14"/>
      <c r="C128" s="27"/>
      <c r="D128" s="14"/>
      <c r="F128" s="27"/>
      <c r="G128" s="14"/>
      <c r="H128" s="14"/>
      <c r="I128" s="14"/>
      <c r="J128" s="27"/>
      <c r="K128" s="27"/>
      <c r="L128" s="27"/>
      <c r="M128" s="27"/>
      <c r="N128" s="27"/>
      <c r="O128" s="27"/>
      <c r="P128" s="27"/>
      <c r="Q128" s="27"/>
      <c r="R128" s="14"/>
      <c r="S128" s="14"/>
      <c r="T128" s="14"/>
      <c r="U128" s="14"/>
      <c r="V128" s="66"/>
      <c r="W128" s="14"/>
      <c r="X128" s="27"/>
      <c r="Y128" s="29"/>
      <c r="Z128" s="14"/>
      <c r="AA128" s="27"/>
      <c r="AB128" s="27" t="str">
        <f t="shared" si="97"/>
        <v/>
      </c>
      <c r="AC128" s="31" t="str">
        <f t="shared" si="98"/>
        <v/>
      </c>
      <c r="AD128" s="14"/>
      <c r="AE128" s="14"/>
      <c r="AF128" s="14"/>
    </row>
    <row r="129" ht="14.25" customHeight="1">
      <c r="A129" s="14"/>
      <c r="B129" s="14"/>
      <c r="C129" s="27"/>
      <c r="D129" s="14"/>
      <c r="F129" s="27"/>
      <c r="G129" s="14"/>
      <c r="H129" s="14"/>
      <c r="I129" s="14"/>
      <c r="J129" s="27"/>
      <c r="K129" s="27"/>
      <c r="L129" s="27"/>
      <c r="M129" s="27"/>
      <c r="N129" s="27"/>
      <c r="O129" s="27"/>
      <c r="P129" s="27"/>
      <c r="Q129" s="27"/>
      <c r="R129" s="14"/>
      <c r="S129" s="14"/>
      <c r="T129" s="14"/>
      <c r="U129" s="14"/>
      <c r="V129" s="66"/>
      <c r="W129" s="14"/>
      <c r="X129" s="27"/>
      <c r="Y129" s="29"/>
      <c r="Z129" s="14"/>
      <c r="AA129" s="27"/>
      <c r="AB129" s="27" t="str">
        <f t="shared" si="97"/>
        <v/>
      </c>
      <c r="AC129" s="31" t="str">
        <f t="shared" si="98"/>
        <v/>
      </c>
      <c r="AD129" s="14"/>
      <c r="AE129" s="14"/>
      <c r="AF129" s="14"/>
    </row>
    <row r="130" ht="14.25" customHeight="1">
      <c r="A130" s="14"/>
      <c r="B130" s="14"/>
      <c r="C130" s="27"/>
      <c r="D130" s="14"/>
      <c r="F130" s="27"/>
      <c r="G130" s="14"/>
      <c r="H130" s="14"/>
      <c r="I130" s="14"/>
      <c r="J130" s="27"/>
      <c r="K130" s="27"/>
      <c r="L130" s="27"/>
      <c r="M130" s="27"/>
      <c r="N130" s="27"/>
      <c r="O130" s="27"/>
      <c r="P130" s="27"/>
      <c r="Q130" s="27"/>
      <c r="R130" s="14"/>
      <c r="S130" s="14"/>
      <c r="T130" s="14"/>
      <c r="U130" s="14"/>
      <c r="V130" s="66"/>
      <c r="W130" s="14"/>
      <c r="X130" s="27"/>
      <c r="Y130" s="29"/>
      <c r="Z130" s="14"/>
      <c r="AA130" s="27"/>
      <c r="AB130" s="27" t="str">
        <f t="shared" si="97"/>
        <v/>
      </c>
      <c r="AC130" s="31" t="str">
        <f t="shared" si="98"/>
        <v/>
      </c>
      <c r="AD130" s="14"/>
      <c r="AE130" s="14"/>
      <c r="AF130" s="14"/>
    </row>
    <row r="131" ht="14.25" customHeight="1">
      <c r="A131" s="14"/>
      <c r="B131" s="14"/>
      <c r="C131" s="27"/>
      <c r="D131" s="14"/>
      <c r="F131" s="27"/>
      <c r="G131" s="14"/>
      <c r="H131" s="14"/>
      <c r="I131" s="14"/>
      <c r="J131" s="27"/>
      <c r="K131" s="27"/>
      <c r="L131" s="27"/>
      <c r="M131" s="27"/>
      <c r="N131" s="27"/>
      <c r="O131" s="27"/>
      <c r="P131" s="27"/>
      <c r="Q131" s="27"/>
      <c r="R131" s="14"/>
      <c r="S131" s="14"/>
      <c r="T131" s="14"/>
      <c r="U131" s="14"/>
      <c r="V131" s="66"/>
      <c r="W131" s="14"/>
      <c r="X131" s="27"/>
      <c r="Y131" s="29"/>
      <c r="Z131" s="14"/>
      <c r="AA131" s="27"/>
      <c r="AB131" s="27" t="str">
        <f t="shared" si="97"/>
        <v/>
      </c>
      <c r="AC131" s="31" t="str">
        <f t="shared" si="98"/>
        <v/>
      </c>
      <c r="AD131" s="14"/>
      <c r="AE131" s="14"/>
      <c r="AF131" s="14"/>
    </row>
    <row r="132" ht="14.25" customHeight="1">
      <c r="A132" s="14"/>
      <c r="B132" s="14"/>
      <c r="C132" s="27"/>
      <c r="D132" s="14"/>
      <c r="F132" s="27"/>
      <c r="G132" s="14"/>
      <c r="H132" s="14"/>
      <c r="I132" s="14"/>
      <c r="J132" s="27"/>
      <c r="K132" s="27"/>
      <c r="L132" s="27"/>
      <c r="M132" s="27"/>
      <c r="N132" s="27"/>
      <c r="O132" s="27"/>
      <c r="P132" s="27"/>
      <c r="Q132" s="27"/>
      <c r="R132" s="14"/>
      <c r="S132" s="14"/>
      <c r="T132" s="14"/>
      <c r="U132" s="14"/>
      <c r="V132" s="66"/>
      <c r="W132" s="14"/>
      <c r="X132" s="27"/>
      <c r="Y132" s="29"/>
      <c r="Z132" s="14"/>
      <c r="AA132" s="27"/>
      <c r="AB132" s="27"/>
      <c r="AC132" s="27"/>
      <c r="AD132" s="14"/>
      <c r="AE132" s="14"/>
      <c r="AF132" s="14"/>
    </row>
    <row r="133" ht="14.25" customHeight="1">
      <c r="A133" s="14"/>
      <c r="B133" s="14"/>
      <c r="C133" s="27"/>
      <c r="D133" s="14"/>
      <c r="F133" s="27"/>
      <c r="G133" s="14"/>
      <c r="H133" s="14"/>
      <c r="I133" s="14"/>
      <c r="J133" s="27"/>
      <c r="K133" s="27"/>
      <c r="L133" s="27"/>
      <c r="M133" s="27"/>
      <c r="N133" s="27"/>
      <c r="O133" s="27"/>
      <c r="P133" s="27"/>
      <c r="Q133" s="27"/>
      <c r="R133" s="14"/>
      <c r="S133" s="14"/>
      <c r="T133" s="14"/>
      <c r="U133" s="14"/>
      <c r="V133" s="66"/>
      <c r="W133" s="14"/>
      <c r="X133" s="27"/>
      <c r="Y133" s="29"/>
      <c r="Z133" s="14"/>
      <c r="AA133" s="27"/>
      <c r="AB133" s="27"/>
      <c r="AC133" s="27"/>
      <c r="AD133" s="14"/>
      <c r="AE133" s="14"/>
      <c r="AF133" s="14"/>
    </row>
    <row r="134" ht="14.25" customHeight="1">
      <c r="A134" s="14"/>
      <c r="B134" s="14"/>
      <c r="C134" s="27"/>
      <c r="D134" s="14"/>
      <c r="F134" s="27"/>
      <c r="G134" s="14"/>
      <c r="H134" s="14"/>
      <c r="I134" s="14"/>
      <c r="J134" s="27"/>
      <c r="K134" s="27"/>
      <c r="L134" s="27"/>
      <c r="M134" s="27"/>
      <c r="N134" s="27"/>
      <c r="O134" s="27"/>
      <c r="P134" s="27"/>
      <c r="Q134" s="27"/>
      <c r="R134" s="14"/>
      <c r="S134" s="14"/>
      <c r="T134" s="14"/>
      <c r="U134" s="14"/>
      <c r="V134" s="66"/>
      <c r="W134" s="14"/>
      <c r="X134" s="27"/>
      <c r="Y134" s="29"/>
      <c r="Z134" s="14"/>
      <c r="AA134" s="27"/>
      <c r="AB134" s="27"/>
      <c r="AC134" s="27"/>
      <c r="AD134" s="14"/>
      <c r="AE134" s="14"/>
      <c r="AF134" s="14"/>
    </row>
    <row r="135" ht="14.25" customHeight="1">
      <c r="A135" s="14"/>
      <c r="B135" s="14"/>
      <c r="C135" s="27"/>
      <c r="D135" s="14"/>
      <c r="F135" s="27"/>
      <c r="G135" s="14"/>
      <c r="H135" s="14"/>
      <c r="I135" s="14"/>
      <c r="J135" s="27"/>
      <c r="K135" s="27"/>
      <c r="L135" s="27"/>
      <c r="M135" s="27"/>
      <c r="N135" s="27"/>
      <c r="O135" s="27"/>
      <c r="P135" s="27"/>
      <c r="Q135" s="27"/>
      <c r="R135" s="14"/>
      <c r="S135" s="14"/>
      <c r="T135" s="14"/>
      <c r="U135" s="14"/>
      <c r="V135" s="66"/>
      <c r="W135" s="14"/>
      <c r="X135" s="27"/>
      <c r="Y135" s="29"/>
      <c r="Z135" s="14"/>
      <c r="AA135" s="27"/>
      <c r="AB135" s="27"/>
      <c r="AC135" s="27"/>
      <c r="AD135" s="14"/>
      <c r="AE135" s="14"/>
      <c r="AF135" s="14"/>
    </row>
    <row r="136" ht="14.25" customHeight="1">
      <c r="A136" s="14"/>
      <c r="B136" s="14"/>
      <c r="C136" s="27"/>
      <c r="D136" s="14"/>
      <c r="F136" s="27"/>
      <c r="G136" s="14"/>
      <c r="H136" s="14"/>
      <c r="I136" s="14"/>
      <c r="J136" s="27"/>
      <c r="K136" s="27"/>
      <c r="L136" s="27"/>
      <c r="M136" s="27"/>
      <c r="N136" s="27"/>
      <c r="O136" s="27"/>
      <c r="P136" s="27"/>
      <c r="Q136" s="27"/>
      <c r="R136" s="14"/>
      <c r="S136" s="14"/>
      <c r="T136" s="14"/>
      <c r="U136" s="14"/>
      <c r="V136" s="66"/>
      <c r="W136" s="14"/>
      <c r="X136" s="27"/>
      <c r="Y136" s="29"/>
      <c r="Z136" s="14"/>
      <c r="AA136" s="27"/>
      <c r="AB136" s="27"/>
      <c r="AC136" s="27"/>
      <c r="AD136" s="14"/>
      <c r="AE136" s="14"/>
      <c r="AF136" s="14"/>
    </row>
    <row r="137" ht="14.25" customHeight="1">
      <c r="A137" s="14"/>
      <c r="B137" s="14"/>
      <c r="C137" s="27"/>
      <c r="D137" s="14"/>
      <c r="F137" s="27"/>
      <c r="G137" s="14"/>
      <c r="H137" s="14"/>
      <c r="I137" s="14"/>
      <c r="J137" s="27"/>
      <c r="K137" s="27"/>
      <c r="L137" s="27"/>
      <c r="M137" s="27"/>
      <c r="N137" s="27"/>
      <c r="O137" s="27"/>
      <c r="P137" s="27"/>
      <c r="Q137" s="27"/>
      <c r="R137" s="14"/>
      <c r="S137" s="14"/>
      <c r="T137" s="14"/>
      <c r="U137" s="14"/>
      <c r="V137" s="66"/>
      <c r="W137" s="14"/>
      <c r="X137" s="27"/>
      <c r="Y137" s="29"/>
      <c r="Z137" s="14"/>
      <c r="AA137" s="27"/>
      <c r="AB137" s="27"/>
      <c r="AC137" s="27"/>
      <c r="AD137" s="14"/>
      <c r="AE137" s="14"/>
      <c r="AF137" s="14"/>
    </row>
    <row r="138" ht="14.25" customHeight="1">
      <c r="A138" s="14"/>
      <c r="B138" s="14"/>
      <c r="C138" s="27"/>
      <c r="D138" s="14"/>
      <c r="F138" s="27"/>
      <c r="G138" s="14"/>
      <c r="H138" s="14"/>
      <c r="I138" s="14"/>
      <c r="J138" s="27"/>
      <c r="K138" s="27"/>
      <c r="L138" s="27"/>
      <c r="M138" s="27"/>
      <c r="N138" s="27"/>
      <c r="O138" s="27"/>
      <c r="P138" s="27"/>
      <c r="Q138" s="27"/>
      <c r="R138" s="14"/>
      <c r="S138" s="14"/>
      <c r="T138" s="14"/>
      <c r="U138" s="14"/>
      <c r="V138" s="66"/>
      <c r="W138" s="14"/>
      <c r="X138" s="27"/>
      <c r="Y138" s="29"/>
      <c r="Z138" s="14"/>
      <c r="AA138" s="27"/>
      <c r="AB138" s="27"/>
      <c r="AC138" s="27"/>
      <c r="AD138" s="14"/>
      <c r="AE138" s="14"/>
      <c r="AF138" s="14"/>
    </row>
    <row r="139" ht="14.25" customHeight="1">
      <c r="A139" s="14"/>
      <c r="B139" s="14"/>
      <c r="C139" s="27"/>
      <c r="D139" s="14"/>
      <c r="F139" s="27"/>
      <c r="G139" s="14"/>
      <c r="H139" s="14"/>
      <c r="I139" s="14"/>
      <c r="J139" s="27"/>
      <c r="K139" s="27"/>
      <c r="L139" s="27"/>
      <c r="M139" s="27"/>
      <c r="N139" s="27"/>
      <c r="O139" s="27"/>
      <c r="P139" s="27"/>
      <c r="Q139" s="27"/>
      <c r="R139" s="14"/>
      <c r="S139" s="14"/>
      <c r="T139" s="14"/>
      <c r="U139" s="14"/>
      <c r="V139" s="66"/>
      <c r="W139" s="14"/>
      <c r="X139" s="27"/>
      <c r="Y139" s="29"/>
      <c r="Z139" s="14"/>
      <c r="AA139" s="27"/>
      <c r="AB139" s="27"/>
      <c r="AC139" s="27"/>
      <c r="AD139" s="14"/>
      <c r="AE139" s="14"/>
      <c r="AF139" s="14"/>
    </row>
    <row r="140" ht="14.25" customHeight="1">
      <c r="A140" s="14"/>
      <c r="B140" s="14"/>
      <c r="C140" s="27"/>
      <c r="D140" s="14"/>
      <c r="F140" s="27"/>
      <c r="G140" s="14"/>
      <c r="H140" s="14"/>
      <c r="I140" s="14"/>
      <c r="J140" s="27"/>
      <c r="K140" s="27"/>
      <c r="L140" s="27"/>
      <c r="M140" s="27"/>
      <c r="N140" s="27"/>
      <c r="O140" s="27"/>
      <c r="P140" s="27"/>
      <c r="Q140" s="27"/>
      <c r="R140" s="14"/>
      <c r="S140" s="14"/>
      <c r="T140" s="14"/>
      <c r="U140" s="14"/>
      <c r="V140" s="66"/>
      <c r="W140" s="14"/>
      <c r="X140" s="27"/>
      <c r="Y140" s="29"/>
      <c r="Z140" s="14"/>
      <c r="AA140" s="27"/>
      <c r="AB140" s="27"/>
      <c r="AC140" s="27"/>
      <c r="AD140" s="14"/>
      <c r="AE140" s="14"/>
      <c r="AF140" s="14"/>
    </row>
    <row r="141" ht="14.25" customHeight="1">
      <c r="A141" s="14"/>
      <c r="B141" s="14"/>
      <c r="C141" s="27"/>
      <c r="D141" s="14"/>
      <c r="F141" s="27"/>
      <c r="G141" s="14"/>
      <c r="H141" s="14"/>
      <c r="I141" s="14"/>
      <c r="J141" s="27"/>
      <c r="K141" s="27"/>
      <c r="L141" s="27"/>
      <c r="M141" s="27"/>
      <c r="N141" s="27"/>
      <c r="O141" s="27"/>
      <c r="P141" s="27"/>
      <c r="Q141" s="27"/>
      <c r="R141" s="14"/>
      <c r="S141" s="14"/>
      <c r="T141" s="14"/>
      <c r="U141" s="14"/>
      <c r="V141" s="66"/>
      <c r="W141" s="14"/>
      <c r="X141" s="27"/>
      <c r="Y141" s="29"/>
      <c r="Z141" s="14"/>
      <c r="AA141" s="27"/>
      <c r="AB141" s="27"/>
      <c r="AC141" s="27"/>
      <c r="AD141" s="14"/>
      <c r="AE141" s="14"/>
      <c r="AF141" s="14"/>
    </row>
    <row r="142" ht="14.25" customHeight="1">
      <c r="A142" s="14"/>
      <c r="B142" s="14"/>
      <c r="C142" s="27"/>
      <c r="D142" s="14"/>
      <c r="F142" s="27"/>
      <c r="G142" s="14"/>
      <c r="H142" s="14"/>
      <c r="I142" s="14"/>
      <c r="J142" s="27"/>
      <c r="K142" s="27"/>
      <c r="L142" s="27"/>
      <c r="M142" s="27"/>
      <c r="N142" s="27"/>
      <c r="O142" s="27"/>
      <c r="P142" s="27"/>
      <c r="Q142" s="27"/>
      <c r="R142" s="14"/>
      <c r="S142" s="14"/>
      <c r="T142" s="14"/>
      <c r="U142" s="14"/>
      <c r="V142" s="66"/>
      <c r="W142" s="14"/>
      <c r="X142" s="27"/>
      <c r="Y142" s="29"/>
      <c r="Z142" s="14"/>
      <c r="AA142" s="27"/>
      <c r="AB142" s="27"/>
      <c r="AC142" s="27"/>
      <c r="AD142" s="14"/>
      <c r="AE142" s="14"/>
      <c r="AF142" s="14"/>
    </row>
    <row r="143" ht="14.25" customHeight="1">
      <c r="A143" s="14"/>
      <c r="B143" s="14"/>
      <c r="C143" s="27"/>
      <c r="D143" s="14"/>
      <c r="F143" s="27"/>
      <c r="G143" s="14"/>
      <c r="H143" s="14"/>
      <c r="I143" s="14"/>
      <c r="J143" s="27"/>
      <c r="K143" s="27"/>
      <c r="L143" s="27"/>
      <c r="M143" s="27"/>
      <c r="N143" s="27"/>
      <c r="O143" s="27"/>
      <c r="P143" s="27"/>
      <c r="Q143" s="27"/>
      <c r="R143" s="14"/>
      <c r="S143" s="14"/>
      <c r="T143" s="14"/>
      <c r="U143" s="14"/>
      <c r="V143" s="66"/>
      <c r="W143" s="14"/>
      <c r="X143" s="27"/>
      <c r="Y143" s="29"/>
      <c r="Z143" s="14"/>
      <c r="AA143" s="27"/>
      <c r="AB143" s="27"/>
      <c r="AC143" s="27"/>
      <c r="AD143" s="14"/>
      <c r="AE143" s="14"/>
      <c r="AF143" s="14"/>
    </row>
    <row r="144" ht="14.25" customHeight="1">
      <c r="A144" s="14"/>
      <c r="B144" s="14"/>
      <c r="C144" s="27"/>
      <c r="D144" s="14"/>
      <c r="F144" s="27"/>
      <c r="G144" s="14"/>
      <c r="H144" s="14"/>
      <c r="I144" s="14"/>
      <c r="J144" s="27"/>
      <c r="K144" s="27"/>
      <c r="L144" s="27"/>
      <c r="M144" s="27"/>
      <c r="N144" s="27"/>
      <c r="O144" s="27"/>
      <c r="P144" s="27"/>
      <c r="Q144" s="27"/>
      <c r="R144" s="14"/>
      <c r="S144" s="14"/>
      <c r="T144" s="14"/>
      <c r="U144" s="14"/>
      <c r="V144" s="66"/>
      <c r="W144" s="14"/>
      <c r="X144" s="27"/>
      <c r="Y144" s="29"/>
      <c r="Z144" s="14"/>
      <c r="AA144" s="27"/>
      <c r="AB144" s="27"/>
      <c r="AC144" s="27"/>
      <c r="AD144" s="14"/>
      <c r="AE144" s="14"/>
      <c r="AF144" s="14"/>
    </row>
    <row r="145" ht="14.25" customHeight="1">
      <c r="A145" s="14"/>
      <c r="B145" s="14"/>
      <c r="C145" s="27"/>
      <c r="D145" s="14"/>
      <c r="F145" s="27"/>
      <c r="G145" s="14"/>
      <c r="H145" s="14"/>
      <c r="I145" s="14"/>
      <c r="J145" s="27"/>
      <c r="K145" s="27"/>
      <c r="L145" s="27"/>
      <c r="M145" s="27"/>
      <c r="N145" s="27"/>
      <c r="O145" s="27"/>
      <c r="P145" s="27"/>
      <c r="Q145" s="27"/>
      <c r="R145" s="14"/>
      <c r="S145" s="14"/>
      <c r="T145" s="14"/>
      <c r="U145" s="14"/>
      <c r="V145" s="66"/>
      <c r="W145" s="14"/>
      <c r="X145" s="27"/>
      <c r="Y145" s="29"/>
      <c r="Z145" s="14"/>
      <c r="AA145" s="27"/>
      <c r="AB145" s="27"/>
      <c r="AC145" s="27"/>
      <c r="AD145" s="14"/>
      <c r="AE145" s="14"/>
      <c r="AF145" s="14"/>
    </row>
    <row r="146" ht="14.25" customHeight="1">
      <c r="A146" s="14"/>
      <c r="B146" s="14"/>
      <c r="C146" s="27"/>
      <c r="D146" s="14"/>
      <c r="F146" s="27"/>
      <c r="G146" s="14"/>
      <c r="H146" s="14"/>
      <c r="I146" s="14"/>
      <c r="J146" s="27"/>
      <c r="K146" s="27"/>
      <c r="L146" s="27"/>
      <c r="M146" s="27"/>
      <c r="N146" s="27"/>
      <c r="O146" s="27"/>
      <c r="P146" s="27"/>
      <c r="Q146" s="27"/>
      <c r="R146" s="14"/>
      <c r="S146" s="14"/>
      <c r="T146" s="14"/>
      <c r="U146" s="14"/>
      <c r="V146" s="66"/>
      <c r="W146" s="14"/>
      <c r="X146" s="27"/>
      <c r="Y146" s="29"/>
      <c r="Z146" s="14"/>
      <c r="AA146" s="27"/>
      <c r="AB146" s="27"/>
      <c r="AC146" s="27"/>
      <c r="AD146" s="14"/>
      <c r="AE146" s="14"/>
      <c r="AF146" s="14"/>
    </row>
    <row r="147" ht="14.25" customHeight="1">
      <c r="A147" s="14"/>
      <c r="B147" s="14"/>
      <c r="C147" s="27"/>
      <c r="D147" s="14"/>
      <c r="F147" s="27"/>
      <c r="G147" s="14"/>
      <c r="H147" s="14"/>
      <c r="I147" s="14"/>
      <c r="J147" s="27"/>
      <c r="K147" s="27"/>
      <c r="L147" s="27"/>
      <c r="M147" s="27"/>
      <c r="N147" s="27"/>
      <c r="O147" s="27"/>
      <c r="P147" s="27"/>
      <c r="Q147" s="27"/>
      <c r="R147" s="14"/>
      <c r="S147" s="14"/>
      <c r="T147" s="14"/>
      <c r="U147" s="14"/>
      <c r="V147" s="66"/>
      <c r="W147" s="14"/>
      <c r="X147" s="27"/>
      <c r="Y147" s="29"/>
      <c r="Z147" s="14"/>
      <c r="AA147" s="27"/>
      <c r="AB147" s="27"/>
      <c r="AC147" s="27"/>
      <c r="AD147" s="14"/>
      <c r="AE147" s="14"/>
      <c r="AF147" s="14"/>
    </row>
    <row r="148" ht="14.25" customHeight="1">
      <c r="A148" s="14"/>
      <c r="B148" s="14"/>
      <c r="C148" s="27"/>
      <c r="D148" s="14"/>
      <c r="F148" s="27"/>
      <c r="G148" s="14"/>
      <c r="H148" s="14"/>
      <c r="I148" s="14"/>
      <c r="J148" s="27"/>
      <c r="K148" s="27"/>
      <c r="L148" s="27"/>
      <c r="M148" s="27"/>
      <c r="N148" s="27"/>
      <c r="O148" s="27"/>
      <c r="P148" s="27"/>
      <c r="Q148" s="27"/>
      <c r="R148" s="14"/>
      <c r="S148" s="14"/>
      <c r="T148" s="14"/>
      <c r="U148" s="14"/>
      <c r="V148" s="66"/>
      <c r="W148" s="14"/>
      <c r="X148" s="27"/>
      <c r="Y148" s="29"/>
      <c r="Z148" s="14"/>
      <c r="AA148" s="27"/>
      <c r="AB148" s="27"/>
      <c r="AC148" s="27"/>
      <c r="AD148" s="14"/>
      <c r="AE148" s="14"/>
      <c r="AF148" s="14"/>
    </row>
    <row r="149" ht="14.25" customHeight="1">
      <c r="A149" s="14"/>
      <c r="B149" s="14"/>
      <c r="C149" s="27"/>
      <c r="D149" s="14"/>
      <c r="F149" s="27"/>
      <c r="G149" s="14"/>
      <c r="H149" s="14"/>
      <c r="I149" s="14"/>
      <c r="J149" s="27"/>
      <c r="K149" s="27"/>
      <c r="L149" s="27"/>
      <c r="M149" s="27"/>
      <c r="N149" s="27"/>
      <c r="O149" s="27"/>
      <c r="P149" s="27"/>
      <c r="Q149" s="27"/>
      <c r="R149" s="14"/>
      <c r="S149" s="14"/>
      <c r="T149" s="14"/>
      <c r="U149" s="14"/>
      <c r="V149" s="66"/>
      <c r="W149" s="14"/>
      <c r="X149" s="27"/>
      <c r="Y149" s="29"/>
      <c r="Z149" s="14"/>
      <c r="AA149" s="27"/>
      <c r="AB149" s="27"/>
      <c r="AC149" s="27"/>
      <c r="AD149" s="14"/>
      <c r="AE149" s="14"/>
      <c r="AF149" s="14"/>
    </row>
    <row r="150" ht="14.25" customHeight="1">
      <c r="A150" s="14"/>
      <c r="B150" s="14"/>
      <c r="C150" s="27"/>
      <c r="D150" s="14"/>
      <c r="F150" s="27"/>
      <c r="G150" s="14"/>
      <c r="H150" s="14"/>
      <c r="I150" s="14"/>
      <c r="J150" s="27"/>
      <c r="K150" s="27"/>
      <c r="L150" s="27"/>
      <c r="M150" s="27"/>
      <c r="N150" s="27"/>
      <c r="O150" s="27"/>
      <c r="P150" s="27"/>
      <c r="Q150" s="27"/>
      <c r="R150" s="14"/>
      <c r="S150" s="14"/>
      <c r="T150" s="14"/>
      <c r="U150" s="14"/>
      <c r="V150" s="66"/>
      <c r="W150" s="14"/>
      <c r="X150" s="27"/>
      <c r="Y150" s="29"/>
      <c r="Z150" s="14"/>
      <c r="AA150" s="27"/>
      <c r="AB150" s="27"/>
      <c r="AC150" s="27"/>
      <c r="AD150" s="14"/>
      <c r="AE150" s="14"/>
      <c r="AF150" s="14"/>
    </row>
    <row r="151" ht="14.25" customHeight="1">
      <c r="A151" s="14"/>
      <c r="B151" s="14"/>
      <c r="C151" s="27"/>
      <c r="D151" s="14"/>
      <c r="F151" s="27"/>
      <c r="G151" s="14"/>
      <c r="H151" s="14"/>
      <c r="I151" s="14"/>
      <c r="J151" s="27"/>
      <c r="K151" s="27"/>
      <c r="L151" s="27"/>
      <c r="M151" s="27"/>
      <c r="N151" s="27"/>
      <c r="O151" s="27"/>
      <c r="P151" s="27"/>
      <c r="Q151" s="27"/>
      <c r="R151" s="14"/>
      <c r="S151" s="14"/>
      <c r="T151" s="14"/>
      <c r="U151" s="14"/>
      <c r="V151" s="66"/>
      <c r="W151" s="14"/>
      <c r="X151" s="27"/>
      <c r="Y151" s="29"/>
      <c r="Z151" s="14"/>
      <c r="AA151" s="27"/>
      <c r="AB151" s="27"/>
      <c r="AC151" s="27"/>
      <c r="AD151" s="14"/>
      <c r="AE151" s="14"/>
      <c r="AF151" s="14"/>
    </row>
    <row r="152" ht="14.25" customHeight="1">
      <c r="A152" s="14"/>
      <c r="B152" s="14"/>
      <c r="C152" s="27"/>
      <c r="D152" s="14"/>
      <c r="F152" s="27"/>
      <c r="G152" s="14"/>
      <c r="H152" s="14"/>
      <c r="I152" s="14"/>
      <c r="J152" s="27"/>
      <c r="K152" s="27"/>
      <c r="L152" s="27"/>
      <c r="M152" s="27"/>
      <c r="N152" s="27"/>
      <c r="O152" s="27"/>
      <c r="P152" s="27"/>
      <c r="Q152" s="27"/>
      <c r="R152" s="14"/>
      <c r="S152" s="14"/>
      <c r="T152" s="14"/>
      <c r="U152" s="14"/>
      <c r="V152" s="66"/>
      <c r="W152" s="14"/>
      <c r="X152" s="27"/>
      <c r="Y152" s="29"/>
      <c r="Z152" s="14"/>
      <c r="AA152" s="27"/>
      <c r="AB152" s="27"/>
      <c r="AC152" s="27"/>
      <c r="AD152" s="14"/>
      <c r="AE152" s="14"/>
      <c r="AF152" s="14"/>
    </row>
    <row r="153" ht="14.25" customHeight="1">
      <c r="A153" s="14"/>
      <c r="B153" s="14"/>
      <c r="C153" s="27"/>
      <c r="D153" s="14"/>
      <c r="F153" s="27"/>
      <c r="G153" s="14"/>
      <c r="H153" s="14"/>
      <c r="I153" s="14"/>
      <c r="J153" s="27"/>
      <c r="K153" s="27"/>
      <c r="L153" s="27"/>
      <c r="M153" s="27"/>
      <c r="N153" s="27"/>
      <c r="O153" s="27"/>
      <c r="P153" s="27"/>
      <c r="Q153" s="27"/>
      <c r="R153" s="14"/>
      <c r="S153" s="14"/>
      <c r="T153" s="14"/>
      <c r="U153" s="14"/>
      <c r="V153" s="66"/>
      <c r="W153" s="14"/>
      <c r="X153" s="27"/>
      <c r="Y153" s="29"/>
      <c r="Z153" s="14"/>
      <c r="AA153" s="27"/>
      <c r="AB153" s="27"/>
      <c r="AC153" s="27"/>
      <c r="AD153" s="14"/>
      <c r="AE153" s="14"/>
      <c r="AF153" s="14"/>
    </row>
    <row r="154" ht="14.25" customHeight="1">
      <c r="A154" s="14"/>
      <c r="B154" s="14"/>
      <c r="C154" s="27"/>
      <c r="D154" s="14"/>
      <c r="F154" s="27"/>
      <c r="G154" s="14"/>
      <c r="H154" s="14"/>
      <c r="I154" s="14"/>
      <c r="J154" s="27"/>
      <c r="K154" s="27"/>
      <c r="L154" s="27"/>
      <c r="M154" s="27"/>
      <c r="N154" s="27"/>
      <c r="O154" s="27"/>
      <c r="P154" s="27"/>
      <c r="Q154" s="27"/>
      <c r="R154" s="14"/>
      <c r="S154" s="14"/>
      <c r="T154" s="14"/>
      <c r="U154" s="14"/>
      <c r="V154" s="66"/>
      <c r="W154" s="14"/>
      <c r="X154" s="27"/>
      <c r="Y154" s="29"/>
      <c r="Z154" s="14"/>
      <c r="AA154" s="27"/>
      <c r="AB154" s="27"/>
      <c r="AC154" s="27"/>
      <c r="AD154" s="14"/>
      <c r="AE154" s="14"/>
      <c r="AF154" s="14"/>
    </row>
    <row r="155" ht="14.25" customHeight="1">
      <c r="A155" s="14"/>
      <c r="B155" s="14"/>
      <c r="C155" s="27"/>
      <c r="D155" s="14"/>
      <c r="F155" s="27"/>
      <c r="G155" s="14"/>
      <c r="H155" s="14"/>
      <c r="I155" s="14"/>
      <c r="J155" s="27"/>
      <c r="K155" s="27"/>
      <c r="L155" s="27"/>
      <c r="M155" s="27"/>
      <c r="N155" s="27"/>
      <c r="O155" s="27"/>
      <c r="P155" s="27"/>
      <c r="Q155" s="27"/>
      <c r="R155" s="14"/>
      <c r="S155" s="14"/>
      <c r="T155" s="14"/>
      <c r="U155" s="14"/>
      <c r="V155" s="66"/>
      <c r="W155" s="14"/>
      <c r="X155" s="27"/>
      <c r="Y155" s="29"/>
      <c r="Z155" s="14"/>
      <c r="AA155" s="27"/>
      <c r="AB155" s="27"/>
      <c r="AC155" s="27"/>
      <c r="AD155" s="14"/>
      <c r="AE155" s="14"/>
      <c r="AF155" s="14"/>
    </row>
    <row r="156" ht="14.25" customHeight="1">
      <c r="A156" s="14"/>
      <c r="B156" s="14"/>
      <c r="C156" s="27"/>
      <c r="D156" s="14"/>
      <c r="F156" s="27"/>
      <c r="G156" s="14"/>
      <c r="H156" s="14"/>
      <c r="I156" s="14"/>
      <c r="J156" s="27"/>
      <c r="K156" s="27"/>
      <c r="L156" s="27"/>
      <c r="M156" s="27"/>
      <c r="N156" s="27"/>
      <c r="O156" s="27"/>
      <c r="P156" s="27"/>
      <c r="Q156" s="27"/>
      <c r="R156" s="14"/>
      <c r="S156" s="14"/>
      <c r="T156" s="14"/>
      <c r="U156" s="14"/>
      <c r="V156" s="66"/>
      <c r="W156" s="14"/>
      <c r="X156" s="27"/>
      <c r="Y156" s="29"/>
      <c r="Z156" s="14"/>
      <c r="AA156" s="27"/>
      <c r="AB156" s="27"/>
      <c r="AC156" s="27"/>
      <c r="AD156" s="14"/>
      <c r="AE156" s="14"/>
      <c r="AF156" s="14"/>
    </row>
    <row r="157" ht="14.25" customHeight="1">
      <c r="A157" s="14"/>
      <c r="B157" s="14"/>
      <c r="C157" s="27"/>
      <c r="D157" s="14"/>
      <c r="F157" s="27"/>
      <c r="G157" s="14"/>
      <c r="H157" s="14"/>
      <c r="I157" s="14"/>
      <c r="J157" s="27"/>
      <c r="K157" s="27"/>
      <c r="L157" s="27"/>
      <c r="M157" s="27"/>
      <c r="N157" s="27"/>
      <c r="O157" s="27"/>
      <c r="P157" s="27"/>
      <c r="Q157" s="27"/>
      <c r="R157" s="14"/>
      <c r="S157" s="14"/>
      <c r="T157" s="14"/>
      <c r="U157" s="14"/>
      <c r="V157" s="66"/>
      <c r="W157" s="14"/>
      <c r="X157" s="27"/>
      <c r="Y157" s="29"/>
      <c r="Z157" s="14"/>
      <c r="AA157" s="27"/>
      <c r="AB157" s="27"/>
      <c r="AC157" s="27"/>
      <c r="AD157" s="14"/>
      <c r="AE157" s="14"/>
      <c r="AF157" s="14"/>
    </row>
    <row r="158" ht="14.25" customHeight="1">
      <c r="A158" s="14"/>
      <c r="B158" s="14"/>
      <c r="C158" s="27"/>
      <c r="D158" s="14"/>
      <c r="F158" s="27"/>
      <c r="G158" s="14"/>
      <c r="H158" s="14"/>
      <c r="I158" s="14"/>
      <c r="J158" s="27"/>
      <c r="K158" s="27"/>
      <c r="L158" s="27"/>
      <c r="M158" s="27"/>
      <c r="N158" s="27"/>
      <c r="O158" s="27"/>
      <c r="P158" s="27"/>
      <c r="Q158" s="27"/>
      <c r="R158" s="14"/>
      <c r="S158" s="14"/>
      <c r="T158" s="14"/>
      <c r="U158" s="14"/>
      <c r="V158" s="66"/>
      <c r="W158" s="14"/>
      <c r="X158" s="27"/>
      <c r="Y158" s="29"/>
      <c r="Z158" s="14"/>
      <c r="AA158" s="27"/>
      <c r="AB158" s="27"/>
      <c r="AC158" s="27"/>
      <c r="AD158" s="14"/>
      <c r="AE158" s="14"/>
      <c r="AF158" s="14"/>
    </row>
    <row r="159" ht="14.25" customHeight="1">
      <c r="A159" s="14"/>
      <c r="B159" s="14"/>
      <c r="C159" s="27"/>
      <c r="D159" s="14"/>
      <c r="F159" s="27"/>
      <c r="G159" s="14"/>
      <c r="H159" s="14"/>
      <c r="I159" s="14"/>
      <c r="J159" s="27"/>
      <c r="K159" s="27"/>
      <c r="L159" s="27"/>
      <c r="M159" s="27"/>
      <c r="N159" s="27"/>
      <c r="O159" s="27"/>
      <c r="P159" s="27"/>
      <c r="Q159" s="27"/>
      <c r="R159" s="14"/>
      <c r="S159" s="14"/>
      <c r="T159" s="14"/>
      <c r="U159" s="14"/>
      <c r="V159" s="66"/>
      <c r="W159" s="14"/>
      <c r="X159" s="27"/>
      <c r="Y159" s="29"/>
      <c r="Z159" s="14"/>
      <c r="AA159" s="27"/>
      <c r="AB159" s="27"/>
      <c r="AC159" s="27"/>
      <c r="AD159" s="14"/>
      <c r="AE159" s="14"/>
      <c r="AF159" s="14"/>
    </row>
    <row r="160" ht="14.25" customHeight="1">
      <c r="A160" s="14"/>
      <c r="B160" s="14"/>
      <c r="C160" s="27"/>
      <c r="D160" s="14"/>
      <c r="F160" s="27"/>
      <c r="G160" s="14"/>
      <c r="H160" s="14"/>
      <c r="I160" s="14"/>
      <c r="J160" s="27"/>
      <c r="K160" s="27"/>
      <c r="L160" s="27"/>
      <c r="M160" s="27"/>
      <c r="N160" s="27"/>
      <c r="O160" s="27"/>
      <c r="P160" s="27"/>
      <c r="Q160" s="27"/>
      <c r="R160" s="14"/>
      <c r="S160" s="14"/>
      <c r="T160" s="14"/>
      <c r="U160" s="14"/>
      <c r="V160" s="66"/>
      <c r="W160" s="14"/>
      <c r="X160" s="27"/>
      <c r="Y160" s="29"/>
      <c r="Z160" s="14"/>
      <c r="AA160" s="27"/>
      <c r="AB160" s="27"/>
      <c r="AC160" s="27"/>
      <c r="AD160" s="14"/>
      <c r="AE160" s="14"/>
      <c r="AF160" s="14"/>
    </row>
    <row r="161" ht="14.25" customHeight="1">
      <c r="A161" s="14"/>
      <c r="B161" s="14"/>
      <c r="C161" s="27"/>
      <c r="D161" s="14"/>
      <c r="F161" s="27"/>
      <c r="G161" s="14"/>
      <c r="H161" s="14"/>
      <c r="I161" s="14"/>
      <c r="J161" s="27"/>
      <c r="K161" s="27"/>
      <c r="L161" s="27"/>
      <c r="M161" s="27"/>
      <c r="N161" s="27"/>
      <c r="O161" s="27"/>
      <c r="P161" s="27"/>
      <c r="Q161" s="27"/>
      <c r="R161" s="14"/>
      <c r="S161" s="14"/>
      <c r="T161" s="14"/>
      <c r="U161" s="14"/>
      <c r="V161" s="66"/>
      <c r="W161" s="14"/>
      <c r="X161" s="27"/>
      <c r="Y161" s="29"/>
      <c r="Z161" s="14"/>
      <c r="AA161" s="27"/>
      <c r="AB161" s="27"/>
      <c r="AC161" s="27"/>
      <c r="AD161" s="14"/>
      <c r="AE161" s="14"/>
      <c r="AF161" s="14"/>
    </row>
    <row r="162" ht="14.25" customHeight="1">
      <c r="A162" s="14"/>
      <c r="B162" s="14"/>
      <c r="C162" s="27"/>
      <c r="D162" s="14"/>
      <c r="F162" s="27"/>
      <c r="G162" s="14"/>
      <c r="H162" s="14"/>
      <c r="I162" s="14"/>
      <c r="J162" s="27"/>
      <c r="K162" s="27"/>
      <c r="L162" s="27"/>
      <c r="M162" s="27"/>
      <c r="N162" s="27"/>
      <c r="O162" s="27"/>
      <c r="P162" s="27"/>
      <c r="Q162" s="27"/>
      <c r="R162" s="14"/>
      <c r="S162" s="14"/>
      <c r="T162" s="14"/>
      <c r="U162" s="14"/>
      <c r="V162" s="66"/>
      <c r="W162" s="14"/>
      <c r="X162" s="27"/>
      <c r="Y162" s="29"/>
      <c r="Z162" s="14"/>
      <c r="AA162" s="27"/>
      <c r="AB162" s="27"/>
      <c r="AC162" s="27"/>
      <c r="AD162" s="14"/>
      <c r="AE162" s="14"/>
      <c r="AF162" s="14"/>
    </row>
    <row r="163" ht="14.25" customHeight="1">
      <c r="A163" s="14"/>
      <c r="B163" s="14"/>
      <c r="C163" s="27"/>
      <c r="D163" s="14"/>
      <c r="F163" s="27"/>
      <c r="G163" s="14"/>
      <c r="H163" s="14"/>
      <c r="I163" s="14"/>
      <c r="J163" s="27"/>
      <c r="K163" s="27"/>
      <c r="L163" s="27"/>
      <c r="M163" s="27"/>
      <c r="N163" s="27"/>
      <c r="O163" s="27"/>
      <c r="P163" s="27"/>
      <c r="Q163" s="27"/>
      <c r="R163" s="14"/>
      <c r="S163" s="14"/>
      <c r="T163" s="14"/>
      <c r="U163" s="14"/>
      <c r="V163" s="66"/>
      <c r="W163" s="14"/>
      <c r="X163" s="27"/>
      <c r="Y163" s="29"/>
      <c r="Z163" s="14"/>
      <c r="AA163" s="27"/>
      <c r="AB163" s="27"/>
      <c r="AC163" s="27"/>
      <c r="AD163" s="14"/>
      <c r="AE163" s="14"/>
      <c r="AF163" s="14"/>
    </row>
    <row r="164" ht="14.25" customHeight="1">
      <c r="A164" s="14"/>
      <c r="B164" s="14"/>
      <c r="C164" s="27"/>
      <c r="D164" s="14"/>
      <c r="F164" s="27"/>
      <c r="G164" s="14"/>
      <c r="H164" s="14"/>
      <c r="I164" s="14"/>
      <c r="J164" s="27"/>
      <c r="K164" s="27"/>
      <c r="L164" s="27"/>
      <c r="M164" s="27"/>
      <c r="N164" s="27"/>
      <c r="O164" s="27"/>
      <c r="P164" s="27"/>
      <c r="Q164" s="27"/>
      <c r="R164" s="14"/>
      <c r="S164" s="14"/>
      <c r="T164" s="14"/>
      <c r="U164" s="14"/>
      <c r="V164" s="66"/>
      <c r="W164" s="14"/>
      <c r="X164" s="27"/>
      <c r="Y164" s="29"/>
      <c r="Z164" s="14"/>
      <c r="AA164" s="27"/>
      <c r="AB164" s="27"/>
      <c r="AC164" s="27"/>
      <c r="AD164" s="14"/>
      <c r="AE164" s="14"/>
      <c r="AF164" s="14"/>
    </row>
    <row r="165" ht="14.25" customHeight="1">
      <c r="A165" s="14"/>
      <c r="B165" s="14"/>
      <c r="C165" s="27"/>
      <c r="D165" s="14"/>
      <c r="F165" s="27"/>
      <c r="G165" s="14"/>
      <c r="H165" s="14"/>
      <c r="I165" s="14"/>
      <c r="J165" s="27"/>
      <c r="K165" s="27"/>
      <c r="L165" s="27"/>
      <c r="M165" s="27"/>
      <c r="N165" s="27"/>
      <c r="O165" s="27"/>
      <c r="P165" s="27"/>
      <c r="Q165" s="27"/>
      <c r="R165" s="14"/>
      <c r="S165" s="14"/>
      <c r="T165" s="14"/>
      <c r="U165" s="14"/>
      <c r="V165" s="66"/>
      <c r="W165" s="14"/>
      <c r="X165" s="27"/>
      <c r="Y165" s="29"/>
      <c r="Z165" s="14"/>
      <c r="AA165" s="27"/>
      <c r="AB165" s="27"/>
      <c r="AC165" s="27"/>
      <c r="AD165" s="14"/>
      <c r="AE165" s="14"/>
      <c r="AF165" s="14"/>
    </row>
    <row r="166" ht="14.25" customHeight="1">
      <c r="A166" s="14"/>
      <c r="B166" s="14"/>
      <c r="C166" s="27"/>
      <c r="D166" s="14"/>
      <c r="F166" s="27"/>
      <c r="G166" s="14"/>
      <c r="H166" s="14"/>
      <c r="I166" s="14"/>
      <c r="J166" s="27"/>
      <c r="K166" s="27"/>
      <c r="L166" s="27"/>
      <c r="M166" s="27"/>
      <c r="N166" s="27"/>
      <c r="O166" s="27"/>
      <c r="P166" s="27"/>
      <c r="Q166" s="27"/>
      <c r="R166" s="14"/>
      <c r="S166" s="14"/>
      <c r="T166" s="14"/>
      <c r="U166" s="14"/>
      <c r="V166" s="66"/>
      <c r="W166" s="14"/>
      <c r="X166" s="27"/>
      <c r="Y166" s="29"/>
      <c r="Z166" s="14"/>
      <c r="AA166" s="27"/>
      <c r="AB166" s="27"/>
      <c r="AC166" s="27"/>
      <c r="AD166" s="14"/>
      <c r="AE166" s="14"/>
      <c r="AF166" s="14"/>
    </row>
    <row r="167" ht="14.25" customHeight="1">
      <c r="A167" s="14"/>
      <c r="B167" s="14"/>
      <c r="C167" s="27"/>
      <c r="D167" s="14"/>
      <c r="F167" s="27"/>
      <c r="G167" s="14"/>
      <c r="H167" s="14"/>
      <c r="I167" s="14"/>
      <c r="J167" s="27"/>
      <c r="K167" s="27"/>
      <c r="L167" s="27"/>
      <c r="M167" s="27"/>
      <c r="N167" s="27"/>
      <c r="O167" s="27"/>
      <c r="P167" s="27"/>
      <c r="Q167" s="27"/>
      <c r="R167" s="14"/>
      <c r="S167" s="14"/>
      <c r="T167" s="14"/>
      <c r="U167" s="14"/>
      <c r="V167" s="66"/>
      <c r="W167" s="14"/>
      <c r="X167" s="27"/>
      <c r="Y167" s="29"/>
      <c r="Z167" s="14"/>
      <c r="AA167" s="27"/>
      <c r="AB167" s="27"/>
      <c r="AC167" s="27"/>
      <c r="AD167" s="14"/>
      <c r="AE167" s="14"/>
      <c r="AF167" s="14"/>
    </row>
    <row r="168" ht="14.25" customHeight="1">
      <c r="A168" s="14"/>
      <c r="B168" s="14"/>
      <c r="C168" s="27"/>
      <c r="D168" s="14"/>
      <c r="F168" s="27"/>
      <c r="G168" s="14"/>
      <c r="H168" s="14"/>
      <c r="I168" s="14"/>
      <c r="J168" s="27"/>
      <c r="K168" s="27"/>
      <c r="L168" s="27"/>
      <c r="M168" s="27"/>
      <c r="N168" s="27"/>
      <c r="O168" s="27"/>
      <c r="P168" s="27"/>
      <c r="Q168" s="27"/>
      <c r="R168" s="14"/>
      <c r="S168" s="14"/>
      <c r="T168" s="14"/>
      <c r="U168" s="14"/>
      <c r="V168" s="66"/>
      <c r="W168" s="14"/>
      <c r="X168" s="27"/>
      <c r="Y168" s="29"/>
      <c r="Z168" s="14"/>
      <c r="AA168" s="27"/>
      <c r="AB168" s="27"/>
      <c r="AC168" s="27"/>
      <c r="AD168" s="14"/>
      <c r="AE168" s="14"/>
      <c r="AF168" s="14"/>
    </row>
    <row r="169" ht="14.25" customHeight="1">
      <c r="A169" s="14"/>
      <c r="B169" s="14"/>
      <c r="C169" s="27"/>
      <c r="D169" s="14"/>
      <c r="F169" s="27"/>
      <c r="G169" s="14"/>
      <c r="H169" s="14"/>
      <c r="I169" s="14"/>
      <c r="J169" s="27"/>
      <c r="K169" s="27"/>
      <c r="L169" s="27"/>
      <c r="M169" s="27"/>
      <c r="N169" s="27"/>
      <c r="O169" s="27"/>
      <c r="P169" s="27"/>
      <c r="Q169" s="27"/>
      <c r="R169" s="14"/>
      <c r="S169" s="14"/>
      <c r="T169" s="14"/>
      <c r="U169" s="14"/>
      <c r="V169" s="66"/>
      <c r="W169" s="14"/>
      <c r="X169" s="27"/>
      <c r="Y169" s="29"/>
      <c r="Z169" s="14"/>
      <c r="AA169" s="27"/>
      <c r="AB169" s="27"/>
      <c r="AC169" s="27"/>
      <c r="AD169" s="14"/>
      <c r="AE169" s="14"/>
      <c r="AF169" s="14"/>
    </row>
    <row r="170" ht="14.25" customHeight="1">
      <c r="A170" s="14"/>
      <c r="B170" s="14"/>
      <c r="C170" s="27"/>
      <c r="D170" s="14"/>
      <c r="F170" s="27"/>
      <c r="G170" s="14"/>
      <c r="H170" s="14"/>
      <c r="I170" s="14"/>
      <c r="J170" s="27"/>
      <c r="K170" s="27"/>
      <c r="L170" s="27"/>
      <c r="M170" s="27"/>
      <c r="N170" s="27"/>
      <c r="O170" s="27"/>
      <c r="P170" s="27"/>
      <c r="Q170" s="27"/>
      <c r="R170" s="14"/>
      <c r="S170" s="14"/>
      <c r="T170" s="14"/>
      <c r="U170" s="14"/>
      <c r="V170" s="66"/>
      <c r="W170" s="14"/>
      <c r="X170" s="27"/>
      <c r="Y170" s="29"/>
      <c r="Z170" s="14"/>
      <c r="AA170" s="27"/>
      <c r="AB170" s="27"/>
      <c r="AC170" s="27"/>
      <c r="AD170" s="14"/>
      <c r="AE170" s="14"/>
      <c r="AF170" s="14"/>
    </row>
    <row r="171" ht="14.25" customHeight="1">
      <c r="A171" s="14"/>
      <c r="B171" s="14"/>
      <c r="C171" s="27"/>
      <c r="D171" s="14"/>
      <c r="F171" s="27"/>
      <c r="G171" s="14"/>
      <c r="H171" s="14"/>
      <c r="I171" s="14"/>
      <c r="J171" s="27"/>
      <c r="K171" s="27"/>
      <c r="L171" s="27"/>
      <c r="M171" s="27"/>
      <c r="N171" s="27"/>
      <c r="O171" s="27"/>
      <c r="P171" s="27"/>
      <c r="Q171" s="27"/>
      <c r="R171" s="14"/>
      <c r="S171" s="14"/>
      <c r="T171" s="14"/>
      <c r="U171" s="14"/>
      <c r="V171" s="66"/>
      <c r="W171" s="14"/>
      <c r="X171" s="27"/>
      <c r="Y171" s="29"/>
      <c r="Z171" s="14"/>
      <c r="AA171" s="27"/>
      <c r="AB171" s="27"/>
      <c r="AC171" s="27"/>
      <c r="AD171" s="14"/>
      <c r="AE171" s="14"/>
      <c r="AF171" s="14"/>
    </row>
    <row r="172" ht="14.25" customHeight="1">
      <c r="A172" s="14"/>
      <c r="B172" s="14"/>
      <c r="C172" s="27"/>
      <c r="D172" s="14"/>
      <c r="F172" s="27"/>
      <c r="G172" s="14"/>
      <c r="H172" s="14"/>
      <c r="I172" s="14"/>
      <c r="J172" s="27"/>
      <c r="K172" s="27"/>
      <c r="L172" s="27"/>
      <c r="M172" s="27"/>
      <c r="N172" s="27"/>
      <c r="O172" s="27"/>
      <c r="P172" s="27"/>
      <c r="Q172" s="27"/>
      <c r="R172" s="14"/>
      <c r="S172" s="14"/>
      <c r="T172" s="14"/>
      <c r="U172" s="14"/>
      <c r="V172" s="66"/>
      <c r="W172" s="14"/>
      <c r="X172" s="27"/>
      <c r="Y172" s="29"/>
      <c r="Z172" s="14"/>
      <c r="AA172" s="27"/>
      <c r="AB172" s="27"/>
      <c r="AC172" s="27"/>
      <c r="AD172" s="14"/>
      <c r="AE172" s="14"/>
      <c r="AF172" s="14"/>
    </row>
    <row r="173" ht="14.25" customHeight="1">
      <c r="A173" s="14"/>
      <c r="B173" s="14"/>
      <c r="C173" s="27"/>
      <c r="D173" s="14"/>
      <c r="F173" s="27"/>
      <c r="G173" s="14"/>
      <c r="H173" s="14"/>
      <c r="I173" s="14"/>
      <c r="J173" s="27"/>
      <c r="K173" s="27"/>
      <c r="L173" s="27"/>
      <c r="M173" s="27"/>
      <c r="N173" s="27"/>
      <c r="O173" s="27"/>
      <c r="P173" s="27"/>
      <c r="Q173" s="27"/>
      <c r="R173" s="14"/>
      <c r="S173" s="14"/>
      <c r="T173" s="14"/>
      <c r="U173" s="14"/>
      <c r="V173" s="66"/>
      <c r="W173" s="14"/>
      <c r="X173" s="27"/>
      <c r="Y173" s="29"/>
      <c r="Z173" s="14"/>
      <c r="AA173" s="27"/>
      <c r="AB173" s="27"/>
      <c r="AC173" s="27"/>
      <c r="AD173" s="14"/>
      <c r="AE173" s="14"/>
      <c r="AF173" s="14"/>
    </row>
    <row r="174" ht="14.25" customHeight="1">
      <c r="A174" s="14"/>
      <c r="B174" s="14"/>
      <c r="C174" s="27"/>
      <c r="D174" s="14"/>
      <c r="F174" s="27"/>
      <c r="G174" s="14"/>
      <c r="H174" s="14"/>
      <c r="I174" s="14"/>
      <c r="J174" s="27"/>
      <c r="K174" s="27"/>
      <c r="L174" s="27"/>
      <c r="M174" s="27"/>
      <c r="N174" s="27"/>
      <c r="O174" s="27"/>
      <c r="P174" s="27"/>
      <c r="Q174" s="27"/>
      <c r="R174" s="14"/>
      <c r="S174" s="14"/>
      <c r="T174" s="14"/>
      <c r="U174" s="14"/>
      <c r="V174" s="66"/>
      <c r="W174" s="14"/>
      <c r="X174" s="27"/>
      <c r="Y174" s="29"/>
      <c r="Z174" s="14"/>
      <c r="AA174" s="27"/>
      <c r="AB174" s="27"/>
      <c r="AC174" s="27"/>
      <c r="AD174" s="14"/>
      <c r="AE174" s="14"/>
      <c r="AF174" s="14"/>
    </row>
    <row r="175" ht="14.25" customHeight="1">
      <c r="A175" s="14"/>
      <c r="B175" s="14"/>
      <c r="C175" s="27"/>
      <c r="D175" s="14"/>
      <c r="F175" s="27"/>
      <c r="G175" s="14"/>
      <c r="H175" s="14"/>
      <c r="I175" s="14"/>
      <c r="J175" s="27"/>
      <c r="K175" s="27"/>
      <c r="L175" s="27"/>
      <c r="M175" s="27"/>
      <c r="N175" s="27"/>
      <c r="O175" s="27"/>
      <c r="P175" s="27"/>
      <c r="Q175" s="27"/>
      <c r="R175" s="14"/>
      <c r="S175" s="14"/>
      <c r="T175" s="14"/>
      <c r="U175" s="14"/>
      <c r="V175" s="66"/>
      <c r="W175" s="14"/>
      <c r="X175" s="27"/>
      <c r="Y175" s="29"/>
      <c r="Z175" s="14"/>
      <c r="AA175" s="27"/>
      <c r="AB175" s="27"/>
      <c r="AC175" s="27"/>
      <c r="AD175" s="14"/>
      <c r="AE175" s="14"/>
      <c r="AF175" s="14"/>
    </row>
    <row r="176" ht="14.25" customHeight="1">
      <c r="A176" s="14"/>
      <c r="B176" s="14"/>
      <c r="C176" s="27"/>
      <c r="D176" s="14"/>
      <c r="F176" s="27"/>
      <c r="G176" s="14"/>
      <c r="H176" s="14"/>
      <c r="I176" s="14"/>
      <c r="J176" s="27"/>
      <c r="K176" s="27"/>
      <c r="L176" s="27"/>
      <c r="M176" s="27"/>
      <c r="N176" s="27"/>
      <c r="O176" s="27"/>
      <c r="P176" s="27"/>
      <c r="Q176" s="27"/>
      <c r="R176" s="14"/>
      <c r="S176" s="14"/>
      <c r="T176" s="14"/>
      <c r="U176" s="14"/>
      <c r="V176" s="66"/>
      <c r="W176" s="14"/>
      <c r="X176" s="27"/>
      <c r="Y176" s="29"/>
      <c r="Z176" s="14"/>
      <c r="AA176" s="27"/>
      <c r="AB176" s="27"/>
      <c r="AC176" s="27"/>
      <c r="AD176" s="14"/>
      <c r="AE176" s="14"/>
      <c r="AF176" s="14"/>
    </row>
    <row r="177" ht="14.25" customHeight="1">
      <c r="A177" s="14"/>
      <c r="B177" s="14"/>
      <c r="C177" s="27"/>
      <c r="D177" s="14"/>
      <c r="F177" s="27"/>
      <c r="G177" s="14"/>
      <c r="H177" s="14"/>
      <c r="I177" s="14"/>
      <c r="J177" s="27"/>
      <c r="K177" s="27"/>
      <c r="L177" s="27"/>
      <c r="M177" s="27"/>
      <c r="N177" s="27"/>
      <c r="O177" s="27"/>
      <c r="P177" s="27"/>
      <c r="Q177" s="27"/>
      <c r="R177" s="14"/>
      <c r="S177" s="14"/>
      <c r="T177" s="14"/>
      <c r="U177" s="14"/>
      <c r="V177" s="66"/>
      <c r="W177" s="14"/>
      <c r="X177" s="27"/>
      <c r="Y177" s="29"/>
      <c r="Z177" s="14"/>
      <c r="AA177" s="27"/>
      <c r="AB177" s="27"/>
      <c r="AC177" s="27"/>
      <c r="AD177" s="14"/>
      <c r="AE177" s="14"/>
      <c r="AF177" s="14"/>
    </row>
    <row r="178" ht="14.25" customHeight="1">
      <c r="A178" s="14"/>
      <c r="B178" s="14"/>
      <c r="C178" s="27"/>
      <c r="D178" s="14"/>
      <c r="F178" s="27"/>
      <c r="G178" s="14"/>
      <c r="H178" s="14"/>
      <c r="I178" s="14"/>
      <c r="J178" s="27"/>
      <c r="K178" s="27"/>
      <c r="L178" s="27"/>
      <c r="M178" s="27"/>
      <c r="N178" s="27"/>
      <c r="O178" s="27"/>
      <c r="P178" s="27"/>
      <c r="Q178" s="27"/>
      <c r="R178" s="14"/>
      <c r="S178" s="14"/>
      <c r="T178" s="14"/>
      <c r="U178" s="14"/>
      <c r="V178" s="66"/>
      <c r="W178" s="14"/>
      <c r="X178" s="27"/>
      <c r="Y178" s="29"/>
      <c r="Z178" s="14"/>
      <c r="AA178" s="27"/>
      <c r="AB178" s="27"/>
      <c r="AC178" s="27"/>
      <c r="AD178" s="14"/>
      <c r="AE178" s="14"/>
      <c r="AF178" s="14"/>
    </row>
    <row r="179" ht="14.25" customHeight="1">
      <c r="A179" s="14"/>
      <c r="B179" s="14"/>
      <c r="C179" s="27"/>
      <c r="D179" s="14"/>
      <c r="F179" s="27"/>
      <c r="G179" s="14"/>
      <c r="H179" s="14"/>
      <c r="I179" s="14"/>
      <c r="J179" s="27"/>
      <c r="K179" s="27"/>
      <c r="L179" s="27"/>
      <c r="M179" s="27"/>
      <c r="N179" s="27"/>
      <c r="O179" s="27"/>
      <c r="P179" s="27"/>
      <c r="Q179" s="27"/>
      <c r="R179" s="14"/>
      <c r="S179" s="14"/>
      <c r="T179" s="14"/>
      <c r="U179" s="14"/>
      <c r="V179" s="66"/>
      <c r="W179" s="14"/>
      <c r="X179" s="27"/>
      <c r="Y179" s="29"/>
      <c r="Z179" s="14"/>
      <c r="AA179" s="27"/>
      <c r="AB179" s="27"/>
      <c r="AC179" s="27"/>
      <c r="AD179" s="14"/>
      <c r="AE179" s="14"/>
      <c r="AF179" s="14"/>
    </row>
    <row r="180" ht="14.25" customHeight="1">
      <c r="A180" s="14"/>
      <c r="B180" s="14"/>
      <c r="C180" s="27"/>
      <c r="D180" s="14"/>
      <c r="F180" s="27"/>
      <c r="G180" s="14"/>
      <c r="H180" s="14"/>
      <c r="I180" s="14"/>
      <c r="J180" s="27"/>
      <c r="K180" s="27"/>
      <c r="L180" s="27"/>
      <c r="M180" s="27"/>
      <c r="N180" s="27"/>
      <c r="O180" s="27"/>
      <c r="P180" s="27"/>
      <c r="Q180" s="27"/>
      <c r="R180" s="14"/>
      <c r="S180" s="14"/>
      <c r="T180" s="14"/>
      <c r="U180" s="14"/>
      <c r="V180" s="66"/>
      <c r="W180" s="14"/>
      <c r="X180" s="27"/>
      <c r="Y180" s="29"/>
      <c r="Z180" s="14"/>
      <c r="AA180" s="27"/>
      <c r="AB180" s="27"/>
      <c r="AC180" s="27"/>
      <c r="AD180" s="14"/>
      <c r="AE180" s="14"/>
      <c r="AF180" s="14"/>
    </row>
    <row r="181" ht="14.25" customHeight="1">
      <c r="A181" s="14"/>
      <c r="B181" s="14"/>
      <c r="C181" s="27"/>
      <c r="D181" s="14"/>
      <c r="F181" s="27"/>
      <c r="G181" s="14"/>
      <c r="H181" s="14"/>
      <c r="I181" s="14"/>
      <c r="J181" s="27"/>
      <c r="K181" s="27"/>
      <c r="L181" s="27"/>
      <c r="M181" s="27"/>
      <c r="N181" s="27"/>
      <c r="O181" s="27"/>
      <c r="P181" s="27"/>
      <c r="Q181" s="27"/>
      <c r="R181" s="14"/>
      <c r="S181" s="14"/>
      <c r="T181" s="14"/>
      <c r="U181" s="14"/>
      <c r="V181" s="66"/>
      <c r="W181" s="14"/>
      <c r="X181" s="27"/>
      <c r="Y181" s="29"/>
      <c r="Z181" s="14"/>
      <c r="AA181" s="27"/>
      <c r="AB181" s="27"/>
      <c r="AC181" s="27"/>
      <c r="AD181" s="14"/>
      <c r="AE181" s="14"/>
      <c r="AF181" s="14"/>
    </row>
    <row r="182" ht="14.25" customHeight="1">
      <c r="A182" s="14"/>
      <c r="B182" s="14"/>
      <c r="C182" s="27"/>
      <c r="D182" s="14"/>
      <c r="F182" s="27"/>
      <c r="G182" s="14"/>
      <c r="H182" s="14"/>
      <c r="I182" s="14"/>
      <c r="J182" s="27"/>
      <c r="K182" s="27"/>
      <c r="L182" s="27"/>
      <c r="M182" s="27"/>
      <c r="N182" s="27"/>
      <c r="O182" s="27"/>
      <c r="P182" s="27"/>
      <c r="Q182" s="27"/>
      <c r="R182" s="14"/>
      <c r="S182" s="14"/>
      <c r="T182" s="14"/>
      <c r="U182" s="14"/>
      <c r="V182" s="66"/>
      <c r="W182" s="14"/>
      <c r="X182" s="27"/>
      <c r="Y182" s="29"/>
      <c r="Z182" s="14"/>
      <c r="AA182" s="27"/>
      <c r="AB182" s="27"/>
      <c r="AC182" s="27"/>
      <c r="AD182" s="14"/>
      <c r="AE182" s="14"/>
      <c r="AF182" s="14"/>
    </row>
    <row r="183" ht="14.25" customHeight="1">
      <c r="A183" s="14"/>
      <c r="B183" s="14"/>
      <c r="C183" s="27"/>
      <c r="D183" s="14"/>
      <c r="F183" s="27"/>
      <c r="G183" s="14"/>
      <c r="H183" s="14"/>
      <c r="I183" s="14"/>
      <c r="J183" s="27"/>
      <c r="K183" s="27"/>
      <c r="L183" s="27"/>
      <c r="M183" s="27"/>
      <c r="N183" s="27"/>
      <c r="O183" s="27"/>
      <c r="P183" s="27"/>
      <c r="Q183" s="27"/>
      <c r="R183" s="14"/>
      <c r="S183" s="14"/>
      <c r="T183" s="14"/>
      <c r="U183" s="14"/>
      <c r="V183" s="66"/>
      <c r="W183" s="14"/>
      <c r="X183" s="27"/>
      <c r="Y183" s="29"/>
      <c r="Z183" s="14"/>
      <c r="AA183" s="27"/>
      <c r="AB183" s="27"/>
      <c r="AC183" s="27"/>
      <c r="AD183" s="14"/>
      <c r="AE183" s="14"/>
      <c r="AF183" s="14"/>
    </row>
    <row r="184" ht="14.25" customHeight="1">
      <c r="A184" s="14"/>
      <c r="B184" s="14"/>
      <c r="C184" s="27"/>
      <c r="D184" s="14"/>
      <c r="F184" s="27"/>
      <c r="G184" s="14"/>
      <c r="H184" s="14"/>
      <c r="I184" s="14"/>
      <c r="J184" s="27"/>
      <c r="K184" s="27"/>
      <c r="L184" s="27"/>
      <c r="M184" s="27"/>
      <c r="N184" s="27"/>
      <c r="O184" s="27"/>
      <c r="P184" s="27"/>
      <c r="Q184" s="27"/>
      <c r="R184" s="14"/>
      <c r="S184" s="14"/>
      <c r="T184" s="14"/>
      <c r="U184" s="14"/>
      <c r="V184" s="66"/>
      <c r="W184" s="14"/>
      <c r="X184" s="27"/>
      <c r="Y184" s="29"/>
      <c r="Z184" s="14"/>
      <c r="AA184" s="27"/>
      <c r="AB184" s="27"/>
      <c r="AC184" s="27"/>
      <c r="AD184" s="14"/>
      <c r="AE184" s="14"/>
      <c r="AF184" s="14"/>
    </row>
    <row r="185" ht="14.25" customHeight="1">
      <c r="A185" s="14"/>
      <c r="B185" s="14"/>
      <c r="C185" s="27"/>
      <c r="D185" s="14"/>
      <c r="F185" s="27"/>
      <c r="G185" s="14"/>
      <c r="H185" s="14"/>
      <c r="I185" s="14"/>
      <c r="J185" s="27"/>
      <c r="K185" s="27"/>
      <c r="L185" s="27"/>
      <c r="M185" s="27"/>
      <c r="N185" s="27"/>
      <c r="O185" s="27"/>
      <c r="P185" s="27"/>
      <c r="Q185" s="27"/>
      <c r="R185" s="14"/>
      <c r="S185" s="14"/>
      <c r="T185" s="14"/>
      <c r="U185" s="14"/>
      <c r="V185" s="66"/>
      <c r="W185" s="14"/>
      <c r="X185" s="27"/>
      <c r="Y185" s="29"/>
      <c r="Z185" s="14"/>
      <c r="AA185" s="27"/>
      <c r="AB185" s="27"/>
      <c r="AC185" s="27"/>
      <c r="AD185" s="14"/>
      <c r="AE185" s="14"/>
      <c r="AF185" s="14"/>
    </row>
    <row r="186" ht="14.25" customHeight="1">
      <c r="A186" s="14"/>
      <c r="B186" s="14"/>
      <c r="C186" s="27"/>
      <c r="D186" s="14"/>
      <c r="F186" s="27"/>
      <c r="G186" s="14"/>
      <c r="H186" s="14"/>
      <c r="I186" s="14"/>
      <c r="J186" s="27"/>
      <c r="K186" s="27"/>
      <c r="L186" s="27"/>
      <c r="M186" s="27"/>
      <c r="N186" s="27"/>
      <c r="O186" s="27"/>
      <c r="P186" s="27"/>
      <c r="Q186" s="27"/>
      <c r="R186" s="14"/>
      <c r="S186" s="14"/>
      <c r="T186" s="14"/>
      <c r="U186" s="14"/>
      <c r="V186" s="66"/>
      <c r="W186" s="14"/>
      <c r="X186" s="27"/>
      <c r="Y186" s="29"/>
      <c r="Z186" s="14"/>
      <c r="AA186" s="27"/>
      <c r="AB186" s="27"/>
      <c r="AC186" s="27"/>
      <c r="AD186" s="14"/>
      <c r="AE186" s="14"/>
      <c r="AF186" s="14"/>
    </row>
    <row r="187" ht="14.25" customHeight="1">
      <c r="A187" s="14"/>
      <c r="B187" s="14"/>
      <c r="C187" s="27"/>
      <c r="D187" s="14"/>
      <c r="F187" s="27"/>
      <c r="G187" s="14"/>
      <c r="H187" s="14"/>
      <c r="I187" s="14"/>
      <c r="J187" s="27"/>
      <c r="K187" s="27"/>
      <c r="L187" s="27"/>
      <c r="M187" s="27"/>
      <c r="N187" s="27"/>
      <c r="O187" s="27"/>
      <c r="P187" s="27"/>
      <c r="Q187" s="27"/>
      <c r="R187" s="14"/>
      <c r="S187" s="14"/>
      <c r="T187" s="14"/>
      <c r="U187" s="14"/>
      <c r="V187" s="66"/>
      <c r="W187" s="14"/>
      <c r="X187" s="27"/>
      <c r="Y187" s="29"/>
      <c r="Z187" s="14"/>
      <c r="AA187" s="27"/>
      <c r="AB187" s="27"/>
      <c r="AC187" s="27"/>
      <c r="AD187" s="14"/>
      <c r="AE187" s="14"/>
      <c r="AF187" s="14"/>
    </row>
    <row r="188" ht="14.25" customHeight="1">
      <c r="A188" s="14"/>
      <c r="B188" s="14"/>
      <c r="C188" s="27"/>
      <c r="D188" s="14"/>
      <c r="F188" s="27"/>
      <c r="G188" s="14"/>
      <c r="H188" s="14"/>
      <c r="I188" s="14"/>
      <c r="J188" s="27"/>
      <c r="K188" s="27"/>
      <c r="L188" s="27"/>
      <c r="M188" s="27"/>
      <c r="N188" s="27"/>
      <c r="O188" s="27"/>
      <c r="P188" s="27"/>
      <c r="Q188" s="27"/>
      <c r="R188" s="14"/>
      <c r="S188" s="14"/>
      <c r="T188" s="14"/>
      <c r="U188" s="14"/>
      <c r="V188" s="66"/>
      <c r="W188" s="14"/>
      <c r="X188" s="27"/>
      <c r="Y188" s="29"/>
      <c r="Z188" s="14"/>
      <c r="AA188" s="27"/>
      <c r="AB188" s="27"/>
      <c r="AC188" s="27"/>
      <c r="AD188" s="14"/>
      <c r="AE188" s="14"/>
      <c r="AF188" s="14"/>
    </row>
    <row r="189" ht="14.25" customHeight="1">
      <c r="A189" s="14"/>
      <c r="B189" s="14"/>
      <c r="C189" s="27"/>
      <c r="D189" s="14"/>
      <c r="F189" s="27"/>
      <c r="G189" s="14"/>
      <c r="H189" s="14"/>
      <c r="I189" s="14"/>
      <c r="J189" s="27"/>
      <c r="K189" s="27"/>
      <c r="L189" s="27"/>
      <c r="M189" s="27"/>
      <c r="N189" s="27"/>
      <c r="O189" s="27"/>
      <c r="P189" s="27"/>
      <c r="Q189" s="27"/>
      <c r="R189" s="14"/>
      <c r="S189" s="14"/>
      <c r="T189" s="14"/>
      <c r="U189" s="14"/>
      <c r="V189" s="66"/>
      <c r="W189" s="14"/>
      <c r="X189" s="27"/>
      <c r="Y189" s="29"/>
      <c r="Z189" s="14"/>
      <c r="AA189" s="27"/>
      <c r="AB189" s="27"/>
      <c r="AC189" s="27"/>
      <c r="AD189" s="14"/>
      <c r="AE189" s="14"/>
      <c r="AF189" s="14"/>
    </row>
    <row r="190" ht="14.25" customHeight="1">
      <c r="A190" s="14"/>
      <c r="B190" s="14"/>
      <c r="C190" s="27"/>
      <c r="D190" s="14"/>
      <c r="F190" s="27"/>
      <c r="G190" s="14"/>
      <c r="H190" s="14"/>
      <c r="I190" s="14"/>
      <c r="J190" s="27"/>
      <c r="K190" s="27"/>
      <c r="L190" s="27"/>
      <c r="M190" s="27"/>
      <c r="N190" s="27"/>
      <c r="O190" s="27"/>
      <c r="P190" s="27"/>
      <c r="Q190" s="27"/>
      <c r="R190" s="14"/>
      <c r="S190" s="14"/>
      <c r="T190" s="14"/>
      <c r="U190" s="14"/>
      <c r="V190" s="66"/>
      <c r="W190" s="14"/>
      <c r="X190" s="27"/>
      <c r="Y190" s="29"/>
      <c r="Z190" s="14"/>
      <c r="AA190" s="27"/>
      <c r="AB190" s="27"/>
      <c r="AC190" s="27"/>
      <c r="AD190" s="14"/>
      <c r="AE190" s="14"/>
      <c r="AF190" s="14"/>
    </row>
    <row r="191" ht="14.25" customHeight="1">
      <c r="A191" s="14"/>
      <c r="B191" s="14"/>
      <c r="C191" s="27"/>
      <c r="D191" s="14"/>
      <c r="F191" s="27"/>
      <c r="G191" s="14"/>
      <c r="H191" s="14"/>
      <c r="I191" s="14"/>
      <c r="J191" s="27"/>
      <c r="K191" s="27"/>
      <c r="L191" s="27"/>
      <c r="M191" s="27"/>
      <c r="N191" s="27"/>
      <c r="O191" s="27"/>
      <c r="P191" s="27"/>
      <c r="Q191" s="27"/>
      <c r="R191" s="14"/>
      <c r="S191" s="14"/>
      <c r="T191" s="14"/>
      <c r="U191" s="14"/>
      <c r="V191" s="66"/>
      <c r="W191" s="14"/>
      <c r="X191" s="27"/>
      <c r="Y191" s="29"/>
      <c r="Z191" s="14"/>
      <c r="AA191" s="27"/>
      <c r="AB191" s="27"/>
      <c r="AC191" s="27"/>
      <c r="AD191" s="14"/>
      <c r="AE191" s="14"/>
      <c r="AF191" s="14"/>
    </row>
    <row r="192" ht="14.25" customHeight="1">
      <c r="A192" s="14"/>
      <c r="B192" s="14"/>
      <c r="C192" s="27"/>
      <c r="D192" s="14"/>
      <c r="F192" s="27"/>
      <c r="G192" s="14"/>
      <c r="H192" s="14"/>
      <c r="I192" s="14"/>
      <c r="J192" s="27"/>
      <c r="K192" s="27"/>
      <c r="L192" s="27"/>
      <c r="M192" s="27"/>
      <c r="N192" s="27"/>
      <c r="O192" s="27"/>
      <c r="P192" s="27"/>
      <c r="Q192" s="27"/>
      <c r="R192" s="14"/>
      <c r="S192" s="14"/>
      <c r="T192" s="14"/>
      <c r="U192" s="14"/>
      <c r="V192" s="66"/>
      <c r="W192" s="14"/>
      <c r="X192" s="27"/>
      <c r="Y192" s="29"/>
      <c r="Z192" s="14"/>
      <c r="AA192" s="27"/>
      <c r="AB192" s="27"/>
      <c r="AC192" s="27"/>
      <c r="AD192" s="14"/>
      <c r="AE192" s="14"/>
      <c r="AF192" s="14"/>
    </row>
    <row r="193" ht="14.25" customHeight="1">
      <c r="A193" s="14"/>
      <c r="B193" s="14"/>
      <c r="C193" s="27"/>
      <c r="D193" s="14"/>
      <c r="F193" s="27"/>
      <c r="G193" s="14"/>
      <c r="H193" s="14"/>
      <c r="I193" s="14"/>
      <c r="J193" s="27"/>
      <c r="K193" s="27"/>
      <c r="L193" s="27"/>
      <c r="M193" s="27"/>
      <c r="N193" s="27"/>
      <c r="O193" s="27"/>
      <c r="P193" s="27"/>
      <c r="Q193" s="27"/>
      <c r="R193" s="14"/>
      <c r="S193" s="14"/>
      <c r="T193" s="14"/>
      <c r="U193" s="14"/>
      <c r="V193" s="66"/>
      <c r="W193" s="14"/>
      <c r="X193" s="27"/>
      <c r="Y193" s="29"/>
      <c r="Z193" s="14"/>
      <c r="AA193" s="27"/>
      <c r="AB193" s="27"/>
      <c r="AC193" s="27"/>
      <c r="AD193" s="14"/>
      <c r="AE193" s="14"/>
      <c r="AF193" s="14"/>
    </row>
    <row r="194" ht="14.25" customHeight="1">
      <c r="A194" s="14"/>
      <c r="B194" s="14"/>
      <c r="C194" s="27"/>
      <c r="D194" s="14"/>
      <c r="F194" s="27"/>
      <c r="G194" s="14"/>
      <c r="H194" s="14"/>
      <c r="I194" s="14"/>
      <c r="J194" s="27"/>
      <c r="K194" s="27"/>
      <c r="L194" s="27"/>
      <c r="M194" s="27"/>
      <c r="N194" s="27"/>
      <c r="O194" s="27"/>
      <c r="P194" s="27"/>
      <c r="Q194" s="27"/>
      <c r="R194" s="14"/>
      <c r="S194" s="14"/>
      <c r="T194" s="14"/>
      <c r="U194" s="14"/>
      <c r="V194" s="66"/>
      <c r="W194" s="14"/>
      <c r="X194" s="27"/>
      <c r="Y194" s="29"/>
      <c r="Z194" s="14"/>
      <c r="AA194" s="27"/>
      <c r="AB194" s="27"/>
      <c r="AC194" s="27"/>
      <c r="AD194" s="14"/>
      <c r="AE194" s="14"/>
      <c r="AF194" s="14"/>
    </row>
    <row r="195" ht="14.25" customHeight="1">
      <c r="A195" s="14"/>
      <c r="B195" s="14"/>
      <c r="C195" s="27"/>
      <c r="D195" s="14"/>
      <c r="F195" s="27"/>
      <c r="G195" s="14"/>
      <c r="H195" s="14"/>
      <c r="I195" s="14"/>
      <c r="J195" s="27"/>
      <c r="K195" s="27"/>
      <c r="L195" s="27"/>
      <c r="M195" s="27"/>
      <c r="N195" s="27"/>
      <c r="O195" s="27"/>
      <c r="P195" s="27"/>
      <c r="Q195" s="27"/>
      <c r="R195" s="14"/>
      <c r="S195" s="14"/>
      <c r="T195" s="14"/>
      <c r="U195" s="14"/>
      <c r="V195" s="66"/>
      <c r="W195" s="14"/>
      <c r="X195" s="27"/>
      <c r="Y195" s="29"/>
      <c r="Z195" s="14"/>
      <c r="AA195" s="27"/>
      <c r="AB195" s="27"/>
      <c r="AC195" s="27"/>
      <c r="AD195" s="14"/>
      <c r="AE195" s="14"/>
      <c r="AF195" s="14"/>
    </row>
    <row r="196" ht="14.25" customHeight="1">
      <c r="A196" s="14"/>
      <c r="B196" s="14"/>
      <c r="C196" s="27"/>
      <c r="D196" s="14"/>
      <c r="F196" s="27"/>
      <c r="G196" s="14"/>
      <c r="H196" s="14"/>
      <c r="I196" s="14"/>
      <c r="J196" s="27"/>
      <c r="K196" s="27"/>
      <c r="L196" s="27"/>
      <c r="M196" s="27"/>
      <c r="N196" s="27"/>
      <c r="O196" s="27"/>
      <c r="P196" s="27"/>
      <c r="Q196" s="27"/>
      <c r="R196" s="14"/>
      <c r="S196" s="14"/>
      <c r="T196" s="14"/>
      <c r="U196" s="14"/>
      <c r="V196" s="66"/>
      <c r="W196" s="14"/>
      <c r="X196" s="27"/>
      <c r="Y196" s="29"/>
      <c r="Z196" s="14"/>
      <c r="AA196" s="27"/>
      <c r="AB196" s="27"/>
      <c r="AC196" s="27"/>
      <c r="AD196" s="14"/>
      <c r="AE196" s="14"/>
      <c r="AF196" s="14"/>
    </row>
    <row r="197" ht="14.25" customHeight="1">
      <c r="A197" s="14"/>
      <c r="B197" s="14"/>
      <c r="C197" s="27"/>
      <c r="D197" s="14"/>
      <c r="F197" s="27"/>
      <c r="G197" s="14"/>
      <c r="H197" s="14"/>
      <c r="I197" s="14"/>
      <c r="J197" s="27"/>
      <c r="K197" s="27"/>
      <c r="L197" s="27"/>
      <c r="M197" s="27"/>
      <c r="N197" s="27"/>
      <c r="O197" s="27"/>
      <c r="P197" s="27"/>
      <c r="Q197" s="27"/>
      <c r="R197" s="14"/>
      <c r="S197" s="14"/>
      <c r="T197" s="14"/>
      <c r="U197" s="14"/>
      <c r="V197" s="66"/>
      <c r="W197" s="14"/>
      <c r="X197" s="27"/>
      <c r="Y197" s="29"/>
      <c r="Z197" s="14"/>
      <c r="AA197" s="27"/>
      <c r="AB197" s="27"/>
      <c r="AC197" s="27"/>
      <c r="AD197" s="14"/>
      <c r="AE197" s="14"/>
      <c r="AF197" s="14"/>
    </row>
    <row r="198" ht="14.25" customHeight="1">
      <c r="A198" s="14"/>
      <c r="B198" s="14"/>
      <c r="C198" s="27"/>
      <c r="D198" s="14"/>
      <c r="F198" s="27"/>
      <c r="G198" s="14"/>
      <c r="H198" s="14"/>
      <c r="I198" s="14"/>
      <c r="J198" s="27"/>
      <c r="K198" s="27"/>
      <c r="L198" s="27"/>
      <c r="M198" s="27"/>
      <c r="N198" s="27"/>
      <c r="O198" s="27"/>
      <c r="P198" s="27"/>
      <c r="Q198" s="27"/>
      <c r="R198" s="14"/>
      <c r="S198" s="14"/>
      <c r="T198" s="14"/>
      <c r="U198" s="14"/>
      <c r="V198" s="66"/>
      <c r="W198" s="14"/>
      <c r="X198" s="27"/>
      <c r="Y198" s="29"/>
      <c r="Z198" s="14"/>
      <c r="AA198" s="27"/>
      <c r="AB198" s="27"/>
      <c r="AC198" s="27"/>
      <c r="AD198" s="14"/>
      <c r="AE198" s="14"/>
      <c r="AF198" s="14"/>
    </row>
    <row r="199" ht="14.25" customHeight="1">
      <c r="A199" s="14"/>
      <c r="B199" s="14"/>
      <c r="C199" s="27"/>
      <c r="D199" s="14"/>
      <c r="F199" s="27"/>
      <c r="G199" s="14"/>
      <c r="H199" s="14"/>
      <c r="I199" s="14"/>
      <c r="J199" s="27"/>
      <c r="K199" s="27"/>
      <c r="L199" s="27"/>
      <c r="M199" s="27"/>
      <c r="N199" s="27"/>
      <c r="O199" s="27"/>
      <c r="P199" s="27"/>
      <c r="Q199" s="27"/>
      <c r="R199" s="14"/>
      <c r="S199" s="14"/>
      <c r="T199" s="14"/>
      <c r="U199" s="14"/>
      <c r="V199" s="66"/>
      <c r="W199" s="14"/>
      <c r="X199" s="27"/>
      <c r="Y199" s="29"/>
      <c r="Z199" s="14"/>
      <c r="AA199" s="27"/>
      <c r="AB199" s="27"/>
      <c r="AC199" s="27"/>
      <c r="AD199" s="14"/>
      <c r="AE199" s="14"/>
      <c r="AF199" s="14"/>
    </row>
    <row r="200" ht="14.25" customHeight="1">
      <c r="A200" s="14"/>
      <c r="B200" s="14"/>
      <c r="C200" s="27"/>
      <c r="D200" s="14"/>
      <c r="F200" s="27"/>
      <c r="G200" s="14"/>
      <c r="H200" s="14"/>
      <c r="I200" s="14"/>
      <c r="J200" s="27"/>
      <c r="K200" s="27"/>
      <c r="L200" s="27"/>
      <c r="M200" s="27"/>
      <c r="N200" s="27"/>
      <c r="O200" s="27"/>
      <c r="P200" s="27"/>
      <c r="Q200" s="27"/>
      <c r="R200" s="14"/>
      <c r="S200" s="14"/>
      <c r="T200" s="14"/>
      <c r="U200" s="14"/>
      <c r="V200" s="66"/>
      <c r="W200" s="14"/>
      <c r="X200" s="27"/>
      <c r="Y200" s="29"/>
      <c r="Z200" s="14"/>
      <c r="AA200" s="27"/>
      <c r="AB200" s="27"/>
      <c r="AC200" s="27"/>
      <c r="AD200" s="14"/>
      <c r="AE200" s="14"/>
      <c r="AF200" s="14"/>
    </row>
    <row r="201" ht="14.25" customHeight="1">
      <c r="A201" s="14"/>
      <c r="B201" s="14"/>
      <c r="C201" s="27"/>
      <c r="D201" s="14"/>
      <c r="F201" s="27"/>
      <c r="G201" s="14"/>
      <c r="H201" s="14"/>
      <c r="I201" s="14"/>
      <c r="J201" s="27"/>
      <c r="K201" s="27"/>
      <c r="L201" s="27"/>
      <c r="M201" s="27"/>
      <c r="N201" s="27"/>
      <c r="O201" s="27"/>
      <c r="P201" s="27"/>
      <c r="Q201" s="27"/>
      <c r="R201" s="14"/>
      <c r="S201" s="14"/>
      <c r="T201" s="14"/>
      <c r="U201" s="14"/>
      <c r="V201" s="66"/>
      <c r="W201" s="14"/>
      <c r="X201" s="27"/>
      <c r="Y201" s="29"/>
      <c r="Z201" s="14"/>
      <c r="AA201" s="27"/>
      <c r="AB201" s="27"/>
      <c r="AC201" s="27"/>
      <c r="AD201" s="14"/>
      <c r="AE201" s="14"/>
      <c r="AF201" s="14"/>
    </row>
    <row r="202" ht="14.25" customHeight="1">
      <c r="A202" s="14"/>
      <c r="B202" s="14"/>
      <c r="C202" s="27"/>
      <c r="D202" s="14"/>
      <c r="F202" s="27"/>
      <c r="G202" s="14"/>
      <c r="H202" s="14"/>
      <c r="I202" s="14"/>
      <c r="J202" s="27"/>
      <c r="K202" s="27"/>
      <c r="L202" s="27"/>
      <c r="M202" s="27"/>
      <c r="N202" s="27"/>
      <c r="O202" s="27"/>
      <c r="P202" s="27"/>
      <c r="Q202" s="27"/>
      <c r="R202" s="14"/>
      <c r="S202" s="14"/>
      <c r="T202" s="14"/>
      <c r="U202" s="14"/>
      <c r="V202" s="66"/>
      <c r="W202" s="14"/>
      <c r="X202" s="27"/>
      <c r="Y202" s="29"/>
      <c r="Z202" s="14"/>
      <c r="AA202" s="27"/>
      <c r="AB202" s="27"/>
      <c r="AC202" s="27"/>
      <c r="AD202" s="14"/>
      <c r="AE202" s="14"/>
      <c r="AF202" s="14"/>
    </row>
    <row r="203" ht="14.25" customHeight="1">
      <c r="A203" s="14"/>
      <c r="B203" s="14"/>
      <c r="C203" s="27"/>
      <c r="D203" s="14"/>
      <c r="F203" s="27"/>
      <c r="G203" s="14"/>
      <c r="H203" s="14"/>
      <c r="I203" s="14"/>
      <c r="J203" s="27"/>
      <c r="K203" s="27"/>
      <c r="L203" s="27"/>
      <c r="M203" s="27"/>
      <c r="N203" s="27"/>
      <c r="O203" s="27"/>
      <c r="P203" s="27"/>
      <c r="Q203" s="27"/>
      <c r="R203" s="14"/>
      <c r="S203" s="14"/>
      <c r="T203" s="14"/>
      <c r="U203" s="14"/>
      <c r="V203" s="66"/>
      <c r="W203" s="14"/>
      <c r="X203" s="27"/>
      <c r="Y203" s="29"/>
      <c r="Z203" s="14"/>
      <c r="AA203" s="27"/>
      <c r="AB203" s="27"/>
      <c r="AC203" s="27"/>
      <c r="AD203" s="14"/>
      <c r="AE203" s="14"/>
      <c r="AF203" s="14"/>
    </row>
    <row r="204" ht="14.25" customHeight="1">
      <c r="A204" s="14"/>
      <c r="B204" s="14"/>
      <c r="C204" s="27"/>
      <c r="D204" s="14"/>
      <c r="F204" s="27"/>
      <c r="G204" s="14"/>
      <c r="H204" s="14"/>
      <c r="I204" s="14"/>
      <c r="J204" s="27"/>
      <c r="K204" s="27"/>
      <c r="L204" s="27"/>
      <c r="M204" s="27"/>
      <c r="N204" s="27"/>
      <c r="O204" s="27"/>
      <c r="P204" s="27"/>
      <c r="Q204" s="27"/>
      <c r="R204" s="14"/>
      <c r="S204" s="14"/>
      <c r="T204" s="14"/>
      <c r="U204" s="14"/>
      <c r="V204" s="66"/>
      <c r="W204" s="14"/>
      <c r="X204" s="27"/>
      <c r="Y204" s="29"/>
      <c r="Z204" s="14"/>
      <c r="AA204" s="27"/>
      <c r="AB204" s="27"/>
      <c r="AC204" s="27"/>
      <c r="AD204" s="14"/>
      <c r="AE204" s="14"/>
      <c r="AF204" s="14"/>
    </row>
    <row r="205" ht="14.25" customHeight="1">
      <c r="A205" s="14"/>
      <c r="B205" s="14"/>
      <c r="C205" s="27"/>
      <c r="D205" s="14"/>
      <c r="F205" s="27"/>
      <c r="G205" s="14"/>
      <c r="H205" s="14"/>
      <c r="I205" s="14"/>
      <c r="J205" s="27"/>
      <c r="K205" s="27"/>
      <c r="L205" s="27"/>
      <c r="M205" s="27"/>
      <c r="N205" s="27"/>
      <c r="O205" s="27"/>
      <c r="P205" s="27"/>
      <c r="Q205" s="27"/>
      <c r="R205" s="14"/>
      <c r="S205" s="14"/>
      <c r="T205" s="14"/>
      <c r="U205" s="14"/>
      <c r="V205" s="66"/>
      <c r="W205" s="14"/>
      <c r="X205" s="27"/>
      <c r="Y205" s="29"/>
      <c r="Z205" s="14"/>
      <c r="AA205" s="27"/>
      <c r="AB205" s="27"/>
      <c r="AC205" s="27"/>
      <c r="AD205" s="14"/>
      <c r="AE205" s="14"/>
      <c r="AF205" s="14"/>
    </row>
    <row r="206" ht="14.25" customHeight="1">
      <c r="A206" s="14"/>
      <c r="B206" s="14"/>
      <c r="C206" s="27"/>
      <c r="D206" s="14"/>
      <c r="F206" s="27"/>
      <c r="G206" s="14"/>
      <c r="H206" s="14"/>
      <c r="I206" s="14"/>
      <c r="J206" s="27"/>
      <c r="K206" s="27"/>
      <c r="L206" s="27"/>
      <c r="M206" s="27"/>
      <c r="N206" s="27"/>
      <c r="O206" s="27"/>
      <c r="P206" s="27"/>
      <c r="Q206" s="27"/>
      <c r="R206" s="14"/>
      <c r="S206" s="14"/>
      <c r="T206" s="14"/>
      <c r="U206" s="14"/>
      <c r="V206" s="66"/>
      <c r="W206" s="14"/>
      <c r="X206" s="27"/>
      <c r="Y206" s="29"/>
      <c r="Z206" s="14"/>
      <c r="AA206" s="27"/>
      <c r="AB206" s="27"/>
      <c r="AC206" s="27"/>
      <c r="AD206" s="14"/>
      <c r="AE206" s="14"/>
      <c r="AF206" s="14"/>
    </row>
    <row r="207" ht="14.25" customHeight="1">
      <c r="A207" s="14"/>
      <c r="B207" s="14"/>
      <c r="C207" s="27"/>
      <c r="D207" s="14"/>
      <c r="F207" s="27"/>
      <c r="G207" s="14"/>
      <c r="H207" s="14"/>
      <c r="I207" s="14"/>
      <c r="J207" s="27"/>
      <c r="K207" s="27"/>
      <c r="L207" s="27"/>
      <c r="M207" s="27"/>
      <c r="N207" s="27"/>
      <c r="O207" s="27"/>
      <c r="P207" s="27"/>
      <c r="Q207" s="27"/>
      <c r="R207" s="14"/>
      <c r="S207" s="14"/>
      <c r="T207" s="14"/>
      <c r="U207" s="14"/>
      <c r="V207" s="66"/>
      <c r="W207" s="14"/>
      <c r="X207" s="27"/>
      <c r="Y207" s="29"/>
      <c r="Z207" s="14"/>
      <c r="AA207" s="27"/>
      <c r="AB207" s="27"/>
      <c r="AC207" s="27"/>
      <c r="AD207" s="14"/>
      <c r="AE207" s="14"/>
      <c r="AF207" s="14"/>
    </row>
    <row r="208" ht="14.25" customHeight="1">
      <c r="A208" s="14"/>
      <c r="B208" s="14"/>
      <c r="C208" s="27"/>
      <c r="D208" s="14"/>
      <c r="F208" s="27"/>
      <c r="G208" s="14"/>
      <c r="H208" s="14"/>
      <c r="I208" s="14"/>
      <c r="J208" s="27"/>
      <c r="K208" s="27"/>
      <c r="L208" s="27"/>
      <c r="M208" s="27"/>
      <c r="N208" s="27"/>
      <c r="O208" s="27"/>
      <c r="P208" s="27"/>
      <c r="Q208" s="27"/>
      <c r="R208" s="14"/>
      <c r="S208" s="14"/>
      <c r="T208" s="14"/>
      <c r="U208" s="14"/>
      <c r="V208" s="66"/>
      <c r="W208" s="14"/>
      <c r="X208" s="27"/>
      <c r="Y208" s="29"/>
      <c r="Z208" s="14"/>
      <c r="AA208" s="27"/>
      <c r="AB208" s="27"/>
      <c r="AC208" s="27"/>
      <c r="AD208" s="14"/>
      <c r="AE208" s="14"/>
      <c r="AF208" s="14"/>
    </row>
    <row r="209" ht="14.25" customHeight="1">
      <c r="A209" s="14"/>
      <c r="B209" s="14"/>
      <c r="C209" s="27"/>
      <c r="D209" s="14"/>
      <c r="F209" s="27"/>
      <c r="G209" s="14"/>
      <c r="H209" s="14"/>
      <c r="I209" s="14"/>
      <c r="J209" s="27"/>
      <c r="K209" s="27"/>
      <c r="L209" s="27"/>
      <c r="M209" s="27"/>
      <c r="N209" s="27"/>
      <c r="O209" s="27"/>
      <c r="P209" s="27"/>
      <c r="Q209" s="27"/>
      <c r="R209" s="14"/>
      <c r="S209" s="14"/>
      <c r="T209" s="14"/>
      <c r="U209" s="14"/>
      <c r="V209" s="66"/>
      <c r="W209" s="14"/>
      <c r="X209" s="27"/>
      <c r="Y209" s="29"/>
      <c r="Z209" s="14"/>
      <c r="AA209" s="27"/>
      <c r="AB209" s="27"/>
      <c r="AC209" s="27"/>
      <c r="AD209" s="14"/>
      <c r="AE209" s="14"/>
      <c r="AF209" s="14"/>
    </row>
    <row r="210" ht="14.25" customHeight="1">
      <c r="A210" s="14"/>
      <c r="B210" s="14"/>
      <c r="C210" s="27"/>
      <c r="D210" s="14"/>
      <c r="F210" s="27"/>
      <c r="G210" s="14"/>
      <c r="H210" s="14"/>
      <c r="I210" s="14"/>
      <c r="J210" s="27"/>
      <c r="K210" s="27"/>
      <c r="L210" s="27"/>
      <c r="M210" s="27"/>
      <c r="N210" s="27"/>
      <c r="O210" s="27"/>
      <c r="P210" s="27"/>
      <c r="Q210" s="27"/>
      <c r="R210" s="14"/>
      <c r="S210" s="14"/>
      <c r="T210" s="14"/>
      <c r="U210" s="14"/>
      <c r="V210" s="66"/>
      <c r="W210" s="14"/>
      <c r="X210" s="27"/>
      <c r="Y210" s="29"/>
      <c r="Z210" s="14"/>
      <c r="AA210" s="27"/>
      <c r="AB210" s="27"/>
      <c r="AC210" s="27"/>
      <c r="AD210" s="14"/>
      <c r="AE210" s="14"/>
      <c r="AF210" s="14"/>
    </row>
    <row r="211" ht="14.25" customHeight="1">
      <c r="A211" s="14"/>
      <c r="B211" s="14"/>
      <c r="C211" s="27"/>
      <c r="D211" s="14"/>
      <c r="F211" s="27"/>
      <c r="G211" s="14"/>
      <c r="H211" s="14"/>
      <c r="I211" s="14"/>
      <c r="J211" s="27"/>
      <c r="K211" s="27"/>
      <c r="L211" s="27"/>
      <c r="M211" s="27"/>
      <c r="N211" s="27"/>
      <c r="O211" s="27"/>
      <c r="P211" s="27"/>
      <c r="Q211" s="27"/>
      <c r="R211" s="14"/>
      <c r="S211" s="14"/>
      <c r="T211" s="14"/>
      <c r="U211" s="14"/>
      <c r="V211" s="66"/>
      <c r="W211" s="14"/>
      <c r="X211" s="27"/>
      <c r="Y211" s="29"/>
      <c r="Z211" s="14"/>
      <c r="AA211" s="27"/>
      <c r="AB211" s="27"/>
      <c r="AC211" s="27"/>
      <c r="AD211" s="14"/>
      <c r="AE211" s="14"/>
      <c r="AF211" s="14"/>
    </row>
    <row r="212" ht="14.25" customHeight="1">
      <c r="A212" s="14"/>
      <c r="B212" s="14"/>
      <c r="C212" s="27"/>
      <c r="D212" s="14"/>
      <c r="F212" s="27"/>
      <c r="G212" s="14"/>
      <c r="H212" s="14"/>
      <c r="I212" s="14"/>
      <c r="J212" s="27"/>
      <c r="K212" s="27"/>
      <c r="L212" s="27"/>
      <c r="M212" s="27"/>
      <c r="N212" s="27"/>
      <c r="O212" s="27"/>
      <c r="P212" s="27"/>
      <c r="Q212" s="27"/>
      <c r="R212" s="14"/>
      <c r="S212" s="14"/>
      <c r="T212" s="14"/>
      <c r="U212" s="14"/>
      <c r="V212" s="66"/>
      <c r="W212" s="14"/>
      <c r="X212" s="27"/>
      <c r="Y212" s="29"/>
      <c r="Z212" s="14"/>
      <c r="AA212" s="27"/>
      <c r="AB212" s="27"/>
      <c r="AC212" s="27"/>
      <c r="AD212" s="14"/>
      <c r="AE212" s="14"/>
      <c r="AF212" s="14"/>
    </row>
    <row r="213" ht="14.25" customHeight="1">
      <c r="A213" s="14"/>
      <c r="B213" s="14"/>
      <c r="C213" s="27"/>
      <c r="D213" s="14"/>
      <c r="F213" s="27"/>
      <c r="G213" s="14"/>
      <c r="H213" s="14"/>
      <c r="I213" s="14"/>
      <c r="J213" s="27"/>
      <c r="K213" s="27"/>
      <c r="L213" s="27"/>
      <c r="M213" s="27"/>
      <c r="N213" s="27"/>
      <c r="O213" s="27"/>
      <c r="P213" s="27"/>
      <c r="Q213" s="27"/>
      <c r="R213" s="14"/>
      <c r="S213" s="14"/>
      <c r="T213" s="14"/>
      <c r="U213" s="14"/>
      <c r="V213" s="66"/>
      <c r="W213" s="14"/>
      <c r="X213" s="27"/>
      <c r="Y213" s="29"/>
      <c r="Z213" s="14"/>
      <c r="AA213" s="27"/>
      <c r="AB213" s="27"/>
      <c r="AC213" s="27"/>
      <c r="AD213" s="14"/>
      <c r="AE213" s="14"/>
      <c r="AF213" s="14"/>
    </row>
    <row r="214" ht="14.25" customHeight="1">
      <c r="A214" s="14"/>
      <c r="B214" s="14"/>
      <c r="C214" s="27"/>
      <c r="D214" s="14"/>
      <c r="F214" s="27"/>
      <c r="G214" s="14"/>
      <c r="H214" s="14"/>
      <c r="I214" s="14"/>
      <c r="J214" s="27"/>
      <c r="K214" s="27"/>
      <c r="L214" s="27"/>
      <c r="M214" s="27"/>
      <c r="N214" s="27"/>
      <c r="O214" s="27"/>
      <c r="P214" s="27"/>
      <c r="Q214" s="27"/>
      <c r="R214" s="14"/>
      <c r="S214" s="14"/>
      <c r="T214" s="14"/>
      <c r="U214" s="14"/>
      <c r="V214" s="66"/>
      <c r="W214" s="14"/>
      <c r="X214" s="27"/>
      <c r="Y214" s="29"/>
      <c r="Z214" s="14"/>
      <c r="AA214" s="27"/>
      <c r="AB214" s="27"/>
      <c r="AC214" s="27"/>
      <c r="AD214" s="14"/>
      <c r="AE214" s="14"/>
      <c r="AF214" s="14"/>
    </row>
    <row r="215" ht="14.25" customHeight="1">
      <c r="A215" s="14"/>
      <c r="B215" s="14"/>
      <c r="C215" s="27"/>
      <c r="D215" s="14"/>
      <c r="F215" s="27"/>
      <c r="G215" s="14"/>
      <c r="H215" s="14"/>
      <c r="I215" s="14"/>
      <c r="J215" s="27"/>
      <c r="K215" s="27"/>
      <c r="L215" s="27"/>
      <c r="M215" s="27"/>
      <c r="N215" s="27"/>
      <c r="O215" s="27"/>
      <c r="P215" s="27"/>
      <c r="Q215" s="27"/>
      <c r="R215" s="14"/>
      <c r="S215" s="14"/>
      <c r="T215" s="14"/>
      <c r="U215" s="14"/>
      <c r="V215" s="66"/>
      <c r="W215" s="14"/>
      <c r="X215" s="27"/>
      <c r="Y215" s="29"/>
      <c r="Z215" s="14"/>
      <c r="AA215" s="27"/>
      <c r="AB215" s="27"/>
      <c r="AC215" s="27"/>
      <c r="AD215" s="14"/>
      <c r="AE215" s="14"/>
      <c r="AF215" s="14"/>
    </row>
    <row r="216" ht="14.25" customHeight="1">
      <c r="A216" s="14"/>
      <c r="B216" s="14"/>
      <c r="C216" s="27"/>
      <c r="D216" s="14"/>
      <c r="F216" s="27"/>
      <c r="G216" s="14"/>
      <c r="H216" s="14"/>
      <c r="I216" s="14"/>
      <c r="J216" s="27"/>
      <c r="K216" s="27"/>
      <c r="L216" s="27"/>
      <c r="M216" s="27"/>
      <c r="N216" s="27"/>
      <c r="O216" s="27"/>
      <c r="P216" s="27"/>
      <c r="Q216" s="27"/>
      <c r="R216" s="14"/>
      <c r="S216" s="14"/>
      <c r="T216" s="14"/>
      <c r="U216" s="14"/>
      <c r="V216" s="66"/>
      <c r="W216" s="14"/>
      <c r="X216" s="27"/>
      <c r="Y216" s="29"/>
      <c r="Z216" s="14"/>
      <c r="AA216" s="27"/>
      <c r="AB216" s="27"/>
      <c r="AC216" s="27"/>
      <c r="AD216" s="14"/>
      <c r="AE216" s="14"/>
      <c r="AF216" s="14"/>
    </row>
    <row r="217" ht="14.25" customHeight="1">
      <c r="A217" s="14"/>
      <c r="B217" s="14"/>
      <c r="C217" s="27"/>
      <c r="D217" s="14"/>
      <c r="F217" s="27"/>
      <c r="G217" s="14"/>
      <c r="H217" s="14"/>
      <c r="I217" s="14"/>
      <c r="J217" s="27"/>
      <c r="K217" s="27"/>
      <c r="L217" s="27"/>
      <c r="M217" s="27"/>
      <c r="N217" s="27"/>
      <c r="O217" s="27"/>
      <c r="P217" s="27"/>
      <c r="Q217" s="27"/>
      <c r="R217" s="14"/>
      <c r="S217" s="14"/>
      <c r="T217" s="14"/>
      <c r="U217" s="14"/>
      <c r="V217" s="66"/>
      <c r="W217" s="14"/>
      <c r="X217" s="27"/>
      <c r="Y217" s="29"/>
      <c r="Z217" s="14"/>
      <c r="AA217" s="27"/>
      <c r="AB217" s="27"/>
      <c r="AC217" s="27"/>
      <c r="AD217" s="14"/>
      <c r="AE217" s="14"/>
      <c r="AF217" s="14"/>
    </row>
    <row r="218" ht="14.25" customHeight="1">
      <c r="A218" s="14"/>
      <c r="B218" s="14"/>
      <c r="C218" s="27"/>
      <c r="D218" s="14"/>
      <c r="F218" s="27"/>
      <c r="G218" s="14"/>
      <c r="H218" s="14"/>
      <c r="I218" s="14"/>
      <c r="J218" s="27"/>
      <c r="K218" s="27"/>
      <c r="L218" s="27"/>
      <c r="M218" s="27"/>
      <c r="N218" s="27"/>
      <c r="O218" s="27"/>
      <c r="P218" s="27"/>
      <c r="Q218" s="27"/>
      <c r="R218" s="14"/>
      <c r="S218" s="14"/>
      <c r="T218" s="14"/>
      <c r="U218" s="14"/>
      <c r="V218" s="66"/>
      <c r="W218" s="14"/>
      <c r="X218" s="27"/>
      <c r="Y218" s="29"/>
      <c r="Z218" s="14"/>
      <c r="AA218" s="27"/>
      <c r="AB218" s="27"/>
      <c r="AC218" s="27"/>
      <c r="AD218" s="14"/>
      <c r="AE218" s="14"/>
      <c r="AF218" s="14"/>
    </row>
    <row r="219" ht="14.25" customHeight="1">
      <c r="A219" s="14"/>
      <c r="B219" s="14"/>
      <c r="C219" s="27"/>
      <c r="D219" s="14"/>
      <c r="F219" s="27"/>
      <c r="G219" s="14"/>
      <c r="H219" s="14"/>
      <c r="I219" s="14"/>
      <c r="J219" s="27"/>
      <c r="K219" s="27"/>
      <c r="L219" s="27"/>
      <c r="M219" s="27"/>
      <c r="N219" s="27"/>
      <c r="O219" s="27"/>
      <c r="P219" s="27"/>
      <c r="Q219" s="27"/>
      <c r="R219" s="14"/>
      <c r="S219" s="14"/>
      <c r="T219" s="14"/>
      <c r="U219" s="14"/>
      <c r="V219" s="66"/>
      <c r="W219" s="14"/>
      <c r="X219" s="27"/>
      <c r="Y219" s="29"/>
      <c r="Z219" s="14"/>
      <c r="AA219" s="27"/>
      <c r="AB219" s="27"/>
      <c r="AC219" s="27"/>
      <c r="AD219" s="14"/>
      <c r="AE219" s="14"/>
      <c r="AF219" s="14"/>
    </row>
    <row r="220" ht="14.25" customHeight="1">
      <c r="A220" s="14"/>
      <c r="B220" s="14"/>
      <c r="C220" s="27"/>
      <c r="D220" s="14"/>
      <c r="F220" s="27"/>
      <c r="G220" s="14"/>
      <c r="H220" s="14"/>
      <c r="I220" s="14"/>
      <c r="J220" s="27"/>
      <c r="K220" s="27"/>
      <c r="L220" s="27"/>
      <c r="M220" s="27"/>
      <c r="N220" s="27"/>
      <c r="O220" s="27"/>
      <c r="P220" s="27"/>
      <c r="Q220" s="27"/>
      <c r="R220" s="14"/>
      <c r="S220" s="14"/>
      <c r="T220" s="14"/>
      <c r="U220" s="14"/>
      <c r="V220" s="66"/>
      <c r="W220" s="14"/>
      <c r="X220" s="27"/>
      <c r="Y220" s="29"/>
      <c r="Z220" s="14"/>
      <c r="AA220" s="27"/>
      <c r="AB220" s="27"/>
      <c r="AC220" s="27"/>
      <c r="AD220" s="14"/>
      <c r="AE220" s="14"/>
      <c r="AF220" s="14"/>
    </row>
    <row r="221" ht="14.25" customHeight="1">
      <c r="A221" s="14"/>
      <c r="B221" s="14"/>
      <c r="C221" s="27"/>
      <c r="D221" s="14"/>
      <c r="F221" s="27"/>
      <c r="G221" s="14"/>
      <c r="H221" s="14"/>
      <c r="I221" s="14"/>
      <c r="J221" s="27"/>
      <c r="K221" s="27"/>
      <c r="L221" s="27"/>
      <c r="M221" s="27"/>
      <c r="N221" s="27"/>
      <c r="O221" s="27"/>
      <c r="P221" s="27"/>
      <c r="Q221" s="27"/>
      <c r="R221" s="14"/>
      <c r="S221" s="14"/>
      <c r="T221" s="14"/>
      <c r="U221" s="14"/>
      <c r="V221" s="66"/>
      <c r="W221" s="14"/>
      <c r="X221" s="27"/>
      <c r="Y221" s="29"/>
      <c r="Z221" s="14"/>
      <c r="AA221" s="27"/>
      <c r="AB221" s="27"/>
      <c r="AC221" s="27"/>
      <c r="AD221" s="14"/>
      <c r="AE221" s="14"/>
      <c r="AF221" s="14"/>
    </row>
    <row r="222" ht="14.25" customHeight="1">
      <c r="A222" s="14"/>
      <c r="B222" s="14"/>
      <c r="C222" s="27"/>
      <c r="D222" s="14"/>
      <c r="F222" s="27"/>
      <c r="G222" s="14"/>
      <c r="H222" s="14"/>
      <c r="I222" s="14"/>
      <c r="J222" s="27"/>
      <c r="K222" s="27"/>
      <c r="L222" s="27"/>
      <c r="M222" s="27"/>
      <c r="N222" s="27"/>
      <c r="O222" s="27"/>
      <c r="P222" s="27"/>
      <c r="Q222" s="27"/>
      <c r="R222" s="14"/>
      <c r="S222" s="14"/>
      <c r="T222" s="14"/>
      <c r="U222" s="14"/>
      <c r="V222" s="66"/>
      <c r="W222" s="14"/>
      <c r="X222" s="27"/>
      <c r="Y222" s="29"/>
      <c r="Z222" s="14"/>
      <c r="AA222" s="27"/>
      <c r="AB222" s="27"/>
      <c r="AC222" s="27"/>
      <c r="AD222" s="14"/>
      <c r="AE222" s="14"/>
      <c r="AF222" s="14"/>
    </row>
    <row r="223" ht="14.25" customHeight="1">
      <c r="A223" s="14"/>
      <c r="B223" s="14"/>
      <c r="C223" s="27"/>
      <c r="D223" s="14"/>
      <c r="F223" s="27"/>
      <c r="G223" s="14"/>
      <c r="H223" s="14"/>
      <c r="I223" s="14"/>
      <c r="J223" s="27"/>
      <c r="K223" s="27"/>
      <c r="L223" s="27"/>
      <c r="M223" s="27"/>
      <c r="N223" s="27"/>
      <c r="O223" s="27"/>
      <c r="P223" s="27"/>
      <c r="Q223" s="27"/>
      <c r="R223" s="14"/>
      <c r="S223" s="14"/>
      <c r="T223" s="14"/>
      <c r="U223" s="14"/>
      <c r="V223" s="66"/>
      <c r="W223" s="14"/>
      <c r="X223" s="27"/>
      <c r="Y223" s="29"/>
      <c r="Z223" s="14"/>
      <c r="AA223" s="27"/>
      <c r="AB223" s="27"/>
      <c r="AC223" s="27"/>
      <c r="AD223" s="14"/>
      <c r="AE223" s="14"/>
      <c r="AF223" s="14"/>
    </row>
    <row r="224" ht="14.25" customHeight="1">
      <c r="A224" s="14"/>
      <c r="B224" s="14"/>
      <c r="C224" s="27"/>
      <c r="D224" s="14"/>
      <c r="F224" s="27"/>
      <c r="G224" s="14"/>
      <c r="H224" s="14"/>
      <c r="I224" s="14"/>
      <c r="J224" s="27"/>
      <c r="K224" s="27"/>
      <c r="L224" s="27"/>
      <c r="M224" s="27"/>
      <c r="N224" s="27"/>
      <c r="O224" s="27"/>
      <c r="P224" s="27"/>
      <c r="Q224" s="27"/>
      <c r="R224" s="14"/>
      <c r="S224" s="14"/>
      <c r="T224" s="14"/>
      <c r="U224" s="14"/>
      <c r="V224" s="66"/>
      <c r="W224" s="14"/>
      <c r="X224" s="27"/>
      <c r="Y224" s="29"/>
      <c r="Z224" s="14"/>
      <c r="AA224" s="27"/>
      <c r="AB224" s="27"/>
      <c r="AC224" s="27"/>
      <c r="AD224" s="14"/>
      <c r="AE224" s="14"/>
      <c r="AF224" s="14"/>
    </row>
    <row r="225" ht="14.25" customHeight="1">
      <c r="A225" s="14"/>
      <c r="B225" s="14"/>
      <c r="C225" s="27"/>
      <c r="D225" s="14"/>
      <c r="F225" s="27"/>
      <c r="G225" s="14"/>
      <c r="H225" s="14"/>
      <c r="I225" s="14"/>
      <c r="J225" s="27"/>
      <c r="K225" s="27"/>
      <c r="L225" s="27"/>
      <c r="M225" s="27"/>
      <c r="N225" s="27"/>
      <c r="O225" s="27"/>
      <c r="P225" s="27"/>
      <c r="Q225" s="27"/>
      <c r="R225" s="14"/>
      <c r="S225" s="14"/>
      <c r="T225" s="14"/>
      <c r="U225" s="14"/>
      <c r="V225" s="66"/>
      <c r="W225" s="14"/>
      <c r="X225" s="27"/>
      <c r="Y225" s="29"/>
      <c r="Z225" s="14"/>
      <c r="AA225" s="27"/>
      <c r="AB225" s="27"/>
      <c r="AC225" s="27"/>
      <c r="AD225" s="14"/>
      <c r="AE225" s="14"/>
      <c r="AF225" s="14"/>
    </row>
    <row r="226" ht="14.25" customHeight="1">
      <c r="A226" s="14"/>
      <c r="B226" s="14"/>
      <c r="C226" s="27"/>
      <c r="D226" s="14"/>
      <c r="F226" s="27"/>
      <c r="G226" s="14"/>
      <c r="H226" s="14"/>
      <c r="I226" s="14"/>
      <c r="J226" s="27"/>
      <c r="K226" s="27"/>
      <c r="L226" s="27"/>
      <c r="M226" s="27"/>
      <c r="N226" s="27"/>
      <c r="O226" s="27"/>
      <c r="P226" s="27"/>
      <c r="Q226" s="27"/>
      <c r="R226" s="14"/>
      <c r="S226" s="14"/>
      <c r="T226" s="14"/>
      <c r="U226" s="14"/>
      <c r="V226" s="66"/>
      <c r="W226" s="14"/>
      <c r="X226" s="27"/>
      <c r="Y226" s="29"/>
      <c r="Z226" s="14"/>
      <c r="AA226" s="27"/>
      <c r="AB226" s="27"/>
      <c r="AC226" s="27"/>
      <c r="AD226" s="14"/>
      <c r="AE226" s="14"/>
      <c r="AF226" s="14"/>
    </row>
    <row r="227" ht="14.25" customHeight="1">
      <c r="A227" s="14"/>
      <c r="B227" s="14"/>
      <c r="C227" s="27"/>
      <c r="D227" s="14"/>
      <c r="F227" s="27"/>
      <c r="G227" s="14"/>
      <c r="H227" s="14"/>
      <c r="I227" s="14"/>
      <c r="J227" s="27"/>
      <c r="K227" s="27"/>
      <c r="L227" s="27"/>
      <c r="M227" s="27"/>
      <c r="N227" s="27"/>
      <c r="O227" s="27"/>
      <c r="P227" s="27"/>
      <c r="Q227" s="27"/>
      <c r="R227" s="14"/>
      <c r="S227" s="14"/>
      <c r="T227" s="14"/>
      <c r="U227" s="14"/>
      <c r="V227" s="66"/>
      <c r="W227" s="14"/>
      <c r="X227" s="27"/>
      <c r="Y227" s="29"/>
      <c r="Z227" s="14"/>
      <c r="AA227" s="27"/>
      <c r="AB227" s="27"/>
      <c r="AC227" s="27"/>
      <c r="AD227" s="14"/>
      <c r="AE227" s="14"/>
      <c r="AF227" s="14"/>
    </row>
    <row r="228" ht="14.25" customHeight="1">
      <c r="A228" s="14"/>
      <c r="B228" s="14"/>
      <c r="C228" s="27"/>
      <c r="D228" s="14"/>
      <c r="F228" s="27"/>
      <c r="G228" s="14"/>
      <c r="H228" s="14"/>
      <c r="I228" s="14"/>
      <c r="J228" s="27"/>
      <c r="K228" s="27"/>
      <c r="L228" s="27"/>
      <c r="M228" s="27"/>
      <c r="N228" s="27"/>
      <c r="O228" s="27"/>
      <c r="P228" s="27"/>
      <c r="Q228" s="27"/>
      <c r="R228" s="14"/>
      <c r="S228" s="14"/>
      <c r="T228" s="14"/>
      <c r="U228" s="14"/>
      <c r="V228" s="66"/>
      <c r="W228" s="14"/>
      <c r="X228" s="27"/>
      <c r="Y228" s="29"/>
      <c r="Z228" s="14"/>
      <c r="AA228" s="27"/>
      <c r="AB228" s="27"/>
      <c r="AC228" s="27"/>
      <c r="AD228" s="14"/>
      <c r="AE228" s="14"/>
      <c r="AF228" s="14"/>
    </row>
    <row r="229" ht="14.25" customHeight="1">
      <c r="A229" s="14"/>
      <c r="B229" s="14"/>
      <c r="C229" s="27"/>
      <c r="D229" s="14"/>
      <c r="F229" s="27"/>
      <c r="G229" s="14"/>
      <c r="H229" s="14"/>
      <c r="I229" s="14"/>
      <c r="J229" s="27"/>
      <c r="K229" s="27"/>
      <c r="L229" s="27"/>
      <c r="M229" s="27"/>
      <c r="N229" s="27"/>
      <c r="O229" s="27"/>
      <c r="P229" s="27"/>
      <c r="Q229" s="27"/>
      <c r="R229" s="14"/>
      <c r="S229" s="14"/>
      <c r="T229" s="14"/>
      <c r="U229" s="14"/>
      <c r="V229" s="66"/>
      <c r="W229" s="14"/>
      <c r="X229" s="27"/>
      <c r="Y229" s="29"/>
      <c r="Z229" s="14"/>
      <c r="AA229" s="27"/>
      <c r="AB229" s="27"/>
      <c r="AC229" s="27"/>
      <c r="AD229" s="14"/>
      <c r="AE229" s="14"/>
      <c r="AF229" s="14"/>
    </row>
    <row r="230" ht="14.25" customHeight="1">
      <c r="A230" s="14"/>
      <c r="B230" s="14"/>
      <c r="C230" s="27"/>
      <c r="D230" s="14"/>
      <c r="F230" s="27"/>
      <c r="G230" s="14"/>
      <c r="H230" s="14"/>
      <c r="I230" s="14"/>
      <c r="J230" s="27"/>
      <c r="K230" s="27"/>
      <c r="L230" s="27"/>
      <c r="M230" s="27"/>
      <c r="N230" s="27"/>
      <c r="O230" s="27"/>
      <c r="P230" s="27"/>
      <c r="Q230" s="27"/>
      <c r="R230" s="14"/>
      <c r="S230" s="14"/>
      <c r="T230" s="14"/>
      <c r="U230" s="14"/>
      <c r="V230" s="66"/>
      <c r="W230" s="14"/>
      <c r="X230" s="27"/>
      <c r="Y230" s="29"/>
      <c r="Z230" s="14"/>
      <c r="AA230" s="27"/>
      <c r="AB230" s="27"/>
      <c r="AC230" s="27"/>
      <c r="AD230" s="14"/>
      <c r="AE230" s="14"/>
      <c r="AF230" s="14"/>
    </row>
    <row r="231" ht="14.25" customHeight="1">
      <c r="A231" s="14"/>
      <c r="B231" s="14"/>
      <c r="C231" s="27"/>
      <c r="D231" s="14"/>
      <c r="F231" s="27"/>
      <c r="G231" s="14"/>
      <c r="H231" s="14"/>
      <c r="I231" s="14"/>
      <c r="J231" s="27"/>
      <c r="K231" s="27"/>
      <c r="L231" s="27"/>
      <c r="M231" s="27"/>
      <c r="N231" s="27"/>
      <c r="O231" s="27"/>
      <c r="P231" s="27"/>
      <c r="Q231" s="27"/>
      <c r="R231" s="14"/>
      <c r="S231" s="14"/>
      <c r="T231" s="14"/>
      <c r="U231" s="14"/>
      <c r="V231" s="66"/>
      <c r="W231" s="14"/>
      <c r="X231" s="27"/>
      <c r="Y231" s="29"/>
      <c r="Z231" s="14"/>
      <c r="AA231" s="27"/>
      <c r="AB231" s="27"/>
      <c r="AC231" s="27"/>
      <c r="AD231" s="14"/>
      <c r="AE231" s="14"/>
      <c r="AF231" s="14"/>
    </row>
    <row r="232" ht="14.25" customHeight="1">
      <c r="A232" s="14"/>
      <c r="B232" s="14"/>
      <c r="C232" s="27"/>
      <c r="D232" s="14"/>
      <c r="F232" s="27"/>
      <c r="G232" s="14"/>
      <c r="H232" s="14"/>
      <c r="I232" s="14"/>
      <c r="J232" s="27"/>
      <c r="K232" s="27"/>
      <c r="L232" s="27"/>
      <c r="M232" s="27"/>
      <c r="N232" s="27"/>
      <c r="O232" s="27"/>
      <c r="P232" s="27"/>
      <c r="Q232" s="27"/>
      <c r="R232" s="14"/>
      <c r="S232" s="14"/>
      <c r="T232" s="14"/>
      <c r="U232" s="14"/>
      <c r="V232" s="66"/>
      <c r="W232" s="14"/>
      <c r="X232" s="27"/>
      <c r="Y232" s="29"/>
      <c r="Z232" s="14"/>
      <c r="AA232" s="27"/>
      <c r="AB232" s="27"/>
      <c r="AC232" s="27"/>
      <c r="AD232" s="14"/>
      <c r="AE232" s="14"/>
      <c r="AF232" s="14"/>
    </row>
    <row r="233" ht="14.25" customHeight="1">
      <c r="A233" s="14"/>
      <c r="B233" s="14"/>
      <c r="C233" s="27"/>
      <c r="D233" s="14"/>
      <c r="F233" s="27"/>
      <c r="G233" s="14"/>
      <c r="H233" s="14"/>
      <c r="I233" s="14"/>
      <c r="J233" s="27"/>
      <c r="K233" s="27"/>
      <c r="L233" s="27"/>
      <c r="M233" s="27"/>
      <c r="N233" s="27"/>
      <c r="O233" s="27"/>
      <c r="P233" s="27"/>
      <c r="Q233" s="27"/>
      <c r="R233" s="14"/>
      <c r="S233" s="14"/>
      <c r="T233" s="14"/>
      <c r="U233" s="14"/>
      <c r="V233" s="66"/>
      <c r="W233" s="14"/>
      <c r="X233" s="27"/>
      <c r="Y233" s="29"/>
      <c r="Z233" s="14"/>
      <c r="AA233" s="27"/>
      <c r="AB233" s="27"/>
      <c r="AC233" s="27"/>
      <c r="AD233" s="14"/>
      <c r="AE233" s="14"/>
      <c r="AF233" s="14"/>
    </row>
    <row r="234" ht="14.25" customHeight="1">
      <c r="A234" s="14"/>
      <c r="B234" s="14"/>
      <c r="C234" s="27"/>
      <c r="D234" s="14"/>
      <c r="F234" s="27"/>
      <c r="G234" s="14"/>
      <c r="H234" s="14"/>
      <c r="I234" s="14"/>
      <c r="J234" s="27"/>
      <c r="K234" s="27"/>
      <c r="L234" s="27"/>
      <c r="M234" s="27"/>
      <c r="N234" s="27"/>
      <c r="O234" s="27"/>
      <c r="P234" s="27"/>
      <c r="Q234" s="27"/>
      <c r="R234" s="14"/>
      <c r="S234" s="14"/>
      <c r="T234" s="14"/>
      <c r="U234" s="14"/>
      <c r="V234" s="66"/>
      <c r="W234" s="14"/>
      <c r="X234" s="27"/>
      <c r="Y234" s="29"/>
      <c r="Z234" s="14"/>
      <c r="AA234" s="27"/>
      <c r="AB234" s="27"/>
      <c r="AC234" s="27"/>
      <c r="AD234" s="14"/>
      <c r="AE234" s="14"/>
      <c r="AF234" s="14"/>
    </row>
    <row r="235" ht="14.25" customHeight="1">
      <c r="A235" s="14"/>
      <c r="B235" s="14"/>
      <c r="C235" s="27"/>
      <c r="D235" s="14"/>
      <c r="F235" s="27"/>
      <c r="G235" s="14"/>
      <c r="H235" s="14"/>
      <c r="I235" s="14"/>
      <c r="J235" s="27"/>
      <c r="K235" s="27"/>
      <c r="L235" s="27"/>
      <c r="M235" s="27"/>
      <c r="N235" s="27"/>
      <c r="O235" s="27"/>
      <c r="P235" s="27"/>
      <c r="Q235" s="27"/>
      <c r="R235" s="14"/>
      <c r="S235" s="14"/>
      <c r="T235" s="14"/>
      <c r="U235" s="14"/>
      <c r="V235" s="66"/>
      <c r="W235" s="14"/>
      <c r="X235" s="27"/>
      <c r="Y235" s="29"/>
      <c r="Z235" s="14"/>
      <c r="AA235" s="27"/>
      <c r="AB235" s="27"/>
      <c r="AC235" s="27"/>
      <c r="AD235" s="14"/>
      <c r="AE235" s="14"/>
      <c r="AF235" s="14"/>
    </row>
    <row r="236" ht="14.25" customHeight="1">
      <c r="A236" s="14"/>
      <c r="B236" s="14"/>
      <c r="C236" s="27"/>
      <c r="D236" s="14"/>
      <c r="F236" s="27"/>
      <c r="G236" s="14"/>
      <c r="H236" s="14"/>
      <c r="I236" s="14"/>
      <c r="J236" s="27"/>
      <c r="K236" s="27"/>
      <c r="L236" s="27"/>
      <c r="M236" s="27"/>
      <c r="N236" s="27"/>
      <c r="O236" s="27"/>
      <c r="P236" s="27"/>
      <c r="Q236" s="27"/>
      <c r="R236" s="14"/>
      <c r="S236" s="14"/>
      <c r="T236" s="14"/>
      <c r="U236" s="14"/>
      <c r="V236" s="66"/>
      <c r="W236" s="14"/>
      <c r="X236" s="27"/>
      <c r="Y236" s="29"/>
      <c r="Z236" s="14"/>
      <c r="AA236" s="27"/>
      <c r="AB236" s="27"/>
      <c r="AC236" s="27"/>
      <c r="AD236" s="14"/>
      <c r="AE236" s="14"/>
      <c r="AF236" s="14"/>
    </row>
    <row r="237" ht="14.25" customHeight="1">
      <c r="A237" s="14"/>
      <c r="B237" s="14"/>
      <c r="C237" s="27"/>
      <c r="D237" s="14"/>
      <c r="F237" s="27"/>
      <c r="G237" s="14"/>
      <c r="H237" s="14"/>
      <c r="I237" s="14"/>
      <c r="J237" s="27"/>
      <c r="K237" s="27"/>
      <c r="L237" s="27"/>
      <c r="M237" s="27"/>
      <c r="N237" s="27"/>
      <c r="O237" s="27"/>
      <c r="P237" s="27"/>
      <c r="Q237" s="27"/>
      <c r="R237" s="14"/>
      <c r="S237" s="14"/>
      <c r="T237" s="14"/>
      <c r="U237" s="14"/>
      <c r="V237" s="66"/>
      <c r="W237" s="14"/>
      <c r="X237" s="27"/>
      <c r="Y237" s="29"/>
      <c r="Z237" s="14"/>
      <c r="AA237" s="27"/>
      <c r="AB237" s="27"/>
      <c r="AC237" s="27"/>
      <c r="AD237" s="14"/>
      <c r="AE237" s="14"/>
      <c r="AF237" s="14"/>
    </row>
    <row r="238" ht="14.25" customHeight="1">
      <c r="A238" s="14"/>
      <c r="B238" s="14"/>
      <c r="C238" s="27"/>
      <c r="D238" s="14"/>
      <c r="F238" s="27"/>
      <c r="G238" s="14"/>
      <c r="H238" s="14"/>
      <c r="I238" s="14"/>
      <c r="J238" s="27"/>
      <c r="K238" s="27"/>
      <c r="L238" s="27"/>
      <c r="M238" s="27"/>
      <c r="N238" s="27"/>
      <c r="O238" s="27"/>
      <c r="P238" s="27"/>
      <c r="Q238" s="27"/>
      <c r="R238" s="14"/>
      <c r="S238" s="14"/>
      <c r="T238" s="14"/>
      <c r="U238" s="14"/>
      <c r="V238" s="66"/>
      <c r="W238" s="14"/>
      <c r="X238" s="27"/>
      <c r="Y238" s="29"/>
      <c r="Z238" s="14"/>
      <c r="AA238" s="27"/>
      <c r="AB238" s="27"/>
      <c r="AC238" s="27"/>
      <c r="AD238" s="14"/>
      <c r="AE238" s="14"/>
      <c r="AF238" s="14"/>
    </row>
    <row r="239" ht="14.25" customHeight="1">
      <c r="A239" s="14"/>
      <c r="B239" s="14"/>
      <c r="C239" s="27"/>
      <c r="D239" s="14"/>
      <c r="F239" s="27"/>
      <c r="G239" s="14"/>
      <c r="H239" s="14"/>
      <c r="I239" s="14"/>
      <c r="J239" s="27"/>
      <c r="K239" s="27"/>
      <c r="L239" s="27"/>
      <c r="M239" s="27"/>
      <c r="N239" s="27"/>
      <c r="O239" s="27"/>
      <c r="P239" s="27"/>
      <c r="Q239" s="27"/>
      <c r="R239" s="14"/>
      <c r="S239" s="14"/>
      <c r="T239" s="14"/>
      <c r="U239" s="14"/>
      <c r="V239" s="66"/>
      <c r="W239" s="14"/>
      <c r="X239" s="27"/>
      <c r="Y239" s="29"/>
      <c r="Z239" s="14"/>
      <c r="AA239" s="27"/>
      <c r="AB239" s="27"/>
      <c r="AC239" s="27"/>
      <c r="AD239" s="14"/>
      <c r="AE239" s="14"/>
      <c r="AF239" s="14"/>
    </row>
    <row r="240" ht="14.25" customHeight="1">
      <c r="A240" s="14"/>
      <c r="B240" s="14"/>
      <c r="C240" s="27"/>
      <c r="D240" s="14"/>
      <c r="F240" s="27"/>
      <c r="G240" s="14"/>
      <c r="H240" s="14"/>
      <c r="I240" s="14"/>
      <c r="J240" s="27"/>
      <c r="K240" s="27"/>
      <c r="L240" s="27"/>
      <c r="M240" s="27"/>
      <c r="N240" s="27"/>
      <c r="O240" s="27"/>
      <c r="P240" s="27"/>
      <c r="Q240" s="27"/>
      <c r="R240" s="14"/>
      <c r="S240" s="14"/>
      <c r="T240" s="14"/>
      <c r="U240" s="14"/>
      <c r="V240" s="66"/>
      <c r="W240" s="14"/>
      <c r="X240" s="27"/>
      <c r="Y240" s="29"/>
      <c r="Z240" s="14"/>
      <c r="AA240" s="27"/>
      <c r="AB240" s="27"/>
      <c r="AC240" s="27"/>
      <c r="AD240" s="14"/>
      <c r="AE240" s="14"/>
      <c r="AF240" s="14"/>
    </row>
    <row r="241" ht="14.25" customHeight="1">
      <c r="A241" s="14"/>
      <c r="B241" s="14"/>
      <c r="C241" s="27"/>
      <c r="D241" s="14"/>
      <c r="F241" s="27"/>
      <c r="G241" s="14"/>
      <c r="H241" s="14"/>
      <c r="I241" s="14"/>
      <c r="J241" s="27"/>
      <c r="K241" s="27"/>
      <c r="L241" s="27"/>
      <c r="M241" s="27"/>
      <c r="N241" s="27"/>
      <c r="O241" s="27"/>
      <c r="P241" s="27"/>
      <c r="Q241" s="27"/>
      <c r="R241" s="14"/>
      <c r="S241" s="14"/>
      <c r="T241" s="14"/>
      <c r="U241" s="14"/>
      <c r="V241" s="66"/>
      <c r="W241" s="14"/>
      <c r="X241" s="27"/>
      <c r="Y241" s="29"/>
      <c r="Z241" s="14"/>
      <c r="AA241" s="27"/>
      <c r="AB241" s="27"/>
      <c r="AC241" s="27"/>
      <c r="AD241" s="14"/>
      <c r="AE241" s="14"/>
      <c r="AF241" s="14"/>
    </row>
    <row r="242" ht="14.25" customHeight="1">
      <c r="A242" s="14"/>
      <c r="B242" s="14"/>
      <c r="C242" s="27"/>
      <c r="D242" s="14"/>
      <c r="F242" s="27"/>
      <c r="G242" s="14"/>
      <c r="H242" s="14"/>
      <c r="I242" s="14"/>
      <c r="J242" s="27"/>
      <c r="K242" s="27"/>
      <c r="L242" s="27"/>
      <c r="M242" s="27"/>
      <c r="N242" s="27"/>
      <c r="O242" s="27"/>
      <c r="P242" s="27"/>
      <c r="Q242" s="27"/>
      <c r="R242" s="14"/>
      <c r="S242" s="14"/>
      <c r="T242" s="14"/>
      <c r="U242" s="14"/>
      <c r="V242" s="66"/>
      <c r="W242" s="14"/>
      <c r="X242" s="27"/>
      <c r="Y242" s="29"/>
      <c r="Z242" s="14"/>
      <c r="AA242" s="27"/>
      <c r="AB242" s="27"/>
      <c r="AC242" s="27"/>
      <c r="AD242" s="14"/>
      <c r="AE242" s="14"/>
      <c r="AF242" s="14"/>
    </row>
    <row r="243" ht="14.25" customHeight="1">
      <c r="A243" s="14"/>
      <c r="B243" s="14"/>
      <c r="C243" s="27"/>
      <c r="D243" s="14"/>
      <c r="F243" s="27"/>
      <c r="G243" s="14"/>
      <c r="H243" s="14"/>
      <c r="I243" s="14"/>
      <c r="J243" s="27"/>
      <c r="K243" s="27"/>
      <c r="L243" s="27"/>
      <c r="M243" s="27"/>
      <c r="N243" s="27"/>
      <c r="O243" s="27"/>
      <c r="P243" s="27"/>
      <c r="Q243" s="27"/>
      <c r="R243" s="14"/>
      <c r="S243" s="14"/>
      <c r="T243" s="14"/>
      <c r="U243" s="14"/>
      <c r="V243" s="66"/>
      <c r="W243" s="14"/>
      <c r="X243" s="27"/>
      <c r="Y243" s="29"/>
      <c r="Z243" s="14"/>
      <c r="AA243" s="27"/>
      <c r="AB243" s="27"/>
      <c r="AC243" s="27"/>
      <c r="AD243" s="14"/>
      <c r="AE243" s="14"/>
      <c r="AF243" s="14"/>
    </row>
    <row r="244" ht="14.25" customHeight="1">
      <c r="A244" s="14"/>
      <c r="B244" s="14"/>
      <c r="C244" s="27"/>
      <c r="D244" s="14"/>
      <c r="F244" s="27"/>
      <c r="G244" s="14"/>
      <c r="H244" s="14"/>
      <c r="I244" s="14"/>
      <c r="J244" s="27"/>
      <c r="K244" s="27"/>
      <c r="L244" s="27"/>
      <c r="M244" s="27"/>
      <c r="N244" s="27"/>
      <c r="O244" s="27"/>
      <c r="P244" s="27"/>
      <c r="Q244" s="27"/>
      <c r="R244" s="14"/>
      <c r="S244" s="14"/>
      <c r="T244" s="14"/>
      <c r="U244" s="14"/>
      <c r="V244" s="66"/>
      <c r="W244" s="14"/>
      <c r="X244" s="27"/>
      <c r="Y244" s="29"/>
      <c r="Z244" s="14"/>
      <c r="AA244" s="27"/>
      <c r="AB244" s="27"/>
      <c r="AC244" s="27"/>
      <c r="AD244" s="14"/>
      <c r="AE244" s="14"/>
      <c r="AF244" s="14"/>
    </row>
    <row r="245" ht="14.25" customHeight="1">
      <c r="A245" s="14"/>
      <c r="B245" s="14"/>
      <c r="C245" s="27"/>
      <c r="D245" s="14"/>
      <c r="F245" s="27"/>
      <c r="G245" s="14"/>
      <c r="H245" s="14"/>
      <c r="I245" s="14"/>
      <c r="J245" s="27"/>
      <c r="K245" s="27"/>
      <c r="L245" s="27"/>
      <c r="M245" s="27"/>
      <c r="N245" s="27"/>
      <c r="O245" s="27"/>
      <c r="P245" s="27"/>
      <c r="Q245" s="27"/>
      <c r="R245" s="14"/>
      <c r="S245" s="14"/>
      <c r="T245" s="14"/>
      <c r="U245" s="14"/>
      <c r="V245" s="66"/>
      <c r="W245" s="14"/>
      <c r="X245" s="27"/>
      <c r="Y245" s="29"/>
      <c r="Z245" s="14"/>
      <c r="AA245" s="27"/>
      <c r="AB245" s="27"/>
      <c r="AC245" s="27"/>
      <c r="AD245" s="14"/>
      <c r="AE245" s="14"/>
      <c r="AF245" s="14"/>
    </row>
    <row r="246" ht="14.25" customHeight="1">
      <c r="A246" s="14"/>
      <c r="B246" s="14"/>
      <c r="C246" s="27"/>
      <c r="D246" s="14"/>
      <c r="F246" s="27"/>
      <c r="G246" s="14"/>
      <c r="H246" s="14"/>
      <c r="I246" s="14"/>
      <c r="J246" s="27"/>
      <c r="K246" s="27"/>
      <c r="L246" s="27"/>
      <c r="M246" s="27"/>
      <c r="N246" s="27"/>
      <c r="O246" s="27"/>
      <c r="P246" s="27"/>
      <c r="Q246" s="27"/>
      <c r="R246" s="14"/>
      <c r="S246" s="14"/>
      <c r="T246" s="14"/>
      <c r="U246" s="14"/>
      <c r="V246" s="66"/>
      <c r="W246" s="14"/>
      <c r="X246" s="27"/>
      <c r="Y246" s="29"/>
      <c r="Z246" s="14"/>
      <c r="AA246" s="27"/>
      <c r="AB246" s="27"/>
      <c r="AC246" s="27"/>
      <c r="AD246" s="14"/>
      <c r="AE246" s="14"/>
      <c r="AF246" s="14"/>
    </row>
    <row r="247" ht="14.25" customHeight="1">
      <c r="A247" s="14"/>
      <c r="B247" s="14"/>
      <c r="C247" s="27"/>
      <c r="D247" s="14"/>
      <c r="F247" s="27"/>
      <c r="G247" s="14"/>
      <c r="H247" s="14"/>
      <c r="I247" s="14"/>
      <c r="J247" s="27"/>
      <c r="K247" s="27"/>
      <c r="L247" s="27"/>
      <c r="M247" s="27"/>
      <c r="N247" s="27"/>
      <c r="O247" s="27"/>
      <c r="P247" s="27"/>
      <c r="Q247" s="27"/>
      <c r="R247" s="14"/>
      <c r="S247" s="14"/>
      <c r="T247" s="14"/>
      <c r="U247" s="14"/>
      <c r="V247" s="66"/>
      <c r="W247" s="14"/>
      <c r="X247" s="27"/>
      <c r="Y247" s="29"/>
      <c r="Z247" s="14"/>
      <c r="AA247" s="27"/>
      <c r="AB247" s="27"/>
      <c r="AC247" s="27"/>
      <c r="AD247" s="14"/>
      <c r="AE247" s="14"/>
      <c r="AF247" s="14"/>
    </row>
    <row r="248" ht="14.25" customHeight="1">
      <c r="A248" s="14"/>
      <c r="B248" s="14"/>
      <c r="C248" s="27"/>
      <c r="D248" s="14"/>
      <c r="F248" s="27"/>
      <c r="G248" s="14"/>
      <c r="H248" s="14"/>
      <c r="I248" s="14"/>
      <c r="J248" s="27"/>
      <c r="K248" s="27"/>
      <c r="L248" s="27"/>
      <c r="M248" s="27"/>
      <c r="N248" s="27"/>
      <c r="O248" s="27"/>
      <c r="P248" s="27"/>
      <c r="Q248" s="27"/>
      <c r="R248" s="14"/>
      <c r="S248" s="14"/>
      <c r="T248" s="14"/>
      <c r="U248" s="14"/>
      <c r="V248" s="66"/>
      <c r="W248" s="14"/>
      <c r="X248" s="27"/>
      <c r="Y248" s="29"/>
      <c r="Z248" s="14"/>
      <c r="AA248" s="27"/>
      <c r="AB248" s="27"/>
      <c r="AC248" s="27"/>
      <c r="AD248" s="14"/>
      <c r="AE248" s="14"/>
      <c r="AF248" s="14"/>
    </row>
    <row r="249" ht="14.25" customHeight="1">
      <c r="A249" s="14"/>
      <c r="B249" s="14"/>
      <c r="C249" s="27"/>
      <c r="D249" s="14"/>
      <c r="F249" s="27"/>
      <c r="G249" s="14"/>
      <c r="H249" s="14"/>
      <c r="I249" s="14"/>
      <c r="J249" s="27"/>
      <c r="K249" s="27"/>
      <c r="L249" s="27"/>
      <c r="M249" s="27"/>
      <c r="N249" s="27"/>
      <c r="O249" s="27"/>
      <c r="P249" s="27"/>
      <c r="Q249" s="27"/>
      <c r="R249" s="14"/>
      <c r="S249" s="14"/>
      <c r="T249" s="14"/>
      <c r="U249" s="14"/>
      <c r="V249" s="66"/>
      <c r="W249" s="14"/>
      <c r="X249" s="27"/>
      <c r="Y249" s="29"/>
      <c r="Z249" s="14"/>
      <c r="AA249" s="27"/>
      <c r="AB249" s="27"/>
      <c r="AC249" s="27"/>
      <c r="AD249" s="14"/>
      <c r="AE249" s="14"/>
      <c r="AF249" s="14"/>
    </row>
    <row r="250" ht="14.25" customHeight="1">
      <c r="A250" s="14"/>
      <c r="B250" s="14"/>
      <c r="C250" s="27"/>
      <c r="D250" s="14"/>
      <c r="F250" s="27"/>
      <c r="G250" s="14"/>
      <c r="H250" s="14"/>
      <c r="I250" s="14"/>
      <c r="J250" s="27"/>
      <c r="K250" s="27"/>
      <c r="L250" s="27"/>
      <c r="M250" s="27"/>
      <c r="N250" s="27"/>
      <c r="O250" s="27"/>
      <c r="P250" s="27"/>
      <c r="Q250" s="27"/>
      <c r="R250" s="14"/>
      <c r="S250" s="14"/>
      <c r="T250" s="14"/>
      <c r="U250" s="14"/>
      <c r="V250" s="66"/>
      <c r="W250" s="14"/>
      <c r="X250" s="27"/>
      <c r="Y250" s="29"/>
      <c r="Z250" s="14"/>
      <c r="AA250" s="27"/>
      <c r="AB250" s="27"/>
      <c r="AC250" s="27"/>
      <c r="AD250" s="14"/>
      <c r="AE250" s="14"/>
      <c r="AF250" s="14"/>
    </row>
    <row r="251" ht="14.25" customHeight="1">
      <c r="A251" s="14"/>
      <c r="B251" s="14"/>
      <c r="C251" s="27"/>
      <c r="D251" s="14"/>
      <c r="F251" s="27"/>
      <c r="G251" s="14"/>
      <c r="H251" s="14"/>
      <c r="I251" s="14"/>
      <c r="J251" s="27"/>
      <c r="K251" s="27"/>
      <c r="L251" s="27"/>
      <c r="M251" s="27"/>
      <c r="N251" s="27"/>
      <c r="O251" s="27"/>
      <c r="P251" s="27"/>
      <c r="Q251" s="27"/>
      <c r="R251" s="14"/>
      <c r="S251" s="14"/>
      <c r="T251" s="14"/>
      <c r="U251" s="14"/>
      <c r="V251" s="66"/>
      <c r="W251" s="14"/>
      <c r="X251" s="27"/>
      <c r="Y251" s="29"/>
      <c r="Z251" s="14"/>
      <c r="AA251" s="27"/>
      <c r="AB251" s="27"/>
      <c r="AC251" s="27"/>
      <c r="AD251" s="14"/>
      <c r="AE251" s="14"/>
      <c r="AF251" s="14"/>
    </row>
    <row r="252" ht="14.25" customHeight="1">
      <c r="A252" s="14"/>
      <c r="B252" s="14"/>
      <c r="C252" s="27"/>
      <c r="D252" s="14"/>
      <c r="F252" s="27"/>
      <c r="G252" s="14"/>
      <c r="H252" s="14"/>
      <c r="I252" s="14"/>
      <c r="J252" s="27"/>
      <c r="K252" s="27"/>
      <c r="L252" s="27"/>
      <c r="M252" s="27"/>
      <c r="N252" s="27"/>
      <c r="O252" s="27"/>
      <c r="P252" s="27"/>
      <c r="Q252" s="27"/>
      <c r="R252" s="14"/>
      <c r="S252" s="14"/>
      <c r="T252" s="14"/>
      <c r="U252" s="14"/>
      <c r="V252" s="66"/>
      <c r="W252" s="14"/>
      <c r="X252" s="27"/>
      <c r="Y252" s="29"/>
      <c r="Z252" s="14"/>
      <c r="AA252" s="27"/>
      <c r="AB252" s="27"/>
      <c r="AC252" s="27"/>
      <c r="AD252" s="14"/>
      <c r="AE252" s="14"/>
      <c r="AF252" s="14"/>
    </row>
    <row r="253" ht="14.25" customHeight="1">
      <c r="A253" s="14"/>
      <c r="B253" s="14"/>
      <c r="C253" s="27"/>
      <c r="D253" s="14"/>
      <c r="F253" s="27"/>
      <c r="G253" s="14"/>
      <c r="H253" s="14"/>
      <c r="I253" s="14"/>
      <c r="J253" s="27"/>
      <c r="K253" s="27"/>
      <c r="L253" s="27"/>
      <c r="M253" s="27"/>
      <c r="N253" s="27"/>
      <c r="O253" s="27"/>
      <c r="P253" s="27"/>
      <c r="Q253" s="27"/>
      <c r="R253" s="14"/>
      <c r="S253" s="14"/>
      <c r="T253" s="14"/>
      <c r="U253" s="14"/>
      <c r="V253" s="66"/>
      <c r="W253" s="14"/>
      <c r="X253" s="27"/>
      <c r="Y253" s="29"/>
      <c r="Z253" s="14"/>
      <c r="AA253" s="27"/>
      <c r="AB253" s="27"/>
      <c r="AC253" s="27"/>
      <c r="AD253" s="14"/>
      <c r="AE253" s="14"/>
      <c r="AF253" s="14"/>
    </row>
    <row r="254" ht="14.25" customHeight="1">
      <c r="A254" s="14"/>
      <c r="B254" s="14"/>
      <c r="C254" s="27"/>
      <c r="D254" s="14"/>
      <c r="F254" s="27"/>
      <c r="G254" s="14"/>
      <c r="H254" s="14"/>
      <c r="I254" s="14"/>
      <c r="J254" s="27"/>
      <c r="K254" s="27"/>
      <c r="L254" s="27"/>
      <c r="M254" s="27"/>
      <c r="N254" s="27"/>
      <c r="O254" s="27"/>
      <c r="P254" s="27"/>
      <c r="Q254" s="27"/>
      <c r="R254" s="14"/>
      <c r="S254" s="14"/>
      <c r="T254" s="14"/>
      <c r="U254" s="14"/>
      <c r="V254" s="66"/>
      <c r="W254" s="14"/>
      <c r="X254" s="27"/>
      <c r="Y254" s="29"/>
      <c r="Z254" s="14"/>
      <c r="AA254" s="27"/>
      <c r="AB254" s="27"/>
      <c r="AC254" s="27"/>
      <c r="AD254" s="14"/>
      <c r="AE254" s="14"/>
      <c r="AF254" s="14"/>
    </row>
    <row r="255" ht="14.25" customHeight="1">
      <c r="A255" s="14"/>
      <c r="B255" s="14"/>
      <c r="C255" s="27"/>
      <c r="D255" s="14"/>
      <c r="F255" s="27"/>
      <c r="G255" s="14"/>
      <c r="H255" s="14"/>
      <c r="I255" s="14"/>
      <c r="J255" s="27"/>
      <c r="K255" s="27"/>
      <c r="L255" s="27"/>
      <c r="M255" s="27"/>
      <c r="N255" s="27"/>
      <c r="O255" s="27"/>
      <c r="P255" s="27"/>
      <c r="Q255" s="27"/>
      <c r="R255" s="14"/>
      <c r="S255" s="14"/>
      <c r="T255" s="14"/>
      <c r="U255" s="14"/>
      <c r="V255" s="66"/>
      <c r="W255" s="14"/>
      <c r="X255" s="27"/>
      <c r="Y255" s="29"/>
      <c r="Z255" s="14"/>
      <c r="AA255" s="27"/>
      <c r="AB255" s="27"/>
      <c r="AC255" s="27"/>
      <c r="AD255" s="14"/>
      <c r="AE255" s="14"/>
      <c r="AF255" s="14"/>
    </row>
    <row r="256" ht="14.25" customHeight="1">
      <c r="A256" s="14"/>
      <c r="B256" s="14"/>
      <c r="C256" s="27"/>
      <c r="D256" s="14"/>
      <c r="F256" s="27"/>
      <c r="G256" s="14"/>
      <c r="H256" s="14"/>
      <c r="I256" s="14"/>
      <c r="J256" s="27"/>
      <c r="K256" s="27"/>
      <c r="L256" s="27"/>
      <c r="M256" s="27"/>
      <c r="N256" s="27"/>
      <c r="O256" s="27"/>
      <c r="P256" s="27"/>
      <c r="Q256" s="27"/>
      <c r="R256" s="14"/>
      <c r="S256" s="14"/>
      <c r="T256" s="14"/>
      <c r="U256" s="14"/>
      <c r="V256" s="66"/>
      <c r="W256" s="14"/>
      <c r="X256" s="27"/>
      <c r="Y256" s="29"/>
      <c r="Z256" s="14"/>
      <c r="AA256" s="27"/>
      <c r="AB256" s="27"/>
      <c r="AC256" s="27"/>
      <c r="AD256" s="14"/>
      <c r="AE256" s="14"/>
      <c r="AF256" s="14"/>
    </row>
    <row r="257" ht="14.25" customHeight="1">
      <c r="A257" s="14"/>
      <c r="B257" s="14"/>
      <c r="C257" s="27"/>
      <c r="D257" s="14"/>
      <c r="F257" s="27"/>
      <c r="G257" s="14"/>
      <c r="H257" s="14"/>
      <c r="I257" s="14"/>
      <c r="J257" s="27"/>
      <c r="K257" s="27"/>
      <c r="L257" s="27"/>
      <c r="M257" s="27"/>
      <c r="N257" s="27"/>
      <c r="O257" s="27"/>
      <c r="P257" s="27"/>
      <c r="Q257" s="27"/>
      <c r="R257" s="14"/>
      <c r="S257" s="14"/>
      <c r="T257" s="14"/>
      <c r="U257" s="14"/>
      <c r="V257" s="66"/>
      <c r="W257" s="14"/>
      <c r="X257" s="27"/>
      <c r="Y257" s="29"/>
      <c r="Z257" s="14"/>
      <c r="AA257" s="27"/>
      <c r="AB257" s="27"/>
      <c r="AC257" s="27"/>
      <c r="AD257" s="14"/>
      <c r="AE257" s="14"/>
      <c r="AF257" s="14"/>
    </row>
    <row r="258" ht="14.25" customHeight="1">
      <c r="A258" s="14"/>
      <c r="B258" s="14"/>
      <c r="C258" s="27"/>
      <c r="D258" s="14"/>
      <c r="F258" s="27"/>
      <c r="G258" s="14"/>
      <c r="H258" s="14"/>
      <c r="I258" s="14"/>
      <c r="J258" s="27"/>
      <c r="K258" s="27"/>
      <c r="L258" s="27"/>
      <c r="M258" s="27"/>
      <c r="N258" s="27"/>
      <c r="O258" s="27"/>
      <c r="P258" s="27"/>
      <c r="Q258" s="27"/>
      <c r="R258" s="14"/>
      <c r="S258" s="14"/>
      <c r="T258" s="14"/>
      <c r="U258" s="14"/>
      <c r="V258" s="66"/>
      <c r="W258" s="14"/>
      <c r="X258" s="27"/>
      <c r="Y258" s="29"/>
      <c r="Z258" s="14"/>
      <c r="AA258" s="27"/>
      <c r="AB258" s="27"/>
      <c r="AC258" s="27"/>
      <c r="AD258" s="14"/>
      <c r="AE258" s="14"/>
      <c r="AF258" s="14"/>
    </row>
    <row r="259" ht="14.25" customHeight="1">
      <c r="A259" s="14"/>
      <c r="B259" s="14"/>
      <c r="C259" s="27"/>
      <c r="D259" s="14"/>
      <c r="F259" s="27"/>
      <c r="G259" s="14"/>
      <c r="H259" s="14"/>
      <c r="I259" s="14"/>
      <c r="J259" s="27"/>
      <c r="K259" s="27"/>
      <c r="L259" s="27"/>
      <c r="M259" s="27"/>
      <c r="N259" s="27"/>
      <c r="O259" s="27"/>
      <c r="P259" s="27"/>
      <c r="Q259" s="27"/>
      <c r="R259" s="14"/>
      <c r="S259" s="14"/>
      <c r="T259" s="14"/>
      <c r="U259" s="14"/>
      <c r="V259" s="66"/>
      <c r="W259" s="14"/>
      <c r="X259" s="27"/>
      <c r="Y259" s="29"/>
      <c r="Z259" s="14"/>
      <c r="AA259" s="27"/>
      <c r="AB259" s="27"/>
      <c r="AC259" s="27"/>
      <c r="AD259" s="14"/>
      <c r="AE259" s="14"/>
      <c r="AF259" s="14"/>
    </row>
    <row r="260" ht="14.25" customHeight="1">
      <c r="A260" s="14"/>
      <c r="B260" s="14"/>
      <c r="C260" s="27"/>
      <c r="D260" s="14"/>
      <c r="F260" s="27"/>
      <c r="G260" s="14"/>
      <c r="H260" s="14"/>
      <c r="I260" s="14"/>
      <c r="J260" s="27"/>
      <c r="K260" s="27"/>
      <c r="L260" s="27"/>
      <c r="M260" s="27"/>
      <c r="N260" s="27"/>
      <c r="O260" s="27"/>
      <c r="P260" s="27"/>
      <c r="Q260" s="27"/>
      <c r="R260" s="14"/>
      <c r="S260" s="14"/>
      <c r="T260" s="14"/>
      <c r="U260" s="14"/>
      <c r="V260" s="66"/>
      <c r="W260" s="14"/>
      <c r="X260" s="27"/>
      <c r="Y260" s="29"/>
      <c r="Z260" s="14"/>
      <c r="AA260" s="27"/>
      <c r="AB260" s="27"/>
      <c r="AC260" s="27"/>
      <c r="AD260" s="14"/>
      <c r="AE260" s="14"/>
      <c r="AF260" s="14"/>
    </row>
    <row r="261" ht="14.25" customHeight="1">
      <c r="A261" s="14"/>
      <c r="B261" s="14"/>
      <c r="C261" s="27"/>
      <c r="D261" s="14"/>
      <c r="F261" s="27"/>
      <c r="G261" s="14"/>
      <c r="H261" s="14"/>
      <c r="I261" s="14"/>
      <c r="J261" s="27"/>
      <c r="K261" s="27"/>
      <c r="L261" s="27"/>
      <c r="M261" s="27"/>
      <c r="N261" s="27"/>
      <c r="O261" s="27"/>
      <c r="P261" s="27"/>
      <c r="Q261" s="27"/>
      <c r="R261" s="14"/>
      <c r="S261" s="14"/>
      <c r="T261" s="14"/>
      <c r="U261" s="14"/>
      <c r="V261" s="66"/>
      <c r="W261" s="14"/>
      <c r="X261" s="27"/>
      <c r="Y261" s="29"/>
      <c r="Z261" s="14"/>
      <c r="AA261" s="27"/>
      <c r="AB261" s="27"/>
      <c r="AC261" s="27"/>
      <c r="AD261" s="14"/>
      <c r="AE261" s="14"/>
      <c r="AF261" s="14"/>
    </row>
    <row r="262" ht="14.25" customHeight="1">
      <c r="A262" s="14"/>
      <c r="B262" s="14"/>
      <c r="C262" s="27"/>
      <c r="D262" s="14"/>
      <c r="F262" s="27"/>
      <c r="G262" s="14"/>
      <c r="H262" s="14"/>
      <c r="I262" s="14"/>
      <c r="J262" s="27"/>
      <c r="K262" s="27"/>
      <c r="L262" s="27"/>
      <c r="M262" s="27"/>
      <c r="N262" s="27"/>
      <c r="O262" s="27"/>
      <c r="P262" s="27"/>
      <c r="Q262" s="27"/>
      <c r="R262" s="14"/>
      <c r="S262" s="14"/>
      <c r="T262" s="14"/>
      <c r="U262" s="14"/>
      <c r="V262" s="66"/>
      <c r="W262" s="14"/>
      <c r="X262" s="27"/>
      <c r="Y262" s="29"/>
      <c r="Z262" s="14"/>
      <c r="AA262" s="27"/>
      <c r="AB262" s="27"/>
      <c r="AC262" s="27"/>
      <c r="AD262" s="14"/>
      <c r="AE262" s="14"/>
      <c r="AF262" s="14"/>
    </row>
    <row r="263" ht="14.25" customHeight="1">
      <c r="A263" s="14"/>
      <c r="B263" s="14"/>
      <c r="C263" s="27"/>
      <c r="D263" s="14"/>
      <c r="F263" s="27"/>
      <c r="G263" s="14"/>
      <c r="H263" s="14"/>
      <c r="I263" s="14"/>
      <c r="J263" s="27"/>
      <c r="K263" s="27"/>
      <c r="L263" s="27"/>
      <c r="M263" s="27"/>
      <c r="N263" s="27"/>
      <c r="O263" s="27"/>
      <c r="P263" s="27"/>
      <c r="Q263" s="27"/>
      <c r="R263" s="14"/>
      <c r="S263" s="14"/>
      <c r="T263" s="14"/>
      <c r="U263" s="14"/>
      <c r="V263" s="66"/>
      <c r="W263" s="14"/>
      <c r="X263" s="27"/>
      <c r="Y263" s="29"/>
      <c r="Z263" s="14"/>
      <c r="AA263" s="27"/>
      <c r="AB263" s="27"/>
      <c r="AC263" s="27"/>
      <c r="AD263" s="14"/>
      <c r="AE263" s="14"/>
      <c r="AF263" s="14"/>
    </row>
    <row r="264" ht="14.25" customHeight="1">
      <c r="A264" s="14"/>
      <c r="B264" s="14"/>
      <c r="C264" s="27"/>
      <c r="D264" s="14"/>
      <c r="F264" s="27"/>
      <c r="G264" s="14"/>
      <c r="H264" s="14"/>
      <c r="I264" s="14"/>
      <c r="J264" s="27"/>
      <c r="K264" s="27"/>
      <c r="L264" s="27"/>
      <c r="M264" s="27"/>
      <c r="N264" s="27"/>
      <c r="O264" s="27"/>
      <c r="P264" s="27"/>
      <c r="Q264" s="27"/>
      <c r="R264" s="14"/>
      <c r="S264" s="14"/>
      <c r="T264" s="14"/>
      <c r="U264" s="14"/>
      <c r="V264" s="66"/>
      <c r="W264" s="14"/>
      <c r="X264" s="27"/>
      <c r="Y264" s="29"/>
      <c r="Z264" s="14"/>
      <c r="AA264" s="27"/>
      <c r="AB264" s="27"/>
      <c r="AC264" s="27"/>
      <c r="AD264" s="14"/>
      <c r="AE264" s="14"/>
      <c r="AF264" s="14"/>
    </row>
    <row r="265" ht="14.25" customHeight="1">
      <c r="A265" s="14"/>
      <c r="B265" s="14"/>
      <c r="C265" s="27"/>
      <c r="D265" s="14"/>
      <c r="F265" s="27"/>
      <c r="G265" s="14"/>
      <c r="H265" s="14"/>
      <c r="I265" s="14"/>
      <c r="J265" s="27"/>
      <c r="K265" s="27"/>
      <c r="L265" s="27"/>
      <c r="M265" s="27"/>
      <c r="N265" s="27"/>
      <c r="O265" s="27"/>
      <c r="P265" s="27"/>
      <c r="Q265" s="27"/>
      <c r="R265" s="14"/>
      <c r="S265" s="14"/>
      <c r="T265" s="14"/>
      <c r="U265" s="14"/>
      <c r="V265" s="66"/>
      <c r="W265" s="14"/>
      <c r="X265" s="27"/>
      <c r="Y265" s="29"/>
      <c r="Z265" s="14"/>
      <c r="AA265" s="27"/>
      <c r="AB265" s="27"/>
      <c r="AC265" s="27"/>
      <c r="AD265" s="14"/>
      <c r="AE265" s="14"/>
      <c r="AF265" s="14"/>
    </row>
    <row r="266" ht="14.25" customHeight="1">
      <c r="A266" s="14"/>
      <c r="B266" s="14"/>
      <c r="C266" s="27"/>
      <c r="D266" s="14"/>
      <c r="F266" s="27"/>
      <c r="G266" s="14"/>
      <c r="H266" s="14"/>
      <c r="I266" s="14"/>
      <c r="J266" s="27"/>
      <c r="K266" s="27"/>
      <c r="L266" s="27"/>
      <c r="M266" s="27"/>
      <c r="N266" s="27"/>
      <c r="O266" s="27"/>
      <c r="P266" s="27"/>
      <c r="Q266" s="27"/>
      <c r="R266" s="14"/>
      <c r="S266" s="14"/>
      <c r="T266" s="14"/>
      <c r="U266" s="14"/>
      <c r="V266" s="66"/>
      <c r="W266" s="14"/>
      <c r="X266" s="27"/>
      <c r="Y266" s="29"/>
      <c r="Z266" s="14"/>
      <c r="AA266" s="27"/>
      <c r="AB266" s="27"/>
      <c r="AC266" s="27"/>
      <c r="AD266" s="14"/>
      <c r="AE266" s="14"/>
      <c r="AF266" s="14"/>
    </row>
    <row r="267" ht="14.25" customHeight="1">
      <c r="A267" s="14"/>
      <c r="B267" s="14"/>
      <c r="C267" s="27"/>
      <c r="D267" s="14"/>
      <c r="F267" s="27"/>
      <c r="G267" s="14"/>
      <c r="H267" s="14"/>
      <c r="I267" s="14"/>
      <c r="J267" s="27"/>
      <c r="K267" s="27"/>
      <c r="L267" s="27"/>
      <c r="M267" s="27"/>
      <c r="N267" s="27"/>
      <c r="O267" s="27"/>
      <c r="P267" s="27"/>
      <c r="Q267" s="27"/>
      <c r="R267" s="14"/>
      <c r="S267" s="14"/>
      <c r="T267" s="14"/>
      <c r="U267" s="14"/>
      <c r="V267" s="66"/>
      <c r="W267" s="14"/>
      <c r="X267" s="27"/>
      <c r="Y267" s="29"/>
      <c r="Z267" s="14"/>
      <c r="AA267" s="27"/>
      <c r="AB267" s="27"/>
      <c r="AC267" s="27"/>
      <c r="AD267" s="14"/>
      <c r="AE267" s="14"/>
      <c r="AF267" s="14"/>
    </row>
    <row r="268" ht="14.25" customHeight="1">
      <c r="A268" s="14"/>
      <c r="B268" s="14"/>
      <c r="C268" s="27"/>
      <c r="D268" s="14"/>
      <c r="F268" s="27"/>
      <c r="G268" s="14"/>
      <c r="H268" s="14"/>
      <c r="I268" s="14"/>
      <c r="J268" s="27"/>
      <c r="K268" s="27"/>
      <c r="L268" s="27"/>
      <c r="M268" s="27"/>
      <c r="N268" s="27"/>
      <c r="O268" s="27"/>
      <c r="P268" s="27"/>
      <c r="Q268" s="27"/>
      <c r="R268" s="14"/>
      <c r="S268" s="14"/>
      <c r="T268" s="14"/>
      <c r="U268" s="14"/>
      <c r="V268" s="66"/>
      <c r="W268" s="14"/>
      <c r="X268" s="27"/>
      <c r="Y268" s="29"/>
      <c r="Z268" s="14"/>
      <c r="AA268" s="27"/>
      <c r="AB268" s="27"/>
      <c r="AC268" s="27"/>
      <c r="AD268" s="14"/>
      <c r="AE268" s="14"/>
      <c r="AF268" s="14"/>
    </row>
    <row r="269" ht="14.25" customHeight="1">
      <c r="A269" s="14"/>
      <c r="B269" s="14"/>
      <c r="C269" s="27"/>
      <c r="D269" s="14"/>
      <c r="F269" s="27"/>
      <c r="G269" s="14"/>
      <c r="H269" s="14"/>
      <c r="I269" s="14"/>
      <c r="J269" s="27"/>
      <c r="K269" s="27"/>
      <c r="L269" s="27"/>
      <c r="M269" s="27"/>
      <c r="N269" s="27"/>
      <c r="O269" s="27"/>
      <c r="P269" s="27"/>
      <c r="Q269" s="27"/>
      <c r="R269" s="14"/>
      <c r="S269" s="14"/>
      <c r="T269" s="14"/>
      <c r="U269" s="14"/>
      <c r="V269" s="66"/>
      <c r="W269" s="14"/>
      <c r="X269" s="27"/>
      <c r="Y269" s="29"/>
      <c r="Z269" s="14"/>
      <c r="AA269" s="27"/>
      <c r="AB269" s="27"/>
      <c r="AC269" s="27"/>
      <c r="AD269" s="14"/>
      <c r="AE269" s="14"/>
      <c r="AF269" s="14"/>
    </row>
    <row r="270" ht="14.25" customHeight="1">
      <c r="A270" s="14"/>
      <c r="B270" s="14"/>
      <c r="C270" s="27"/>
      <c r="D270" s="14"/>
      <c r="F270" s="27"/>
      <c r="G270" s="14"/>
      <c r="H270" s="14"/>
      <c r="I270" s="14"/>
      <c r="J270" s="27"/>
      <c r="K270" s="27"/>
      <c r="L270" s="27"/>
      <c r="M270" s="27"/>
      <c r="N270" s="27"/>
      <c r="O270" s="27"/>
      <c r="P270" s="27"/>
      <c r="Q270" s="27"/>
      <c r="R270" s="14"/>
      <c r="S270" s="14"/>
      <c r="T270" s="14"/>
      <c r="U270" s="14"/>
      <c r="V270" s="66"/>
      <c r="W270" s="14"/>
      <c r="X270" s="27"/>
      <c r="Y270" s="29"/>
      <c r="Z270" s="14"/>
      <c r="AA270" s="27"/>
      <c r="AB270" s="27"/>
      <c r="AC270" s="27"/>
      <c r="AD270" s="14"/>
      <c r="AE270" s="14"/>
      <c r="AF270" s="14"/>
    </row>
    <row r="271" ht="14.25" customHeight="1">
      <c r="A271" s="14"/>
      <c r="B271" s="14"/>
      <c r="C271" s="27"/>
      <c r="D271" s="14"/>
      <c r="F271" s="27"/>
      <c r="G271" s="14"/>
      <c r="H271" s="14"/>
      <c r="I271" s="14"/>
      <c r="J271" s="27"/>
      <c r="K271" s="27"/>
      <c r="L271" s="27"/>
      <c r="M271" s="27"/>
      <c r="N271" s="27"/>
      <c r="O271" s="27"/>
      <c r="P271" s="27"/>
      <c r="Q271" s="27"/>
      <c r="R271" s="14"/>
      <c r="S271" s="14"/>
      <c r="T271" s="14"/>
      <c r="U271" s="14"/>
      <c r="V271" s="66"/>
      <c r="W271" s="14"/>
      <c r="X271" s="27"/>
      <c r="Y271" s="29"/>
      <c r="Z271" s="14"/>
      <c r="AA271" s="27"/>
      <c r="AB271" s="27"/>
      <c r="AC271" s="27"/>
      <c r="AD271" s="14"/>
      <c r="AE271" s="14"/>
      <c r="AF271" s="14"/>
    </row>
    <row r="272" ht="14.25" customHeight="1">
      <c r="A272" s="14"/>
      <c r="B272" s="14"/>
      <c r="C272" s="27"/>
      <c r="D272" s="14"/>
      <c r="F272" s="27"/>
      <c r="G272" s="14"/>
      <c r="H272" s="14"/>
      <c r="I272" s="14"/>
      <c r="J272" s="27"/>
      <c r="K272" s="27"/>
      <c r="L272" s="27"/>
      <c r="M272" s="27"/>
      <c r="N272" s="27"/>
      <c r="O272" s="27"/>
      <c r="P272" s="27"/>
      <c r="Q272" s="27"/>
      <c r="R272" s="14"/>
      <c r="S272" s="14"/>
      <c r="T272" s="14"/>
      <c r="U272" s="14"/>
      <c r="V272" s="66"/>
      <c r="W272" s="14"/>
      <c r="X272" s="27"/>
      <c r="Y272" s="29"/>
      <c r="Z272" s="14"/>
      <c r="AA272" s="27"/>
      <c r="AB272" s="27"/>
      <c r="AC272" s="27"/>
      <c r="AD272" s="14"/>
      <c r="AE272" s="14"/>
      <c r="AF272" s="14"/>
    </row>
    <row r="273" ht="14.25" customHeight="1">
      <c r="A273" s="14"/>
      <c r="B273" s="14"/>
      <c r="C273" s="27"/>
      <c r="D273" s="14"/>
      <c r="F273" s="27"/>
      <c r="G273" s="14"/>
      <c r="H273" s="14"/>
      <c r="I273" s="14"/>
      <c r="J273" s="27"/>
      <c r="K273" s="27"/>
      <c r="L273" s="27"/>
      <c r="M273" s="27"/>
      <c r="N273" s="27"/>
      <c r="O273" s="27"/>
      <c r="P273" s="27"/>
      <c r="Q273" s="27"/>
      <c r="R273" s="14"/>
      <c r="S273" s="14"/>
      <c r="T273" s="14"/>
      <c r="U273" s="14"/>
      <c r="V273" s="66"/>
      <c r="W273" s="14"/>
      <c r="X273" s="27"/>
      <c r="Y273" s="29"/>
      <c r="Z273" s="14"/>
      <c r="AA273" s="27"/>
      <c r="AB273" s="27"/>
      <c r="AC273" s="27"/>
      <c r="AD273" s="14"/>
      <c r="AE273" s="14"/>
      <c r="AF273" s="14"/>
    </row>
    <row r="274" ht="14.25" customHeight="1">
      <c r="A274" s="14"/>
      <c r="B274" s="14"/>
      <c r="C274" s="27"/>
      <c r="D274" s="14"/>
      <c r="F274" s="27"/>
      <c r="G274" s="14"/>
      <c r="H274" s="14"/>
      <c r="I274" s="14"/>
      <c r="J274" s="27"/>
      <c r="K274" s="27"/>
      <c r="L274" s="27"/>
      <c r="M274" s="27"/>
      <c r="N274" s="27"/>
      <c r="O274" s="27"/>
      <c r="P274" s="27"/>
      <c r="Q274" s="27"/>
      <c r="R274" s="14"/>
      <c r="S274" s="14"/>
      <c r="T274" s="14"/>
      <c r="U274" s="14"/>
      <c r="V274" s="66"/>
      <c r="W274" s="14"/>
      <c r="X274" s="27"/>
      <c r="Y274" s="29"/>
      <c r="Z274" s="14"/>
      <c r="AA274" s="27"/>
      <c r="AB274" s="27"/>
      <c r="AC274" s="27"/>
      <c r="AD274" s="14"/>
      <c r="AE274" s="14"/>
      <c r="AF274" s="14"/>
    </row>
    <row r="275" ht="14.25" customHeight="1">
      <c r="A275" s="14"/>
      <c r="B275" s="14"/>
      <c r="C275" s="27"/>
      <c r="D275" s="14"/>
      <c r="F275" s="27"/>
      <c r="G275" s="14"/>
      <c r="H275" s="14"/>
      <c r="I275" s="14"/>
      <c r="J275" s="27"/>
      <c r="K275" s="27"/>
      <c r="L275" s="27"/>
      <c r="M275" s="27"/>
      <c r="N275" s="27"/>
      <c r="O275" s="27"/>
      <c r="P275" s="27"/>
      <c r="Q275" s="27"/>
      <c r="R275" s="14"/>
      <c r="S275" s="14"/>
      <c r="T275" s="14"/>
      <c r="U275" s="14"/>
      <c r="V275" s="66"/>
      <c r="W275" s="14"/>
      <c r="X275" s="27"/>
      <c r="Y275" s="29"/>
      <c r="Z275" s="14"/>
      <c r="AA275" s="27"/>
      <c r="AB275" s="27"/>
      <c r="AC275" s="27"/>
      <c r="AD275" s="14"/>
      <c r="AE275" s="14"/>
      <c r="AF275" s="14"/>
    </row>
    <row r="276" ht="14.25" customHeight="1">
      <c r="A276" s="14"/>
      <c r="B276" s="14"/>
      <c r="C276" s="27"/>
      <c r="D276" s="14"/>
      <c r="F276" s="27"/>
      <c r="G276" s="14"/>
      <c r="H276" s="14"/>
      <c r="I276" s="14"/>
      <c r="J276" s="27"/>
      <c r="K276" s="27"/>
      <c r="L276" s="27"/>
      <c r="M276" s="27"/>
      <c r="N276" s="27"/>
      <c r="O276" s="27"/>
      <c r="P276" s="27"/>
      <c r="Q276" s="27"/>
      <c r="R276" s="14"/>
      <c r="S276" s="14"/>
      <c r="T276" s="14"/>
      <c r="U276" s="14"/>
      <c r="V276" s="66"/>
      <c r="W276" s="14"/>
      <c r="X276" s="27"/>
      <c r="Y276" s="29"/>
      <c r="Z276" s="14"/>
      <c r="AA276" s="27"/>
      <c r="AB276" s="27"/>
      <c r="AC276" s="27"/>
      <c r="AD276" s="14"/>
      <c r="AE276" s="14"/>
      <c r="AF276" s="14"/>
    </row>
    <row r="277" ht="14.25" customHeight="1">
      <c r="A277" s="14"/>
      <c r="B277" s="14"/>
      <c r="C277" s="27"/>
      <c r="D277" s="14"/>
      <c r="F277" s="27"/>
      <c r="G277" s="14"/>
      <c r="H277" s="14"/>
      <c r="I277" s="14"/>
      <c r="J277" s="27"/>
      <c r="K277" s="27"/>
      <c r="L277" s="27"/>
      <c r="M277" s="27"/>
      <c r="N277" s="27"/>
      <c r="O277" s="27"/>
      <c r="P277" s="27"/>
      <c r="Q277" s="27"/>
      <c r="R277" s="14"/>
      <c r="S277" s="14"/>
      <c r="T277" s="14"/>
      <c r="U277" s="14"/>
      <c r="V277" s="66"/>
      <c r="W277" s="14"/>
      <c r="X277" s="27"/>
      <c r="Y277" s="29"/>
      <c r="Z277" s="14"/>
      <c r="AA277" s="27"/>
      <c r="AB277" s="27"/>
      <c r="AC277" s="27"/>
      <c r="AD277" s="14"/>
      <c r="AE277" s="14"/>
      <c r="AF277" s="14"/>
    </row>
    <row r="278" ht="14.25" customHeight="1">
      <c r="A278" s="14"/>
      <c r="B278" s="14"/>
      <c r="C278" s="27"/>
      <c r="D278" s="14"/>
      <c r="F278" s="27"/>
      <c r="G278" s="14"/>
      <c r="H278" s="14"/>
      <c r="I278" s="14"/>
      <c r="J278" s="27"/>
      <c r="K278" s="27"/>
      <c r="L278" s="27"/>
      <c r="M278" s="27"/>
      <c r="N278" s="27"/>
      <c r="O278" s="27"/>
      <c r="P278" s="27"/>
      <c r="Q278" s="27"/>
      <c r="R278" s="14"/>
      <c r="S278" s="14"/>
      <c r="T278" s="14"/>
      <c r="U278" s="14"/>
      <c r="V278" s="66"/>
      <c r="W278" s="14"/>
      <c r="X278" s="27"/>
      <c r="Y278" s="29"/>
      <c r="Z278" s="14"/>
      <c r="AA278" s="27"/>
      <c r="AB278" s="27"/>
      <c r="AC278" s="27"/>
      <c r="AD278" s="14"/>
      <c r="AE278" s="14"/>
      <c r="AF278" s="14"/>
    </row>
    <row r="279" ht="14.25" customHeight="1">
      <c r="A279" s="14"/>
      <c r="B279" s="14"/>
      <c r="C279" s="27"/>
      <c r="D279" s="14"/>
      <c r="F279" s="27"/>
      <c r="G279" s="14"/>
      <c r="H279" s="14"/>
      <c r="I279" s="14"/>
      <c r="J279" s="27"/>
      <c r="K279" s="27"/>
      <c r="L279" s="27"/>
      <c r="M279" s="27"/>
      <c r="N279" s="27"/>
      <c r="O279" s="27"/>
      <c r="P279" s="27"/>
      <c r="Q279" s="27"/>
      <c r="R279" s="14"/>
      <c r="S279" s="14"/>
      <c r="T279" s="14"/>
      <c r="U279" s="14"/>
      <c r="V279" s="66"/>
      <c r="W279" s="14"/>
      <c r="X279" s="27"/>
      <c r="Y279" s="29"/>
      <c r="Z279" s="14"/>
      <c r="AA279" s="27"/>
      <c r="AB279" s="27"/>
      <c r="AC279" s="27"/>
      <c r="AD279" s="14"/>
      <c r="AE279" s="14"/>
      <c r="AF279" s="14"/>
    </row>
    <row r="280" ht="14.25" customHeight="1">
      <c r="A280" s="14"/>
      <c r="B280" s="14"/>
      <c r="C280" s="27"/>
      <c r="D280" s="14"/>
      <c r="F280" s="27"/>
      <c r="G280" s="14"/>
      <c r="H280" s="14"/>
      <c r="I280" s="14"/>
      <c r="J280" s="27"/>
      <c r="K280" s="27"/>
      <c r="L280" s="27"/>
      <c r="M280" s="27"/>
      <c r="N280" s="27"/>
      <c r="O280" s="27"/>
      <c r="P280" s="27"/>
      <c r="Q280" s="27"/>
      <c r="R280" s="14"/>
      <c r="S280" s="14"/>
      <c r="T280" s="14"/>
      <c r="U280" s="14"/>
      <c r="V280" s="66"/>
      <c r="W280" s="14"/>
      <c r="X280" s="27"/>
      <c r="Y280" s="29"/>
      <c r="Z280" s="14"/>
      <c r="AA280" s="27"/>
      <c r="AB280" s="27"/>
      <c r="AC280" s="27"/>
      <c r="AD280" s="14"/>
      <c r="AE280" s="14"/>
      <c r="AF280" s="14"/>
    </row>
    <row r="281" ht="14.25" customHeight="1">
      <c r="A281" s="14"/>
      <c r="B281" s="14"/>
      <c r="C281" s="27"/>
      <c r="D281" s="14"/>
      <c r="F281" s="27"/>
      <c r="G281" s="14"/>
      <c r="H281" s="14"/>
      <c r="I281" s="14"/>
      <c r="J281" s="27"/>
      <c r="K281" s="27"/>
      <c r="L281" s="27"/>
      <c r="M281" s="27"/>
      <c r="N281" s="27"/>
      <c r="O281" s="27"/>
      <c r="P281" s="27"/>
      <c r="Q281" s="27"/>
      <c r="R281" s="14"/>
      <c r="S281" s="14"/>
      <c r="T281" s="14"/>
      <c r="U281" s="14"/>
      <c r="V281" s="66"/>
      <c r="W281" s="14"/>
      <c r="X281" s="27"/>
      <c r="Y281" s="29"/>
      <c r="Z281" s="14"/>
      <c r="AA281" s="27"/>
      <c r="AB281" s="27"/>
      <c r="AC281" s="27"/>
      <c r="AD281" s="14"/>
      <c r="AE281" s="14"/>
      <c r="AF281" s="14"/>
    </row>
    <row r="282" ht="14.25" customHeight="1">
      <c r="A282" s="14"/>
      <c r="B282" s="14"/>
      <c r="C282" s="27"/>
      <c r="D282" s="14"/>
      <c r="F282" s="27"/>
      <c r="G282" s="14"/>
      <c r="H282" s="14"/>
      <c r="I282" s="14"/>
      <c r="J282" s="27"/>
      <c r="K282" s="27"/>
      <c r="L282" s="27"/>
      <c r="M282" s="27"/>
      <c r="N282" s="27"/>
      <c r="O282" s="27"/>
      <c r="P282" s="27"/>
      <c r="Q282" s="27"/>
      <c r="R282" s="14"/>
      <c r="S282" s="14"/>
      <c r="T282" s="14"/>
      <c r="U282" s="14"/>
      <c r="V282" s="66"/>
      <c r="W282" s="14"/>
      <c r="X282" s="27"/>
      <c r="Y282" s="29"/>
      <c r="Z282" s="14"/>
      <c r="AA282" s="27"/>
      <c r="AB282" s="27"/>
      <c r="AC282" s="27"/>
      <c r="AD282" s="14"/>
      <c r="AE282" s="14"/>
      <c r="AF282" s="14"/>
    </row>
    <row r="283" ht="14.25" customHeight="1">
      <c r="A283" s="14"/>
      <c r="B283" s="14"/>
      <c r="C283" s="27"/>
      <c r="D283" s="14"/>
      <c r="F283" s="27"/>
      <c r="G283" s="14"/>
      <c r="H283" s="14"/>
      <c r="I283" s="14"/>
      <c r="J283" s="27"/>
      <c r="K283" s="27"/>
      <c r="L283" s="27"/>
      <c r="M283" s="27"/>
      <c r="N283" s="27"/>
      <c r="O283" s="27"/>
      <c r="P283" s="27"/>
      <c r="Q283" s="27"/>
      <c r="R283" s="14"/>
      <c r="S283" s="14"/>
      <c r="T283" s="14"/>
      <c r="U283" s="14"/>
      <c r="V283" s="66"/>
      <c r="W283" s="14"/>
      <c r="X283" s="27"/>
      <c r="Y283" s="29"/>
      <c r="Z283" s="14"/>
      <c r="AA283" s="27"/>
      <c r="AB283" s="27"/>
      <c r="AC283" s="27"/>
      <c r="AD283" s="14"/>
      <c r="AE283" s="14"/>
      <c r="AF283" s="14"/>
    </row>
    <row r="284" ht="14.25" customHeight="1">
      <c r="A284" s="14"/>
      <c r="B284" s="14"/>
      <c r="C284" s="27"/>
      <c r="D284" s="14"/>
      <c r="F284" s="27"/>
      <c r="G284" s="14"/>
      <c r="H284" s="14"/>
      <c r="I284" s="14"/>
      <c r="J284" s="27"/>
      <c r="K284" s="27"/>
      <c r="L284" s="27"/>
      <c r="M284" s="27"/>
      <c r="N284" s="27"/>
      <c r="O284" s="27"/>
      <c r="P284" s="27"/>
      <c r="Q284" s="27"/>
      <c r="R284" s="14"/>
      <c r="S284" s="14"/>
      <c r="T284" s="14"/>
      <c r="U284" s="14"/>
      <c r="V284" s="66"/>
      <c r="W284" s="14"/>
      <c r="X284" s="27"/>
      <c r="Y284" s="29"/>
      <c r="Z284" s="14"/>
      <c r="AA284" s="27"/>
      <c r="AB284" s="27"/>
      <c r="AC284" s="27"/>
      <c r="AD284" s="14"/>
      <c r="AE284" s="14"/>
      <c r="AF284" s="14"/>
    </row>
    <row r="285" ht="14.25" customHeight="1">
      <c r="A285" s="14"/>
      <c r="B285" s="14"/>
      <c r="C285" s="27"/>
      <c r="D285" s="14"/>
      <c r="F285" s="27"/>
      <c r="G285" s="14"/>
      <c r="H285" s="14"/>
      <c r="I285" s="14"/>
      <c r="J285" s="27"/>
      <c r="K285" s="27"/>
      <c r="L285" s="27"/>
      <c r="M285" s="27"/>
      <c r="N285" s="27"/>
      <c r="O285" s="27"/>
      <c r="P285" s="27"/>
      <c r="Q285" s="27"/>
      <c r="R285" s="14"/>
      <c r="S285" s="14"/>
      <c r="T285" s="14"/>
      <c r="U285" s="14"/>
      <c r="V285" s="66"/>
      <c r="W285" s="14"/>
      <c r="X285" s="27"/>
      <c r="Y285" s="29"/>
      <c r="Z285" s="14"/>
      <c r="AA285" s="27"/>
      <c r="AB285" s="27"/>
      <c r="AC285" s="27"/>
      <c r="AD285" s="14"/>
      <c r="AE285" s="14"/>
      <c r="AF285" s="14"/>
    </row>
    <row r="286" ht="14.25" customHeight="1">
      <c r="A286" s="14"/>
      <c r="B286" s="14"/>
      <c r="C286" s="27"/>
      <c r="D286" s="14"/>
      <c r="F286" s="27"/>
      <c r="G286" s="14"/>
      <c r="H286" s="14"/>
      <c r="I286" s="14"/>
      <c r="J286" s="27"/>
      <c r="K286" s="27"/>
      <c r="L286" s="27"/>
      <c r="M286" s="27"/>
      <c r="N286" s="27"/>
      <c r="O286" s="27"/>
      <c r="P286" s="27"/>
      <c r="Q286" s="27"/>
      <c r="R286" s="14"/>
      <c r="S286" s="14"/>
      <c r="T286" s="14"/>
      <c r="U286" s="14"/>
      <c r="V286" s="66"/>
      <c r="W286" s="14"/>
      <c r="X286" s="27"/>
      <c r="Y286" s="29"/>
      <c r="Z286" s="14"/>
      <c r="AA286" s="27"/>
      <c r="AB286" s="27"/>
      <c r="AC286" s="27"/>
      <c r="AD286" s="14"/>
      <c r="AE286" s="14"/>
      <c r="AF286" s="14"/>
    </row>
    <row r="287" ht="14.25" customHeight="1">
      <c r="A287" s="14"/>
      <c r="B287" s="14"/>
      <c r="C287" s="27"/>
      <c r="D287" s="14"/>
      <c r="F287" s="27"/>
      <c r="G287" s="14"/>
      <c r="H287" s="14"/>
      <c r="I287" s="14"/>
      <c r="J287" s="27"/>
      <c r="K287" s="27"/>
      <c r="L287" s="27"/>
      <c r="M287" s="27"/>
      <c r="N287" s="27"/>
      <c r="O287" s="27"/>
      <c r="P287" s="27"/>
      <c r="Q287" s="27"/>
      <c r="R287" s="14"/>
      <c r="S287" s="14"/>
      <c r="T287" s="14"/>
      <c r="U287" s="14"/>
      <c r="V287" s="66"/>
      <c r="W287" s="14"/>
      <c r="X287" s="27"/>
      <c r="Y287" s="29"/>
      <c r="Z287" s="14"/>
      <c r="AA287" s="27"/>
      <c r="AB287" s="27"/>
      <c r="AC287" s="27"/>
      <c r="AD287" s="14"/>
      <c r="AE287" s="14"/>
      <c r="AF287" s="14"/>
    </row>
    <row r="288" ht="14.25" customHeight="1">
      <c r="A288" s="14"/>
      <c r="B288" s="14"/>
      <c r="C288" s="27"/>
      <c r="D288" s="14"/>
      <c r="F288" s="27"/>
      <c r="G288" s="14"/>
      <c r="H288" s="14"/>
      <c r="I288" s="14"/>
      <c r="J288" s="27"/>
      <c r="K288" s="27"/>
      <c r="L288" s="27"/>
      <c r="M288" s="27"/>
      <c r="N288" s="27"/>
      <c r="O288" s="27"/>
      <c r="P288" s="27"/>
      <c r="Q288" s="27"/>
      <c r="R288" s="14"/>
      <c r="S288" s="14"/>
      <c r="T288" s="14"/>
      <c r="U288" s="14"/>
      <c r="V288" s="66"/>
      <c r="W288" s="14"/>
      <c r="X288" s="27"/>
      <c r="Y288" s="29"/>
      <c r="Z288" s="14"/>
      <c r="AA288" s="27"/>
      <c r="AB288" s="27"/>
      <c r="AC288" s="27"/>
      <c r="AD288" s="14"/>
      <c r="AE288" s="14"/>
      <c r="AF288" s="14"/>
    </row>
    <row r="289" ht="14.25" customHeight="1">
      <c r="A289" s="14"/>
      <c r="B289" s="14"/>
      <c r="C289" s="27"/>
      <c r="D289" s="14"/>
      <c r="F289" s="27"/>
      <c r="G289" s="14"/>
      <c r="H289" s="14"/>
      <c r="I289" s="14"/>
      <c r="J289" s="27"/>
      <c r="K289" s="27"/>
      <c r="L289" s="27"/>
      <c r="M289" s="27"/>
      <c r="N289" s="27"/>
      <c r="O289" s="27"/>
      <c r="P289" s="27"/>
      <c r="Q289" s="27"/>
      <c r="R289" s="14"/>
      <c r="S289" s="14"/>
      <c r="T289" s="14"/>
      <c r="U289" s="14"/>
      <c r="V289" s="66"/>
      <c r="W289" s="14"/>
      <c r="X289" s="27"/>
      <c r="Y289" s="29"/>
      <c r="Z289" s="14"/>
      <c r="AA289" s="27"/>
      <c r="AB289" s="27"/>
      <c r="AC289" s="27"/>
      <c r="AD289" s="14"/>
      <c r="AE289" s="14"/>
      <c r="AF289" s="14"/>
    </row>
    <row r="290" ht="14.25" customHeight="1">
      <c r="A290" s="14"/>
      <c r="B290" s="14"/>
      <c r="C290" s="27"/>
      <c r="D290" s="14"/>
      <c r="F290" s="27"/>
      <c r="G290" s="14"/>
      <c r="H290" s="14"/>
      <c r="I290" s="14"/>
      <c r="J290" s="27"/>
      <c r="K290" s="27"/>
      <c r="L290" s="27"/>
      <c r="M290" s="27"/>
      <c r="N290" s="27"/>
      <c r="O290" s="27"/>
      <c r="P290" s="27"/>
      <c r="Q290" s="27"/>
      <c r="R290" s="14"/>
      <c r="S290" s="14"/>
      <c r="T290" s="14"/>
      <c r="U290" s="14"/>
      <c r="V290" s="66"/>
      <c r="W290" s="14"/>
      <c r="X290" s="27"/>
      <c r="Y290" s="29"/>
      <c r="Z290" s="14"/>
      <c r="AA290" s="27"/>
      <c r="AB290" s="27"/>
      <c r="AC290" s="27"/>
      <c r="AD290" s="14"/>
      <c r="AE290" s="14"/>
      <c r="AF290" s="14"/>
    </row>
    <row r="291" ht="14.25" customHeight="1">
      <c r="A291" s="14"/>
      <c r="B291" s="14"/>
      <c r="C291" s="27"/>
      <c r="D291" s="14"/>
      <c r="F291" s="27"/>
      <c r="G291" s="14"/>
      <c r="H291" s="14"/>
      <c r="I291" s="14"/>
      <c r="J291" s="27"/>
      <c r="K291" s="27"/>
      <c r="L291" s="27"/>
      <c r="M291" s="27"/>
      <c r="N291" s="27"/>
      <c r="O291" s="27"/>
      <c r="P291" s="27"/>
      <c r="Q291" s="27"/>
      <c r="R291" s="14"/>
      <c r="S291" s="14"/>
      <c r="T291" s="14"/>
      <c r="U291" s="14"/>
      <c r="V291" s="66"/>
      <c r="W291" s="14"/>
      <c r="X291" s="27"/>
      <c r="Y291" s="29"/>
      <c r="Z291" s="14"/>
      <c r="AA291" s="27"/>
      <c r="AB291" s="27"/>
      <c r="AC291" s="27"/>
      <c r="AD291" s="14"/>
      <c r="AE291" s="14"/>
      <c r="AF291" s="14"/>
    </row>
    <row r="292" ht="14.25" customHeight="1">
      <c r="A292" s="14"/>
      <c r="B292" s="14"/>
      <c r="C292" s="27"/>
      <c r="D292" s="14"/>
      <c r="F292" s="27"/>
      <c r="G292" s="14"/>
      <c r="H292" s="14"/>
      <c r="I292" s="14"/>
      <c r="J292" s="27"/>
      <c r="K292" s="27"/>
      <c r="L292" s="27"/>
      <c r="M292" s="27"/>
      <c r="N292" s="27"/>
      <c r="O292" s="27"/>
      <c r="P292" s="27"/>
      <c r="Q292" s="27"/>
      <c r="R292" s="14"/>
      <c r="S292" s="14"/>
      <c r="T292" s="14"/>
      <c r="U292" s="14"/>
      <c r="V292" s="66"/>
      <c r="W292" s="14"/>
      <c r="X292" s="27"/>
      <c r="Y292" s="29"/>
      <c r="Z292" s="14"/>
      <c r="AA292" s="27"/>
      <c r="AB292" s="27"/>
      <c r="AC292" s="27"/>
      <c r="AD292" s="14"/>
      <c r="AE292" s="14"/>
      <c r="AF292" s="14"/>
    </row>
    <row r="293" ht="14.25" customHeight="1">
      <c r="A293" s="14"/>
      <c r="B293" s="14"/>
      <c r="C293" s="27"/>
      <c r="D293" s="14"/>
      <c r="F293" s="27"/>
      <c r="G293" s="14"/>
      <c r="H293" s="14"/>
      <c r="I293" s="14"/>
      <c r="J293" s="27"/>
      <c r="K293" s="27"/>
      <c r="L293" s="27"/>
      <c r="M293" s="27"/>
      <c r="N293" s="27"/>
      <c r="O293" s="27"/>
      <c r="P293" s="27"/>
      <c r="Q293" s="27"/>
      <c r="R293" s="14"/>
      <c r="S293" s="14"/>
      <c r="T293" s="14"/>
      <c r="U293" s="14"/>
      <c r="V293" s="66"/>
      <c r="W293" s="14"/>
      <c r="X293" s="27"/>
      <c r="Y293" s="29"/>
      <c r="Z293" s="14"/>
      <c r="AA293" s="27"/>
      <c r="AB293" s="27"/>
      <c r="AC293" s="27"/>
      <c r="AD293" s="14"/>
      <c r="AE293" s="14"/>
      <c r="AF293" s="14"/>
    </row>
    <row r="294" ht="14.25" customHeight="1">
      <c r="A294" s="14"/>
      <c r="B294" s="14"/>
      <c r="C294" s="27"/>
      <c r="D294" s="14"/>
      <c r="F294" s="27"/>
      <c r="G294" s="14"/>
      <c r="H294" s="14"/>
      <c r="I294" s="14"/>
      <c r="J294" s="27"/>
      <c r="K294" s="27"/>
      <c r="L294" s="27"/>
      <c r="M294" s="27"/>
      <c r="N294" s="27"/>
      <c r="O294" s="27"/>
      <c r="P294" s="27"/>
      <c r="Q294" s="27"/>
      <c r="R294" s="14"/>
      <c r="S294" s="14"/>
      <c r="T294" s="14"/>
      <c r="U294" s="14"/>
      <c r="V294" s="66"/>
      <c r="W294" s="14"/>
      <c r="X294" s="27"/>
      <c r="Y294" s="29"/>
      <c r="Z294" s="14"/>
      <c r="AA294" s="27"/>
      <c r="AB294" s="27"/>
      <c r="AC294" s="27"/>
      <c r="AD294" s="14"/>
      <c r="AE294" s="14"/>
      <c r="AF294" s="14"/>
    </row>
    <row r="295" ht="14.25" customHeight="1">
      <c r="A295" s="14"/>
      <c r="B295" s="14"/>
      <c r="C295" s="27"/>
      <c r="D295" s="14"/>
      <c r="F295" s="27"/>
      <c r="G295" s="14"/>
      <c r="H295" s="14"/>
      <c r="I295" s="14"/>
      <c r="J295" s="27"/>
      <c r="K295" s="27"/>
      <c r="L295" s="27"/>
      <c r="M295" s="27"/>
      <c r="N295" s="27"/>
      <c r="O295" s="27"/>
      <c r="P295" s="27"/>
      <c r="Q295" s="27"/>
      <c r="R295" s="14"/>
      <c r="S295" s="14"/>
      <c r="T295" s="14"/>
      <c r="U295" s="14"/>
      <c r="V295" s="66"/>
      <c r="W295" s="14"/>
      <c r="X295" s="27"/>
      <c r="Y295" s="29"/>
      <c r="Z295" s="14"/>
      <c r="AA295" s="27"/>
      <c r="AB295" s="27"/>
      <c r="AC295" s="27"/>
      <c r="AD295" s="14"/>
      <c r="AE295" s="14"/>
      <c r="AF295" s="14"/>
    </row>
    <row r="296" ht="14.25" customHeight="1">
      <c r="A296" s="14"/>
      <c r="B296" s="14"/>
      <c r="C296" s="27"/>
      <c r="D296" s="14"/>
      <c r="F296" s="27"/>
      <c r="G296" s="14"/>
      <c r="H296" s="14"/>
      <c r="I296" s="14"/>
      <c r="J296" s="27"/>
      <c r="K296" s="27"/>
      <c r="L296" s="27"/>
      <c r="M296" s="27"/>
      <c r="N296" s="27"/>
      <c r="O296" s="27"/>
      <c r="P296" s="27"/>
      <c r="Q296" s="27"/>
      <c r="R296" s="14"/>
      <c r="S296" s="14"/>
      <c r="T296" s="14"/>
      <c r="U296" s="14"/>
      <c r="V296" s="66"/>
      <c r="W296" s="14"/>
      <c r="X296" s="27"/>
      <c r="Y296" s="29"/>
      <c r="Z296" s="14"/>
      <c r="AA296" s="27"/>
      <c r="AB296" s="27"/>
      <c r="AC296" s="27"/>
      <c r="AD296" s="14"/>
      <c r="AE296" s="14"/>
      <c r="AF296" s="14"/>
    </row>
    <row r="297" ht="14.25" customHeight="1">
      <c r="A297" s="14"/>
      <c r="B297" s="14"/>
      <c r="C297" s="27"/>
      <c r="D297" s="14"/>
      <c r="F297" s="27"/>
      <c r="G297" s="14"/>
      <c r="H297" s="14"/>
      <c r="I297" s="14"/>
      <c r="J297" s="27"/>
      <c r="K297" s="27"/>
      <c r="L297" s="27"/>
      <c r="M297" s="27"/>
      <c r="N297" s="27"/>
      <c r="O297" s="27"/>
      <c r="P297" s="27"/>
      <c r="Q297" s="27"/>
      <c r="R297" s="14"/>
      <c r="S297" s="14"/>
      <c r="T297" s="14"/>
      <c r="U297" s="14"/>
      <c r="V297" s="66"/>
      <c r="W297" s="14"/>
      <c r="X297" s="27"/>
      <c r="Y297" s="29"/>
      <c r="Z297" s="14"/>
      <c r="AA297" s="27"/>
      <c r="AB297" s="27"/>
      <c r="AC297" s="27"/>
      <c r="AD297" s="14"/>
      <c r="AE297" s="14"/>
      <c r="AF297" s="14"/>
    </row>
    <row r="298" ht="14.25" customHeight="1">
      <c r="A298" s="14"/>
      <c r="B298" s="14"/>
      <c r="C298" s="27"/>
      <c r="D298" s="14"/>
      <c r="F298" s="27"/>
      <c r="G298" s="14"/>
      <c r="H298" s="14"/>
      <c r="I298" s="14"/>
      <c r="J298" s="27"/>
      <c r="K298" s="27"/>
      <c r="L298" s="27"/>
      <c r="M298" s="27"/>
      <c r="N298" s="27"/>
      <c r="O298" s="27"/>
      <c r="P298" s="27"/>
      <c r="Q298" s="27"/>
      <c r="R298" s="14"/>
      <c r="S298" s="14"/>
      <c r="T298" s="14"/>
      <c r="U298" s="14"/>
      <c r="V298" s="66"/>
      <c r="W298" s="14"/>
      <c r="X298" s="27"/>
      <c r="Y298" s="29"/>
      <c r="Z298" s="14"/>
      <c r="AA298" s="27"/>
      <c r="AB298" s="27"/>
      <c r="AC298" s="27"/>
      <c r="AD298" s="14"/>
      <c r="AE298" s="14"/>
      <c r="AF298" s="14"/>
    </row>
    <row r="299" ht="14.25" customHeight="1">
      <c r="A299" s="14"/>
      <c r="B299" s="14"/>
      <c r="C299" s="27"/>
      <c r="D299" s="14"/>
      <c r="F299" s="27"/>
      <c r="G299" s="14"/>
      <c r="H299" s="14"/>
      <c r="I299" s="14"/>
      <c r="J299" s="27"/>
      <c r="K299" s="27"/>
      <c r="L299" s="27"/>
      <c r="M299" s="27"/>
      <c r="N299" s="27"/>
      <c r="O299" s="27"/>
      <c r="P299" s="27"/>
      <c r="Q299" s="27"/>
      <c r="R299" s="14"/>
      <c r="S299" s="14"/>
      <c r="T299" s="14"/>
      <c r="U299" s="14"/>
      <c r="V299" s="66"/>
      <c r="W299" s="14"/>
      <c r="X299" s="27"/>
      <c r="Y299" s="29"/>
      <c r="Z299" s="14"/>
      <c r="AA299" s="27"/>
      <c r="AB299" s="27"/>
      <c r="AC299" s="27"/>
      <c r="AD299" s="14"/>
      <c r="AE299" s="14"/>
      <c r="AF299" s="14"/>
    </row>
    <row r="300" ht="14.25" customHeight="1">
      <c r="A300" s="14"/>
      <c r="B300" s="14"/>
      <c r="C300" s="27"/>
      <c r="D300" s="14"/>
      <c r="F300" s="27"/>
      <c r="G300" s="14"/>
      <c r="H300" s="14"/>
      <c r="I300" s="14"/>
      <c r="J300" s="27"/>
      <c r="K300" s="27"/>
      <c r="L300" s="27"/>
      <c r="M300" s="27"/>
      <c r="N300" s="27"/>
      <c r="O300" s="27"/>
      <c r="P300" s="27"/>
      <c r="Q300" s="27"/>
      <c r="R300" s="14"/>
      <c r="S300" s="14"/>
      <c r="T300" s="14"/>
      <c r="U300" s="14"/>
      <c r="V300" s="66"/>
      <c r="W300" s="14"/>
      <c r="X300" s="27"/>
      <c r="Y300" s="29"/>
      <c r="Z300" s="14"/>
      <c r="AA300" s="27"/>
      <c r="AB300" s="27"/>
      <c r="AC300" s="27"/>
      <c r="AD300" s="14"/>
      <c r="AE300" s="14"/>
      <c r="AF300" s="14"/>
    </row>
    <row r="301" ht="14.25" customHeight="1">
      <c r="A301" s="14"/>
      <c r="B301" s="14"/>
      <c r="C301" s="27"/>
      <c r="D301" s="14"/>
      <c r="F301" s="27"/>
      <c r="G301" s="14"/>
      <c r="H301" s="14"/>
      <c r="I301" s="14"/>
      <c r="J301" s="27"/>
      <c r="K301" s="27"/>
      <c r="L301" s="27"/>
      <c r="M301" s="27"/>
      <c r="N301" s="27"/>
      <c r="O301" s="27"/>
      <c r="P301" s="27"/>
      <c r="Q301" s="27"/>
      <c r="R301" s="14"/>
      <c r="S301" s="14"/>
      <c r="T301" s="14"/>
      <c r="U301" s="14"/>
      <c r="V301" s="66"/>
      <c r="W301" s="14"/>
      <c r="X301" s="27"/>
      <c r="Y301" s="29"/>
      <c r="Z301" s="14"/>
      <c r="AA301" s="27"/>
      <c r="AB301" s="27"/>
      <c r="AC301" s="27"/>
      <c r="AD301" s="14"/>
      <c r="AE301" s="14"/>
      <c r="AF301" s="14"/>
    </row>
    <row r="302" ht="14.25" customHeight="1">
      <c r="A302" s="14"/>
      <c r="B302" s="14"/>
      <c r="C302" s="27"/>
      <c r="D302" s="14"/>
      <c r="F302" s="27"/>
      <c r="G302" s="14"/>
      <c r="H302" s="14"/>
      <c r="I302" s="14"/>
      <c r="J302" s="27"/>
      <c r="K302" s="27"/>
      <c r="L302" s="27"/>
      <c r="M302" s="27"/>
      <c r="N302" s="27"/>
      <c r="O302" s="27"/>
      <c r="P302" s="27"/>
      <c r="Q302" s="27"/>
      <c r="R302" s="14"/>
      <c r="S302" s="14"/>
      <c r="T302" s="14"/>
      <c r="U302" s="14"/>
      <c r="V302" s="66"/>
      <c r="W302" s="14"/>
      <c r="X302" s="27"/>
      <c r="Y302" s="29"/>
      <c r="Z302" s="14"/>
      <c r="AA302" s="27"/>
      <c r="AB302" s="27"/>
      <c r="AC302" s="27"/>
      <c r="AD302" s="14"/>
      <c r="AE302" s="14"/>
      <c r="AF302" s="14"/>
    </row>
    <row r="303" ht="14.25" customHeight="1">
      <c r="A303" s="14"/>
      <c r="B303" s="14"/>
      <c r="C303" s="27"/>
      <c r="D303" s="14"/>
      <c r="F303" s="27"/>
      <c r="G303" s="14"/>
      <c r="H303" s="14"/>
      <c r="I303" s="14"/>
      <c r="J303" s="27"/>
      <c r="K303" s="27"/>
      <c r="L303" s="27"/>
      <c r="M303" s="27"/>
      <c r="N303" s="27"/>
      <c r="O303" s="27"/>
      <c r="P303" s="27"/>
      <c r="Q303" s="27"/>
      <c r="R303" s="14"/>
      <c r="S303" s="14"/>
      <c r="T303" s="14"/>
      <c r="U303" s="14"/>
      <c r="V303" s="66"/>
      <c r="W303" s="14"/>
      <c r="X303" s="27"/>
      <c r="Y303" s="29"/>
      <c r="Z303" s="14"/>
      <c r="AA303" s="27"/>
      <c r="AB303" s="27"/>
      <c r="AC303" s="27"/>
      <c r="AD303" s="14"/>
      <c r="AE303" s="14"/>
      <c r="AF303" s="14"/>
    </row>
    <row r="304" ht="14.25" customHeight="1">
      <c r="A304" s="14"/>
      <c r="B304" s="14"/>
      <c r="C304" s="27"/>
      <c r="D304" s="14"/>
      <c r="F304" s="27"/>
      <c r="G304" s="14"/>
      <c r="H304" s="14"/>
      <c r="I304" s="14"/>
      <c r="J304" s="27"/>
      <c r="K304" s="27"/>
      <c r="L304" s="27"/>
      <c r="M304" s="27"/>
      <c r="N304" s="27"/>
      <c r="O304" s="27"/>
      <c r="P304" s="27"/>
      <c r="Q304" s="27"/>
      <c r="R304" s="14"/>
      <c r="S304" s="14"/>
      <c r="T304" s="14"/>
      <c r="U304" s="14"/>
      <c r="V304" s="66"/>
      <c r="W304" s="14"/>
      <c r="X304" s="27"/>
      <c r="Y304" s="29"/>
      <c r="Z304" s="14"/>
      <c r="AA304" s="27"/>
      <c r="AB304" s="27"/>
      <c r="AC304" s="27"/>
      <c r="AD304" s="14"/>
      <c r="AE304" s="14"/>
      <c r="AF304" s="14"/>
    </row>
    <row r="305" ht="14.25" customHeight="1">
      <c r="A305" s="14"/>
      <c r="B305" s="14"/>
      <c r="C305" s="27"/>
      <c r="D305" s="14"/>
      <c r="F305" s="27"/>
      <c r="G305" s="14"/>
      <c r="H305" s="14"/>
      <c r="I305" s="14"/>
      <c r="J305" s="27"/>
      <c r="K305" s="27"/>
      <c r="L305" s="27"/>
      <c r="M305" s="27"/>
      <c r="N305" s="27"/>
      <c r="O305" s="27"/>
      <c r="P305" s="27"/>
      <c r="Q305" s="27"/>
      <c r="R305" s="14"/>
      <c r="S305" s="14"/>
      <c r="T305" s="14"/>
      <c r="U305" s="14"/>
      <c r="V305" s="66"/>
      <c r="W305" s="14"/>
      <c r="X305" s="27"/>
      <c r="Y305" s="29"/>
      <c r="Z305" s="14"/>
      <c r="AA305" s="27"/>
      <c r="AB305" s="27"/>
      <c r="AC305" s="27"/>
      <c r="AD305" s="14"/>
      <c r="AE305" s="14"/>
      <c r="AF305" s="14"/>
    </row>
    <row r="306" ht="14.25" customHeight="1">
      <c r="A306" s="14"/>
      <c r="B306" s="14"/>
      <c r="C306" s="27"/>
      <c r="D306" s="14"/>
      <c r="F306" s="27"/>
      <c r="G306" s="14"/>
      <c r="H306" s="14"/>
      <c r="I306" s="14"/>
      <c r="J306" s="27"/>
      <c r="K306" s="27"/>
      <c r="L306" s="27"/>
      <c r="M306" s="27"/>
      <c r="N306" s="27"/>
      <c r="O306" s="27"/>
      <c r="P306" s="27"/>
      <c r="Q306" s="27"/>
      <c r="R306" s="14"/>
      <c r="S306" s="14"/>
      <c r="T306" s="14"/>
      <c r="U306" s="14"/>
      <c r="V306" s="66"/>
      <c r="W306" s="14"/>
      <c r="X306" s="27"/>
      <c r="Y306" s="29"/>
      <c r="Z306" s="14"/>
      <c r="AA306" s="27"/>
      <c r="AB306" s="27"/>
      <c r="AC306" s="27"/>
      <c r="AD306" s="14"/>
      <c r="AE306" s="14"/>
      <c r="AF306" s="14"/>
    </row>
    <row r="307" ht="14.25" customHeight="1">
      <c r="A307" s="14"/>
      <c r="B307" s="14"/>
      <c r="C307" s="27"/>
      <c r="D307" s="14"/>
      <c r="F307" s="27"/>
      <c r="G307" s="14"/>
      <c r="H307" s="14"/>
      <c r="I307" s="14"/>
      <c r="J307" s="27"/>
      <c r="K307" s="27"/>
      <c r="L307" s="27"/>
      <c r="M307" s="27"/>
      <c r="N307" s="27"/>
      <c r="O307" s="27"/>
      <c r="P307" s="27"/>
      <c r="Q307" s="27"/>
      <c r="R307" s="14"/>
      <c r="S307" s="14"/>
      <c r="T307" s="14"/>
      <c r="U307" s="14"/>
      <c r="V307" s="66"/>
      <c r="W307" s="14"/>
      <c r="X307" s="27"/>
      <c r="Y307" s="29"/>
      <c r="Z307" s="14"/>
      <c r="AA307" s="27"/>
      <c r="AB307" s="27"/>
      <c r="AC307" s="27"/>
      <c r="AD307" s="14"/>
      <c r="AE307" s="14"/>
      <c r="AF307" s="14"/>
    </row>
    <row r="308" ht="14.25" customHeight="1">
      <c r="A308" s="14"/>
      <c r="B308" s="14"/>
      <c r="C308" s="27"/>
      <c r="D308" s="14"/>
      <c r="F308" s="27"/>
      <c r="G308" s="14"/>
      <c r="H308" s="14"/>
      <c r="I308" s="14"/>
      <c r="J308" s="27"/>
      <c r="K308" s="27"/>
      <c r="L308" s="27"/>
      <c r="M308" s="27"/>
      <c r="N308" s="27"/>
      <c r="O308" s="27"/>
      <c r="P308" s="27"/>
      <c r="Q308" s="27"/>
      <c r="R308" s="14"/>
      <c r="S308" s="14"/>
      <c r="T308" s="14"/>
      <c r="U308" s="14"/>
      <c r="V308" s="66"/>
      <c r="W308" s="14"/>
      <c r="X308" s="27"/>
      <c r="Y308" s="29"/>
      <c r="Z308" s="14"/>
      <c r="AA308" s="27"/>
      <c r="AB308" s="27"/>
      <c r="AC308" s="27"/>
      <c r="AD308" s="14"/>
      <c r="AE308" s="14"/>
      <c r="AF308" s="14"/>
    </row>
    <row r="309" ht="14.25" customHeight="1">
      <c r="A309" s="14"/>
      <c r="B309" s="14"/>
      <c r="C309" s="27"/>
      <c r="D309" s="14"/>
      <c r="F309" s="27"/>
      <c r="G309" s="14"/>
      <c r="H309" s="14"/>
      <c r="I309" s="14"/>
      <c r="J309" s="27"/>
      <c r="K309" s="27"/>
      <c r="L309" s="27"/>
      <c r="M309" s="27"/>
      <c r="N309" s="27"/>
      <c r="O309" s="27"/>
      <c r="P309" s="27"/>
      <c r="Q309" s="27"/>
      <c r="R309" s="14"/>
      <c r="S309" s="14"/>
      <c r="T309" s="14"/>
      <c r="U309" s="14"/>
      <c r="V309" s="66"/>
      <c r="W309" s="14"/>
      <c r="X309" s="27"/>
      <c r="Y309" s="29"/>
      <c r="Z309" s="14"/>
      <c r="AA309" s="27"/>
      <c r="AB309" s="27"/>
      <c r="AC309" s="27"/>
      <c r="AD309" s="14"/>
      <c r="AE309" s="14"/>
      <c r="AF309" s="14"/>
    </row>
    <row r="310" ht="14.25" customHeight="1">
      <c r="A310" s="14"/>
      <c r="B310" s="14"/>
      <c r="C310" s="27"/>
      <c r="D310" s="14"/>
      <c r="F310" s="27"/>
      <c r="G310" s="14"/>
      <c r="H310" s="14"/>
      <c r="I310" s="14"/>
      <c r="J310" s="27"/>
      <c r="K310" s="27"/>
      <c r="L310" s="27"/>
      <c r="M310" s="27"/>
      <c r="N310" s="27"/>
      <c r="O310" s="27"/>
      <c r="P310" s="27"/>
      <c r="Q310" s="27"/>
      <c r="R310" s="14"/>
      <c r="S310" s="14"/>
      <c r="T310" s="14"/>
      <c r="U310" s="14"/>
      <c r="V310" s="66"/>
      <c r="W310" s="14"/>
      <c r="X310" s="27"/>
      <c r="Y310" s="29"/>
      <c r="Z310" s="14"/>
      <c r="AA310" s="27"/>
      <c r="AB310" s="27"/>
      <c r="AC310" s="27"/>
      <c r="AD310" s="14"/>
      <c r="AE310" s="14"/>
      <c r="AF310" s="14"/>
    </row>
    <row r="311" ht="14.25" customHeight="1">
      <c r="A311" s="14"/>
      <c r="B311" s="14"/>
      <c r="C311" s="27"/>
      <c r="D311" s="14"/>
      <c r="F311" s="27"/>
      <c r="G311" s="14"/>
      <c r="H311" s="14"/>
      <c r="I311" s="14"/>
      <c r="J311" s="27"/>
      <c r="K311" s="27"/>
      <c r="L311" s="27"/>
      <c r="M311" s="27"/>
      <c r="N311" s="27"/>
      <c r="O311" s="27"/>
      <c r="P311" s="27"/>
      <c r="Q311" s="27"/>
      <c r="R311" s="14"/>
      <c r="S311" s="14"/>
      <c r="T311" s="14"/>
      <c r="U311" s="14"/>
      <c r="V311" s="66"/>
      <c r="W311" s="14"/>
      <c r="X311" s="27"/>
      <c r="Y311" s="29"/>
      <c r="Z311" s="14"/>
      <c r="AA311" s="27"/>
      <c r="AB311" s="27"/>
      <c r="AC311" s="27"/>
      <c r="AD311" s="14"/>
      <c r="AE311" s="14"/>
      <c r="AF311" s="14"/>
    </row>
    <row r="312" ht="14.25" customHeight="1">
      <c r="A312" s="14"/>
      <c r="B312" s="14"/>
      <c r="C312" s="27"/>
      <c r="D312" s="14"/>
      <c r="F312" s="27"/>
      <c r="G312" s="14"/>
      <c r="H312" s="14"/>
      <c r="I312" s="14"/>
      <c r="J312" s="27"/>
      <c r="K312" s="27"/>
      <c r="L312" s="27"/>
      <c r="M312" s="27"/>
      <c r="N312" s="27"/>
      <c r="O312" s="27"/>
      <c r="P312" s="27"/>
      <c r="Q312" s="27"/>
      <c r="R312" s="14"/>
      <c r="S312" s="14"/>
      <c r="T312" s="14"/>
      <c r="U312" s="14"/>
      <c r="V312" s="66"/>
      <c r="W312" s="14"/>
      <c r="X312" s="27"/>
      <c r="Y312" s="29"/>
      <c r="Z312" s="14"/>
      <c r="AA312" s="27"/>
      <c r="AB312" s="27"/>
      <c r="AC312" s="27"/>
      <c r="AD312" s="14"/>
      <c r="AE312" s="14"/>
      <c r="AF312" s="14"/>
    </row>
    <row r="313" ht="14.25" customHeight="1">
      <c r="A313" s="14"/>
      <c r="B313" s="14"/>
      <c r="C313" s="27"/>
      <c r="D313" s="14"/>
      <c r="F313" s="27"/>
      <c r="G313" s="14"/>
      <c r="H313" s="14"/>
      <c r="I313" s="14"/>
      <c r="J313" s="27"/>
      <c r="K313" s="27"/>
      <c r="L313" s="27"/>
      <c r="M313" s="27"/>
      <c r="N313" s="27"/>
      <c r="O313" s="27"/>
      <c r="P313" s="27"/>
      <c r="Q313" s="27"/>
      <c r="R313" s="14"/>
      <c r="S313" s="14"/>
      <c r="T313" s="14"/>
      <c r="U313" s="14"/>
      <c r="V313" s="66"/>
      <c r="W313" s="14"/>
      <c r="X313" s="27"/>
      <c r="Y313" s="29"/>
      <c r="Z313" s="14"/>
      <c r="AA313" s="27"/>
      <c r="AB313" s="27"/>
      <c r="AC313" s="27"/>
      <c r="AD313" s="14"/>
      <c r="AE313" s="14"/>
      <c r="AF313" s="14"/>
    </row>
    <row r="314" ht="14.25" customHeight="1">
      <c r="A314" s="14"/>
      <c r="B314" s="14"/>
      <c r="C314" s="27"/>
      <c r="D314" s="14"/>
      <c r="F314" s="27"/>
      <c r="G314" s="14"/>
      <c r="H314" s="14"/>
      <c r="I314" s="14"/>
      <c r="J314" s="27"/>
      <c r="K314" s="27"/>
      <c r="L314" s="27"/>
      <c r="M314" s="27"/>
      <c r="N314" s="27"/>
      <c r="O314" s="27"/>
      <c r="P314" s="27"/>
      <c r="Q314" s="27"/>
      <c r="R314" s="14"/>
      <c r="S314" s="14"/>
      <c r="T314" s="14"/>
      <c r="U314" s="14"/>
      <c r="V314" s="66"/>
      <c r="W314" s="14"/>
      <c r="X314" s="27"/>
      <c r="Y314" s="29"/>
      <c r="Z314" s="14"/>
      <c r="AA314" s="27"/>
      <c r="AB314" s="27"/>
      <c r="AC314" s="27"/>
      <c r="AD314" s="14"/>
      <c r="AE314" s="14"/>
      <c r="AF314" s="14"/>
    </row>
    <row r="315" ht="14.25" customHeight="1">
      <c r="A315" s="14"/>
      <c r="B315" s="14"/>
      <c r="C315" s="27"/>
      <c r="D315" s="14"/>
      <c r="F315" s="27"/>
      <c r="G315" s="14"/>
      <c r="H315" s="14"/>
      <c r="I315" s="14"/>
      <c r="J315" s="27"/>
      <c r="K315" s="27"/>
      <c r="L315" s="27"/>
      <c r="M315" s="27"/>
      <c r="N315" s="27"/>
      <c r="O315" s="27"/>
      <c r="P315" s="27"/>
      <c r="Q315" s="27"/>
      <c r="R315" s="14"/>
      <c r="S315" s="14"/>
      <c r="T315" s="14"/>
      <c r="U315" s="14"/>
      <c r="V315" s="66"/>
      <c r="W315" s="14"/>
      <c r="X315" s="27"/>
      <c r="Y315" s="29"/>
      <c r="Z315" s="14"/>
      <c r="AA315" s="27"/>
      <c r="AB315" s="27"/>
      <c r="AC315" s="27"/>
      <c r="AD315" s="14"/>
      <c r="AE315" s="14"/>
      <c r="AF315" s="14"/>
    </row>
    <row r="316" ht="14.25" customHeight="1">
      <c r="A316" s="14"/>
      <c r="B316" s="14"/>
      <c r="C316" s="27"/>
      <c r="D316" s="14"/>
      <c r="F316" s="27"/>
      <c r="G316" s="14"/>
      <c r="H316" s="14"/>
      <c r="I316" s="14"/>
      <c r="J316" s="27"/>
      <c r="K316" s="27"/>
      <c r="L316" s="27"/>
      <c r="M316" s="27"/>
      <c r="N316" s="27"/>
      <c r="O316" s="27"/>
      <c r="P316" s="27"/>
      <c r="Q316" s="27"/>
      <c r="R316" s="14"/>
      <c r="S316" s="14"/>
      <c r="T316" s="14"/>
      <c r="U316" s="14"/>
      <c r="V316" s="66"/>
      <c r="W316" s="14"/>
      <c r="X316" s="27"/>
      <c r="Y316" s="29"/>
      <c r="Z316" s="14"/>
      <c r="AA316" s="27"/>
      <c r="AB316" s="27"/>
      <c r="AC316" s="27"/>
      <c r="AD316" s="14"/>
      <c r="AE316" s="14"/>
      <c r="AF316" s="14"/>
    </row>
    <row r="317" ht="14.25" customHeight="1">
      <c r="A317" s="14"/>
      <c r="B317" s="14"/>
      <c r="C317" s="27"/>
      <c r="D317" s="14"/>
      <c r="F317" s="27"/>
      <c r="G317" s="14"/>
      <c r="H317" s="14"/>
      <c r="I317" s="14"/>
      <c r="J317" s="27"/>
      <c r="K317" s="27"/>
      <c r="L317" s="27"/>
      <c r="M317" s="27"/>
      <c r="N317" s="27"/>
      <c r="O317" s="27"/>
      <c r="P317" s="27"/>
      <c r="Q317" s="27"/>
      <c r="R317" s="14"/>
      <c r="S317" s="14"/>
      <c r="T317" s="14"/>
      <c r="U317" s="14"/>
      <c r="V317" s="66"/>
      <c r="W317" s="14"/>
      <c r="X317" s="27"/>
      <c r="Y317" s="29"/>
      <c r="Z317" s="14"/>
      <c r="AA317" s="27"/>
      <c r="AB317" s="27"/>
      <c r="AC317" s="27"/>
      <c r="AD317" s="14"/>
      <c r="AE317" s="14"/>
      <c r="AF317" s="14"/>
    </row>
    <row r="318" ht="14.25" customHeight="1">
      <c r="A318" s="14"/>
      <c r="B318" s="14"/>
      <c r="C318" s="27"/>
      <c r="D318" s="14"/>
      <c r="F318" s="27"/>
      <c r="G318" s="14"/>
      <c r="H318" s="14"/>
      <c r="I318" s="14"/>
      <c r="J318" s="27"/>
      <c r="K318" s="27"/>
      <c r="L318" s="27"/>
      <c r="M318" s="27"/>
      <c r="N318" s="27"/>
      <c r="O318" s="27"/>
      <c r="P318" s="27"/>
      <c r="Q318" s="27"/>
      <c r="R318" s="14"/>
      <c r="S318" s="14"/>
      <c r="T318" s="14"/>
      <c r="U318" s="14"/>
      <c r="V318" s="66"/>
      <c r="W318" s="14"/>
      <c r="X318" s="27"/>
      <c r="Y318" s="29"/>
      <c r="Z318" s="14"/>
      <c r="AA318" s="27"/>
      <c r="AB318" s="27"/>
      <c r="AC318" s="27"/>
      <c r="AD318" s="14"/>
      <c r="AE318" s="14"/>
      <c r="AF318" s="14"/>
    </row>
    <row r="319" ht="14.25" customHeight="1">
      <c r="A319" s="14"/>
      <c r="B319" s="14"/>
      <c r="C319" s="27"/>
      <c r="D319" s="14"/>
      <c r="F319" s="27"/>
      <c r="G319" s="14"/>
      <c r="H319" s="14"/>
      <c r="I319" s="14"/>
      <c r="J319" s="27"/>
      <c r="K319" s="27"/>
      <c r="L319" s="27"/>
      <c r="M319" s="27"/>
      <c r="N319" s="27"/>
      <c r="O319" s="27"/>
      <c r="P319" s="27"/>
      <c r="Q319" s="27"/>
      <c r="R319" s="14"/>
      <c r="S319" s="14"/>
      <c r="T319" s="14"/>
      <c r="U319" s="14"/>
      <c r="V319" s="66"/>
      <c r="W319" s="14"/>
      <c r="X319" s="27"/>
      <c r="Y319" s="29"/>
      <c r="Z319" s="14"/>
      <c r="AA319" s="27"/>
      <c r="AB319" s="27"/>
      <c r="AC319" s="27"/>
      <c r="AD319" s="14"/>
      <c r="AE319" s="14"/>
      <c r="AF319" s="14"/>
    </row>
    <row r="320" ht="14.25" customHeight="1">
      <c r="A320" s="14"/>
      <c r="B320" s="14"/>
      <c r="C320" s="27"/>
      <c r="D320" s="14"/>
      <c r="F320" s="27"/>
      <c r="G320" s="14"/>
      <c r="H320" s="14"/>
      <c r="I320" s="14"/>
      <c r="J320" s="27"/>
      <c r="K320" s="27"/>
      <c r="L320" s="27"/>
      <c r="M320" s="27"/>
      <c r="N320" s="27"/>
      <c r="O320" s="27"/>
      <c r="P320" s="27"/>
      <c r="Q320" s="27"/>
      <c r="R320" s="14"/>
      <c r="S320" s="14"/>
      <c r="T320" s="14"/>
      <c r="U320" s="14"/>
      <c r="V320" s="66"/>
      <c r="W320" s="14"/>
      <c r="X320" s="27"/>
      <c r="Y320" s="29"/>
      <c r="Z320" s="14"/>
      <c r="AA320" s="27"/>
      <c r="AB320" s="27"/>
      <c r="AC320" s="27"/>
      <c r="AD320" s="14"/>
      <c r="AE320" s="14"/>
      <c r="AF320" s="14"/>
    </row>
    <row r="321" ht="14.25" customHeight="1">
      <c r="A321" s="14"/>
      <c r="B321" s="14"/>
      <c r="C321" s="27"/>
      <c r="D321" s="14"/>
      <c r="F321" s="27"/>
      <c r="G321" s="14"/>
      <c r="H321" s="14"/>
      <c r="I321" s="14"/>
      <c r="J321" s="27"/>
      <c r="K321" s="27"/>
      <c r="L321" s="27"/>
      <c r="M321" s="27"/>
      <c r="N321" s="27"/>
      <c r="O321" s="27"/>
      <c r="P321" s="27"/>
      <c r="Q321" s="27"/>
      <c r="R321" s="14"/>
      <c r="S321" s="14"/>
      <c r="T321" s="14"/>
      <c r="U321" s="14"/>
      <c r="V321" s="66"/>
      <c r="W321" s="14"/>
      <c r="X321" s="27"/>
      <c r="Y321" s="29"/>
      <c r="Z321" s="14"/>
      <c r="AA321" s="27"/>
      <c r="AB321" s="27"/>
      <c r="AC321" s="27"/>
      <c r="AD321" s="14"/>
      <c r="AE321" s="14"/>
      <c r="AF321" s="14"/>
    </row>
    <row r="322" ht="14.25" customHeight="1">
      <c r="A322" s="14"/>
      <c r="B322" s="14"/>
      <c r="C322" s="27"/>
      <c r="D322" s="14"/>
      <c r="F322" s="27"/>
      <c r="G322" s="14"/>
      <c r="H322" s="14"/>
      <c r="I322" s="14"/>
      <c r="J322" s="27"/>
      <c r="K322" s="27"/>
      <c r="L322" s="27"/>
      <c r="M322" s="27"/>
      <c r="N322" s="27"/>
      <c r="O322" s="27"/>
      <c r="P322" s="27"/>
      <c r="Q322" s="27"/>
      <c r="R322" s="14"/>
      <c r="S322" s="14"/>
      <c r="T322" s="14"/>
      <c r="U322" s="14"/>
      <c r="V322" s="66"/>
      <c r="W322" s="14"/>
      <c r="X322" s="27"/>
      <c r="Y322" s="29"/>
      <c r="Z322" s="14"/>
      <c r="AA322" s="27"/>
      <c r="AB322" s="27"/>
      <c r="AC322" s="27"/>
      <c r="AD322" s="14"/>
      <c r="AE322" s="14"/>
      <c r="AF322" s="14"/>
    </row>
    <row r="323" ht="14.25" customHeight="1">
      <c r="A323" s="14"/>
      <c r="B323" s="14"/>
      <c r="C323" s="27"/>
      <c r="D323" s="14"/>
      <c r="F323" s="27"/>
      <c r="G323" s="14"/>
      <c r="H323" s="14"/>
      <c r="I323" s="14"/>
      <c r="J323" s="27"/>
      <c r="K323" s="27"/>
      <c r="L323" s="27"/>
      <c r="M323" s="27"/>
      <c r="N323" s="27"/>
      <c r="O323" s="27"/>
      <c r="P323" s="27"/>
      <c r="Q323" s="27"/>
      <c r="R323" s="14"/>
      <c r="S323" s="14"/>
      <c r="T323" s="14"/>
      <c r="U323" s="14"/>
      <c r="V323" s="66"/>
      <c r="W323" s="14"/>
      <c r="X323" s="27"/>
      <c r="Y323" s="29"/>
      <c r="Z323" s="14"/>
      <c r="AA323" s="27"/>
      <c r="AB323" s="27"/>
      <c r="AC323" s="27"/>
      <c r="AD323" s="14"/>
      <c r="AE323" s="14"/>
      <c r="AF323" s="14"/>
    </row>
    <row r="324" ht="14.25" customHeight="1">
      <c r="A324" s="14"/>
      <c r="B324" s="14"/>
      <c r="C324" s="27"/>
      <c r="D324" s="14"/>
      <c r="F324" s="27"/>
      <c r="G324" s="14"/>
      <c r="H324" s="14"/>
      <c r="I324" s="14"/>
      <c r="J324" s="27"/>
      <c r="K324" s="27"/>
      <c r="L324" s="27"/>
      <c r="M324" s="27"/>
      <c r="N324" s="27"/>
      <c r="O324" s="27"/>
      <c r="P324" s="27"/>
      <c r="Q324" s="27"/>
      <c r="R324" s="14"/>
      <c r="S324" s="14"/>
      <c r="T324" s="14"/>
      <c r="U324" s="14"/>
      <c r="V324" s="66"/>
      <c r="W324" s="14"/>
      <c r="X324" s="27"/>
      <c r="Y324" s="29"/>
      <c r="Z324" s="14"/>
      <c r="AA324" s="27"/>
      <c r="AB324" s="27"/>
      <c r="AC324" s="27"/>
      <c r="AD324" s="14"/>
      <c r="AE324" s="14"/>
      <c r="AF324" s="14"/>
    </row>
    <row r="325" ht="14.25" customHeight="1">
      <c r="A325" s="14"/>
      <c r="B325" s="14"/>
      <c r="C325" s="27"/>
      <c r="D325" s="14"/>
      <c r="F325" s="27"/>
      <c r="G325" s="14"/>
      <c r="H325" s="14"/>
      <c r="I325" s="14"/>
      <c r="J325" s="27"/>
      <c r="K325" s="27"/>
      <c r="L325" s="27"/>
      <c r="M325" s="27"/>
      <c r="N325" s="27"/>
      <c r="O325" s="27"/>
      <c r="P325" s="27"/>
      <c r="Q325" s="27"/>
      <c r="R325" s="14"/>
      <c r="S325" s="14"/>
      <c r="T325" s="14"/>
      <c r="U325" s="14"/>
      <c r="V325" s="66"/>
      <c r="W325" s="14"/>
      <c r="X325" s="27"/>
      <c r="Y325" s="29"/>
      <c r="Z325" s="14"/>
      <c r="AA325" s="27"/>
      <c r="AB325" s="27"/>
      <c r="AC325" s="27"/>
      <c r="AD325" s="14"/>
      <c r="AE325" s="14"/>
      <c r="AF325" s="14"/>
    </row>
    <row r="326" ht="14.25" customHeight="1">
      <c r="A326" s="14"/>
      <c r="B326" s="14"/>
      <c r="C326" s="27"/>
      <c r="D326" s="14"/>
      <c r="F326" s="27"/>
      <c r="G326" s="14"/>
      <c r="H326" s="14"/>
      <c r="I326" s="14"/>
      <c r="J326" s="27"/>
      <c r="K326" s="27"/>
      <c r="L326" s="27"/>
      <c r="M326" s="27"/>
      <c r="N326" s="27"/>
      <c r="O326" s="27"/>
      <c r="P326" s="27"/>
      <c r="Q326" s="27"/>
      <c r="R326" s="14"/>
      <c r="S326" s="14"/>
      <c r="T326" s="14"/>
      <c r="U326" s="14"/>
      <c r="V326" s="66"/>
      <c r="W326" s="14"/>
      <c r="X326" s="27"/>
      <c r="Y326" s="29"/>
      <c r="Z326" s="14"/>
      <c r="AA326" s="27"/>
      <c r="AB326" s="27"/>
      <c r="AC326" s="27"/>
      <c r="AD326" s="14"/>
      <c r="AE326" s="14"/>
      <c r="AF326" s="14"/>
    </row>
    <row r="327" ht="14.25" customHeight="1">
      <c r="A327" s="14"/>
      <c r="B327" s="14"/>
      <c r="C327" s="27"/>
      <c r="D327" s="14"/>
      <c r="F327" s="27"/>
      <c r="G327" s="14"/>
      <c r="H327" s="14"/>
      <c r="I327" s="14"/>
      <c r="J327" s="27"/>
      <c r="K327" s="27"/>
      <c r="L327" s="27"/>
      <c r="M327" s="27"/>
      <c r="N327" s="27"/>
      <c r="O327" s="27"/>
      <c r="P327" s="27"/>
      <c r="Q327" s="27"/>
      <c r="R327" s="14"/>
      <c r="S327" s="14"/>
      <c r="T327" s="14"/>
      <c r="U327" s="14"/>
      <c r="V327" s="66"/>
      <c r="W327" s="14"/>
      <c r="X327" s="27"/>
      <c r="Y327" s="29"/>
      <c r="Z327" s="14"/>
      <c r="AA327" s="27"/>
      <c r="AB327" s="27"/>
      <c r="AC327" s="27"/>
      <c r="AD327" s="14"/>
      <c r="AE327" s="14"/>
      <c r="AF327" s="14"/>
    </row>
    <row r="328" ht="14.25" customHeight="1">
      <c r="A328" s="14"/>
      <c r="B328" s="14"/>
      <c r="C328" s="27"/>
      <c r="D328" s="14"/>
      <c r="F328" s="27"/>
      <c r="G328" s="14"/>
      <c r="H328" s="14"/>
      <c r="I328" s="14"/>
      <c r="J328" s="27"/>
      <c r="K328" s="27"/>
      <c r="L328" s="27"/>
      <c r="M328" s="27"/>
      <c r="N328" s="27"/>
      <c r="O328" s="27"/>
      <c r="P328" s="27"/>
      <c r="Q328" s="27"/>
      <c r="R328" s="14"/>
      <c r="S328" s="14"/>
      <c r="T328" s="14"/>
      <c r="U328" s="14"/>
      <c r="V328" s="66"/>
      <c r="W328" s="14"/>
      <c r="X328" s="27"/>
      <c r="Y328" s="29"/>
      <c r="Z328" s="14"/>
      <c r="AA328" s="27"/>
      <c r="AB328" s="27"/>
      <c r="AC328" s="27"/>
      <c r="AD328" s="14"/>
      <c r="AE328" s="14"/>
      <c r="AF328" s="14"/>
    </row>
    <row r="329" ht="14.25" customHeight="1">
      <c r="A329" s="14"/>
      <c r="B329" s="14"/>
      <c r="C329" s="27"/>
      <c r="D329" s="14"/>
      <c r="F329" s="27"/>
      <c r="G329" s="14"/>
      <c r="H329" s="14"/>
      <c r="I329" s="14"/>
      <c r="J329" s="27"/>
      <c r="K329" s="27"/>
      <c r="L329" s="27"/>
      <c r="M329" s="27"/>
      <c r="N329" s="27"/>
      <c r="O329" s="27"/>
      <c r="P329" s="27"/>
      <c r="Q329" s="27"/>
      <c r="R329" s="14"/>
      <c r="S329" s="14"/>
      <c r="T329" s="14"/>
      <c r="U329" s="14"/>
      <c r="V329" s="66"/>
      <c r="W329" s="14"/>
      <c r="X329" s="27"/>
      <c r="Y329" s="29"/>
      <c r="Z329" s="14"/>
      <c r="AA329" s="27"/>
      <c r="AB329" s="27"/>
      <c r="AC329" s="27"/>
      <c r="AD329" s="14"/>
      <c r="AE329" s="14"/>
      <c r="AF329" s="14"/>
    </row>
    <row r="330" ht="14.25" customHeight="1">
      <c r="A330" s="14"/>
      <c r="B330" s="14"/>
      <c r="C330" s="27"/>
      <c r="D330" s="14"/>
      <c r="F330" s="27"/>
      <c r="G330" s="14"/>
      <c r="H330" s="14"/>
      <c r="I330" s="14"/>
      <c r="J330" s="27"/>
      <c r="K330" s="27"/>
      <c r="L330" s="27"/>
      <c r="M330" s="27"/>
      <c r="N330" s="27"/>
      <c r="O330" s="27"/>
      <c r="P330" s="27"/>
      <c r="Q330" s="27"/>
      <c r="R330" s="14"/>
      <c r="S330" s="14"/>
      <c r="T330" s="14"/>
      <c r="U330" s="14"/>
      <c r="V330" s="66"/>
      <c r="W330" s="14"/>
      <c r="X330" s="27"/>
      <c r="Y330" s="29"/>
      <c r="Z330" s="14"/>
      <c r="AA330" s="27"/>
      <c r="AB330" s="27"/>
      <c r="AC330" s="27"/>
      <c r="AD330" s="14"/>
      <c r="AE330" s="14"/>
      <c r="AF330" s="14"/>
    </row>
    <row r="331" ht="14.25" customHeight="1">
      <c r="A331" s="14"/>
      <c r="B331" s="14"/>
      <c r="C331" s="27"/>
      <c r="D331" s="14"/>
      <c r="F331" s="27"/>
      <c r="G331" s="14"/>
      <c r="H331" s="14"/>
      <c r="I331" s="14"/>
      <c r="J331" s="27"/>
      <c r="K331" s="27"/>
      <c r="L331" s="27"/>
      <c r="M331" s="27"/>
      <c r="N331" s="27"/>
      <c r="O331" s="27"/>
      <c r="P331" s="27"/>
      <c r="Q331" s="27"/>
      <c r="R331" s="14"/>
      <c r="S331" s="14"/>
      <c r="T331" s="14"/>
      <c r="U331" s="14"/>
      <c r="V331" s="66"/>
      <c r="W331" s="14"/>
      <c r="X331" s="27"/>
      <c r="Y331" s="29"/>
      <c r="Z331" s="14"/>
      <c r="AA331" s="27"/>
      <c r="AB331" s="27"/>
      <c r="AC331" s="27"/>
      <c r="AD331" s="14"/>
      <c r="AE331" s="14"/>
      <c r="AF331" s="14"/>
    </row>
    <row r="332" ht="14.25" customHeight="1">
      <c r="A332" s="14"/>
      <c r="B332" s="14"/>
      <c r="C332" s="27"/>
      <c r="D332" s="14"/>
      <c r="F332" s="27"/>
      <c r="G332" s="14"/>
      <c r="H332" s="14"/>
      <c r="I332" s="14"/>
      <c r="J332" s="27"/>
      <c r="K332" s="27"/>
      <c r="L332" s="27"/>
      <c r="M332" s="27"/>
      <c r="N332" s="27"/>
      <c r="O332" s="27"/>
      <c r="P332" s="27"/>
      <c r="Q332" s="27"/>
      <c r="R332" s="14"/>
      <c r="S332" s="14"/>
      <c r="T332" s="14"/>
      <c r="U332" s="14"/>
      <c r="V332" s="66"/>
      <c r="W332" s="14"/>
      <c r="X332" s="27"/>
      <c r="Y332" s="29"/>
      <c r="Z332" s="14"/>
      <c r="AA332" s="27"/>
      <c r="AB332" s="27"/>
      <c r="AC332" s="27"/>
      <c r="AD332" s="14"/>
      <c r="AE332" s="14"/>
      <c r="AF332" s="14"/>
    </row>
    <row r="333" ht="14.25" customHeight="1">
      <c r="A333" s="14"/>
      <c r="B333" s="14"/>
      <c r="C333" s="27"/>
      <c r="D333" s="14"/>
      <c r="F333" s="27"/>
      <c r="G333" s="14"/>
      <c r="H333" s="14"/>
      <c r="I333" s="14"/>
      <c r="J333" s="27"/>
      <c r="K333" s="27"/>
      <c r="L333" s="27"/>
      <c r="M333" s="27"/>
      <c r="N333" s="27"/>
      <c r="O333" s="27"/>
      <c r="P333" s="27"/>
      <c r="Q333" s="27"/>
      <c r="R333" s="14"/>
      <c r="S333" s="14"/>
      <c r="T333" s="14"/>
      <c r="U333" s="14"/>
      <c r="V333" s="66"/>
      <c r="W333" s="14"/>
      <c r="X333" s="27"/>
      <c r="Y333" s="29"/>
      <c r="Z333" s="14"/>
      <c r="AA333" s="27"/>
      <c r="AB333" s="27"/>
      <c r="AC333" s="27"/>
      <c r="AD333" s="14"/>
      <c r="AE333" s="14"/>
      <c r="AF333" s="14"/>
    </row>
    <row r="334" ht="14.25" customHeight="1">
      <c r="A334" s="14"/>
      <c r="B334" s="14"/>
      <c r="C334" s="27"/>
      <c r="D334" s="14"/>
      <c r="F334" s="27"/>
      <c r="G334" s="14"/>
      <c r="H334" s="14"/>
      <c r="I334" s="14"/>
      <c r="J334" s="27"/>
      <c r="K334" s="27"/>
      <c r="L334" s="27"/>
      <c r="M334" s="27"/>
      <c r="N334" s="27"/>
      <c r="O334" s="27"/>
      <c r="P334" s="27"/>
      <c r="Q334" s="27"/>
      <c r="R334" s="14"/>
      <c r="S334" s="14"/>
      <c r="T334" s="14"/>
      <c r="U334" s="14"/>
      <c r="V334" s="66"/>
      <c r="W334" s="14"/>
      <c r="X334" s="27"/>
      <c r="Y334" s="29"/>
      <c r="Z334" s="14"/>
      <c r="AA334" s="27"/>
      <c r="AB334" s="27"/>
      <c r="AC334" s="27"/>
      <c r="AD334" s="14"/>
      <c r="AE334" s="14"/>
      <c r="AF334" s="14"/>
    </row>
    <row r="335" ht="14.25" customHeight="1">
      <c r="A335" s="14"/>
      <c r="B335" s="14"/>
      <c r="C335" s="27"/>
      <c r="D335" s="14"/>
      <c r="F335" s="27"/>
      <c r="G335" s="14"/>
      <c r="H335" s="14"/>
      <c r="I335" s="14"/>
      <c r="J335" s="27"/>
      <c r="K335" s="27"/>
      <c r="L335" s="27"/>
      <c r="M335" s="27"/>
      <c r="N335" s="27"/>
      <c r="O335" s="27"/>
      <c r="P335" s="27"/>
      <c r="Q335" s="27"/>
      <c r="R335" s="14"/>
      <c r="S335" s="14"/>
      <c r="T335" s="14"/>
      <c r="U335" s="14"/>
      <c r="V335" s="66"/>
      <c r="W335" s="14"/>
      <c r="X335" s="27"/>
      <c r="Y335" s="29"/>
      <c r="Z335" s="14"/>
      <c r="AA335" s="27"/>
      <c r="AB335" s="27"/>
      <c r="AC335" s="27"/>
      <c r="AD335" s="14"/>
      <c r="AE335" s="14"/>
      <c r="AF335" s="14"/>
    </row>
    <row r="336" ht="14.25" customHeight="1">
      <c r="A336" s="14"/>
      <c r="B336" s="14"/>
      <c r="C336" s="27"/>
      <c r="D336" s="14"/>
      <c r="F336" s="27"/>
      <c r="G336" s="14"/>
      <c r="H336" s="14"/>
      <c r="I336" s="14"/>
      <c r="J336" s="27"/>
      <c r="K336" s="27"/>
      <c r="L336" s="27"/>
      <c r="M336" s="27"/>
      <c r="N336" s="27"/>
      <c r="O336" s="27"/>
      <c r="P336" s="27"/>
      <c r="Q336" s="27"/>
      <c r="R336" s="14"/>
      <c r="S336" s="14"/>
      <c r="T336" s="14"/>
      <c r="U336" s="14"/>
      <c r="V336" s="66"/>
      <c r="W336" s="14"/>
      <c r="X336" s="27"/>
      <c r="Y336" s="29"/>
      <c r="Z336" s="14"/>
      <c r="AA336" s="27"/>
      <c r="AB336" s="27"/>
      <c r="AC336" s="27"/>
      <c r="AD336" s="14"/>
      <c r="AE336" s="14"/>
      <c r="AF336" s="14"/>
    </row>
    <row r="337" ht="14.25" customHeight="1">
      <c r="A337" s="14"/>
      <c r="B337" s="14"/>
      <c r="C337" s="27"/>
      <c r="D337" s="14"/>
      <c r="F337" s="27"/>
      <c r="G337" s="14"/>
      <c r="H337" s="14"/>
      <c r="I337" s="14"/>
      <c r="J337" s="27"/>
      <c r="K337" s="27"/>
      <c r="L337" s="27"/>
      <c r="M337" s="27"/>
      <c r="N337" s="27"/>
      <c r="O337" s="27"/>
      <c r="P337" s="27"/>
      <c r="Q337" s="27"/>
      <c r="R337" s="14"/>
      <c r="S337" s="14"/>
      <c r="T337" s="14"/>
      <c r="U337" s="14"/>
      <c r="V337" s="66"/>
      <c r="W337" s="14"/>
      <c r="X337" s="27"/>
      <c r="Y337" s="29"/>
      <c r="Z337" s="14"/>
      <c r="AA337" s="27"/>
      <c r="AB337" s="27"/>
      <c r="AC337" s="27"/>
      <c r="AD337" s="14"/>
      <c r="AE337" s="14"/>
      <c r="AF337" s="14"/>
    </row>
    <row r="338" ht="14.25" customHeight="1">
      <c r="A338" s="14"/>
      <c r="B338" s="14"/>
      <c r="C338" s="27"/>
      <c r="D338" s="14"/>
      <c r="F338" s="27"/>
      <c r="G338" s="14"/>
      <c r="H338" s="14"/>
      <c r="I338" s="14"/>
      <c r="J338" s="27"/>
      <c r="K338" s="27"/>
      <c r="L338" s="27"/>
      <c r="M338" s="27"/>
      <c r="N338" s="27"/>
      <c r="O338" s="27"/>
      <c r="P338" s="27"/>
      <c r="Q338" s="27"/>
      <c r="R338" s="14"/>
      <c r="S338" s="14"/>
      <c r="T338" s="14"/>
      <c r="U338" s="14"/>
      <c r="V338" s="66"/>
      <c r="W338" s="14"/>
      <c r="X338" s="27"/>
      <c r="Y338" s="29"/>
      <c r="Z338" s="14"/>
      <c r="AA338" s="27"/>
      <c r="AB338" s="27"/>
      <c r="AC338" s="27"/>
      <c r="AD338" s="14"/>
      <c r="AE338" s="14"/>
      <c r="AF338" s="14"/>
    </row>
    <row r="339" ht="14.25" customHeight="1">
      <c r="A339" s="14"/>
      <c r="B339" s="14"/>
      <c r="C339" s="27"/>
      <c r="D339" s="14"/>
      <c r="F339" s="27"/>
      <c r="G339" s="14"/>
      <c r="H339" s="14"/>
      <c r="I339" s="14"/>
      <c r="J339" s="27"/>
      <c r="K339" s="27"/>
      <c r="L339" s="27"/>
      <c r="M339" s="27"/>
      <c r="N339" s="27"/>
      <c r="O339" s="27"/>
      <c r="P339" s="27"/>
      <c r="Q339" s="27"/>
      <c r="R339" s="14"/>
      <c r="S339" s="14"/>
      <c r="T339" s="14"/>
      <c r="U339" s="14"/>
      <c r="V339" s="66"/>
      <c r="W339" s="14"/>
      <c r="X339" s="27"/>
      <c r="Y339" s="29"/>
      <c r="Z339" s="14"/>
      <c r="AA339" s="27"/>
      <c r="AB339" s="27"/>
      <c r="AC339" s="27"/>
      <c r="AD339" s="14"/>
      <c r="AE339" s="14"/>
      <c r="AF339" s="14"/>
    </row>
    <row r="340" ht="14.25" customHeight="1">
      <c r="A340" s="14"/>
      <c r="B340" s="14"/>
      <c r="C340" s="27"/>
      <c r="D340" s="14"/>
      <c r="F340" s="27"/>
      <c r="G340" s="14"/>
      <c r="H340" s="14"/>
      <c r="I340" s="14"/>
      <c r="J340" s="27"/>
      <c r="K340" s="27"/>
      <c r="L340" s="27"/>
      <c r="M340" s="27"/>
      <c r="N340" s="27"/>
      <c r="O340" s="27"/>
      <c r="P340" s="27"/>
      <c r="Q340" s="27"/>
      <c r="R340" s="14"/>
      <c r="S340" s="14"/>
      <c r="T340" s="14"/>
      <c r="U340" s="14"/>
      <c r="V340" s="66"/>
      <c r="W340" s="14"/>
      <c r="X340" s="27"/>
      <c r="Y340" s="29"/>
      <c r="Z340" s="14"/>
      <c r="AA340" s="27"/>
      <c r="AB340" s="27"/>
      <c r="AC340" s="27"/>
      <c r="AD340" s="14"/>
      <c r="AE340" s="14"/>
      <c r="AF340" s="14"/>
    </row>
    <row r="341" ht="14.25" customHeight="1">
      <c r="A341" s="14"/>
      <c r="B341" s="14"/>
      <c r="C341" s="27"/>
      <c r="D341" s="14"/>
      <c r="F341" s="27"/>
      <c r="G341" s="14"/>
      <c r="H341" s="14"/>
      <c r="I341" s="14"/>
      <c r="J341" s="27"/>
      <c r="K341" s="27"/>
      <c r="L341" s="27"/>
      <c r="M341" s="27"/>
      <c r="N341" s="27"/>
      <c r="O341" s="27"/>
      <c r="P341" s="27"/>
      <c r="Q341" s="27"/>
      <c r="R341" s="14"/>
      <c r="S341" s="14"/>
      <c r="T341" s="14"/>
      <c r="U341" s="14"/>
      <c r="V341" s="66"/>
      <c r="W341" s="14"/>
      <c r="X341" s="27"/>
      <c r="Y341" s="29"/>
      <c r="Z341" s="14"/>
      <c r="AA341" s="27"/>
      <c r="AB341" s="27"/>
      <c r="AC341" s="27"/>
      <c r="AD341" s="14"/>
      <c r="AE341" s="14"/>
      <c r="AF341" s="14"/>
    </row>
    <row r="342" ht="14.25" customHeight="1">
      <c r="A342" s="14"/>
      <c r="B342" s="14"/>
      <c r="C342" s="27"/>
      <c r="D342" s="14"/>
      <c r="F342" s="27"/>
      <c r="G342" s="14"/>
      <c r="H342" s="14"/>
      <c r="I342" s="14"/>
      <c r="J342" s="27"/>
      <c r="K342" s="27"/>
      <c r="L342" s="27"/>
      <c r="M342" s="27"/>
      <c r="N342" s="27"/>
      <c r="O342" s="27"/>
      <c r="P342" s="27"/>
      <c r="Q342" s="27"/>
      <c r="R342" s="14"/>
      <c r="S342" s="14"/>
      <c r="T342" s="14"/>
      <c r="U342" s="14"/>
      <c r="V342" s="66"/>
      <c r="W342" s="14"/>
      <c r="X342" s="27"/>
      <c r="Y342" s="29"/>
      <c r="Z342" s="14"/>
      <c r="AA342" s="27"/>
      <c r="AB342" s="27"/>
      <c r="AC342" s="27"/>
      <c r="AD342" s="14"/>
      <c r="AE342" s="14"/>
      <c r="AF342" s="14"/>
    </row>
    <row r="343" ht="14.25" customHeight="1">
      <c r="A343" s="14"/>
      <c r="B343" s="14"/>
      <c r="C343" s="27"/>
      <c r="D343" s="14"/>
      <c r="F343" s="27"/>
      <c r="G343" s="14"/>
      <c r="H343" s="14"/>
      <c r="I343" s="14"/>
      <c r="J343" s="27"/>
      <c r="K343" s="27"/>
      <c r="L343" s="27"/>
      <c r="M343" s="27"/>
      <c r="N343" s="27"/>
      <c r="O343" s="27"/>
      <c r="P343" s="27"/>
      <c r="Q343" s="27"/>
      <c r="R343" s="14"/>
      <c r="S343" s="14"/>
      <c r="T343" s="14"/>
      <c r="U343" s="14"/>
      <c r="V343" s="66"/>
      <c r="W343" s="14"/>
      <c r="X343" s="27"/>
      <c r="Y343" s="29"/>
      <c r="Z343" s="14"/>
      <c r="AA343" s="27"/>
      <c r="AB343" s="27"/>
      <c r="AC343" s="27"/>
      <c r="AD343" s="14"/>
      <c r="AE343" s="14"/>
      <c r="AF343" s="14"/>
    </row>
    <row r="344" ht="14.25" customHeight="1">
      <c r="A344" s="14"/>
      <c r="B344" s="14"/>
      <c r="C344" s="27"/>
      <c r="D344" s="14"/>
      <c r="F344" s="27"/>
      <c r="G344" s="14"/>
      <c r="H344" s="14"/>
      <c r="I344" s="14"/>
      <c r="J344" s="27"/>
      <c r="K344" s="27"/>
      <c r="L344" s="27"/>
      <c r="M344" s="27"/>
      <c r="N344" s="27"/>
      <c r="O344" s="27"/>
      <c r="P344" s="27"/>
      <c r="Q344" s="27"/>
      <c r="R344" s="14"/>
      <c r="S344" s="14"/>
      <c r="T344" s="14"/>
      <c r="U344" s="14"/>
      <c r="V344" s="66"/>
      <c r="W344" s="14"/>
      <c r="X344" s="27"/>
      <c r="Y344" s="29"/>
      <c r="Z344" s="14"/>
      <c r="AA344" s="27"/>
      <c r="AB344" s="27"/>
      <c r="AC344" s="27"/>
      <c r="AD344" s="14"/>
      <c r="AE344" s="14"/>
      <c r="AF344" s="14"/>
    </row>
    <row r="345" ht="14.25" customHeight="1">
      <c r="A345" s="14"/>
      <c r="B345" s="14"/>
      <c r="C345" s="27"/>
      <c r="D345" s="14"/>
      <c r="F345" s="27"/>
      <c r="G345" s="14"/>
      <c r="H345" s="14"/>
      <c r="I345" s="14"/>
      <c r="J345" s="27"/>
      <c r="K345" s="27"/>
      <c r="L345" s="27"/>
      <c r="M345" s="27"/>
      <c r="N345" s="27"/>
      <c r="O345" s="27"/>
      <c r="P345" s="27"/>
      <c r="Q345" s="27"/>
      <c r="R345" s="14"/>
      <c r="S345" s="14"/>
      <c r="T345" s="14"/>
      <c r="U345" s="14"/>
      <c r="V345" s="66"/>
      <c r="W345" s="14"/>
      <c r="X345" s="27"/>
      <c r="Y345" s="29"/>
      <c r="Z345" s="14"/>
      <c r="AA345" s="27"/>
      <c r="AB345" s="27"/>
      <c r="AC345" s="27"/>
      <c r="AD345" s="14"/>
      <c r="AE345" s="14"/>
      <c r="AF345" s="14"/>
    </row>
    <row r="346" ht="14.25" customHeight="1">
      <c r="A346" s="14"/>
      <c r="B346" s="14"/>
      <c r="C346" s="27"/>
      <c r="D346" s="14"/>
      <c r="F346" s="27"/>
      <c r="G346" s="14"/>
      <c r="H346" s="14"/>
      <c r="I346" s="14"/>
      <c r="J346" s="27"/>
      <c r="K346" s="27"/>
      <c r="L346" s="27"/>
      <c r="M346" s="27"/>
      <c r="N346" s="27"/>
      <c r="O346" s="27"/>
      <c r="P346" s="27"/>
      <c r="Q346" s="27"/>
      <c r="R346" s="14"/>
      <c r="S346" s="14"/>
      <c r="T346" s="14"/>
      <c r="U346" s="14"/>
      <c r="V346" s="66"/>
      <c r="W346" s="14"/>
      <c r="X346" s="27"/>
      <c r="Y346" s="29"/>
      <c r="Z346" s="14"/>
      <c r="AA346" s="27"/>
      <c r="AB346" s="27"/>
      <c r="AC346" s="27"/>
      <c r="AD346" s="14"/>
      <c r="AE346" s="14"/>
      <c r="AF346" s="14"/>
    </row>
    <row r="347" ht="14.25" customHeight="1">
      <c r="A347" s="14"/>
      <c r="B347" s="14"/>
      <c r="C347" s="27"/>
      <c r="D347" s="14"/>
      <c r="F347" s="27"/>
      <c r="G347" s="14"/>
      <c r="H347" s="14"/>
      <c r="I347" s="14"/>
      <c r="J347" s="27"/>
      <c r="K347" s="27"/>
      <c r="L347" s="27"/>
      <c r="M347" s="27"/>
      <c r="N347" s="27"/>
      <c r="O347" s="27"/>
      <c r="P347" s="27"/>
      <c r="Q347" s="27"/>
      <c r="R347" s="14"/>
      <c r="S347" s="14"/>
      <c r="T347" s="14"/>
      <c r="U347" s="14"/>
      <c r="V347" s="66"/>
      <c r="W347" s="14"/>
      <c r="X347" s="27"/>
      <c r="Y347" s="29"/>
      <c r="Z347" s="14"/>
      <c r="AA347" s="27"/>
      <c r="AB347" s="27"/>
      <c r="AC347" s="27"/>
      <c r="AD347" s="14"/>
      <c r="AE347" s="14"/>
      <c r="AF347" s="14"/>
    </row>
    <row r="348" ht="14.25" customHeight="1">
      <c r="A348" s="14"/>
      <c r="B348" s="14"/>
      <c r="C348" s="27"/>
      <c r="D348" s="14"/>
      <c r="F348" s="27"/>
      <c r="G348" s="14"/>
      <c r="H348" s="14"/>
      <c r="I348" s="14"/>
      <c r="J348" s="27"/>
      <c r="K348" s="27"/>
      <c r="L348" s="27"/>
      <c r="M348" s="27"/>
      <c r="N348" s="27"/>
      <c r="O348" s="27"/>
      <c r="P348" s="27"/>
      <c r="Q348" s="27"/>
      <c r="R348" s="14"/>
      <c r="S348" s="14"/>
      <c r="T348" s="14"/>
      <c r="U348" s="14"/>
      <c r="V348" s="66"/>
      <c r="W348" s="14"/>
      <c r="X348" s="27"/>
      <c r="Y348" s="29"/>
      <c r="Z348" s="14"/>
      <c r="AA348" s="27"/>
      <c r="AB348" s="27"/>
      <c r="AC348" s="27"/>
      <c r="AD348" s="14"/>
      <c r="AE348" s="14"/>
      <c r="AF348" s="14"/>
    </row>
    <row r="349" ht="14.25" customHeight="1">
      <c r="A349" s="14"/>
      <c r="B349" s="14"/>
      <c r="C349" s="27"/>
      <c r="D349" s="14"/>
      <c r="F349" s="27"/>
      <c r="G349" s="14"/>
      <c r="H349" s="14"/>
      <c r="I349" s="14"/>
      <c r="J349" s="27"/>
      <c r="K349" s="27"/>
      <c r="L349" s="27"/>
      <c r="M349" s="27"/>
      <c r="N349" s="27"/>
      <c r="O349" s="27"/>
      <c r="P349" s="27"/>
      <c r="Q349" s="27"/>
      <c r="R349" s="14"/>
      <c r="S349" s="14"/>
      <c r="T349" s="14"/>
      <c r="U349" s="14"/>
      <c r="V349" s="66"/>
      <c r="W349" s="14"/>
      <c r="X349" s="27"/>
      <c r="Y349" s="29"/>
      <c r="Z349" s="14"/>
      <c r="AA349" s="27"/>
      <c r="AB349" s="27"/>
      <c r="AC349" s="27"/>
      <c r="AD349" s="14"/>
      <c r="AE349" s="14"/>
      <c r="AF349" s="14"/>
    </row>
    <row r="350" ht="14.25" customHeight="1">
      <c r="A350" s="14"/>
      <c r="B350" s="14"/>
      <c r="C350" s="27"/>
      <c r="D350" s="14"/>
      <c r="F350" s="27"/>
      <c r="G350" s="14"/>
      <c r="H350" s="14"/>
      <c r="I350" s="14"/>
      <c r="J350" s="27"/>
      <c r="K350" s="27"/>
      <c r="L350" s="27"/>
      <c r="M350" s="27"/>
      <c r="N350" s="27"/>
      <c r="O350" s="27"/>
      <c r="P350" s="27"/>
      <c r="Q350" s="27"/>
      <c r="R350" s="14"/>
      <c r="S350" s="14"/>
      <c r="T350" s="14"/>
      <c r="U350" s="14"/>
      <c r="V350" s="66"/>
      <c r="W350" s="14"/>
      <c r="X350" s="27"/>
      <c r="Y350" s="29"/>
      <c r="Z350" s="14"/>
      <c r="AA350" s="27"/>
      <c r="AB350" s="27"/>
      <c r="AC350" s="27"/>
      <c r="AD350" s="14"/>
      <c r="AE350" s="14"/>
      <c r="AF350" s="14"/>
    </row>
    <row r="351" ht="14.25" customHeight="1">
      <c r="A351" s="14"/>
      <c r="B351" s="14"/>
      <c r="C351" s="27"/>
      <c r="D351" s="14"/>
      <c r="F351" s="27"/>
      <c r="G351" s="14"/>
      <c r="H351" s="14"/>
      <c r="I351" s="14"/>
      <c r="J351" s="27"/>
      <c r="K351" s="27"/>
      <c r="L351" s="27"/>
      <c r="M351" s="27"/>
      <c r="N351" s="27"/>
      <c r="O351" s="27"/>
      <c r="P351" s="27"/>
      <c r="Q351" s="27"/>
      <c r="R351" s="14"/>
      <c r="S351" s="14"/>
      <c r="T351" s="14"/>
      <c r="U351" s="14"/>
      <c r="V351" s="66"/>
      <c r="W351" s="14"/>
      <c r="X351" s="27"/>
      <c r="Y351" s="29"/>
      <c r="Z351" s="14"/>
      <c r="AA351" s="27"/>
      <c r="AB351" s="27"/>
      <c r="AC351" s="27"/>
      <c r="AD351" s="14"/>
      <c r="AE351" s="14"/>
      <c r="AF351" s="14"/>
    </row>
    <row r="352" ht="14.25" customHeight="1">
      <c r="A352" s="14"/>
      <c r="B352" s="14"/>
      <c r="C352" s="27"/>
      <c r="D352" s="14"/>
      <c r="F352" s="27"/>
      <c r="G352" s="14"/>
      <c r="H352" s="14"/>
      <c r="I352" s="14"/>
      <c r="J352" s="27"/>
      <c r="K352" s="27"/>
      <c r="L352" s="27"/>
      <c r="M352" s="27"/>
      <c r="N352" s="27"/>
      <c r="O352" s="27"/>
      <c r="P352" s="27"/>
      <c r="Q352" s="27"/>
      <c r="R352" s="14"/>
      <c r="S352" s="14"/>
      <c r="T352" s="14"/>
      <c r="U352" s="14"/>
      <c r="V352" s="66"/>
      <c r="W352" s="14"/>
      <c r="X352" s="27"/>
      <c r="Y352" s="29"/>
      <c r="Z352" s="14"/>
      <c r="AA352" s="27"/>
      <c r="AB352" s="27"/>
      <c r="AC352" s="27"/>
      <c r="AD352" s="14"/>
      <c r="AE352" s="14"/>
      <c r="AF352" s="14"/>
    </row>
    <row r="353" ht="14.25" customHeight="1">
      <c r="A353" s="14"/>
      <c r="B353" s="14"/>
      <c r="C353" s="27"/>
      <c r="D353" s="14"/>
      <c r="F353" s="27"/>
      <c r="G353" s="14"/>
      <c r="H353" s="14"/>
      <c r="I353" s="14"/>
      <c r="J353" s="27"/>
      <c r="K353" s="27"/>
      <c r="L353" s="27"/>
      <c r="M353" s="27"/>
      <c r="N353" s="27"/>
      <c r="O353" s="27"/>
      <c r="P353" s="27"/>
      <c r="Q353" s="27"/>
      <c r="R353" s="14"/>
      <c r="S353" s="14"/>
      <c r="T353" s="14"/>
      <c r="U353" s="14"/>
      <c r="V353" s="66"/>
      <c r="W353" s="14"/>
      <c r="X353" s="27"/>
      <c r="Y353" s="29"/>
      <c r="Z353" s="14"/>
      <c r="AA353" s="27"/>
      <c r="AB353" s="27"/>
      <c r="AC353" s="27"/>
      <c r="AD353" s="14"/>
      <c r="AE353" s="14"/>
      <c r="AF353" s="14"/>
    </row>
    <row r="354" ht="14.25" customHeight="1">
      <c r="A354" s="14"/>
      <c r="B354" s="14"/>
      <c r="C354" s="27"/>
      <c r="D354" s="14"/>
      <c r="F354" s="27"/>
      <c r="G354" s="14"/>
      <c r="H354" s="14"/>
      <c r="I354" s="14"/>
      <c r="J354" s="27"/>
      <c r="K354" s="27"/>
      <c r="L354" s="27"/>
      <c r="M354" s="27"/>
      <c r="N354" s="27"/>
      <c r="O354" s="27"/>
      <c r="P354" s="27"/>
      <c r="Q354" s="27"/>
      <c r="R354" s="14"/>
      <c r="S354" s="14"/>
      <c r="T354" s="14"/>
      <c r="U354" s="14"/>
      <c r="V354" s="66"/>
      <c r="W354" s="14"/>
      <c r="X354" s="27"/>
      <c r="Y354" s="29"/>
      <c r="Z354" s="14"/>
      <c r="AA354" s="27"/>
      <c r="AB354" s="27"/>
      <c r="AC354" s="27"/>
      <c r="AD354" s="14"/>
      <c r="AE354" s="14"/>
      <c r="AF354" s="14"/>
    </row>
    <row r="355" ht="14.25" customHeight="1">
      <c r="A355" s="14"/>
      <c r="B355" s="14"/>
      <c r="C355" s="27"/>
      <c r="D355" s="14"/>
      <c r="F355" s="27"/>
      <c r="G355" s="14"/>
      <c r="H355" s="14"/>
      <c r="I355" s="14"/>
      <c r="J355" s="27"/>
      <c r="K355" s="27"/>
      <c r="L355" s="27"/>
      <c r="M355" s="27"/>
      <c r="N355" s="27"/>
      <c r="O355" s="27"/>
      <c r="P355" s="27"/>
      <c r="Q355" s="27"/>
      <c r="R355" s="14"/>
      <c r="S355" s="14"/>
      <c r="T355" s="14"/>
      <c r="U355" s="14"/>
      <c r="V355" s="66"/>
      <c r="W355" s="14"/>
      <c r="X355" s="27"/>
      <c r="Y355" s="29"/>
      <c r="Z355" s="14"/>
      <c r="AA355" s="27"/>
      <c r="AB355" s="27"/>
      <c r="AC355" s="27"/>
      <c r="AD355" s="14"/>
      <c r="AE355" s="14"/>
      <c r="AF355" s="14"/>
    </row>
    <row r="356" ht="14.25" customHeight="1">
      <c r="A356" s="14"/>
      <c r="B356" s="14"/>
      <c r="C356" s="27"/>
      <c r="D356" s="14"/>
      <c r="F356" s="27"/>
      <c r="G356" s="14"/>
      <c r="H356" s="14"/>
      <c r="I356" s="14"/>
      <c r="J356" s="27"/>
      <c r="K356" s="27"/>
      <c r="L356" s="27"/>
      <c r="M356" s="27"/>
      <c r="N356" s="27"/>
      <c r="O356" s="27"/>
      <c r="P356" s="27"/>
      <c r="Q356" s="27"/>
      <c r="R356" s="14"/>
      <c r="S356" s="14"/>
      <c r="T356" s="14"/>
      <c r="U356" s="14"/>
      <c r="V356" s="66"/>
      <c r="W356" s="14"/>
      <c r="X356" s="27"/>
      <c r="Y356" s="29"/>
      <c r="Z356" s="14"/>
      <c r="AA356" s="27"/>
      <c r="AB356" s="27"/>
      <c r="AC356" s="27"/>
      <c r="AD356" s="14"/>
      <c r="AE356" s="14"/>
      <c r="AF356" s="14"/>
    </row>
    <row r="357" ht="14.25" customHeight="1">
      <c r="A357" s="14"/>
      <c r="B357" s="14"/>
      <c r="C357" s="27"/>
      <c r="D357" s="14"/>
      <c r="F357" s="27"/>
      <c r="G357" s="14"/>
      <c r="H357" s="14"/>
      <c r="I357" s="14"/>
      <c r="J357" s="27"/>
      <c r="K357" s="27"/>
      <c r="L357" s="27"/>
      <c r="M357" s="27"/>
      <c r="N357" s="27"/>
      <c r="O357" s="27"/>
      <c r="P357" s="27"/>
      <c r="Q357" s="27"/>
      <c r="R357" s="14"/>
      <c r="S357" s="14"/>
      <c r="T357" s="14"/>
      <c r="U357" s="14"/>
      <c r="V357" s="66"/>
      <c r="W357" s="14"/>
      <c r="X357" s="27"/>
      <c r="Y357" s="29"/>
      <c r="Z357" s="14"/>
      <c r="AA357" s="27"/>
      <c r="AB357" s="27"/>
      <c r="AC357" s="27"/>
      <c r="AD357" s="14"/>
      <c r="AE357" s="14"/>
      <c r="AF357" s="14"/>
    </row>
    <row r="358" ht="14.25" customHeight="1">
      <c r="A358" s="14"/>
      <c r="B358" s="14"/>
      <c r="C358" s="27"/>
      <c r="D358" s="14"/>
      <c r="F358" s="27"/>
      <c r="G358" s="14"/>
      <c r="H358" s="14"/>
      <c r="I358" s="14"/>
      <c r="J358" s="27"/>
      <c r="K358" s="27"/>
      <c r="L358" s="27"/>
      <c r="M358" s="27"/>
      <c r="N358" s="27"/>
      <c r="O358" s="27"/>
      <c r="P358" s="27"/>
      <c r="Q358" s="27"/>
      <c r="R358" s="14"/>
      <c r="S358" s="14"/>
      <c r="T358" s="14"/>
      <c r="U358" s="14"/>
      <c r="V358" s="66"/>
      <c r="W358" s="14"/>
      <c r="X358" s="27"/>
      <c r="Y358" s="29"/>
      <c r="Z358" s="14"/>
      <c r="AA358" s="27"/>
      <c r="AB358" s="27"/>
      <c r="AC358" s="27"/>
      <c r="AD358" s="14"/>
      <c r="AE358" s="14"/>
      <c r="AF358" s="14"/>
    </row>
    <row r="359" ht="14.25" customHeight="1">
      <c r="A359" s="14"/>
      <c r="B359" s="14"/>
      <c r="C359" s="27"/>
      <c r="D359" s="14"/>
      <c r="F359" s="27"/>
      <c r="G359" s="14"/>
      <c r="H359" s="14"/>
      <c r="I359" s="14"/>
      <c r="J359" s="27"/>
      <c r="K359" s="27"/>
      <c r="L359" s="27"/>
      <c r="M359" s="27"/>
      <c r="N359" s="27"/>
      <c r="O359" s="27"/>
      <c r="P359" s="27"/>
      <c r="Q359" s="27"/>
      <c r="R359" s="14"/>
      <c r="S359" s="14"/>
      <c r="T359" s="14"/>
      <c r="U359" s="14"/>
      <c r="V359" s="66"/>
      <c r="W359" s="14"/>
      <c r="X359" s="27"/>
      <c r="Y359" s="29"/>
      <c r="Z359" s="14"/>
      <c r="AA359" s="27"/>
      <c r="AB359" s="27"/>
      <c r="AC359" s="27"/>
      <c r="AD359" s="14"/>
      <c r="AE359" s="14"/>
      <c r="AF359" s="14"/>
    </row>
    <row r="360" ht="14.25" customHeight="1">
      <c r="A360" s="14"/>
      <c r="B360" s="14"/>
      <c r="C360" s="27"/>
      <c r="D360" s="14"/>
      <c r="F360" s="27"/>
      <c r="G360" s="14"/>
      <c r="H360" s="14"/>
      <c r="I360" s="14"/>
      <c r="J360" s="27"/>
      <c r="K360" s="27"/>
      <c r="L360" s="27"/>
      <c r="M360" s="27"/>
      <c r="N360" s="27"/>
      <c r="O360" s="27"/>
      <c r="P360" s="27"/>
      <c r="Q360" s="27"/>
      <c r="R360" s="14"/>
      <c r="S360" s="14"/>
      <c r="T360" s="14"/>
      <c r="U360" s="14"/>
      <c r="V360" s="66"/>
      <c r="W360" s="14"/>
      <c r="X360" s="27"/>
      <c r="Y360" s="29"/>
      <c r="Z360" s="14"/>
      <c r="AA360" s="27"/>
      <c r="AB360" s="27"/>
      <c r="AC360" s="27"/>
      <c r="AD360" s="14"/>
      <c r="AE360" s="14"/>
      <c r="AF360" s="14"/>
    </row>
    <row r="361" ht="14.25" customHeight="1">
      <c r="A361" s="14"/>
      <c r="B361" s="14"/>
      <c r="C361" s="27"/>
      <c r="D361" s="14"/>
      <c r="F361" s="27"/>
      <c r="G361" s="14"/>
      <c r="H361" s="14"/>
      <c r="I361" s="14"/>
      <c r="J361" s="27"/>
      <c r="K361" s="27"/>
      <c r="L361" s="27"/>
      <c r="M361" s="27"/>
      <c r="N361" s="27"/>
      <c r="O361" s="27"/>
      <c r="P361" s="27"/>
      <c r="Q361" s="27"/>
      <c r="R361" s="14"/>
      <c r="S361" s="14"/>
      <c r="T361" s="14"/>
      <c r="U361" s="14"/>
      <c r="V361" s="66"/>
      <c r="W361" s="14"/>
      <c r="X361" s="27"/>
      <c r="Y361" s="29"/>
      <c r="Z361" s="14"/>
      <c r="AA361" s="27"/>
      <c r="AB361" s="27"/>
      <c r="AC361" s="27"/>
      <c r="AD361" s="14"/>
      <c r="AE361" s="14"/>
      <c r="AF361" s="14"/>
    </row>
    <row r="362" ht="14.25" customHeight="1">
      <c r="A362" s="14"/>
      <c r="B362" s="14"/>
      <c r="C362" s="27"/>
      <c r="D362" s="14"/>
      <c r="F362" s="27"/>
      <c r="G362" s="14"/>
      <c r="H362" s="14"/>
      <c r="I362" s="14"/>
      <c r="J362" s="27"/>
      <c r="K362" s="27"/>
      <c r="L362" s="27"/>
      <c r="M362" s="27"/>
      <c r="N362" s="27"/>
      <c r="O362" s="27"/>
      <c r="P362" s="27"/>
      <c r="Q362" s="27"/>
      <c r="R362" s="14"/>
      <c r="S362" s="14"/>
      <c r="T362" s="14"/>
      <c r="U362" s="14"/>
      <c r="V362" s="66"/>
      <c r="W362" s="14"/>
      <c r="X362" s="27"/>
      <c r="Y362" s="29"/>
      <c r="Z362" s="14"/>
      <c r="AA362" s="27"/>
      <c r="AB362" s="27"/>
      <c r="AC362" s="27"/>
      <c r="AD362" s="14"/>
      <c r="AE362" s="14"/>
      <c r="AF362" s="14"/>
    </row>
    <row r="363" ht="14.25" customHeight="1">
      <c r="A363" s="14"/>
      <c r="B363" s="14"/>
      <c r="C363" s="27"/>
      <c r="D363" s="14"/>
      <c r="F363" s="27"/>
      <c r="G363" s="14"/>
      <c r="H363" s="14"/>
      <c r="I363" s="14"/>
      <c r="J363" s="27"/>
      <c r="K363" s="27"/>
      <c r="L363" s="27"/>
      <c r="M363" s="27"/>
      <c r="N363" s="27"/>
      <c r="O363" s="27"/>
      <c r="P363" s="27"/>
      <c r="Q363" s="27"/>
      <c r="R363" s="14"/>
      <c r="S363" s="14"/>
      <c r="T363" s="14"/>
      <c r="U363" s="14"/>
      <c r="V363" s="66"/>
      <c r="W363" s="14"/>
      <c r="X363" s="27"/>
      <c r="Y363" s="29"/>
      <c r="Z363" s="14"/>
      <c r="AA363" s="27"/>
      <c r="AB363" s="27"/>
      <c r="AC363" s="27"/>
      <c r="AD363" s="14"/>
      <c r="AE363" s="14"/>
      <c r="AF363" s="14"/>
    </row>
    <row r="364" ht="14.25" customHeight="1">
      <c r="A364" s="14"/>
      <c r="B364" s="14"/>
      <c r="C364" s="27"/>
      <c r="D364" s="14"/>
      <c r="F364" s="27"/>
      <c r="G364" s="14"/>
      <c r="H364" s="14"/>
      <c r="I364" s="14"/>
      <c r="J364" s="27"/>
      <c r="K364" s="27"/>
      <c r="L364" s="27"/>
      <c r="M364" s="27"/>
      <c r="N364" s="27"/>
      <c r="O364" s="27"/>
      <c r="P364" s="27"/>
      <c r="Q364" s="27"/>
      <c r="R364" s="14"/>
      <c r="S364" s="14"/>
      <c r="T364" s="14"/>
      <c r="U364" s="14"/>
      <c r="V364" s="66"/>
      <c r="W364" s="14"/>
      <c r="X364" s="27"/>
      <c r="Y364" s="29"/>
      <c r="Z364" s="14"/>
      <c r="AA364" s="27"/>
      <c r="AB364" s="27"/>
      <c r="AC364" s="27"/>
      <c r="AD364" s="14"/>
      <c r="AE364" s="14"/>
      <c r="AF364" s="14"/>
    </row>
    <row r="365" ht="14.25" customHeight="1">
      <c r="A365" s="14"/>
      <c r="B365" s="14"/>
      <c r="C365" s="27"/>
      <c r="D365" s="14"/>
      <c r="F365" s="27"/>
      <c r="G365" s="14"/>
      <c r="H365" s="14"/>
      <c r="I365" s="14"/>
      <c r="J365" s="27"/>
      <c r="K365" s="27"/>
      <c r="L365" s="27"/>
      <c r="M365" s="27"/>
      <c r="N365" s="27"/>
      <c r="O365" s="27"/>
      <c r="P365" s="27"/>
      <c r="Q365" s="27"/>
      <c r="R365" s="14"/>
      <c r="S365" s="14"/>
      <c r="T365" s="14"/>
      <c r="U365" s="14"/>
      <c r="V365" s="66"/>
      <c r="W365" s="14"/>
      <c r="X365" s="27"/>
      <c r="Y365" s="29"/>
      <c r="Z365" s="14"/>
      <c r="AA365" s="27"/>
      <c r="AB365" s="27"/>
      <c r="AC365" s="27"/>
      <c r="AD365" s="14"/>
      <c r="AE365" s="14"/>
      <c r="AF365" s="14"/>
    </row>
    <row r="366" ht="14.25" customHeight="1">
      <c r="A366" s="14"/>
      <c r="B366" s="14"/>
      <c r="C366" s="27"/>
      <c r="D366" s="14"/>
      <c r="F366" s="27"/>
      <c r="G366" s="14"/>
      <c r="H366" s="14"/>
      <c r="I366" s="14"/>
      <c r="J366" s="27"/>
      <c r="K366" s="27"/>
      <c r="L366" s="27"/>
      <c r="M366" s="27"/>
      <c r="N366" s="27"/>
      <c r="O366" s="27"/>
      <c r="P366" s="27"/>
      <c r="Q366" s="27"/>
      <c r="R366" s="14"/>
      <c r="S366" s="14"/>
      <c r="T366" s="14"/>
      <c r="U366" s="14"/>
      <c r="V366" s="66"/>
      <c r="W366" s="14"/>
      <c r="X366" s="27"/>
      <c r="Y366" s="29"/>
      <c r="Z366" s="14"/>
      <c r="AA366" s="27"/>
      <c r="AB366" s="27"/>
      <c r="AC366" s="27"/>
      <c r="AD366" s="14"/>
      <c r="AE366" s="14"/>
      <c r="AF366" s="14"/>
    </row>
    <row r="367" ht="14.25" customHeight="1">
      <c r="A367" s="14"/>
      <c r="B367" s="14"/>
      <c r="C367" s="27"/>
      <c r="D367" s="14"/>
      <c r="F367" s="27"/>
      <c r="G367" s="14"/>
      <c r="H367" s="14"/>
      <c r="I367" s="14"/>
      <c r="J367" s="27"/>
      <c r="K367" s="27"/>
      <c r="L367" s="27"/>
      <c r="M367" s="27"/>
      <c r="N367" s="27"/>
      <c r="O367" s="27"/>
      <c r="P367" s="27"/>
      <c r="Q367" s="27"/>
      <c r="R367" s="14"/>
      <c r="S367" s="14"/>
      <c r="T367" s="14"/>
      <c r="U367" s="14"/>
      <c r="V367" s="66"/>
      <c r="W367" s="14"/>
      <c r="X367" s="27"/>
      <c r="Y367" s="29"/>
      <c r="Z367" s="14"/>
      <c r="AA367" s="27"/>
      <c r="AB367" s="27"/>
      <c r="AC367" s="27"/>
      <c r="AD367" s="14"/>
      <c r="AE367" s="14"/>
      <c r="AF367" s="14"/>
    </row>
    <row r="368" ht="14.25" customHeight="1">
      <c r="A368" s="14"/>
      <c r="B368" s="14"/>
      <c r="C368" s="27"/>
      <c r="D368" s="14"/>
      <c r="F368" s="27"/>
      <c r="G368" s="14"/>
      <c r="H368" s="14"/>
      <c r="I368" s="14"/>
      <c r="J368" s="27"/>
      <c r="K368" s="27"/>
      <c r="L368" s="27"/>
      <c r="M368" s="27"/>
      <c r="N368" s="27"/>
      <c r="O368" s="27"/>
      <c r="P368" s="27"/>
      <c r="Q368" s="27"/>
      <c r="R368" s="14"/>
      <c r="S368" s="14"/>
      <c r="T368" s="14"/>
      <c r="U368" s="14"/>
      <c r="V368" s="66"/>
      <c r="W368" s="14"/>
      <c r="X368" s="27"/>
      <c r="Y368" s="29"/>
      <c r="Z368" s="14"/>
      <c r="AA368" s="27"/>
      <c r="AB368" s="27"/>
      <c r="AC368" s="27"/>
      <c r="AD368" s="14"/>
      <c r="AE368" s="14"/>
      <c r="AF368" s="14"/>
    </row>
    <row r="369" ht="14.25" customHeight="1">
      <c r="A369" s="14"/>
      <c r="B369" s="14"/>
      <c r="C369" s="27"/>
      <c r="D369" s="14"/>
      <c r="F369" s="27"/>
      <c r="G369" s="14"/>
      <c r="H369" s="14"/>
      <c r="I369" s="14"/>
      <c r="J369" s="27"/>
      <c r="K369" s="27"/>
      <c r="L369" s="27"/>
      <c r="M369" s="27"/>
      <c r="N369" s="27"/>
      <c r="O369" s="27"/>
      <c r="P369" s="27"/>
      <c r="Q369" s="27"/>
      <c r="R369" s="14"/>
      <c r="S369" s="14"/>
      <c r="T369" s="14"/>
      <c r="U369" s="14"/>
      <c r="V369" s="66"/>
      <c r="W369" s="14"/>
      <c r="X369" s="27"/>
      <c r="Y369" s="29"/>
      <c r="Z369" s="14"/>
      <c r="AA369" s="27"/>
      <c r="AB369" s="27"/>
      <c r="AC369" s="27"/>
      <c r="AD369" s="14"/>
      <c r="AE369" s="14"/>
      <c r="AF369" s="14"/>
    </row>
    <row r="370" ht="14.25" customHeight="1">
      <c r="A370" s="14"/>
      <c r="B370" s="14"/>
      <c r="C370" s="27"/>
      <c r="D370" s="14"/>
      <c r="F370" s="27"/>
      <c r="G370" s="14"/>
      <c r="H370" s="14"/>
      <c r="I370" s="14"/>
      <c r="J370" s="27"/>
      <c r="K370" s="27"/>
      <c r="L370" s="27"/>
      <c r="M370" s="27"/>
      <c r="N370" s="27"/>
      <c r="O370" s="27"/>
      <c r="P370" s="27"/>
      <c r="Q370" s="27"/>
      <c r="R370" s="14"/>
      <c r="S370" s="14"/>
      <c r="T370" s="14"/>
      <c r="U370" s="14"/>
      <c r="V370" s="66"/>
      <c r="W370" s="14"/>
      <c r="X370" s="27"/>
      <c r="Y370" s="29"/>
      <c r="Z370" s="14"/>
      <c r="AA370" s="27"/>
      <c r="AB370" s="27"/>
      <c r="AC370" s="27"/>
      <c r="AD370" s="14"/>
      <c r="AE370" s="14"/>
      <c r="AF370" s="14"/>
    </row>
    <row r="371" ht="14.25" customHeight="1">
      <c r="A371" s="14"/>
      <c r="B371" s="14"/>
      <c r="C371" s="27"/>
      <c r="D371" s="14"/>
      <c r="F371" s="27"/>
      <c r="G371" s="14"/>
      <c r="H371" s="14"/>
      <c r="I371" s="14"/>
      <c r="J371" s="27"/>
      <c r="K371" s="27"/>
      <c r="L371" s="27"/>
      <c r="M371" s="27"/>
      <c r="N371" s="27"/>
      <c r="O371" s="27"/>
      <c r="P371" s="27"/>
      <c r="Q371" s="27"/>
      <c r="R371" s="14"/>
      <c r="S371" s="14"/>
      <c r="T371" s="14"/>
      <c r="U371" s="14"/>
      <c r="V371" s="66"/>
      <c r="W371" s="14"/>
      <c r="X371" s="27"/>
      <c r="Y371" s="29"/>
      <c r="Z371" s="14"/>
      <c r="AA371" s="27"/>
      <c r="AB371" s="27"/>
      <c r="AC371" s="27"/>
      <c r="AD371" s="14"/>
      <c r="AE371" s="14"/>
      <c r="AF371" s="14"/>
    </row>
    <row r="372" ht="14.25" customHeight="1">
      <c r="A372" s="14"/>
      <c r="B372" s="14"/>
      <c r="C372" s="27"/>
      <c r="D372" s="14"/>
      <c r="F372" s="27"/>
      <c r="G372" s="14"/>
      <c r="H372" s="14"/>
      <c r="I372" s="14"/>
      <c r="J372" s="27"/>
      <c r="K372" s="27"/>
      <c r="L372" s="27"/>
      <c r="M372" s="27"/>
      <c r="N372" s="27"/>
      <c r="O372" s="27"/>
      <c r="P372" s="27"/>
      <c r="Q372" s="27"/>
      <c r="R372" s="14"/>
      <c r="S372" s="14"/>
      <c r="T372" s="14"/>
      <c r="U372" s="14"/>
      <c r="V372" s="66"/>
      <c r="W372" s="14"/>
      <c r="X372" s="27"/>
      <c r="Y372" s="29"/>
      <c r="Z372" s="14"/>
      <c r="AA372" s="27"/>
      <c r="AB372" s="27"/>
      <c r="AC372" s="27"/>
      <c r="AD372" s="14"/>
      <c r="AE372" s="14"/>
      <c r="AF372" s="14"/>
    </row>
    <row r="373" ht="14.25" customHeight="1">
      <c r="A373" s="14"/>
      <c r="B373" s="14"/>
      <c r="C373" s="27"/>
      <c r="D373" s="14"/>
      <c r="F373" s="27"/>
      <c r="G373" s="14"/>
      <c r="H373" s="14"/>
      <c r="I373" s="14"/>
      <c r="J373" s="27"/>
      <c r="K373" s="27"/>
      <c r="L373" s="27"/>
      <c r="M373" s="27"/>
      <c r="N373" s="27"/>
      <c r="O373" s="27"/>
      <c r="P373" s="27"/>
      <c r="Q373" s="27"/>
      <c r="R373" s="14"/>
      <c r="S373" s="14"/>
      <c r="T373" s="14"/>
      <c r="U373" s="14"/>
      <c r="V373" s="66"/>
      <c r="W373" s="14"/>
      <c r="X373" s="27"/>
      <c r="Y373" s="29"/>
      <c r="Z373" s="14"/>
      <c r="AA373" s="27"/>
      <c r="AB373" s="27"/>
      <c r="AC373" s="27"/>
      <c r="AD373" s="14"/>
      <c r="AE373" s="14"/>
      <c r="AF373" s="14"/>
    </row>
    <row r="374" ht="14.25" customHeight="1">
      <c r="A374" s="14"/>
      <c r="B374" s="14"/>
      <c r="C374" s="27"/>
      <c r="D374" s="14"/>
      <c r="F374" s="27"/>
      <c r="G374" s="14"/>
      <c r="H374" s="14"/>
      <c r="I374" s="14"/>
      <c r="J374" s="27"/>
      <c r="K374" s="27"/>
      <c r="L374" s="27"/>
      <c r="M374" s="27"/>
      <c r="N374" s="27"/>
      <c r="O374" s="27"/>
      <c r="P374" s="27"/>
      <c r="Q374" s="27"/>
      <c r="R374" s="14"/>
      <c r="S374" s="14"/>
      <c r="T374" s="14"/>
      <c r="U374" s="14"/>
      <c r="V374" s="66"/>
      <c r="W374" s="14"/>
      <c r="X374" s="27"/>
      <c r="Y374" s="29"/>
      <c r="Z374" s="14"/>
      <c r="AA374" s="27"/>
      <c r="AB374" s="27"/>
      <c r="AC374" s="27"/>
      <c r="AD374" s="14"/>
      <c r="AE374" s="14"/>
      <c r="AF374" s="14"/>
    </row>
    <row r="375" ht="14.25" customHeight="1">
      <c r="A375" s="14"/>
      <c r="B375" s="14"/>
      <c r="C375" s="27"/>
      <c r="D375" s="14"/>
      <c r="F375" s="27"/>
      <c r="G375" s="14"/>
      <c r="H375" s="14"/>
      <c r="I375" s="14"/>
      <c r="J375" s="27"/>
      <c r="K375" s="27"/>
      <c r="L375" s="27"/>
      <c r="M375" s="27"/>
      <c r="N375" s="27"/>
      <c r="O375" s="27"/>
      <c r="P375" s="27"/>
      <c r="Q375" s="27"/>
      <c r="R375" s="14"/>
      <c r="S375" s="14"/>
      <c r="T375" s="14"/>
      <c r="U375" s="14"/>
      <c r="V375" s="66"/>
      <c r="W375" s="14"/>
      <c r="X375" s="27"/>
      <c r="Y375" s="29"/>
      <c r="Z375" s="14"/>
      <c r="AA375" s="27"/>
      <c r="AB375" s="27"/>
      <c r="AC375" s="27"/>
      <c r="AD375" s="14"/>
      <c r="AE375" s="14"/>
      <c r="AF375" s="14"/>
    </row>
    <row r="376" ht="14.25" customHeight="1">
      <c r="A376" s="14"/>
      <c r="B376" s="14"/>
      <c r="C376" s="27"/>
      <c r="D376" s="14"/>
      <c r="F376" s="27"/>
      <c r="G376" s="14"/>
      <c r="H376" s="14"/>
      <c r="I376" s="14"/>
      <c r="J376" s="27"/>
      <c r="K376" s="27"/>
      <c r="L376" s="27"/>
      <c r="M376" s="27"/>
      <c r="N376" s="27"/>
      <c r="O376" s="27"/>
      <c r="P376" s="27"/>
      <c r="Q376" s="27"/>
      <c r="R376" s="14"/>
      <c r="S376" s="14"/>
      <c r="T376" s="14"/>
      <c r="U376" s="14"/>
      <c r="V376" s="66"/>
      <c r="W376" s="14"/>
      <c r="X376" s="27"/>
      <c r="Y376" s="29"/>
      <c r="Z376" s="14"/>
      <c r="AA376" s="27"/>
      <c r="AB376" s="27"/>
      <c r="AC376" s="27"/>
      <c r="AD376" s="14"/>
      <c r="AE376" s="14"/>
      <c r="AF376" s="14"/>
    </row>
    <row r="377" ht="14.25" customHeight="1">
      <c r="A377" s="14"/>
      <c r="B377" s="14"/>
      <c r="C377" s="27"/>
      <c r="D377" s="14"/>
      <c r="F377" s="27"/>
      <c r="G377" s="14"/>
      <c r="H377" s="14"/>
      <c r="I377" s="14"/>
      <c r="J377" s="27"/>
      <c r="K377" s="27"/>
      <c r="L377" s="27"/>
      <c r="M377" s="27"/>
      <c r="N377" s="27"/>
      <c r="O377" s="27"/>
      <c r="P377" s="27"/>
      <c r="Q377" s="27"/>
      <c r="R377" s="14"/>
      <c r="S377" s="14"/>
      <c r="T377" s="14"/>
      <c r="U377" s="14"/>
      <c r="V377" s="66"/>
      <c r="W377" s="14"/>
      <c r="X377" s="27"/>
      <c r="Y377" s="29"/>
      <c r="Z377" s="14"/>
      <c r="AA377" s="27"/>
      <c r="AB377" s="27"/>
      <c r="AC377" s="27"/>
      <c r="AD377" s="14"/>
      <c r="AE377" s="14"/>
      <c r="AF377" s="14"/>
    </row>
    <row r="378" ht="14.25" customHeight="1">
      <c r="A378" s="14"/>
      <c r="B378" s="14"/>
      <c r="C378" s="27"/>
      <c r="D378" s="14"/>
      <c r="F378" s="27"/>
      <c r="G378" s="14"/>
      <c r="H378" s="14"/>
      <c r="I378" s="14"/>
      <c r="J378" s="27"/>
      <c r="K378" s="27"/>
      <c r="L378" s="27"/>
      <c r="M378" s="27"/>
      <c r="N378" s="27"/>
      <c r="O378" s="27"/>
      <c r="P378" s="27"/>
      <c r="Q378" s="27"/>
      <c r="R378" s="14"/>
      <c r="S378" s="14"/>
      <c r="T378" s="14"/>
      <c r="U378" s="14"/>
      <c r="V378" s="66"/>
      <c r="W378" s="14"/>
      <c r="X378" s="27"/>
      <c r="Y378" s="29"/>
      <c r="Z378" s="14"/>
      <c r="AA378" s="27"/>
      <c r="AB378" s="27"/>
      <c r="AC378" s="27"/>
      <c r="AD378" s="14"/>
      <c r="AE378" s="14"/>
      <c r="AF378" s="14"/>
    </row>
    <row r="379" ht="14.25" customHeight="1">
      <c r="A379" s="14"/>
      <c r="B379" s="14"/>
      <c r="C379" s="27"/>
      <c r="D379" s="14"/>
      <c r="F379" s="27"/>
      <c r="G379" s="14"/>
      <c r="H379" s="14"/>
      <c r="I379" s="14"/>
      <c r="J379" s="27"/>
      <c r="K379" s="27"/>
      <c r="L379" s="27"/>
      <c r="M379" s="27"/>
      <c r="N379" s="27"/>
      <c r="O379" s="27"/>
      <c r="P379" s="27"/>
      <c r="Q379" s="27"/>
      <c r="R379" s="14"/>
      <c r="S379" s="14"/>
      <c r="T379" s="14"/>
      <c r="U379" s="14"/>
      <c r="V379" s="66"/>
      <c r="W379" s="14"/>
      <c r="X379" s="27"/>
      <c r="Y379" s="29"/>
      <c r="Z379" s="14"/>
      <c r="AA379" s="27"/>
      <c r="AB379" s="27"/>
      <c r="AC379" s="27"/>
      <c r="AD379" s="14"/>
      <c r="AE379" s="14"/>
      <c r="AF379" s="14"/>
    </row>
    <row r="380" ht="14.25" customHeight="1">
      <c r="A380" s="14"/>
      <c r="B380" s="14"/>
      <c r="C380" s="27"/>
      <c r="D380" s="14"/>
      <c r="F380" s="27"/>
      <c r="G380" s="14"/>
      <c r="H380" s="14"/>
      <c r="I380" s="14"/>
      <c r="J380" s="27"/>
      <c r="K380" s="27"/>
      <c r="L380" s="27"/>
      <c r="M380" s="27"/>
      <c r="N380" s="27"/>
      <c r="O380" s="27"/>
      <c r="P380" s="27"/>
      <c r="Q380" s="27"/>
      <c r="R380" s="14"/>
      <c r="S380" s="14"/>
      <c r="T380" s="14"/>
      <c r="U380" s="14"/>
      <c r="V380" s="66"/>
      <c r="W380" s="14"/>
      <c r="X380" s="27"/>
      <c r="Y380" s="29"/>
      <c r="Z380" s="14"/>
      <c r="AA380" s="27"/>
      <c r="AB380" s="27"/>
      <c r="AC380" s="27"/>
      <c r="AD380" s="14"/>
      <c r="AE380" s="14"/>
      <c r="AF380" s="14"/>
    </row>
    <row r="381" ht="14.25" customHeight="1">
      <c r="A381" s="14"/>
      <c r="B381" s="14"/>
      <c r="C381" s="27"/>
      <c r="D381" s="14"/>
      <c r="F381" s="27"/>
      <c r="G381" s="14"/>
      <c r="H381" s="14"/>
      <c r="I381" s="14"/>
      <c r="J381" s="27"/>
      <c r="K381" s="27"/>
      <c r="L381" s="27"/>
      <c r="M381" s="27"/>
      <c r="N381" s="27"/>
      <c r="O381" s="27"/>
      <c r="P381" s="27"/>
      <c r="Q381" s="27"/>
      <c r="R381" s="14"/>
      <c r="S381" s="14"/>
      <c r="T381" s="14"/>
      <c r="U381" s="14"/>
      <c r="V381" s="66"/>
      <c r="W381" s="14"/>
      <c r="X381" s="27"/>
      <c r="Y381" s="29"/>
      <c r="Z381" s="14"/>
      <c r="AA381" s="27"/>
      <c r="AB381" s="27"/>
      <c r="AC381" s="27"/>
      <c r="AD381" s="14"/>
      <c r="AE381" s="14"/>
      <c r="AF381" s="14"/>
    </row>
    <row r="382" ht="14.25" customHeight="1">
      <c r="A382" s="14"/>
      <c r="B382" s="14"/>
      <c r="C382" s="27"/>
      <c r="D382" s="14"/>
      <c r="F382" s="27"/>
      <c r="G382" s="14"/>
      <c r="H382" s="14"/>
      <c r="I382" s="14"/>
      <c r="J382" s="27"/>
      <c r="K382" s="27"/>
      <c r="L382" s="27"/>
      <c r="M382" s="27"/>
      <c r="N382" s="27"/>
      <c r="O382" s="27"/>
      <c r="P382" s="27"/>
      <c r="Q382" s="27"/>
      <c r="R382" s="14"/>
      <c r="S382" s="14"/>
      <c r="T382" s="14"/>
      <c r="U382" s="14"/>
      <c r="V382" s="66"/>
      <c r="W382" s="14"/>
      <c r="X382" s="27"/>
      <c r="Y382" s="29"/>
      <c r="Z382" s="14"/>
      <c r="AA382" s="27"/>
      <c r="AB382" s="27"/>
      <c r="AC382" s="27"/>
      <c r="AD382" s="14"/>
      <c r="AE382" s="14"/>
      <c r="AF382" s="14"/>
    </row>
    <row r="383" ht="14.25" customHeight="1">
      <c r="A383" s="14"/>
      <c r="B383" s="14"/>
      <c r="C383" s="27"/>
      <c r="D383" s="14"/>
      <c r="F383" s="27"/>
      <c r="G383" s="14"/>
      <c r="H383" s="14"/>
      <c r="I383" s="14"/>
      <c r="J383" s="27"/>
      <c r="K383" s="27"/>
      <c r="L383" s="27"/>
      <c r="M383" s="27"/>
      <c r="N383" s="27"/>
      <c r="O383" s="27"/>
      <c r="P383" s="27"/>
      <c r="Q383" s="27"/>
      <c r="R383" s="14"/>
      <c r="S383" s="14"/>
      <c r="T383" s="14"/>
      <c r="U383" s="14"/>
      <c r="V383" s="66"/>
      <c r="W383" s="14"/>
      <c r="X383" s="27"/>
      <c r="Y383" s="29"/>
      <c r="Z383" s="14"/>
      <c r="AA383" s="27"/>
      <c r="AB383" s="27"/>
      <c r="AC383" s="27"/>
      <c r="AD383" s="14"/>
      <c r="AE383" s="14"/>
      <c r="AF383" s="14"/>
    </row>
    <row r="384" ht="14.25" customHeight="1">
      <c r="A384" s="14"/>
      <c r="B384" s="14"/>
      <c r="C384" s="27"/>
      <c r="D384" s="14"/>
      <c r="F384" s="27"/>
      <c r="G384" s="14"/>
      <c r="H384" s="14"/>
      <c r="I384" s="14"/>
      <c r="J384" s="27"/>
      <c r="K384" s="27"/>
      <c r="L384" s="27"/>
      <c r="M384" s="27"/>
      <c r="N384" s="27"/>
      <c r="O384" s="27"/>
      <c r="P384" s="27"/>
      <c r="Q384" s="27"/>
      <c r="R384" s="14"/>
      <c r="S384" s="14"/>
      <c r="T384" s="14"/>
      <c r="U384" s="14"/>
      <c r="V384" s="66"/>
      <c r="W384" s="14"/>
      <c r="X384" s="27"/>
      <c r="Y384" s="29"/>
      <c r="Z384" s="14"/>
      <c r="AA384" s="27"/>
      <c r="AB384" s="27"/>
      <c r="AC384" s="27"/>
      <c r="AD384" s="14"/>
      <c r="AE384" s="14"/>
      <c r="AF384" s="14"/>
    </row>
    <row r="385" ht="14.25" customHeight="1">
      <c r="A385" s="14"/>
      <c r="B385" s="14"/>
      <c r="C385" s="27"/>
      <c r="D385" s="14"/>
      <c r="F385" s="27"/>
      <c r="G385" s="14"/>
      <c r="H385" s="14"/>
      <c r="I385" s="14"/>
      <c r="J385" s="27"/>
      <c r="K385" s="27"/>
      <c r="L385" s="27"/>
      <c r="M385" s="27"/>
      <c r="N385" s="27"/>
      <c r="O385" s="27"/>
      <c r="P385" s="27"/>
      <c r="Q385" s="27"/>
      <c r="R385" s="14"/>
      <c r="S385" s="14"/>
      <c r="T385" s="14"/>
      <c r="U385" s="14"/>
      <c r="V385" s="66"/>
      <c r="W385" s="14"/>
      <c r="X385" s="27"/>
      <c r="Y385" s="29"/>
      <c r="Z385" s="14"/>
      <c r="AA385" s="27"/>
      <c r="AB385" s="27"/>
      <c r="AC385" s="27"/>
      <c r="AD385" s="14"/>
      <c r="AE385" s="14"/>
      <c r="AF385" s="14"/>
    </row>
    <row r="386" ht="14.25" customHeight="1">
      <c r="A386" s="14"/>
      <c r="B386" s="14"/>
      <c r="C386" s="27"/>
      <c r="D386" s="14"/>
      <c r="F386" s="27"/>
      <c r="G386" s="14"/>
      <c r="H386" s="14"/>
      <c r="I386" s="14"/>
      <c r="J386" s="27"/>
      <c r="K386" s="27"/>
      <c r="L386" s="27"/>
      <c r="M386" s="27"/>
      <c r="N386" s="27"/>
      <c r="O386" s="27"/>
      <c r="P386" s="27"/>
      <c r="Q386" s="27"/>
      <c r="R386" s="14"/>
      <c r="S386" s="14"/>
      <c r="T386" s="14"/>
      <c r="U386" s="14"/>
      <c r="V386" s="66"/>
      <c r="W386" s="14"/>
      <c r="X386" s="27"/>
      <c r="Y386" s="29"/>
      <c r="Z386" s="14"/>
      <c r="AA386" s="27"/>
      <c r="AB386" s="27"/>
      <c r="AC386" s="27"/>
      <c r="AD386" s="14"/>
      <c r="AE386" s="14"/>
      <c r="AF386" s="14"/>
    </row>
    <row r="387" ht="14.25" customHeight="1">
      <c r="A387" s="14"/>
      <c r="B387" s="14"/>
      <c r="C387" s="27"/>
      <c r="D387" s="14"/>
      <c r="F387" s="27"/>
      <c r="G387" s="14"/>
      <c r="H387" s="14"/>
      <c r="I387" s="14"/>
      <c r="J387" s="27"/>
      <c r="K387" s="27"/>
      <c r="L387" s="27"/>
      <c r="M387" s="27"/>
      <c r="N387" s="27"/>
      <c r="O387" s="27"/>
      <c r="P387" s="27"/>
      <c r="Q387" s="27"/>
      <c r="R387" s="14"/>
      <c r="S387" s="14"/>
      <c r="T387" s="14"/>
      <c r="U387" s="14"/>
      <c r="V387" s="66"/>
      <c r="W387" s="14"/>
      <c r="X387" s="27"/>
      <c r="Y387" s="29"/>
      <c r="Z387" s="14"/>
      <c r="AA387" s="27"/>
      <c r="AB387" s="27"/>
      <c r="AC387" s="27"/>
      <c r="AD387" s="14"/>
      <c r="AE387" s="14"/>
      <c r="AF387" s="14"/>
    </row>
    <row r="388" ht="14.25" customHeight="1">
      <c r="A388" s="14"/>
      <c r="B388" s="14"/>
      <c r="C388" s="27"/>
      <c r="D388" s="14"/>
      <c r="F388" s="27"/>
      <c r="G388" s="14"/>
      <c r="H388" s="14"/>
      <c r="I388" s="14"/>
      <c r="J388" s="27"/>
      <c r="K388" s="27"/>
      <c r="L388" s="27"/>
      <c r="M388" s="27"/>
      <c r="N388" s="27"/>
      <c r="O388" s="27"/>
      <c r="P388" s="27"/>
      <c r="Q388" s="27"/>
      <c r="R388" s="14"/>
      <c r="S388" s="14"/>
      <c r="T388" s="14"/>
      <c r="U388" s="14"/>
      <c r="V388" s="66"/>
      <c r="W388" s="14"/>
      <c r="X388" s="27"/>
      <c r="Y388" s="29"/>
      <c r="Z388" s="14"/>
      <c r="AA388" s="27"/>
      <c r="AB388" s="27"/>
      <c r="AC388" s="27"/>
      <c r="AD388" s="14"/>
      <c r="AE388" s="14"/>
      <c r="AF388" s="14"/>
    </row>
    <row r="389" ht="14.25" customHeight="1">
      <c r="A389" s="14"/>
      <c r="B389" s="14"/>
      <c r="C389" s="27"/>
      <c r="D389" s="14"/>
      <c r="F389" s="27"/>
      <c r="G389" s="14"/>
      <c r="H389" s="14"/>
      <c r="I389" s="14"/>
      <c r="J389" s="27"/>
      <c r="K389" s="27"/>
      <c r="L389" s="27"/>
      <c r="M389" s="27"/>
      <c r="N389" s="27"/>
      <c r="O389" s="27"/>
      <c r="P389" s="27"/>
      <c r="Q389" s="27"/>
      <c r="R389" s="14"/>
      <c r="S389" s="14"/>
      <c r="T389" s="14"/>
      <c r="U389" s="14"/>
      <c r="V389" s="66"/>
      <c r="W389" s="14"/>
      <c r="X389" s="27"/>
      <c r="Y389" s="29"/>
      <c r="Z389" s="14"/>
      <c r="AA389" s="27"/>
      <c r="AB389" s="27"/>
      <c r="AC389" s="27"/>
      <c r="AD389" s="14"/>
      <c r="AE389" s="14"/>
      <c r="AF389" s="14"/>
    </row>
    <row r="390" ht="14.25" customHeight="1">
      <c r="A390" s="14"/>
      <c r="B390" s="14"/>
      <c r="C390" s="27"/>
      <c r="D390" s="14"/>
      <c r="F390" s="27"/>
      <c r="G390" s="14"/>
      <c r="H390" s="14"/>
      <c r="I390" s="14"/>
      <c r="J390" s="27"/>
      <c r="K390" s="27"/>
      <c r="L390" s="27"/>
      <c r="M390" s="27"/>
      <c r="N390" s="27"/>
      <c r="O390" s="27"/>
      <c r="P390" s="27"/>
      <c r="Q390" s="27"/>
      <c r="R390" s="14"/>
      <c r="S390" s="14"/>
      <c r="T390" s="14"/>
      <c r="U390" s="14"/>
      <c r="V390" s="66"/>
      <c r="W390" s="14"/>
      <c r="X390" s="27"/>
      <c r="Y390" s="29"/>
      <c r="Z390" s="14"/>
      <c r="AA390" s="27"/>
      <c r="AB390" s="27"/>
      <c r="AC390" s="27"/>
      <c r="AD390" s="14"/>
      <c r="AE390" s="14"/>
      <c r="AF390" s="14"/>
    </row>
    <row r="391" ht="14.25" customHeight="1">
      <c r="A391" s="14"/>
      <c r="B391" s="14"/>
      <c r="C391" s="27"/>
      <c r="D391" s="14"/>
      <c r="F391" s="27"/>
      <c r="G391" s="14"/>
      <c r="H391" s="14"/>
      <c r="I391" s="14"/>
      <c r="J391" s="27"/>
      <c r="K391" s="27"/>
      <c r="L391" s="27"/>
      <c r="M391" s="27"/>
      <c r="N391" s="27"/>
      <c r="O391" s="27"/>
      <c r="P391" s="27"/>
      <c r="Q391" s="27"/>
      <c r="R391" s="14"/>
      <c r="S391" s="14"/>
      <c r="T391" s="14"/>
      <c r="U391" s="14"/>
      <c r="V391" s="66"/>
      <c r="W391" s="14"/>
      <c r="X391" s="27"/>
      <c r="Y391" s="29"/>
      <c r="Z391" s="14"/>
      <c r="AA391" s="27"/>
      <c r="AB391" s="27"/>
      <c r="AC391" s="27"/>
      <c r="AD391" s="14"/>
      <c r="AE391" s="14"/>
      <c r="AF391" s="14"/>
    </row>
    <row r="392" ht="14.25" customHeight="1">
      <c r="A392" s="14"/>
      <c r="B392" s="14"/>
      <c r="C392" s="27"/>
      <c r="D392" s="14"/>
      <c r="F392" s="27"/>
      <c r="G392" s="14"/>
      <c r="H392" s="14"/>
      <c r="I392" s="14"/>
      <c r="J392" s="27"/>
      <c r="K392" s="27"/>
      <c r="L392" s="27"/>
      <c r="M392" s="27"/>
      <c r="N392" s="27"/>
      <c r="O392" s="27"/>
      <c r="P392" s="27"/>
      <c r="Q392" s="27"/>
      <c r="R392" s="14"/>
      <c r="S392" s="14"/>
      <c r="T392" s="14"/>
      <c r="U392" s="14"/>
      <c r="V392" s="66"/>
      <c r="W392" s="14"/>
      <c r="X392" s="27"/>
      <c r="Y392" s="29"/>
      <c r="Z392" s="14"/>
      <c r="AA392" s="27"/>
      <c r="AB392" s="27"/>
      <c r="AC392" s="27"/>
      <c r="AD392" s="14"/>
      <c r="AE392" s="14"/>
      <c r="AF392" s="14"/>
    </row>
    <row r="393" ht="14.25" customHeight="1">
      <c r="A393" s="14"/>
      <c r="B393" s="14"/>
      <c r="C393" s="27"/>
      <c r="D393" s="14"/>
      <c r="F393" s="27"/>
      <c r="G393" s="14"/>
      <c r="H393" s="14"/>
      <c r="I393" s="14"/>
      <c r="J393" s="27"/>
      <c r="K393" s="27"/>
      <c r="L393" s="27"/>
      <c r="M393" s="27"/>
      <c r="N393" s="27"/>
      <c r="O393" s="27"/>
      <c r="P393" s="27"/>
      <c r="Q393" s="27"/>
      <c r="R393" s="14"/>
      <c r="S393" s="14"/>
      <c r="T393" s="14"/>
      <c r="U393" s="14"/>
      <c r="V393" s="66"/>
      <c r="W393" s="14"/>
      <c r="X393" s="27"/>
      <c r="Y393" s="29"/>
      <c r="Z393" s="14"/>
      <c r="AA393" s="27"/>
      <c r="AB393" s="27"/>
      <c r="AC393" s="27"/>
      <c r="AD393" s="14"/>
      <c r="AE393" s="14"/>
      <c r="AF393" s="14"/>
    </row>
    <row r="394" ht="14.25" customHeight="1">
      <c r="A394" s="14"/>
      <c r="B394" s="14"/>
      <c r="C394" s="27"/>
      <c r="D394" s="14"/>
      <c r="F394" s="27"/>
      <c r="G394" s="14"/>
      <c r="H394" s="14"/>
      <c r="I394" s="14"/>
      <c r="J394" s="27"/>
      <c r="K394" s="27"/>
      <c r="L394" s="27"/>
      <c r="M394" s="27"/>
      <c r="N394" s="27"/>
      <c r="O394" s="27"/>
      <c r="P394" s="27"/>
      <c r="Q394" s="27"/>
      <c r="R394" s="14"/>
      <c r="S394" s="14"/>
      <c r="T394" s="14"/>
      <c r="U394" s="14"/>
      <c r="V394" s="66"/>
      <c r="W394" s="14"/>
      <c r="X394" s="27"/>
      <c r="Y394" s="29"/>
      <c r="Z394" s="14"/>
      <c r="AA394" s="27"/>
      <c r="AB394" s="27"/>
      <c r="AC394" s="27"/>
      <c r="AD394" s="14"/>
      <c r="AE394" s="14"/>
      <c r="AF394" s="14"/>
    </row>
    <row r="395" ht="14.25" customHeight="1">
      <c r="A395" s="14"/>
      <c r="B395" s="14"/>
      <c r="C395" s="27"/>
      <c r="D395" s="14"/>
      <c r="F395" s="27"/>
      <c r="G395" s="14"/>
      <c r="H395" s="14"/>
      <c r="I395" s="14"/>
      <c r="J395" s="27"/>
      <c r="K395" s="27"/>
      <c r="L395" s="27"/>
      <c r="M395" s="27"/>
      <c r="N395" s="27"/>
      <c r="O395" s="27"/>
      <c r="P395" s="27"/>
      <c r="Q395" s="27"/>
      <c r="R395" s="14"/>
      <c r="S395" s="14"/>
      <c r="T395" s="14"/>
      <c r="U395" s="14"/>
      <c r="V395" s="66"/>
      <c r="W395" s="14"/>
      <c r="X395" s="27"/>
      <c r="Y395" s="29"/>
      <c r="Z395" s="14"/>
      <c r="AA395" s="27"/>
      <c r="AB395" s="27"/>
      <c r="AC395" s="27"/>
      <c r="AD395" s="14"/>
      <c r="AE395" s="14"/>
      <c r="AF395" s="14"/>
    </row>
    <row r="396" ht="14.25" customHeight="1">
      <c r="A396" s="14"/>
      <c r="B396" s="14"/>
      <c r="C396" s="27"/>
      <c r="D396" s="14"/>
      <c r="F396" s="27"/>
      <c r="G396" s="14"/>
      <c r="H396" s="14"/>
      <c r="I396" s="14"/>
      <c r="J396" s="27"/>
      <c r="K396" s="27"/>
      <c r="L396" s="27"/>
      <c r="M396" s="27"/>
      <c r="N396" s="27"/>
      <c r="O396" s="27"/>
      <c r="P396" s="27"/>
      <c r="Q396" s="27"/>
      <c r="R396" s="14"/>
      <c r="S396" s="14"/>
      <c r="T396" s="14"/>
      <c r="U396" s="14"/>
      <c r="V396" s="66"/>
      <c r="W396" s="14"/>
      <c r="X396" s="27"/>
      <c r="Y396" s="29"/>
      <c r="Z396" s="14"/>
      <c r="AA396" s="27"/>
      <c r="AB396" s="27"/>
      <c r="AC396" s="27"/>
      <c r="AD396" s="14"/>
      <c r="AE396" s="14"/>
      <c r="AF396" s="14"/>
    </row>
    <row r="397" ht="14.25" customHeight="1">
      <c r="A397" s="14"/>
      <c r="B397" s="14"/>
      <c r="C397" s="27"/>
      <c r="D397" s="14"/>
      <c r="F397" s="27"/>
      <c r="G397" s="14"/>
      <c r="H397" s="14"/>
      <c r="I397" s="14"/>
      <c r="J397" s="27"/>
      <c r="K397" s="27"/>
      <c r="L397" s="27"/>
      <c r="M397" s="27"/>
      <c r="N397" s="27"/>
      <c r="O397" s="27"/>
      <c r="P397" s="27"/>
      <c r="Q397" s="27"/>
      <c r="R397" s="14"/>
      <c r="S397" s="14"/>
      <c r="T397" s="14"/>
      <c r="U397" s="14"/>
      <c r="V397" s="66"/>
      <c r="W397" s="14"/>
      <c r="X397" s="27"/>
      <c r="Y397" s="29"/>
      <c r="Z397" s="14"/>
      <c r="AA397" s="27"/>
      <c r="AB397" s="27"/>
      <c r="AC397" s="27"/>
      <c r="AD397" s="14"/>
      <c r="AE397" s="14"/>
      <c r="AF397" s="14"/>
    </row>
    <row r="398" ht="14.25" customHeight="1">
      <c r="A398" s="14"/>
      <c r="B398" s="14"/>
      <c r="C398" s="27"/>
      <c r="D398" s="14"/>
      <c r="F398" s="27"/>
      <c r="G398" s="14"/>
      <c r="H398" s="14"/>
      <c r="I398" s="14"/>
      <c r="J398" s="27"/>
      <c r="K398" s="27"/>
      <c r="L398" s="27"/>
      <c r="M398" s="27"/>
      <c r="N398" s="27"/>
      <c r="O398" s="27"/>
      <c r="P398" s="27"/>
      <c r="Q398" s="27"/>
      <c r="R398" s="14"/>
      <c r="S398" s="14"/>
      <c r="T398" s="14"/>
      <c r="U398" s="14"/>
      <c r="V398" s="66"/>
      <c r="W398" s="14"/>
      <c r="X398" s="27"/>
      <c r="Y398" s="29"/>
      <c r="Z398" s="14"/>
      <c r="AA398" s="27"/>
      <c r="AB398" s="27"/>
      <c r="AC398" s="27"/>
      <c r="AD398" s="14"/>
      <c r="AE398" s="14"/>
      <c r="AF398" s="14"/>
    </row>
    <row r="399" ht="14.25" customHeight="1">
      <c r="A399" s="14"/>
      <c r="B399" s="14"/>
      <c r="C399" s="27"/>
      <c r="D399" s="14"/>
      <c r="F399" s="27"/>
      <c r="G399" s="14"/>
      <c r="H399" s="14"/>
      <c r="I399" s="14"/>
      <c r="J399" s="27"/>
      <c r="K399" s="27"/>
      <c r="L399" s="27"/>
      <c r="M399" s="27"/>
      <c r="N399" s="27"/>
      <c r="O399" s="27"/>
      <c r="P399" s="27"/>
      <c r="Q399" s="27"/>
      <c r="R399" s="14"/>
      <c r="S399" s="14"/>
      <c r="T399" s="14"/>
      <c r="U399" s="14"/>
      <c r="V399" s="66"/>
      <c r="W399" s="14"/>
      <c r="X399" s="27"/>
      <c r="Y399" s="29"/>
      <c r="Z399" s="14"/>
      <c r="AA399" s="27"/>
      <c r="AB399" s="27"/>
      <c r="AC399" s="27"/>
      <c r="AD399" s="14"/>
      <c r="AE399" s="14"/>
      <c r="AF399" s="14"/>
    </row>
    <row r="400" ht="14.25" customHeight="1">
      <c r="A400" s="14"/>
      <c r="B400" s="14"/>
      <c r="C400" s="27"/>
      <c r="D400" s="14"/>
      <c r="F400" s="27"/>
      <c r="G400" s="14"/>
      <c r="H400" s="14"/>
      <c r="I400" s="14"/>
      <c r="J400" s="27"/>
      <c r="K400" s="27"/>
      <c r="L400" s="27"/>
      <c r="M400" s="27"/>
      <c r="N400" s="27"/>
      <c r="O400" s="27"/>
      <c r="P400" s="27"/>
      <c r="Q400" s="27"/>
      <c r="R400" s="14"/>
      <c r="S400" s="14"/>
      <c r="T400" s="14"/>
      <c r="U400" s="14"/>
      <c r="V400" s="66"/>
      <c r="W400" s="14"/>
      <c r="X400" s="27"/>
      <c r="Y400" s="29"/>
      <c r="Z400" s="14"/>
      <c r="AA400" s="27"/>
      <c r="AB400" s="27"/>
      <c r="AC400" s="27"/>
      <c r="AD400" s="14"/>
      <c r="AE400" s="14"/>
      <c r="AF400" s="14"/>
    </row>
    <row r="401" ht="14.25" customHeight="1">
      <c r="A401" s="14"/>
      <c r="B401" s="14"/>
      <c r="C401" s="27"/>
      <c r="D401" s="14"/>
      <c r="F401" s="27"/>
      <c r="G401" s="14"/>
      <c r="H401" s="14"/>
      <c r="I401" s="14"/>
      <c r="J401" s="27"/>
      <c r="K401" s="27"/>
      <c r="L401" s="27"/>
      <c r="M401" s="27"/>
      <c r="N401" s="27"/>
      <c r="O401" s="27"/>
      <c r="P401" s="27"/>
      <c r="Q401" s="27"/>
      <c r="R401" s="14"/>
      <c r="S401" s="14"/>
      <c r="T401" s="14"/>
      <c r="U401" s="14"/>
      <c r="V401" s="66"/>
      <c r="W401" s="14"/>
      <c r="X401" s="27"/>
      <c r="Y401" s="29"/>
      <c r="Z401" s="14"/>
      <c r="AA401" s="27"/>
      <c r="AB401" s="27"/>
      <c r="AC401" s="27"/>
      <c r="AD401" s="14"/>
      <c r="AE401" s="14"/>
      <c r="AF401" s="14"/>
    </row>
    <row r="402" ht="14.25" customHeight="1">
      <c r="A402" s="14"/>
      <c r="B402" s="14"/>
      <c r="C402" s="27"/>
      <c r="D402" s="14"/>
      <c r="F402" s="27"/>
      <c r="G402" s="14"/>
      <c r="H402" s="14"/>
      <c r="I402" s="14"/>
      <c r="J402" s="27"/>
      <c r="K402" s="27"/>
      <c r="L402" s="27"/>
      <c r="M402" s="27"/>
      <c r="N402" s="27"/>
      <c r="O402" s="27"/>
      <c r="P402" s="27"/>
      <c r="Q402" s="27"/>
      <c r="R402" s="14"/>
      <c r="S402" s="14"/>
      <c r="T402" s="14"/>
      <c r="U402" s="14"/>
      <c r="V402" s="66"/>
      <c r="W402" s="14"/>
      <c r="X402" s="27"/>
      <c r="Y402" s="29"/>
      <c r="Z402" s="14"/>
      <c r="AA402" s="27"/>
      <c r="AB402" s="27"/>
      <c r="AC402" s="27"/>
      <c r="AD402" s="14"/>
      <c r="AE402" s="14"/>
      <c r="AF402" s="14"/>
    </row>
    <row r="403" ht="14.25" customHeight="1">
      <c r="A403" s="14"/>
      <c r="B403" s="14"/>
      <c r="C403" s="27"/>
      <c r="D403" s="14"/>
      <c r="F403" s="27"/>
      <c r="G403" s="14"/>
      <c r="H403" s="14"/>
      <c r="I403" s="14"/>
      <c r="J403" s="27"/>
      <c r="K403" s="27"/>
      <c r="L403" s="27"/>
      <c r="M403" s="27"/>
      <c r="N403" s="27"/>
      <c r="O403" s="27"/>
      <c r="P403" s="27"/>
      <c r="Q403" s="27"/>
      <c r="R403" s="14"/>
      <c r="S403" s="14"/>
      <c r="T403" s="14"/>
      <c r="U403" s="14"/>
      <c r="V403" s="66"/>
      <c r="W403" s="14"/>
      <c r="X403" s="27"/>
      <c r="Y403" s="29"/>
      <c r="Z403" s="14"/>
      <c r="AA403" s="27"/>
      <c r="AB403" s="27"/>
      <c r="AC403" s="27"/>
      <c r="AD403" s="14"/>
      <c r="AE403" s="14"/>
      <c r="AF403" s="14"/>
    </row>
    <row r="404" ht="14.25" customHeight="1">
      <c r="A404" s="14"/>
      <c r="B404" s="14"/>
      <c r="C404" s="27"/>
      <c r="D404" s="14"/>
      <c r="F404" s="27"/>
      <c r="G404" s="14"/>
      <c r="H404" s="14"/>
      <c r="I404" s="14"/>
      <c r="J404" s="27"/>
      <c r="K404" s="27"/>
      <c r="L404" s="27"/>
      <c r="M404" s="27"/>
      <c r="N404" s="27"/>
      <c r="O404" s="27"/>
      <c r="P404" s="27"/>
      <c r="Q404" s="27"/>
      <c r="R404" s="14"/>
      <c r="S404" s="14"/>
      <c r="T404" s="14"/>
      <c r="U404" s="14"/>
      <c r="V404" s="66"/>
      <c r="W404" s="14"/>
      <c r="X404" s="27"/>
      <c r="Y404" s="29"/>
      <c r="Z404" s="14"/>
      <c r="AA404" s="27"/>
      <c r="AB404" s="27"/>
      <c r="AC404" s="27"/>
      <c r="AD404" s="14"/>
      <c r="AE404" s="14"/>
      <c r="AF404" s="14"/>
    </row>
    <row r="405" ht="14.25" customHeight="1">
      <c r="A405" s="14"/>
      <c r="B405" s="14"/>
      <c r="C405" s="27"/>
      <c r="D405" s="14"/>
      <c r="F405" s="27"/>
      <c r="G405" s="14"/>
      <c r="H405" s="14"/>
      <c r="I405" s="14"/>
      <c r="J405" s="27"/>
      <c r="K405" s="27"/>
      <c r="L405" s="27"/>
      <c r="M405" s="27"/>
      <c r="N405" s="27"/>
      <c r="O405" s="27"/>
      <c r="P405" s="27"/>
      <c r="Q405" s="27"/>
      <c r="R405" s="14"/>
      <c r="S405" s="14"/>
      <c r="T405" s="14"/>
      <c r="U405" s="14"/>
      <c r="V405" s="66"/>
      <c r="W405" s="14"/>
      <c r="X405" s="27"/>
      <c r="Y405" s="29"/>
      <c r="Z405" s="14"/>
      <c r="AA405" s="27"/>
      <c r="AB405" s="27"/>
      <c r="AC405" s="27"/>
      <c r="AD405" s="14"/>
      <c r="AE405" s="14"/>
      <c r="AF405" s="14"/>
    </row>
    <row r="406" ht="14.25" customHeight="1">
      <c r="A406" s="14"/>
      <c r="B406" s="14"/>
      <c r="C406" s="27"/>
      <c r="D406" s="14"/>
      <c r="F406" s="27"/>
      <c r="G406" s="14"/>
      <c r="H406" s="14"/>
      <c r="I406" s="14"/>
      <c r="J406" s="27"/>
      <c r="K406" s="27"/>
      <c r="L406" s="27"/>
      <c r="M406" s="27"/>
      <c r="N406" s="27"/>
      <c r="O406" s="27"/>
      <c r="P406" s="27"/>
      <c r="Q406" s="27"/>
      <c r="R406" s="14"/>
      <c r="S406" s="14"/>
      <c r="T406" s="14"/>
      <c r="U406" s="14"/>
      <c r="V406" s="66"/>
      <c r="W406" s="14"/>
      <c r="X406" s="27"/>
      <c r="Y406" s="29"/>
      <c r="Z406" s="14"/>
      <c r="AA406" s="27"/>
      <c r="AB406" s="27"/>
      <c r="AC406" s="27"/>
      <c r="AD406" s="14"/>
      <c r="AE406" s="14"/>
      <c r="AF406" s="14"/>
    </row>
    <row r="407" ht="14.25" customHeight="1">
      <c r="A407" s="14"/>
      <c r="B407" s="14"/>
      <c r="C407" s="27"/>
      <c r="D407" s="14"/>
      <c r="F407" s="27"/>
      <c r="G407" s="14"/>
      <c r="H407" s="14"/>
      <c r="I407" s="14"/>
      <c r="J407" s="27"/>
      <c r="K407" s="27"/>
      <c r="L407" s="27"/>
      <c r="M407" s="27"/>
      <c r="N407" s="27"/>
      <c r="O407" s="27"/>
      <c r="P407" s="27"/>
      <c r="Q407" s="27"/>
      <c r="R407" s="14"/>
      <c r="S407" s="14"/>
      <c r="T407" s="14"/>
      <c r="U407" s="14"/>
      <c r="V407" s="66"/>
      <c r="W407" s="14"/>
      <c r="X407" s="27"/>
      <c r="Y407" s="29"/>
      <c r="Z407" s="14"/>
      <c r="AA407" s="27"/>
      <c r="AB407" s="27"/>
      <c r="AC407" s="27"/>
      <c r="AD407" s="14"/>
      <c r="AE407" s="14"/>
      <c r="AF407" s="14"/>
    </row>
    <row r="408" ht="14.25" customHeight="1">
      <c r="A408" s="14"/>
      <c r="B408" s="14"/>
      <c r="C408" s="27"/>
      <c r="D408" s="14"/>
      <c r="F408" s="27"/>
      <c r="G408" s="14"/>
      <c r="H408" s="14"/>
      <c r="I408" s="14"/>
      <c r="J408" s="27"/>
      <c r="K408" s="27"/>
      <c r="L408" s="27"/>
      <c r="M408" s="27"/>
      <c r="N408" s="27"/>
      <c r="O408" s="27"/>
      <c r="P408" s="27"/>
      <c r="Q408" s="27"/>
      <c r="R408" s="14"/>
      <c r="S408" s="14"/>
      <c r="T408" s="14"/>
      <c r="U408" s="14"/>
      <c r="V408" s="66"/>
      <c r="W408" s="14"/>
      <c r="X408" s="27"/>
      <c r="Y408" s="29"/>
      <c r="Z408" s="14"/>
      <c r="AA408" s="27"/>
      <c r="AB408" s="27"/>
      <c r="AC408" s="27"/>
      <c r="AD408" s="14"/>
      <c r="AE408" s="14"/>
      <c r="AF408" s="14"/>
    </row>
    <row r="409" ht="14.25" customHeight="1">
      <c r="A409" s="14"/>
      <c r="B409" s="14"/>
      <c r="C409" s="27"/>
      <c r="D409" s="14"/>
      <c r="F409" s="27"/>
      <c r="G409" s="14"/>
      <c r="H409" s="14"/>
      <c r="I409" s="14"/>
      <c r="J409" s="27"/>
      <c r="K409" s="27"/>
      <c r="L409" s="27"/>
      <c r="M409" s="27"/>
      <c r="N409" s="27"/>
      <c r="O409" s="27"/>
      <c r="P409" s="27"/>
      <c r="Q409" s="27"/>
      <c r="R409" s="14"/>
      <c r="S409" s="14"/>
      <c r="T409" s="14"/>
      <c r="U409" s="14"/>
      <c r="V409" s="66"/>
      <c r="W409" s="14"/>
      <c r="X409" s="27"/>
      <c r="Y409" s="29"/>
      <c r="Z409" s="14"/>
      <c r="AA409" s="27"/>
      <c r="AB409" s="27"/>
      <c r="AC409" s="27"/>
      <c r="AD409" s="14"/>
      <c r="AE409" s="14"/>
      <c r="AF409" s="14"/>
    </row>
    <row r="410" ht="14.25" customHeight="1">
      <c r="A410" s="14"/>
      <c r="B410" s="14"/>
      <c r="C410" s="27"/>
      <c r="D410" s="14"/>
      <c r="F410" s="27"/>
      <c r="G410" s="14"/>
      <c r="H410" s="14"/>
      <c r="I410" s="14"/>
      <c r="J410" s="27"/>
      <c r="K410" s="27"/>
      <c r="L410" s="27"/>
      <c r="M410" s="27"/>
      <c r="N410" s="27"/>
      <c r="O410" s="27"/>
      <c r="P410" s="27"/>
      <c r="Q410" s="27"/>
      <c r="R410" s="14"/>
      <c r="S410" s="14"/>
      <c r="T410" s="14"/>
      <c r="U410" s="14"/>
      <c r="V410" s="66"/>
      <c r="W410" s="14"/>
      <c r="X410" s="27"/>
      <c r="Y410" s="29"/>
      <c r="Z410" s="14"/>
      <c r="AA410" s="27"/>
      <c r="AB410" s="27"/>
      <c r="AC410" s="27"/>
      <c r="AD410" s="14"/>
      <c r="AE410" s="14"/>
      <c r="AF410" s="14"/>
    </row>
    <row r="411" ht="14.25" customHeight="1">
      <c r="A411" s="14"/>
      <c r="B411" s="14"/>
      <c r="C411" s="27"/>
      <c r="D411" s="14"/>
      <c r="F411" s="27"/>
      <c r="G411" s="14"/>
      <c r="H411" s="14"/>
      <c r="I411" s="14"/>
      <c r="J411" s="27"/>
      <c r="K411" s="27"/>
      <c r="L411" s="27"/>
      <c r="M411" s="27"/>
      <c r="N411" s="27"/>
      <c r="O411" s="27"/>
      <c r="P411" s="27"/>
      <c r="Q411" s="27"/>
      <c r="R411" s="14"/>
      <c r="S411" s="14"/>
      <c r="T411" s="14"/>
      <c r="U411" s="14"/>
      <c r="V411" s="66"/>
      <c r="W411" s="14"/>
      <c r="X411" s="27"/>
      <c r="Y411" s="29"/>
      <c r="Z411" s="14"/>
      <c r="AA411" s="27"/>
      <c r="AB411" s="27"/>
      <c r="AC411" s="27"/>
      <c r="AD411" s="14"/>
      <c r="AE411" s="14"/>
      <c r="AF411" s="14"/>
    </row>
    <row r="412" ht="14.25" customHeight="1">
      <c r="A412" s="14"/>
      <c r="B412" s="14"/>
      <c r="C412" s="27"/>
      <c r="D412" s="14"/>
      <c r="F412" s="27"/>
      <c r="G412" s="14"/>
      <c r="H412" s="14"/>
      <c r="I412" s="14"/>
      <c r="J412" s="27"/>
      <c r="K412" s="27"/>
      <c r="L412" s="27"/>
      <c r="M412" s="27"/>
      <c r="N412" s="27"/>
      <c r="O412" s="27"/>
      <c r="P412" s="27"/>
      <c r="Q412" s="27"/>
      <c r="R412" s="14"/>
      <c r="S412" s="14"/>
      <c r="T412" s="14"/>
      <c r="U412" s="14"/>
      <c r="V412" s="66"/>
      <c r="W412" s="14"/>
      <c r="X412" s="27"/>
      <c r="Y412" s="29"/>
      <c r="Z412" s="14"/>
      <c r="AA412" s="27"/>
      <c r="AB412" s="27"/>
      <c r="AC412" s="27"/>
      <c r="AD412" s="14"/>
      <c r="AE412" s="14"/>
      <c r="AF412" s="14"/>
    </row>
    <row r="413" ht="14.25" customHeight="1">
      <c r="A413" s="14"/>
      <c r="B413" s="14"/>
      <c r="C413" s="27"/>
      <c r="D413" s="14"/>
      <c r="F413" s="27"/>
      <c r="G413" s="14"/>
      <c r="H413" s="14"/>
      <c r="I413" s="14"/>
      <c r="J413" s="27"/>
      <c r="K413" s="27"/>
      <c r="L413" s="27"/>
      <c r="M413" s="27"/>
      <c r="N413" s="27"/>
      <c r="O413" s="27"/>
      <c r="P413" s="27"/>
      <c r="Q413" s="27"/>
      <c r="R413" s="14"/>
      <c r="S413" s="14"/>
      <c r="T413" s="14"/>
      <c r="U413" s="14"/>
      <c r="V413" s="66"/>
      <c r="W413" s="14"/>
      <c r="X413" s="27"/>
      <c r="Y413" s="29"/>
      <c r="Z413" s="14"/>
      <c r="AA413" s="27"/>
      <c r="AB413" s="27"/>
      <c r="AC413" s="27"/>
      <c r="AD413" s="14"/>
      <c r="AE413" s="14"/>
      <c r="AF413" s="14"/>
    </row>
    <row r="414" ht="14.25" customHeight="1">
      <c r="A414" s="14"/>
      <c r="B414" s="14"/>
      <c r="C414" s="27"/>
      <c r="D414" s="14"/>
      <c r="F414" s="27"/>
      <c r="G414" s="14"/>
      <c r="H414" s="14"/>
      <c r="I414" s="14"/>
      <c r="J414" s="27"/>
      <c r="K414" s="27"/>
      <c r="L414" s="27"/>
      <c r="M414" s="27"/>
      <c r="N414" s="27"/>
      <c r="O414" s="27"/>
      <c r="P414" s="27"/>
      <c r="Q414" s="27"/>
      <c r="R414" s="14"/>
      <c r="S414" s="14"/>
      <c r="T414" s="14"/>
      <c r="U414" s="14"/>
      <c r="V414" s="66"/>
      <c r="W414" s="14"/>
      <c r="X414" s="27"/>
      <c r="Y414" s="29"/>
      <c r="Z414" s="14"/>
      <c r="AA414" s="27"/>
      <c r="AB414" s="27"/>
      <c r="AC414" s="27"/>
      <c r="AD414" s="14"/>
      <c r="AE414" s="14"/>
      <c r="AF414" s="14"/>
    </row>
    <row r="415" ht="14.25" customHeight="1">
      <c r="A415" s="14"/>
      <c r="B415" s="14"/>
      <c r="C415" s="27"/>
      <c r="D415" s="14"/>
      <c r="F415" s="27"/>
      <c r="G415" s="14"/>
      <c r="H415" s="14"/>
      <c r="I415" s="14"/>
      <c r="J415" s="27"/>
      <c r="K415" s="27"/>
      <c r="L415" s="27"/>
      <c r="M415" s="27"/>
      <c r="N415" s="27"/>
      <c r="O415" s="27"/>
      <c r="P415" s="27"/>
      <c r="Q415" s="27"/>
      <c r="R415" s="14"/>
      <c r="S415" s="14"/>
      <c r="T415" s="14"/>
      <c r="U415" s="14"/>
      <c r="V415" s="66"/>
      <c r="W415" s="14"/>
      <c r="X415" s="27"/>
      <c r="Y415" s="29"/>
      <c r="Z415" s="14"/>
      <c r="AA415" s="27"/>
      <c r="AB415" s="27"/>
      <c r="AC415" s="27"/>
      <c r="AD415" s="14"/>
      <c r="AE415" s="14"/>
      <c r="AF415" s="14"/>
    </row>
    <row r="416" ht="14.25" customHeight="1">
      <c r="A416" s="14"/>
      <c r="B416" s="14"/>
      <c r="C416" s="27"/>
      <c r="D416" s="14"/>
      <c r="F416" s="27"/>
      <c r="G416" s="14"/>
      <c r="H416" s="14"/>
      <c r="I416" s="14"/>
      <c r="J416" s="27"/>
      <c r="K416" s="27"/>
      <c r="L416" s="27"/>
      <c r="M416" s="27"/>
      <c r="N416" s="27"/>
      <c r="O416" s="27"/>
      <c r="P416" s="27"/>
      <c r="Q416" s="27"/>
      <c r="R416" s="14"/>
      <c r="S416" s="14"/>
      <c r="T416" s="14"/>
      <c r="U416" s="14"/>
      <c r="V416" s="66"/>
      <c r="W416" s="14"/>
      <c r="X416" s="27"/>
      <c r="Y416" s="29"/>
      <c r="Z416" s="14"/>
      <c r="AA416" s="27"/>
      <c r="AB416" s="27"/>
      <c r="AC416" s="27"/>
      <c r="AD416" s="14"/>
      <c r="AE416" s="14"/>
      <c r="AF416" s="14"/>
    </row>
    <row r="417" ht="14.25" customHeight="1">
      <c r="A417" s="14"/>
      <c r="B417" s="14"/>
      <c r="C417" s="27"/>
      <c r="D417" s="14"/>
      <c r="F417" s="27"/>
      <c r="G417" s="14"/>
      <c r="H417" s="14"/>
      <c r="I417" s="14"/>
      <c r="J417" s="27"/>
      <c r="K417" s="27"/>
      <c r="L417" s="27"/>
      <c r="M417" s="27"/>
      <c r="N417" s="27"/>
      <c r="O417" s="27"/>
      <c r="P417" s="27"/>
      <c r="Q417" s="27"/>
      <c r="R417" s="14"/>
      <c r="S417" s="14"/>
      <c r="T417" s="14"/>
      <c r="U417" s="14"/>
      <c r="V417" s="66"/>
      <c r="W417" s="14"/>
      <c r="X417" s="27"/>
      <c r="Y417" s="29"/>
      <c r="Z417" s="14"/>
      <c r="AA417" s="27"/>
      <c r="AB417" s="27"/>
      <c r="AC417" s="27"/>
      <c r="AD417" s="14"/>
      <c r="AE417" s="14"/>
      <c r="AF417" s="14"/>
    </row>
    <row r="418" ht="14.25" customHeight="1">
      <c r="A418" s="14"/>
      <c r="B418" s="14"/>
      <c r="C418" s="27"/>
      <c r="D418" s="14"/>
      <c r="F418" s="27"/>
      <c r="G418" s="14"/>
      <c r="H418" s="14"/>
      <c r="I418" s="14"/>
      <c r="J418" s="27"/>
      <c r="K418" s="27"/>
      <c r="L418" s="27"/>
      <c r="M418" s="27"/>
      <c r="N418" s="27"/>
      <c r="O418" s="27"/>
      <c r="P418" s="27"/>
      <c r="Q418" s="27"/>
      <c r="R418" s="14"/>
      <c r="S418" s="14"/>
      <c r="T418" s="14"/>
      <c r="U418" s="14"/>
      <c r="V418" s="66"/>
      <c r="W418" s="14"/>
      <c r="X418" s="27"/>
      <c r="Y418" s="29"/>
      <c r="Z418" s="14"/>
      <c r="AA418" s="27"/>
      <c r="AB418" s="27"/>
      <c r="AC418" s="27"/>
      <c r="AD418" s="14"/>
      <c r="AE418" s="14"/>
      <c r="AF418" s="14"/>
    </row>
    <row r="419" ht="14.25" customHeight="1">
      <c r="A419" s="14"/>
      <c r="B419" s="14"/>
      <c r="C419" s="27"/>
      <c r="D419" s="14"/>
      <c r="F419" s="27"/>
      <c r="G419" s="14"/>
      <c r="H419" s="14"/>
      <c r="I419" s="14"/>
      <c r="J419" s="27"/>
      <c r="K419" s="27"/>
      <c r="L419" s="27"/>
      <c r="M419" s="27"/>
      <c r="N419" s="27"/>
      <c r="O419" s="27"/>
      <c r="P419" s="27"/>
      <c r="Q419" s="27"/>
      <c r="R419" s="14"/>
      <c r="S419" s="14"/>
      <c r="T419" s="14"/>
      <c r="U419" s="14"/>
      <c r="V419" s="66"/>
      <c r="W419" s="14"/>
      <c r="X419" s="27"/>
      <c r="Y419" s="29"/>
      <c r="Z419" s="14"/>
      <c r="AA419" s="27"/>
      <c r="AB419" s="27"/>
      <c r="AC419" s="27"/>
      <c r="AD419" s="14"/>
      <c r="AE419" s="14"/>
      <c r="AF419" s="14"/>
    </row>
    <row r="420" ht="14.25" customHeight="1">
      <c r="A420" s="14"/>
      <c r="B420" s="14"/>
      <c r="C420" s="27"/>
      <c r="D420" s="14"/>
      <c r="F420" s="27"/>
      <c r="G420" s="14"/>
      <c r="H420" s="14"/>
      <c r="I420" s="14"/>
      <c r="J420" s="27"/>
      <c r="K420" s="27"/>
      <c r="L420" s="27"/>
      <c r="M420" s="27"/>
      <c r="N420" s="27"/>
      <c r="O420" s="27"/>
      <c r="P420" s="27"/>
      <c r="Q420" s="27"/>
      <c r="R420" s="14"/>
      <c r="S420" s="14"/>
      <c r="T420" s="14"/>
      <c r="U420" s="14"/>
      <c r="V420" s="66"/>
      <c r="W420" s="14"/>
      <c r="X420" s="27"/>
      <c r="Y420" s="29"/>
      <c r="Z420" s="14"/>
      <c r="AA420" s="27"/>
      <c r="AB420" s="27"/>
      <c r="AC420" s="27"/>
      <c r="AD420" s="14"/>
      <c r="AE420" s="14"/>
      <c r="AF420" s="14"/>
    </row>
    <row r="421" ht="14.25" customHeight="1">
      <c r="A421" s="14"/>
      <c r="B421" s="14"/>
      <c r="C421" s="27"/>
      <c r="D421" s="14"/>
      <c r="F421" s="27"/>
      <c r="G421" s="14"/>
      <c r="H421" s="14"/>
      <c r="I421" s="14"/>
      <c r="J421" s="27"/>
      <c r="K421" s="27"/>
      <c r="L421" s="27"/>
      <c r="M421" s="27"/>
      <c r="N421" s="27"/>
      <c r="O421" s="27"/>
      <c r="P421" s="27"/>
      <c r="Q421" s="27"/>
      <c r="R421" s="14"/>
      <c r="S421" s="14"/>
      <c r="T421" s="14"/>
      <c r="U421" s="14"/>
      <c r="V421" s="66"/>
      <c r="W421" s="14"/>
      <c r="X421" s="27"/>
      <c r="Y421" s="29"/>
      <c r="Z421" s="14"/>
      <c r="AA421" s="27"/>
      <c r="AB421" s="27"/>
      <c r="AC421" s="27"/>
      <c r="AD421" s="14"/>
      <c r="AE421" s="14"/>
      <c r="AF421" s="14"/>
    </row>
    <row r="422" ht="14.25" customHeight="1">
      <c r="A422" s="14"/>
      <c r="B422" s="14"/>
      <c r="C422" s="27"/>
      <c r="D422" s="14"/>
      <c r="F422" s="27"/>
      <c r="G422" s="14"/>
      <c r="H422" s="14"/>
      <c r="I422" s="14"/>
      <c r="J422" s="27"/>
      <c r="K422" s="27"/>
      <c r="L422" s="27"/>
      <c r="M422" s="27"/>
      <c r="N422" s="27"/>
      <c r="O422" s="27"/>
      <c r="P422" s="27"/>
      <c r="Q422" s="27"/>
      <c r="R422" s="14"/>
      <c r="S422" s="14"/>
      <c r="T422" s="14"/>
      <c r="U422" s="14"/>
      <c r="V422" s="66"/>
      <c r="W422" s="14"/>
      <c r="X422" s="27"/>
      <c r="Y422" s="29"/>
      <c r="Z422" s="14"/>
      <c r="AA422" s="27"/>
      <c r="AB422" s="27"/>
      <c r="AC422" s="27"/>
      <c r="AD422" s="14"/>
      <c r="AE422" s="14"/>
      <c r="AF422" s="14"/>
    </row>
    <row r="423" ht="14.25" customHeight="1">
      <c r="A423" s="14"/>
      <c r="B423" s="14"/>
      <c r="C423" s="27"/>
      <c r="D423" s="14"/>
      <c r="F423" s="27"/>
      <c r="G423" s="14"/>
      <c r="H423" s="14"/>
      <c r="I423" s="14"/>
      <c r="J423" s="27"/>
      <c r="K423" s="27"/>
      <c r="L423" s="27"/>
      <c r="M423" s="27"/>
      <c r="N423" s="27"/>
      <c r="O423" s="27"/>
      <c r="P423" s="27"/>
      <c r="Q423" s="27"/>
      <c r="R423" s="14"/>
      <c r="S423" s="14"/>
      <c r="T423" s="14"/>
      <c r="U423" s="14"/>
      <c r="V423" s="66"/>
      <c r="W423" s="14"/>
      <c r="X423" s="27"/>
      <c r="Y423" s="29"/>
      <c r="Z423" s="14"/>
      <c r="AA423" s="27"/>
      <c r="AB423" s="27"/>
      <c r="AC423" s="27"/>
      <c r="AD423" s="14"/>
      <c r="AE423" s="14"/>
      <c r="AF423" s="14"/>
    </row>
    <row r="424" ht="14.25" customHeight="1">
      <c r="A424" s="14"/>
      <c r="B424" s="14"/>
      <c r="C424" s="27"/>
      <c r="D424" s="14"/>
      <c r="F424" s="27"/>
      <c r="G424" s="14"/>
      <c r="H424" s="14"/>
      <c r="I424" s="14"/>
      <c r="J424" s="27"/>
      <c r="K424" s="27"/>
      <c r="L424" s="27"/>
      <c r="M424" s="27"/>
      <c r="N424" s="27"/>
      <c r="O424" s="27"/>
      <c r="P424" s="27"/>
      <c r="Q424" s="27"/>
      <c r="R424" s="14"/>
      <c r="S424" s="14"/>
      <c r="T424" s="14"/>
      <c r="U424" s="14"/>
      <c r="V424" s="66"/>
      <c r="W424" s="14"/>
      <c r="X424" s="27"/>
      <c r="Y424" s="29"/>
      <c r="Z424" s="14"/>
      <c r="AA424" s="27"/>
      <c r="AB424" s="27"/>
      <c r="AC424" s="27"/>
      <c r="AD424" s="14"/>
      <c r="AE424" s="14"/>
      <c r="AF424" s="14"/>
    </row>
    <row r="425" ht="14.25" customHeight="1">
      <c r="A425" s="14"/>
      <c r="B425" s="14"/>
      <c r="C425" s="27"/>
      <c r="D425" s="14"/>
      <c r="F425" s="27"/>
      <c r="G425" s="14"/>
      <c r="H425" s="14"/>
      <c r="I425" s="14"/>
      <c r="J425" s="27"/>
      <c r="K425" s="27"/>
      <c r="L425" s="27"/>
      <c r="M425" s="27"/>
      <c r="N425" s="27"/>
      <c r="O425" s="27"/>
      <c r="P425" s="27"/>
      <c r="Q425" s="27"/>
      <c r="R425" s="14"/>
      <c r="S425" s="14"/>
      <c r="T425" s="14"/>
      <c r="U425" s="14"/>
      <c r="V425" s="66"/>
      <c r="W425" s="14"/>
      <c r="X425" s="27"/>
      <c r="Y425" s="29"/>
      <c r="Z425" s="14"/>
      <c r="AA425" s="27"/>
      <c r="AB425" s="27"/>
      <c r="AC425" s="27"/>
      <c r="AD425" s="14"/>
      <c r="AE425" s="14"/>
      <c r="AF425" s="14"/>
    </row>
    <row r="426" ht="14.25" customHeight="1">
      <c r="A426" s="14"/>
      <c r="B426" s="14"/>
      <c r="C426" s="27"/>
      <c r="D426" s="14"/>
      <c r="F426" s="27"/>
      <c r="G426" s="14"/>
      <c r="H426" s="14"/>
      <c r="I426" s="14"/>
      <c r="J426" s="27"/>
      <c r="K426" s="27"/>
      <c r="L426" s="27"/>
      <c r="M426" s="27"/>
      <c r="N426" s="27"/>
      <c r="O426" s="27"/>
      <c r="P426" s="27"/>
      <c r="Q426" s="27"/>
      <c r="R426" s="14"/>
      <c r="S426" s="14"/>
      <c r="T426" s="14"/>
      <c r="U426" s="14"/>
      <c r="V426" s="66"/>
      <c r="W426" s="14"/>
      <c r="X426" s="27"/>
      <c r="Y426" s="29"/>
      <c r="Z426" s="14"/>
      <c r="AA426" s="27"/>
      <c r="AB426" s="27"/>
      <c r="AC426" s="27"/>
      <c r="AD426" s="14"/>
      <c r="AE426" s="14"/>
      <c r="AF426" s="14"/>
    </row>
    <row r="427" ht="14.25" customHeight="1">
      <c r="A427" s="14"/>
      <c r="B427" s="14"/>
      <c r="C427" s="27"/>
      <c r="D427" s="14"/>
      <c r="F427" s="27"/>
      <c r="G427" s="14"/>
      <c r="H427" s="14"/>
      <c r="I427" s="14"/>
      <c r="J427" s="27"/>
      <c r="K427" s="27"/>
      <c r="L427" s="27"/>
      <c r="M427" s="27"/>
      <c r="N427" s="27"/>
      <c r="O427" s="27"/>
      <c r="P427" s="27"/>
      <c r="Q427" s="27"/>
      <c r="R427" s="14"/>
      <c r="S427" s="14"/>
      <c r="T427" s="14"/>
      <c r="U427" s="14"/>
      <c r="V427" s="66"/>
      <c r="W427" s="14"/>
      <c r="X427" s="27"/>
      <c r="Y427" s="29"/>
      <c r="Z427" s="14"/>
      <c r="AA427" s="27"/>
      <c r="AB427" s="27"/>
      <c r="AC427" s="27"/>
      <c r="AD427" s="14"/>
      <c r="AE427" s="14"/>
      <c r="AF427" s="14"/>
    </row>
    <row r="428" ht="14.25" customHeight="1">
      <c r="A428" s="14"/>
      <c r="B428" s="14"/>
      <c r="C428" s="27"/>
      <c r="D428" s="14"/>
      <c r="F428" s="27"/>
      <c r="G428" s="14"/>
      <c r="H428" s="14"/>
      <c r="I428" s="14"/>
      <c r="J428" s="27"/>
      <c r="K428" s="27"/>
      <c r="L428" s="27"/>
      <c r="M428" s="27"/>
      <c r="N428" s="27"/>
      <c r="O428" s="27"/>
      <c r="P428" s="27"/>
      <c r="Q428" s="27"/>
      <c r="R428" s="14"/>
      <c r="S428" s="14"/>
      <c r="T428" s="14"/>
      <c r="U428" s="14"/>
      <c r="V428" s="66"/>
      <c r="W428" s="14"/>
      <c r="X428" s="27"/>
      <c r="Y428" s="29"/>
      <c r="Z428" s="14"/>
      <c r="AA428" s="27"/>
      <c r="AB428" s="27"/>
      <c r="AC428" s="27"/>
      <c r="AD428" s="14"/>
      <c r="AE428" s="14"/>
      <c r="AF428" s="14"/>
    </row>
    <row r="429" ht="14.25" customHeight="1">
      <c r="A429" s="14"/>
      <c r="B429" s="14"/>
      <c r="C429" s="27"/>
      <c r="D429" s="14"/>
      <c r="F429" s="27"/>
      <c r="G429" s="14"/>
      <c r="H429" s="14"/>
      <c r="I429" s="14"/>
      <c r="J429" s="27"/>
      <c r="K429" s="27"/>
      <c r="L429" s="27"/>
      <c r="M429" s="27"/>
      <c r="N429" s="27"/>
      <c r="O429" s="27"/>
      <c r="P429" s="27"/>
      <c r="Q429" s="27"/>
      <c r="R429" s="14"/>
      <c r="S429" s="14"/>
      <c r="T429" s="14"/>
      <c r="U429" s="14"/>
      <c r="V429" s="66"/>
      <c r="W429" s="14"/>
      <c r="X429" s="27"/>
      <c r="Y429" s="29"/>
      <c r="Z429" s="14"/>
      <c r="AA429" s="27"/>
      <c r="AB429" s="27"/>
      <c r="AC429" s="27"/>
      <c r="AD429" s="14"/>
      <c r="AE429" s="14"/>
      <c r="AF429" s="14"/>
    </row>
    <row r="430" ht="14.25" customHeight="1">
      <c r="A430" s="14"/>
      <c r="B430" s="14"/>
      <c r="C430" s="27"/>
      <c r="D430" s="14"/>
      <c r="F430" s="27"/>
      <c r="G430" s="14"/>
      <c r="H430" s="14"/>
      <c r="I430" s="14"/>
      <c r="J430" s="27"/>
      <c r="K430" s="27"/>
      <c r="L430" s="27"/>
      <c r="M430" s="27"/>
      <c r="N430" s="27"/>
      <c r="O430" s="27"/>
      <c r="P430" s="27"/>
      <c r="Q430" s="27"/>
      <c r="R430" s="14"/>
      <c r="S430" s="14"/>
      <c r="T430" s="14"/>
      <c r="U430" s="14"/>
      <c r="V430" s="66"/>
      <c r="W430" s="14"/>
      <c r="X430" s="27"/>
      <c r="Y430" s="29"/>
      <c r="Z430" s="14"/>
      <c r="AA430" s="27"/>
      <c r="AB430" s="27"/>
      <c r="AC430" s="27"/>
      <c r="AD430" s="14"/>
      <c r="AE430" s="14"/>
      <c r="AF430" s="14"/>
    </row>
    <row r="431" ht="14.25" customHeight="1">
      <c r="A431" s="14"/>
      <c r="B431" s="14"/>
      <c r="C431" s="27"/>
      <c r="D431" s="14"/>
      <c r="F431" s="27"/>
      <c r="G431" s="14"/>
      <c r="H431" s="14"/>
      <c r="I431" s="14"/>
      <c r="J431" s="27"/>
      <c r="K431" s="27"/>
      <c r="L431" s="27"/>
      <c r="M431" s="27"/>
      <c r="N431" s="27"/>
      <c r="O431" s="27"/>
      <c r="P431" s="27"/>
      <c r="Q431" s="27"/>
      <c r="R431" s="14"/>
      <c r="S431" s="14"/>
      <c r="T431" s="14"/>
      <c r="U431" s="14"/>
      <c r="V431" s="66"/>
      <c r="W431" s="14"/>
      <c r="X431" s="27"/>
      <c r="Y431" s="29"/>
      <c r="Z431" s="14"/>
      <c r="AA431" s="27"/>
      <c r="AB431" s="27"/>
      <c r="AC431" s="27"/>
      <c r="AD431" s="14"/>
      <c r="AE431" s="14"/>
      <c r="AF431" s="14"/>
    </row>
    <row r="432" ht="14.25" customHeight="1">
      <c r="A432" s="14"/>
      <c r="B432" s="14"/>
      <c r="C432" s="27"/>
      <c r="D432" s="14"/>
      <c r="F432" s="27"/>
      <c r="G432" s="14"/>
      <c r="H432" s="14"/>
      <c r="I432" s="14"/>
      <c r="J432" s="27"/>
      <c r="K432" s="27"/>
      <c r="L432" s="27"/>
      <c r="M432" s="27"/>
      <c r="N432" s="27"/>
      <c r="O432" s="27"/>
      <c r="P432" s="27"/>
      <c r="Q432" s="27"/>
      <c r="R432" s="14"/>
      <c r="S432" s="14"/>
      <c r="T432" s="14"/>
      <c r="U432" s="14"/>
      <c r="V432" s="66"/>
      <c r="W432" s="14"/>
      <c r="X432" s="27"/>
      <c r="Y432" s="29"/>
      <c r="Z432" s="14"/>
      <c r="AA432" s="27"/>
      <c r="AB432" s="27"/>
      <c r="AC432" s="27"/>
      <c r="AD432" s="14"/>
      <c r="AE432" s="14"/>
      <c r="AF432" s="14"/>
    </row>
    <row r="433" ht="14.25" customHeight="1">
      <c r="A433" s="14"/>
      <c r="B433" s="14"/>
      <c r="C433" s="27"/>
      <c r="D433" s="14"/>
      <c r="F433" s="27"/>
      <c r="G433" s="14"/>
      <c r="H433" s="14"/>
      <c r="I433" s="14"/>
      <c r="J433" s="27"/>
      <c r="K433" s="27"/>
      <c r="L433" s="27"/>
      <c r="M433" s="27"/>
      <c r="N433" s="27"/>
      <c r="O433" s="27"/>
      <c r="P433" s="27"/>
      <c r="Q433" s="27"/>
      <c r="R433" s="14"/>
      <c r="S433" s="14"/>
      <c r="T433" s="14"/>
      <c r="U433" s="14"/>
      <c r="V433" s="66"/>
      <c r="W433" s="14"/>
      <c r="X433" s="27"/>
      <c r="Y433" s="29"/>
      <c r="Z433" s="14"/>
      <c r="AA433" s="27"/>
      <c r="AB433" s="27"/>
      <c r="AC433" s="27"/>
      <c r="AD433" s="14"/>
      <c r="AE433" s="14"/>
      <c r="AF433" s="14"/>
    </row>
    <row r="434" ht="14.25" customHeight="1">
      <c r="A434" s="14"/>
      <c r="B434" s="14"/>
      <c r="C434" s="27"/>
      <c r="D434" s="14"/>
      <c r="F434" s="27"/>
      <c r="G434" s="14"/>
      <c r="H434" s="14"/>
      <c r="I434" s="14"/>
      <c r="J434" s="27"/>
      <c r="K434" s="27"/>
      <c r="L434" s="27"/>
      <c r="M434" s="27"/>
      <c r="N434" s="27"/>
      <c r="O434" s="27"/>
      <c r="P434" s="27"/>
      <c r="Q434" s="27"/>
      <c r="R434" s="14"/>
      <c r="S434" s="14"/>
      <c r="T434" s="14"/>
      <c r="U434" s="14"/>
      <c r="V434" s="66"/>
      <c r="W434" s="14"/>
      <c r="X434" s="27"/>
      <c r="Y434" s="29"/>
      <c r="Z434" s="14"/>
      <c r="AA434" s="27"/>
      <c r="AB434" s="27"/>
      <c r="AC434" s="27"/>
      <c r="AD434" s="14"/>
      <c r="AE434" s="14"/>
      <c r="AF434" s="14"/>
    </row>
    <row r="435" ht="14.25" customHeight="1">
      <c r="A435" s="14"/>
      <c r="B435" s="14"/>
      <c r="C435" s="27"/>
      <c r="D435" s="14"/>
      <c r="F435" s="27"/>
      <c r="G435" s="14"/>
      <c r="H435" s="14"/>
      <c r="I435" s="14"/>
      <c r="J435" s="27"/>
      <c r="K435" s="27"/>
      <c r="L435" s="27"/>
      <c r="M435" s="27"/>
      <c r="N435" s="27"/>
      <c r="O435" s="27"/>
      <c r="P435" s="27"/>
      <c r="Q435" s="27"/>
      <c r="R435" s="14"/>
      <c r="S435" s="14"/>
      <c r="T435" s="14"/>
      <c r="U435" s="14"/>
      <c r="V435" s="66"/>
      <c r="W435" s="14"/>
      <c r="X435" s="27"/>
      <c r="Y435" s="29"/>
      <c r="Z435" s="14"/>
      <c r="AA435" s="27"/>
      <c r="AB435" s="27"/>
      <c r="AC435" s="27"/>
      <c r="AD435" s="14"/>
      <c r="AE435" s="14"/>
      <c r="AF435" s="14"/>
    </row>
    <row r="436" ht="14.25" customHeight="1">
      <c r="A436" s="14"/>
      <c r="B436" s="14"/>
      <c r="C436" s="27"/>
      <c r="D436" s="14"/>
      <c r="F436" s="27"/>
      <c r="G436" s="14"/>
      <c r="H436" s="14"/>
      <c r="I436" s="14"/>
      <c r="J436" s="27"/>
      <c r="K436" s="27"/>
      <c r="L436" s="27"/>
      <c r="M436" s="27"/>
      <c r="N436" s="27"/>
      <c r="O436" s="27"/>
      <c r="P436" s="27"/>
      <c r="Q436" s="27"/>
      <c r="R436" s="14"/>
      <c r="S436" s="14"/>
      <c r="T436" s="14"/>
      <c r="U436" s="14"/>
      <c r="V436" s="66"/>
      <c r="W436" s="14"/>
      <c r="X436" s="27"/>
      <c r="Y436" s="29"/>
      <c r="Z436" s="14"/>
      <c r="AA436" s="27"/>
      <c r="AB436" s="27"/>
      <c r="AC436" s="27"/>
      <c r="AD436" s="14"/>
      <c r="AE436" s="14"/>
      <c r="AF436" s="14"/>
    </row>
    <row r="437" ht="14.25" customHeight="1">
      <c r="A437" s="14"/>
      <c r="B437" s="14"/>
      <c r="C437" s="27"/>
      <c r="D437" s="14"/>
      <c r="F437" s="27"/>
      <c r="G437" s="14"/>
      <c r="H437" s="14"/>
      <c r="I437" s="14"/>
      <c r="J437" s="27"/>
      <c r="K437" s="27"/>
      <c r="L437" s="27"/>
      <c r="M437" s="27"/>
      <c r="N437" s="27"/>
      <c r="O437" s="27"/>
      <c r="P437" s="27"/>
      <c r="Q437" s="27"/>
      <c r="R437" s="14"/>
      <c r="S437" s="14"/>
      <c r="T437" s="14"/>
      <c r="U437" s="14"/>
      <c r="V437" s="66"/>
      <c r="W437" s="14"/>
      <c r="X437" s="27"/>
      <c r="Y437" s="29"/>
      <c r="Z437" s="14"/>
      <c r="AA437" s="27"/>
      <c r="AB437" s="27"/>
      <c r="AC437" s="27"/>
      <c r="AD437" s="14"/>
      <c r="AE437" s="14"/>
      <c r="AF437" s="14"/>
    </row>
    <row r="438" ht="14.25" customHeight="1">
      <c r="A438" s="14"/>
      <c r="B438" s="14"/>
      <c r="C438" s="27"/>
      <c r="D438" s="14"/>
      <c r="F438" s="27"/>
      <c r="G438" s="14"/>
      <c r="H438" s="14"/>
      <c r="I438" s="14"/>
      <c r="J438" s="27"/>
      <c r="K438" s="27"/>
      <c r="L438" s="27"/>
      <c r="M438" s="27"/>
      <c r="N438" s="27"/>
      <c r="O438" s="27"/>
      <c r="P438" s="27"/>
      <c r="Q438" s="27"/>
      <c r="R438" s="14"/>
      <c r="S438" s="14"/>
      <c r="T438" s="14"/>
      <c r="U438" s="14"/>
      <c r="V438" s="66"/>
      <c r="W438" s="14"/>
      <c r="X438" s="27"/>
      <c r="Y438" s="29"/>
      <c r="Z438" s="14"/>
      <c r="AA438" s="27"/>
      <c r="AB438" s="27"/>
      <c r="AC438" s="27"/>
      <c r="AD438" s="14"/>
      <c r="AE438" s="14"/>
      <c r="AF438" s="14"/>
    </row>
    <row r="439" ht="14.25" customHeight="1">
      <c r="A439" s="14"/>
      <c r="B439" s="14"/>
      <c r="C439" s="27"/>
      <c r="D439" s="14"/>
      <c r="F439" s="27"/>
      <c r="G439" s="14"/>
      <c r="H439" s="14"/>
      <c r="I439" s="14"/>
      <c r="J439" s="27"/>
      <c r="K439" s="27"/>
      <c r="L439" s="27"/>
      <c r="M439" s="27"/>
      <c r="N439" s="27"/>
      <c r="O439" s="27"/>
      <c r="P439" s="27"/>
      <c r="Q439" s="27"/>
      <c r="R439" s="14"/>
      <c r="S439" s="14"/>
      <c r="T439" s="14"/>
      <c r="U439" s="14"/>
      <c r="V439" s="66"/>
      <c r="W439" s="14"/>
      <c r="X439" s="27"/>
      <c r="Y439" s="29"/>
      <c r="Z439" s="14"/>
      <c r="AA439" s="27"/>
      <c r="AB439" s="27"/>
      <c r="AC439" s="27"/>
      <c r="AD439" s="14"/>
      <c r="AE439" s="14"/>
      <c r="AF439" s="14"/>
    </row>
    <row r="440" ht="14.25" customHeight="1">
      <c r="A440" s="14"/>
      <c r="B440" s="14"/>
      <c r="C440" s="27"/>
      <c r="D440" s="14"/>
      <c r="F440" s="27"/>
      <c r="G440" s="14"/>
      <c r="H440" s="14"/>
      <c r="I440" s="14"/>
      <c r="J440" s="27"/>
      <c r="K440" s="27"/>
      <c r="L440" s="27"/>
      <c r="M440" s="27"/>
      <c r="N440" s="27"/>
      <c r="O440" s="27"/>
      <c r="P440" s="27"/>
      <c r="Q440" s="27"/>
      <c r="R440" s="14"/>
      <c r="S440" s="14"/>
      <c r="T440" s="14"/>
      <c r="U440" s="14"/>
      <c r="V440" s="66"/>
      <c r="W440" s="14"/>
      <c r="X440" s="27"/>
      <c r="Y440" s="29"/>
      <c r="Z440" s="14"/>
      <c r="AA440" s="27"/>
      <c r="AB440" s="27"/>
      <c r="AC440" s="27"/>
      <c r="AD440" s="14"/>
      <c r="AE440" s="14"/>
      <c r="AF440" s="14"/>
    </row>
    <row r="441" ht="14.25" customHeight="1">
      <c r="A441" s="14"/>
      <c r="B441" s="14"/>
      <c r="C441" s="27"/>
      <c r="D441" s="14"/>
      <c r="F441" s="27"/>
      <c r="G441" s="14"/>
      <c r="H441" s="14"/>
      <c r="I441" s="14"/>
      <c r="J441" s="27"/>
      <c r="K441" s="27"/>
      <c r="L441" s="27"/>
      <c r="M441" s="27"/>
      <c r="N441" s="27"/>
      <c r="O441" s="27"/>
      <c r="P441" s="27"/>
      <c r="Q441" s="27"/>
      <c r="R441" s="14"/>
      <c r="S441" s="14"/>
      <c r="T441" s="14"/>
      <c r="U441" s="14"/>
      <c r="V441" s="66"/>
      <c r="W441" s="14"/>
      <c r="X441" s="27"/>
      <c r="Y441" s="29"/>
      <c r="Z441" s="14"/>
      <c r="AA441" s="27"/>
      <c r="AB441" s="27"/>
      <c r="AC441" s="27"/>
      <c r="AD441" s="14"/>
      <c r="AE441" s="14"/>
      <c r="AF441" s="14"/>
    </row>
    <row r="442" ht="14.25" customHeight="1">
      <c r="A442" s="14"/>
      <c r="B442" s="14"/>
      <c r="C442" s="27"/>
      <c r="D442" s="14"/>
      <c r="F442" s="27"/>
      <c r="G442" s="14"/>
      <c r="H442" s="14"/>
      <c r="I442" s="14"/>
      <c r="J442" s="27"/>
      <c r="K442" s="27"/>
      <c r="L442" s="27"/>
      <c r="M442" s="27"/>
      <c r="N442" s="27"/>
      <c r="O442" s="27"/>
      <c r="P442" s="27"/>
      <c r="Q442" s="27"/>
      <c r="R442" s="14"/>
      <c r="S442" s="14"/>
      <c r="T442" s="14"/>
      <c r="U442" s="14"/>
      <c r="V442" s="66"/>
      <c r="W442" s="14"/>
      <c r="X442" s="27"/>
      <c r="Y442" s="29"/>
      <c r="Z442" s="14"/>
      <c r="AA442" s="27"/>
      <c r="AB442" s="27"/>
      <c r="AC442" s="27"/>
      <c r="AD442" s="14"/>
      <c r="AE442" s="14"/>
      <c r="AF442" s="14"/>
    </row>
    <row r="443" ht="14.25" customHeight="1">
      <c r="A443" s="14"/>
      <c r="B443" s="14"/>
      <c r="C443" s="27"/>
      <c r="D443" s="14"/>
      <c r="F443" s="27"/>
      <c r="G443" s="14"/>
      <c r="H443" s="14"/>
      <c r="I443" s="14"/>
      <c r="J443" s="27"/>
      <c r="K443" s="27"/>
      <c r="L443" s="27"/>
      <c r="M443" s="27"/>
      <c r="N443" s="27"/>
      <c r="O443" s="27"/>
      <c r="P443" s="27"/>
      <c r="Q443" s="27"/>
      <c r="R443" s="14"/>
      <c r="S443" s="14"/>
      <c r="T443" s="14"/>
      <c r="U443" s="14"/>
      <c r="V443" s="66"/>
      <c r="W443" s="14"/>
      <c r="X443" s="27"/>
      <c r="Y443" s="29"/>
      <c r="Z443" s="14"/>
      <c r="AA443" s="27"/>
      <c r="AB443" s="27"/>
      <c r="AC443" s="27"/>
      <c r="AD443" s="14"/>
      <c r="AE443" s="14"/>
      <c r="AF443" s="14"/>
    </row>
    <row r="444" ht="14.25" customHeight="1">
      <c r="A444" s="14"/>
      <c r="B444" s="14"/>
      <c r="C444" s="27"/>
      <c r="D444" s="14"/>
      <c r="F444" s="27"/>
      <c r="G444" s="14"/>
      <c r="H444" s="14"/>
      <c r="I444" s="14"/>
      <c r="J444" s="27"/>
      <c r="K444" s="27"/>
      <c r="L444" s="27"/>
      <c r="M444" s="27"/>
      <c r="N444" s="27"/>
      <c r="O444" s="27"/>
      <c r="P444" s="27"/>
      <c r="Q444" s="27"/>
      <c r="R444" s="14"/>
      <c r="S444" s="14"/>
      <c r="T444" s="14"/>
      <c r="U444" s="14"/>
      <c r="V444" s="66"/>
      <c r="W444" s="14"/>
      <c r="X444" s="27"/>
      <c r="Y444" s="29"/>
      <c r="Z444" s="14"/>
      <c r="AA444" s="27"/>
      <c r="AB444" s="27"/>
      <c r="AC444" s="27"/>
      <c r="AD444" s="14"/>
      <c r="AE444" s="14"/>
      <c r="AF444" s="14"/>
    </row>
    <row r="445" ht="14.25" customHeight="1">
      <c r="A445" s="14"/>
      <c r="B445" s="14"/>
      <c r="C445" s="27"/>
      <c r="D445" s="14"/>
      <c r="F445" s="27"/>
      <c r="G445" s="14"/>
      <c r="H445" s="14"/>
      <c r="I445" s="14"/>
      <c r="J445" s="27"/>
      <c r="K445" s="27"/>
      <c r="L445" s="27"/>
      <c r="M445" s="27"/>
      <c r="N445" s="27"/>
      <c r="O445" s="27"/>
      <c r="P445" s="27"/>
      <c r="Q445" s="27"/>
      <c r="R445" s="14"/>
      <c r="S445" s="14"/>
      <c r="T445" s="14"/>
      <c r="U445" s="14"/>
      <c r="V445" s="66"/>
      <c r="W445" s="14"/>
      <c r="X445" s="27"/>
      <c r="Y445" s="29"/>
      <c r="Z445" s="14"/>
      <c r="AA445" s="27"/>
      <c r="AB445" s="27"/>
      <c r="AC445" s="27"/>
      <c r="AD445" s="14"/>
      <c r="AE445" s="14"/>
      <c r="AF445" s="14"/>
    </row>
    <row r="446" ht="14.25" customHeight="1">
      <c r="A446" s="14"/>
      <c r="B446" s="14"/>
      <c r="C446" s="27"/>
      <c r="D446" s="14"/>
      <c r="F446" s="27"/>
      <c r="G446" s="14"/>
      <c r="H446" s="14"/>
      <c r="I446" s="14"/>
      <c r="J446" s="27"/>
      <c r="K446" s="27"/>
      <c r="L446" s="27"/>
      <c r="M446" s="27"/>
      <c r="N446" s="27"/>
      <c r="O446" s="27"/>
      <c r="P446" s="27"/>
      <c r="Q446" s="27"/>
      <c r="R446" s="14"/>
      <c r="S446" s="14"/>
      <c r="T446" s="14"/>
      <c r="U446" s="14"/>
      <c r="V446" s="66"/>
      <c r="W446" s="14"/>
      <c r="X446" s="27"/>
      <c r="Y446" s="29"/>
      <c r="Z446" s="14"/>
      <c r="AA446" s="27"/>
      <c r="AB446" s="27"/>
      <c r="AC446" s="27"/>
      <c r="AD446" s="14"/>
      <c r="AE446" s="14"/>
      <c r="AF446" s="14"/>
    </row>
    <row r="447" ht="14.25" customHeight="1">
      <c r="A447" s="14"/>
      <c r="B447" s="14"/>
      <c r="C447" s="27"/>
      <c r="D447" s="14"/>
      <c r="F447" s="27"/>
      <c r="G447" s="14"/>
      <c r="H447" s="14"/>
      <c r="I447" s="14"/>
      <c r="J447" s="27"/>
      <c r="K447" s="27"/>
      <c r="L447" s="27"/>
      <c r="M447" s="27"/>
      <c r="N447" s="27"/>
      <c r="O447" s="27"/>
      <c r="P447" s="27"/>
      <c r="Q447" s="27"/>
      <c r="R447" s="14"/>
      <c r="S447" s="14"/>
      <c r="T447" s="14"/>
      <c r="U447" s="14"/>
      <c r="V447" s="66"/>
      <c r="W447" s="14"/>
      <c r="X447" s="27"/>
      <c r="Y447" s="29"/>
      <c r="Z447" s="14"/>
      <c r="AA447" s="27"/>
      <c r="AB447" s="27"/>
      <c r="AC447" s="27"/>
      <c r="AD447" s="14"/>
      <c r="AE447" s="14"/>
      <c r="AF447" s="14"/>
    </row>
    <row r="448" ht="14.25" customHeight="1">
      <c r="A448" s="14"/>
      <c r="B448" s="14"/>
      <c r="C448" s="27"/>
      <c r="D448" s="14"/>
      <c r="F448" s="27"/>
      <c r="G448" s="14"/>
      <c r="H448" s="14"/>
      <c r="I448" s="14"/>
      <c r="J448" s="27"/>
      <c r="K448" s="27"/>
      <c r="L448" s="27"/>
      <c r="M448" s="27"/>
      <c r="N448" s="27"/>
      <c r="O448" s="27"/>
      <c r="P448" s="27"/>
      <c r="Q448" s="27"/>
      <c r="R448" s="14"/>
      <c r="S448" s="14"/>
      <c r="T448" s="14"/>
      <c r="U448" s="14"/>
      <c r="V448" s="66"/>
      <c r="W448" s="14"/>
      <c r="X448" s="27"/>
      <c r="Y448" s="29"/>
      <c r="Z448" s="14"/>
      <c r="AA448" s="27"/>
      <c r="AB448" s="27"/>
      <c r="AC448" s="27"/>
      <c r="AD448" s="14"/>
      <c r="AE448" s="14"/>
      <c r="AF448" s="14"/>
    </row>
    <row r="449" ht="14.25" customHeight="1">
      <c r="A449" s="14"/>
      <c r="B449" s="14"/>
      <c r="C449" s="27"/>
      <c r="D449" s="14"/>
      <c r="F449" s="27"/>
      <c r="G449" s="14"/>
      <c r="H449" s="14"/>
      <c r="I449" s="14"/>
      <c r="J449" s="27"/>
      <c r="K449" s="27"/>
      <c r="L449" s="27"/>
      <c r="M449" s="27"/>
      <c r="N449" s="27"/>
      <c r="O449" s="27"/>
      <c r="P449" s="27"/>
      <c r="Q449" s="27"/>
      <c r="R449" s="14"/>
      <c r="S449" s="14"/>
      <c r="T449" s="14"/>
      <c r="U449" s="14"/>
      <c r="V449" s="66"/>
      <c r="W449" s="14"/>
      <c r="X449" s="27"/>
      <c r="Y449" s="29"/>
      <c r="Z449" s="14"/>
      <c r="AA449" s="27"/>
      <c r="AB449" s="27"/>
      <c r="AC449" s="27"/>
      <c r="AD449" s="14"/>
      <c r="AE449" s="14"/>
      <c r="AF449" s="14"/>
    </row>
    <row r="450" ht="14.25" customHeight="1">
      <c r="A450" s="14"/>
      <c r="B450" s="14"/>
      <c r="C450" s="27"/>
      <c r="D450" s="14"/>
      <c r="F450" s="27"/>
      <c r="G450" s="14"/>
      <c r="H450" s="14"/>
      <c r="I450" s="14"/>
      <c r="J450" s="27"/>
      <c r="K450" s="27"/>
      <c r="L450" s="27"/>
      <c r="M450" s="27"/>
      <c r="N450" s="27"/>
      <c r="O450" s="27"/>
      <c r="P450" s="27"/>
      <c r="Q450" s="27"/>
      <c r="R450" s="14"/>
      <c r="S450" s="14"/>
      <c r="T450" s="14"/>
      <c r="U450" s="14"/>
      <c r="V450" s="66"/>
      <c r="W450" s="14"/>
      <c r="X450" s="27"/>
      <c r="Y450" s="29"/>
      <c r="Z450" s="14"/>
      <c r="AA450" s="27"/>
      <c r="AB450" s="27"/>
      <c r="AC450" s="27"/>
      <c r="AD450" s="14"/>
      <c r="AE450" s="14"/>
      <c r="AF450" s="14"/>
    </row>
    <row r="451" ht="14.25" customHeight="1">
      <c r="A451" s="14"/>
      <c r="B451" s="14"/>
      <c r="C451" s="27"/>
      <c r="D451" s="14"/>
      <c r="F451" s="27"/>
      <c r="G451" s="14"/>
      <c r="H451" s="14"/>
      <c r="I451" s="14"/>
      <c r="J451" s="27"/>
      <c r="K451" s="27"/>
      <c r="L451" s="27"/>
      <c r="M451" s="27"/>
      <c r="N451" s="27"/>
      <c r="O451" s="27"/>
      <c r="P451" s="27"/>
      <c r="Q451" s="27"/>
      <c r="R451" s="14"/>
      <c r="S451" s="14"/>
      <c r="T451" s="14"/>
      <c r="U451" s="14"/>
      <c r="V451" s="66"/>
      <c r="W451" s="14"/>
      <c r="X451" s="27"/>
      <c r="Y451" s="29"/>
      <c r="Z451" s="14"/>
      <c r="AA451" s="27"/>
      <c r="AB451" s="27"/>
      <c r="AC451" s="27"/>
      <c r="AD451" s="14"/>
      <c r="AE451" s="14"/>
      <c r="AF451" s="14"/>
    </row>
    <row r="452" ht="14.25" customHeight="1">
      <c r="A452" s="14"/>
      <c r="B452" s="14"/>
      <c r="C452" s="27"/>
      <c r="D452" s="14"/>
      <c r="F452" s="27"/>
      <c r="G452" s="14"/>
      <c r="H452" s="14"/>
      <c r="I452" s="14"/>
      <c r="J452" s="27"/>
      <c r="K452" s="27"/>
      <c r="L452" s="27"/>
      <c r="M452" s="27"/>
      <c r="N452" s="27"/>
      <c r="O452" s="27"/>
      <c r="P452" s="27"/>
      <c r="Q452" s="27"/>
      <c r="R452" s="14"/>
      <c r="S452" s="14"/>
      <c r="T452" s="14"/>
      <c r="U452" s="14"/>
      <c r="V452" s="66"/>
      <c r="W452" s="14"/>
      <c r="X452" s="27"/>
      <c r="Y452" s="29"/>
      <c r="Z452" s="14"/>
      <c r="AA452" s="27"/>
      <c r="AB452" s="27"/>
      <c r="AC452" s="27"/>
      <c r="AD452" s="14"/>
      <c r="AE452" s="14"/>
      <c r="AF452" s="14"/>
    </row>
    <row r="453" ht="14.25" customHeight="1">
      <c r="A453" s="14"/>
      <c r="B453" s="14"/>
      <c r="C453" s="27"/>
      <c r="D453" s="14"/>
      <c r="F453" s="27"/>
      <c r="G453" s="14"/>
      <c r="H453" s="14"/>
      <c r="I453" s="14"/>
      <c r="J453" s="27"/>
      <c r="K453" s="27"/>
      <c r="L453" s="27"/>
      <c r="M453" s="27"/>
      <c r="N453" s="27"/>
      <c r="O453" s="27"/>
      <c r="P453" s="27"/>
      <c r="Q453" s="27"/>
      <c r="R453" s="14"/>
      <c r="S453" s="14"/>
      <c r="T453" s="14"/>
      <c r="U453" s="14"/>
      <c r="V453" s="66"/>
      <c r="W453" s="14"/>
      <c r="X453" s="27"/>
      <c r="Y453" s="29"/>
      <c r="Z453" s="14"/>
      <c r="AA453" s="27"/>
      <c r="AB453" s="27"/>
      <c r="AC453" s="27"/>
      <c r="AD453" s="14"/>
      <c r="AE453" s="14"/>
      <c r="AF453" s="14"/>
    </row>
    <row r="454" ht="14.25" customHeight="1">
      <c r="A454" s="14"/>
      <c r="B454" s="14"/>
      <c r="C454" s="27"/>
      <c r="D454" s="14"/>
      <c r="F454" s="27"/>
      <c r="G454" s="14"/>
      <c r="H454" s="14"/>
      <c r="I454" s="14"/>
      <c r="J454" s="27"/>
      <c r="K454" s="27"/>
      <c r="L454" s="27"/>
      <c r="M454" s="27"/>
      <c r="N454" s="27"/>
      <c r="O454" s="27"/>
      <c r="P454" s="27"/>
      <c r="Q454" s="27"/>
      <c r="R454" s="14"/>
      <c r="S454" s="14"/>
      <c r="T454" s="14"/>
      <c r="U454" s="14"/>
      <c r="V454" s="66"/>
      <c r="W454" s="14"/>
      <c r="X454" s="27"/>
      <c r="Y454" s="29"/>
      <c r="Z454" s="14"/>
      <c r="AA454" s="27"/>
      <c r="AB454" s="27"/>
      <c r="AC454" s="27"/>
      <c r="AD454" s="14"/>
      <c r="AE454" s="14"/>
      <c r="AF454" s="14"/>
    </row>
    <row r="455" ht="14.25" customHeight="1">
      <c r="A455" s="14"/>
      <c r="B455" s="14"/>
      <c r="C455" s="27"/>
      <c r="D455" s="14"/>
      <c r="F455" s="27"/>
      <c r="G455" s="14"/>
      <c r="H455" s="14"/>
      <c r="I455" s="14"/>
      <c r="J455" s="27"/>
      <c r="K455" s="27"/>
      <c r="L455" s="27"/>
      <c r="M455" s="27"/>
      <c r="N455" s="27"/>
      <c r="O455" s="27"/>
      <c r="P455" s="27"/>
      <c r="Q455" s="27"/>
      <c r="R455" s="14"/>
      <c r="S455" s="14"/>
      <c r="T455" s="14"/>
      <c r="U455" s="14"/>
      <c r="V455" s="66"/>
      <c r="W455" s="14"/>
      <c r="X455" s="27"/>
      <c r="Y455" s="29"/>
      <c r="Z455" s="14"/>
      <c r="AA455" s="27"/>
      <c r="AB455" s="27"/>
      <c r="AC455" s="27"/>
      <c r="AD455" s="14"/>
      <c r="AE455" s="14"/>
      <c r="AF455" s="14"/>
    </row>
    <row r="456" ht="14.25" customHeight="1">
      <c r="A456" s="14"/>
      <c r="B456" s="14"/>
      <c r="C456" s="27"/>
      <c r="D456" s="14"/>
      <c r="F456" s="27"/>
      <c r="G456" s="14"/>
      <c r="H456" s="14"/>
      <c r="I456" s="14"/>
      <c r="J456" s="27"/>
      <c r="K456" s="27"/>
      <c r="L456" s="27"/>
      <c r="M456" s="27"/>
      <c r="N456" s="27"/>
      <c r="O456" s="27"/>
      <c r="P456" s="27"/>
      <c r="Q456" s="27"/>
      <c r="R456" s="14"/>
      <c r="S456" s="14"/>
      <c r="T456" s="14"/>
      <c r="U456" s="14"/>
      <c r="V456" s="66"/>
      <c r="W456" s="14"/>
      <c r="X456" s="27"/>
      <c r="Y456" s="29"/>
      <c r="Z456" s="14"/>
      <c r="AA456" s="27"/>
      <c r="AB456" s="27"/>
      <c r="AC456" s="27"/>
      <c r="AD456" s="14"/>
      <c r="AE456" s="14"/>
      <c r="AF456" s="14"/>
    </row>
    <row r="457" ht="14.25" customHeight="1">
      <c r="A457" s="14"/>
      <c r="B457" s="14"/>
      <c r="C457" s="27"/>
      <c r="D457" s="14"/>
      <c r="F457" s="27"/>
      <c r="G457" s="14"/>
      <c r="H457" s="14"/>
      <c r="I457" s="14"/>
      <c r="J457" s="27"/>
      <c r="K457" s="27"/>
      <c r="L457" s="27"/>
      <c r="M457" s="27"/>
      <c r="N457" s="27"/>
      <c r="O457" s="27"/>
      <c r="P457" s="27"/>
      <c r="Q457" s="27"/>
      <c r="R457" s="14"/>
      <c r="S457" s="14"/>
      <c r="T457" s="14"/>
      <c r="U457" s="14"/>
      <c r="V457" s="66"/>
      <c r="W457" s="14"/>
      <c r="X457" s="27"/>
      <c r="Y457" s="29"/>
      <c r="Z457" s="14"/>
      <c r="AA457" s="27"/>
      <c r="AB457" s="27"/>
      <c r="AC457" s="27"/>
      <c r="AD457" s="14"/>
      <c r="AE457" s="14"/>
      <c r="AF457" s="14"/>
    </row>
    <row r="458" ht="14.25" customHeight="1">
      <c r="A458" s="14"/>
      <c r="B458" s="14"/>
      <c r="C458" s="27"/>
      <c r="D458" s="14"/>
      <c r="F458" s="27"/>
      <c r="G458" s="14"/>
      <c r="H458" s="14"/>
      <c r="I458" s="14"/>
      <c r="J458" s="27"/>
      <c r="K458" s="27"/>
      <c r="L458" s="27"/>
      <c r="M458" s="27"/>
      <c r="N458" s="27"/>
      <c r="O458" s="27"/>
      <c r="P458" s="27"/>
      <c r="Q458" s="27"/>
      <c r="R458" s="14"/>
      <c r="S458" s="14"/>
      <c r="T458" s="14"/>
      <c r="U458" s="14"/>
      <c r="V458" s="66"/>
      <c r="W458" s="14"/>
      <c r="X458" s="27"/>
      <c r="Y458" s="29"/>
      <c r="Z458" s="14"/>
      <c r="AA458" s="27"/>
      <c r="AB458" s="27"/>
      <c r="AC458" s="27"/>
      <c r="AD458" s="14"/>
      <c r="AE458" s="14"/>
      <c r="AF458" s="14"/>
    </row>
    <row r="459" ht="14.25" customHeight="1">
      <c r="A459" s="14"/>
      <c r="B459" s="14"/>
      <c r="C459" s="27"/>
      <c r="D459" s="14"/>
      <c r="F459" s="27"/>
      <c r="G459" s="14"/>
      <c r="H459" s="14"/>
      <c r="I459" s="14"/>
      <c r="J459" s="27"/>
      <c r="K459" s="27"/>
      <c r="L459" s="27"/>
      <c r="M459" s="27"/>
      <c r="N459" s="27"/>
      <c r="O459" s="27"/>
      <c r="P459" s="27"/>
      <c r="Q459" s="27"/>
      <c r="R459" s="14"/>
      <c r="S459" s="14"/>
      <c r="T459" s="14"/>
      <c r="U459" s="14"/>
      <c r="V459" s="66"/>
      <c r="W459" s="14"/>
      <c r="X459" s="27"/>
      <c r="Y459" s="29"/>
      <c r="Z459" s="14"/>
      <c r="AA459" s="27"/>
      <c r="AB459" s="27"/>
      <c r="AC459" s="27"/>
      <c r="AD459" s="14"/>
      <c r="AE459" s="14"/>
      <c r="AF459" s="14"/>
    </row>
    <row r="460" ht="14.25" customHeight="1">
      <c r="A460" s="14"/>
      <c r="B460" s="14"/>
      <c r="C460" s="27"/>
      <c r="D460" s="14"/>
      <c r="F460" s="27"/>
      <c r="G460" s="14"/>
      <c r="H460" s="14"/>
      <c r="I460" s="14"/>
      <c r="J460" s="27"/>
      <c r="K460" s="27"/>
      <c r="L460" s="27"/>
      <c r="M460" s="27"/>
      <c r="N460" s="27"/>
      <c r="O460" s="27"/>
      <c r="P460" s="27"/>
      <c r="Q460" s="27"/>
      <c r="R460" s="14"/>
      <c r="S460" s="14"/>
      <c r="T460" s="14"/>
      <c r="U460" s="14"/>
      <c r="V460" s="66"/>
      <c r="W460" s="14"/>
      <c r="X460" s="27"/>
      <c r="Y460" s="29"/>
      <c r="Z460" s="14"/>
      <c r="AA460" s="27"/>
      <c r="AB460" s="27"/>
      <c r="AC460" s="27"/>
      <c r="AD460" s="14"/>
      <c r="AE460" s="14"/>
      <c r="AF460" s="14"/>
    </row>
    <row r="461" ht="14.25" customHeight="1">
      <c r="A461" s="14"/>
      <c r="B461" s="14"/>
      <c r="C461" s="27"/>
      <c r="D461" s="14"/>
      <c r="F461" s="27"/>
      <c r="G461" s="14"/>
      <c r="H461" s="14"/>
      <c r="I461" s="14"/>
      <c r="J461" s="27"/>
      <c r="K461" s="27"/>
      <c r="L461" s="27"/>
      <c r="M461" s="27"/>
      <c r="N461" s="27"/>
      <c r="O461" s="27"/>
      <c r="P461" s="27"/>
      <c r="Q461" s="27"/>
      <c r="R461" s="14"/>
      <c r="S461" s="14"/>
      <c r="T461" s="14"/>
      <c r="U461" s="14"/>
      <c r="V461" s="66"/>
      <c r="W461" s="14"/>
      <c r="X461" s="27"/>
      <c r="Y461" s="29"/>
      <c r="Z461" s="14"/>
      <c r="AA461" s="27"/>
      <c r="AB461" s="27"/>
      <c r="AC461" s="27"/>
      <c r="AD461" s="14"/>
      <c r="AE461" s="14"/>
      <c r="AF461" s="14"/>
    </row>
    <row r="462" ht="14.25" customHeight="1">
      <c r="A462" s="14"/>
      <c r="B462" s="14"/>
      <c r="C462" s="27"/>
      <c r="D462" s="14"/>
      <c r="F462" s="27"/>
      <c r="G462" s="14"/>
      <c r="H462" s="14"/>
      <c r="I462" s="14"/>
      <c r="J462" s="27"/>
      <c r="K462" s="27"/>
      <c r="L462" s="27"/>
      <c r="M462" s="27"/>
      <c r="N462" s="27"/>
      <c r="O462" s="27"/>
      <c r="P462" s="27"/>
      <c r="Q462" s="27"/>
      <c r="R462" s="14"/>
      <c r="S462" s="14"/>
      <c r="T462" s="14"/>
      <c r="U462" s="14"/>
      <c r="V462" s="66"/>
      <c r="W462" s="14"/>
      <c r="X462" s="27"/>
      <c r="Y462" s="29"/>
      <c r="Z462" s="14"/>
      <c r="AA462" s="27"/>
      <c r="AB462" s="27"/>
      <c r="AC462" s="27"/>
      <c r="AD462" s="14"/>
      <c r="AE462" s="14"/>
      <c r="AF462" s="14"/>
    </row>
    <row r="463" ht="14.25" customHeight="1">
      <c r="A463" s="14"/>
      <c r="B463" s="14"/>
      <c r="C463" s="27"/>
      <c r="D463" s="14"/>
      <c r="F463" s="27"/>
      <c r="G463" s="14"/>
      <c r="H463" s="14"/>
      <c r="I463" s="14"/>
      <c r="J463" s="27"/>
      <c r="K463" s="27"/>
      <c r="L463" s="27"/>
      <c r="M463" s="27"/>
      <c r="N463" s="27"/>
      <c r="O463" s="27"/>
      <c r="P463" s="27"/>
      <c r="Q463" s="27"/>
      <c r="R463" s="14"/>
      <c r="S463" s="14"/>
      <c r="T463" s="14"/>
      <c r="U463" s="14"/>
      <c r="V463" s="66"/>
      <c r="W463" s="14"/>
      <c r="X463" s="27"/>
      <c r="Y463" s="29"/>
      <c r="Z463" s="14"/>
      <c r="AA463" s="27"/>
      <c r="AB463" s="27"/>
      <c r="AC463" s="27"/>
      <c r="AD463" s="14"/>
      <c r="AE463" s="14"/>
      <c r="AF463" s="14"/>
    </row>
    <row r="464" ht="14.25" customHeight="1">
      <c r="A464" s="14"/>
      <c r="B464" s="14"/>
      <c r="C464" s="27"/>
      <c r="D464" s="14"/>
      <c r="F464" s="27"/>
      <c r="G464" s="14"/>
      <c r="H464" s="14"/>
      <c r="I464" s="14"/>
      <c r="J464" s="27"/>
      <c r="K464" s="27"/>
      <c r="L464" s="27"/>
      <c r="M464" s="27"/>
      <c r="N464" s="27"/>
      <c r="O464" s="27"/>
      <c r="P464" s="27"/>
      <c r="Q464" s="27"/>
      <c r="R464" s="14"/>
      <c r="S464" s="14"/>
      <c r="T464" s="14"/>
      <c r="U464" s="14"/>
      <c r="V464" s="66"/>
      <c r="W464" s="14"/>
      <c r="X464" s="27"/>
      <c r="Y464" s="29"/>
      <c r="Z464" s="14"/>
      <c r="AA464" s="27"/>
      <c r="AB464" s="27"/>
      <c r="AC464" s="27"/>
      <c r="AD464" s="14"/>
      <c r="AE464" s="14"/>
      <c r="AF464" s="14"/>
    </row>
    <row r="465" ht="14.25" customHeight="1">
      <c r="A465" s="14"/>
      <c r="B465" s="14"/>
      <c r="C465" s="27"/>
      <c r="D465" s="14"/>
      <c r="F465" s="27"/>
      <c r="G465" s="14"/>
      <c r="H465" s="14"/>
      <c r="I465" s="14"/>
      <c r="J465" s="27"/>
      <c r="K465" s="27"/>
      <c r="L465" s="27"/>
      <c r="M465" s="27"/>
      <c r="N465" s="27"/>
      <c r="O465" s="27"/>
      <c r="P465" s="27"/>
      <c r="Q465" s="27"/>
      <c r="R465" s="14"/>
      <c r="S465" s="14"/>
      <c r="T465" s="14"/>
      <c r="U465" s="14"/>
      <c r="V465" s="66"/>
      <c r="W465" s="14"/>
      <c r="X465" s="27"/>
      <c r="Y465" s="29"/>
      <c r="Z465" s="14"/>
      <c r="AA465" s="27"/>
      <c r="AB465" s="27"/>
      <c r="AC465" s="27"/>
      <c r="AD465" s="14"/>
      <c r="AE465" s="14"/>
      <c r="AF465" s="14"/>
    </row>
    <row r="466" ht="14.25" customHeight="1">
      <c r="A466" s="14"/>
      <c r="B466" s="14"/>
      <c r="C466" s="27"/>
      <c r="D466" s="14"/>
      <c r="F466" s="27"/>
      <c r="G466" s="14"/>
      <c r="H466" s="14"/>
      <c r="I466" s="14"/>
      <c r="J466" s="27"/>
      <c r="K466" s="27"/>
      <c r="L466" s="27"/>
      <c r="M466" s="27"/>
      <c r="N466" s="27"/>
      <c r="O466" s="27"/>
      <c r="P466" s="27"/>
      <c r="Q466" s="27"/>
      <c r="R466" s="14"/>
      <c r="S466" s="14"/>
      <c r="T466" s="14"/>
      <c r="U466" s="14"/>
      <c r="V466" s="66"/>
      <c r="W466" s="14"/>
      <c r="X466" s="27"/>
      <c r="Y466" s="29"/>
      <c r="Z466" s="14"/>
      <c r="AA466" s="27"/>
      <c r="AB466" s="27"/>
      <c r="AC466" s="27"/>
      <c r="AD466" s="14"/>
      <c r="AE466" s="14"/>
      <c r="AF466" s="14"/>
    </row>
    <row r="467" ht="14.25" customHeight="1">
      <c r="A467" s="14"/>
      <c r="B467" s="14"/>
      <c r="C467" s="27"/>
      <c r="D467" s="14"/>
      <c r="F467" s="27"/>
      <c r="G467" s="14"/>
      <c r="H467" s="14"/>
      <c r="I467" s="14"/>
      <c r="J467" s="27"/>
      <c r="K467" s="27"/>
      <c r="L467" s="27"/>
      <c r="M467" s="27"/>
      <c r="N467" s="27"/>
      <c r="O467" s="27"/>
      <c r="P467" s="27"/>
      <c r="Q467" s="27"/>
      <c r="R467" s="14"/>
      <c r="S467" s="14"/>
      <c r="T467" s="14"/>
      <c r="U467" s="14"/>
      <c r="V467" s="66"/>
      <c r="W467" s="14"/>
      <c r="X467" s="27"/>
      <c r="Y467" s="29"/>
      <c r="Z467" s="14"/>
      <c r="AA467" s="27"/>
      <c r="AB467" s="27"/>
      <c r="AC467" s="27"/>
      <c r="AD467" s="14"/>
      <c r="AE467" s="14"/>
      <c r="AF467" s="14"/>
    </row>
    <row r="468" ht="14.25" customHeight="1">
      <c r="A468" s="14"/>
      <c r="B468" s="14"/>
      <c r="C468" s="27"/>
      <c r="D468" s="14"/>
      <c r="F468" s="27"/>
      <c r="G468" s="14"/>
      <c r="H468" s="14"/>
      <c r="I468" s="14"/>
      <c r="J468" s="27"/>
      <c r="K468" s="27"/>
      <c r="L468" s="27"/>
      <c r="M468" s="27"/>
      <c r="N468" s="27"/>
      <c r="O468" s="27"/>
      <c r="P468" s="27"/>
      <c r="Q468" s="27"/>
      <c r="R468" s="14"/>
      <c r="S468" s="14"/>
      <c r="T468" s="14"/>
      <c r="U468" s="14"/>
      <c r="V468" s="66"/>
      <c r="W468" s="14"/>
      <c r="X468" s="27"/>
      <c r="Y468" s="29"/>
      <c r="Z468" s="14"/>
      <c r="AA468" s="27"/>
      <c r="AB468" s="27"/>
      <c r="AC468" s="27"/>
      <c r="AD468" s="14"/>
      <c r="AE468" s="14"/>
      <c r="AF468" s="14"/>
    </row>
    <row r="469" ht="14.25" customHeight="1">
      <c r="A469" s="14"/>
      <c r="B469" s="14"/>
      <c r="C469" s="27"/>
      <c r="D469" s="14"/>
      <c r="F469" s="27"/>
      <c r="G469" s="14"/>
      <c r="H469" s="14"/>
      <c r="I469" s="14"/>
      <c r="J469" s="27"/>
      <c r="K469" s="27"/>
      <c r="L469" s="27"/>
      <c r="M469" s="27"/>
      <c r="N469" s="27"/>
      <c r="O469" s="27"/>
      <c r="P469" s="27"/>
      <c r="Q469" s="27"/>
      <c r="R469" s="14"/>
      <c r="S469" s="14"/>
      <c r="T469" s="14"/>
      <c r="U469" s="14"/>
      <c r="V469" s="66"/>
      <c r="W469" s="14"/>
      <c r="X469" s="27"/>
      <c r="Y469" s="29"/>
      <c r="Z469" s="14"/>
      <c r="AA469" s="27"/>
      <c r="AB469" s="27"/>
      <c r="AC469" s="27"/>
      <c r="AD469" s="14"/>
      <c r="AE469" s="14"/>
      <c r="AF469" s="14"/>
    </row>
    <row r="470" ht="14.25" customHeight="1">
      <c r="A470" s="14"/>
      <c r="B470" s="14"/>
      <c r="C470" s="27"/>
      <c r="D470" s="14"/>
      <c r="F470" s="27"/>
      <c r="G470" s="14"/>
      <c r="H470" s="14"/>
      <c r="I470" s="14"/>
      <c r="J470" s="27"/>
      <c r="K470" s="27"/>
      <c r="L470" s="27"/>
      <c r="M470" s="27"/>
      <c r="N470" s="27"/>
      <c r="O470" s="27"/>
      <c r="P470" s="27"/>
      <c r="Q470" s="27"/>
      <c r="R470" s="14"/>
      <c r="S470" s="14"/>
      <c r="T470" s="14"/>
      <c r="U470" s="14"/>
      <c r="V470" s="66"/>
      <c r="W470" s="14"/>
      <c r="X470" s="27"/>
      <c r="Y470" s="29"/>
      <c r="Z470" s="14"/>
      <c r="AA470" s="27"/>
      <c r="AB470" s="27"/>
      <c r="AC470" s="27"/>
      <c r="AD470" s="14"/>
      <c r="AE470" s="14"/>
      <c r="AF470" s="14"/>
    </row>
    <row r="471" ht="14.25" customHeight="1">
      <c r="A471" s="14"/>
      <c r="B471" s="14"/>
      <c r="C471" s="27"/>
      <c r="D471" s="14"/>
      <c r="F471" s="27"/>
      <c r="G471" s="14"/>
      <c r="H471" s="14"/>
      <c r="I471" s="14"/>
      <c r="J471" s="27"/>
      <c r="K471" s="27"/>
      <c r="L471" s="27"/>
      <c r="M471" s="27"/>
      <c r="N471" s="27"/>
      <c r="O471" s="27"/>
      <c r="P471" s="27"/>
      <c r="Q471" s="27"/>
      <c r="R471" s="14"/>
      <c r="S471" s="14"/>
      <c r="T471" s="14"/>
      <c r="U471" s="14"/>
      <c r="V471" s="66"/>
      <c r="W471" s="14"/>
      <c r="X471" s="27"/>
      <c r="Y471" s="29"/>
      <c r="Z471" s="14"/>
      <c r="AA471" s="27"/>
      <c r="AB471" s="27"/>
      <c r="AC471" s="27"/>
      <c r="AD471" s="14"/>
      <c r="AE471" s="14"/>
      <c r="AF471" s="14"/>
    </row>
    <row r="472" ht="14.25" customHeight="1">
      <c r="A472" s="14"/>
      <c r="B472" s="14"/>
      <c r="C472" s="27"/>
      <c r="D472" s="14"/>
      <c r="F472" s="27"/>
      <c r="G472" s="14"/>
      <c r="H472" s="14"/>
      <c r="I472" s="14"/>
      <c r="J472" s="27"/>
      <c r="K472" s="27"/>
      <c r="L472" s="27"/>
      <c r="M472" s="27"/>
      <c r="N472" s="27"/>
      <c r="O472" s="27"/>
      <c r="P472" s="27"/>
      <c r="Q472" s="27"/>
      <c r="R472" s="14"/>
      <c r="S472" s="14"/>
      <c r="T472" s="14"/>
      <c r="U472" s="14"/>
      <c r="V472" s="66"/>
      <c r="W472" s="14"/>
      <c r="X472" s="27"/>
      <c r="Y472" s="29"/>
      <c r="Z472" s="14"/>
      <c r="AA472" s="27"/>
      <c r="AB472" s="27"/>
      <c r="AC472" s="27"/>
      <c r="AD472" s="14"/>
      <c r="AE472" s="14"/>
      <c r="AF472" s="14"/>
    </row>
    <row r="473" ht="14.25" customHeight="1">
      <c r="A473" s="14"/>
      <c r="B473" s="14"/>
      <c r="C473" s="27"/>
      <c r="D473" s="14"/>
      <c r="F473" s="27"/>
      <c r="G473" s="14"/>
      <c r="H473" s="14"/>
      <c r="I473" s="14"/>
      <c r="J473" s="27"/>
      <c r="K473" s="27"/>
      <c r="L473" s="27"/>
      <c r="M473" s="27"/>
      <c r="N473" s="27"/>
      <c r="O473" s="27"/>
      <c r="P473" s="27"/>
      <c r="Q473" s="27"/>
      <c r="R473" s="14"/>
      <c r="S473" s="14"/>
      <c r="T473" s="14"/>
      <c r="U473" s="14"/>
      <c r="V473" s="66"/>
      <c r="W473" s="14"/>
      <c r="X473" s="27"/>
      <c r="Y473" s="29"/>
      <c r="Z473" s="14"/>
      <c r="AA473" s="27"/>
      <c r="AB473" s="27"/>
      <c r="AC473" s="27"/>
      <c r="AD473" s="14"/>
      <c r="AE473" s="14"/>
      <c r="AF473" s="14"/>
    </row>
    <row r="474" ht="14.25" customHeight="1">
      <c r="A474" s="14"/>
      <c r="B474" s="14"/>
      <c r="C474" s="27"/>
      <c r="D474" s="14"/>
      <c r="F474" s="27"/>
      <c r="G474" s="14"/>
      <c r="H474" s="14"/>
      <c r="I474" s="14"/>
      <c r="J474" s="27"/>
      <c r="K474" s="27"/>
      <c r="L474" s="27"/>
      <c r="M474" s="27"/>
      <c r="N474" s="27"/>
      <c r="O474" s="27"/>
      <c r="P474" s="27"/>
      <c r="Q474" s="27"/>
      <c r="R474" s="14"/>
      <c r="S474" s="14"/>
      <c r="T474" s="14"/>
      <c r="U474" s="14"/>
      <c r="V474" s="66"/>
      <c r="W474" s="14"/>
      <c r="X474" s="27"/>
      <c r="Y474" s="29"/>
      <c r="Z474" s="14"/>
      <c r="AA474" s="27"/>
      <c r="AB474" s="27"/>
      <c r="AC474" s="27"/>
      <c r="AD474" s="14"/>
      <c r="AE474" s="14"/>
      <c r="AF474" s="14"/>
    </row>
    <row r="475" ht="14.25" customHeight="1">
      <c r="A475" s="14"/>
      <c r="B475" s="14"/>
      <c r="C475" s="27"/>
      <c r="D475" s="14"/>
      <c r="F475" s="27"/>
      <c r="G475" s="14"/>
      <c r="H475" s="14"/>
      <c r="I475" s="14"/>
      <c r="J475" s="27"/>
      <c r="K475" s="27"/>
      <c r="L475" s="27"/>
      <c r="M475" s="27"/>
      <c r="N475" s="27"/>
      <c r="O475" s="27"/>
      <c r="P475" s="27"/>
      <c r="Q475" s="27"/>
      <c r="R475" s="14"/>
      <c r="S475" s="14"/>
      <c r="T475" s="14"/>
      <c r="U475" s="14"/>
      <c r="V475" s="66"/>
      <c r="W475" s="14"/>
      <c r="X475" s="27"/>
      <c r="Y475" s="29"/>
      <c r="Z475" s="14"/>
      <c r="AA475" s="27"/>
      <c r="AB475" s="27"/>
      <c r="AC475" s="27"/>
      <c r="AD475" s="14"/>
      <c r="AE475" s="14"/>
      <c r="AF475" s="14"/>
    </row>
    <row r="476" ht="14.25" customHeight="1">
      <c r="A476" s="14"/>
      <c r="B476" s="14"/>
      <c r="C476" s="27"/>
      <c r="D476" s="14"/>
      <c r="F476" s="27"/>
      <c r="G476" s="14"/>
      <c r="H476" s="14"/>
      <c r="I476" s="14"/>
      <c r="J476" s="27"/>
      <c r="K476" s="27"/>
      <c r="L476" s="27"/>
      <c r="M476" s="27"/>
      <c r="N476" s="27"/>
      <c r="O476" s="27"/>
      <c r="P476" s="27"/>
      <c r="Q476" s="27"/>
      <c r="R476" s="14"/>
      <c r="S476" s="14"/>
      <c r="T476" s="14"/>
      <c r="U476" s="14"/>
      <c r="V476" s="66"/>
      <c r="W476" s="14"/>
      <c r="X476" s="27"/>
      <c r="Y476" s="29"/>
      <c r="Z476" s="14"/>
      <c r="AA476" s="27"/>
      <c r="AB476" s="27"/>
      <c r="AC476" s="27"/>
      <c r="AD476" s="14"/>
      <c r="AE476" s="14"/>
      <c r="AF476" s="14"/>
    </row>
    <row r="477" ht="14.25" customHeight="1">
      <c r="A477" s="14"/>
      <c r="B477" s="14"/>
      <c r="C477" s="27"/>
      <c r="D477" s="14"/>
      <c r="F477" s="27"/>
      <c r="G477" s="14"/>
      <c r="H477" s="14"/>
      <c r="I477" s="14"/>
      <c r="J477" s="27"/>
      <c r="K477" s="27"/>
      <c r="L477" s="27"/>
      <c r="M477" s="27"/>
      <c r="N477" s="27"/>
      <c r="O477" s="27"/>
      <c r="P477" s="27"/>
      <c r="Q477" s="27"/>
      <c r="R477" s="14"/>
      <c r="S477" s="14"/>
      <c r="T477" s="14"/>
      <c r="U477" s="14"/>
      <c r="V477" s="66"/>
      <c r="W477" s="14"/>
      <c r="X477" s="27"/>
      <c r="Y477" s="29"/>
      <c r="Z477" s="14"/>
      <c r="AA477" s="27"/>
      <c r="AB477" s="27"/>
      <c r="AC477" s="27"/>
      <c r="AD477" s="14"/>
      <c r="AE477" s="14"/>
      <c r="AF477" s="14"/>
    </row>
    <row r="478" ht="14.25" customHeight="1">
      <c r="A478" s="14"/>
      <c r="B478" s="14"/>
      <c r="C478" s="27"/>
      <c r="D478" s="14"/>
      <c r="F478" s="27"/>
      <c r="G478" s="14"/>
      <c r="H478" s="14"/>
      <c r="I478" s="14"/>
      <c r="J478" s="27"/>
      <c r="K478" s="27"/>
      <c r="L478" s="27"/>
      <c r="M478" s="27"/>
      <c r="N478" s="27"/>
      <c r="O478" s="27"/>
      <c r="P478" s="27"/>
      <c r="Q478" s="27"/>
      <c r="R478" s="14"/>
      <c r="S478" s="14"/>
      <c r="T478" s="14"/>
      <c r="U478" s="14"/>
      <c r="V478" s="66"/>
      <c r="W478" s="14"/>
      <c r="X478" s="27"/>
      <c r="Y478" s="29"/>
      <c r="Z478" s="14"/>
      <c r="AA478" s="27"/>
      <c r="AB478" s="27"/>
      <c r="AC478" s="27"/>
      <c r="AD478" s="14"/>
      <c r="AE478" s="14"/>
      <c r="AF478" s="14"/>
    </row>
    <row r="479" ht="14.25" customHeight="1">
      <c r="A479" s="14"/>
      <c r="B479" s="14"/>
      <c r="C479" s="27"/>
      <c r="D479" s="14"/>
      <c r="F479" s="27"/>
      <c r="G479" s="14"/>
      <c r="H479" s="14"/>
      <c r="I479" s="14"/>
      <c r="J479" s="27"/>
      <c r="K479" s="27"/>
      <c r="L479" s="27"/>
      <c r="M479" s="27"/>
      <c r="N479" s="27"/>
      <c r="O479" s="27"/>
      <c r="P479" s="27"/>
      <c r="Q479" s="27"/>
      <c r="R479" s="14"/>
      <c r="S479" s="14"/>
      <c r="T479" s="14"/>
      <c r="U479" s="14"/>
      <c r="V479" s="66"/>
      <c r="W479" s="14"/>
      <c r="X479" s="27"/>
      <c r="Y479" s="29"/>
      <c r="Z479" s="14"/>
      <c r="AA479" s="27"/>
      <c r="AB479" s="27"/>
      <c r="AC479" s="27"/>
      <c r="AD479" s="14"/>
      <c r="AE479" s="14"/>
      <c r="AF479" s="14"/>
    </row>
    <row r="480" ht="14.25" customHeight="1">
      <c r="A480" s="14"/>
      <c r="B480" s="14"/>
      <c r="C480" s="27"/>
      <c r="D480" s="14"/>
      <c r="F480" s="27"/>
      <c r="G480" s="14"/>
      <c r="H480" s="14"/>
      <c r="I480" s="14"/>
      <c r="J480" s="27"/>
      <c r="K480" s="27"/>
      <c r="L480" s="27"/>
      <c r="M480" s="27"/>
      <c r="N480" s="27"/>
      <c r="O480" s="27"/>
      <c r="P480" s="27"/>
      <c r="Q480" s="27"/>
      <c r="R480" s="14"/>
      <c r="S480" s="14"/>
      <c r="T480" s="14"/>
      <c r="U480" s="14"/>
      <c r="V480" s="66"/>
      <c r="W480" s="14"/>
      <c r="X480" s="27"/>
      <c r="Y480" s="29"/>
      <c r="Z480" s="14"/>
      <c r="AA480" s="27"/>
      <c r="AB480" s="27"/>
      <c r="AC480" s="27"/>
      <c r="AD480" s="14"/>
      <c r="AE480" s="14"/>
      <c r="AF480" s="14"/>
    </row>
    <row r="481" ht="14.25" customHeight="1">
      <c r="A481" s="14"/>
      <c r="B481" s="14"/>
      <c r="C481" s="27"/>
      <c r="D481" s="14"/>
      <c r="F481" s="27"/>
      <c r="G481" s="14"/>
      <c r="H481" s="14"/>
      <c r="I481" s="14"/>
      <c r="J481" s="27"/>
      <c r="K481" s="27"/>
      <c r="L481" s="27"/>
      <c r="M481" s="27"/>
      <c r="N481" s="27"/>
      <c r="O481" s="27"/>
      <c r="P481" s="27"/>
      <c r="Q481" s="27"/>
      <c r="R481" s="14"/>
      <c r="S481" s="14"/>
      <c r="T481" s="14"/>
      <c r="U481" s="14"/>
      <c r="V481" s="66"/>
      <c r="W481" s="14"/>
      <c r="X481" s="27"/>
      <c r="Y481" s="29"/>
      <c r="Z481" s="14"/>
      <c r="AA481" s="27"/>
      <c r="AB481" s="27"/>
      <c r="AC481" s="27"/>
      <c r="AD481" s="14"/>
      <c r="AE481" s="14"/>
      <c r="AF481" s="14"/>
    </row>
    <row r="482" ht="14.25" customHeight="1">
      <c r="A482" s="14"/>
      <c r="B482" s="14"/>
      <c r="C482" s="27"/>
      <c r="D482" s="14"/>
      <c r="F482" s="27"/>
      <c r="G482" s="14"/>
      <c r="H482" s="14"/>
      <c r="I482" s="14"/>
      <c r="J482" s="27"/>
      <c r="K482" s="27"/>
      <c r="L482" s="27"/>
      <c r="M482" s="27"/>
      <c r="N482" s="27"/>
      <c r="O482" s="27"/>
      <c r="P482" s="27"/>
      <c r="Q482" s="27"/>
      <c r="R482" s="14"/>
      <c r="S482" s="14"/>
      <c r="T482" s="14"/>
      <c r="U482" s="14"/>
      <c r="V482" s="66"/>
      <c r="W482" s="14"/>
      <c r="X482" s="27"/>
      <c r="Y482" s="29"/>
      <c r="Z482" s="14"/>
      <c r="AA482" s="27"/>
      <c r="AB482" s="27"/>
      <c r="AC482" s="27"/>
      <c r="AD482" s="14"/>
      <c r="AE482" s="14"/>
      <c r="AF482" s="14"/>
    </row>
    <row r="483" ht="14.25" customHeight="1">
      <c r="A483" s="14"/>
      <c r="B483" s="14"/>
      <c r="C483" s="27"/>
      <c r="D483" s="14"/>
      <c r="F483" s="27"/>
      <c r="G483" s="14"/>
      <c r="H483" s="14"/>
      <c r="I483" s="14"/>
      <c r="J483" s="27"/>
      <c r="K483" s="27"/>
      <c r="L483" s="27"/>
      <c r="M483" s="27"/>
      <c r="N483" s="27"/>
      <c r="O483" s="27"/>
      <c r="P483" s="27"/>
      <c r="Q483" s="27"/>
      <c r="R483" s="14"/>
      <c r="S483" s="14"/>
      <c r="T483" s="14"/>
      <c r="U483" s="14"/>
      <c r="V483" s="66"/>
      <c r="W483" s="14"/>
      <c r="X483" s="27"/>
      <c r="Y483" s="29"/>
      <c r="Z483" s="14"/>
      <c r="AA483" s="27"/>
      <c r="AB483" s="27"/>
      <c r="AC483" s="27"/>
      <c r="AD483" s="14"/>
      <c r="AE483" s="14"/>
      <c r="AF483" s="14"/>
    </row>
    <row r="484" ht="14.25" customHeight="1">
      <c r="A484" s="14"/>
      <c r="B484" s="14"/>
      <c r="C484" s="27"/>
      <c r="D484" s="14"/>
      <c r="F484" s="27"/>
      <c r="G484" s="14"/>
      <c r="H484" s="14"/>
      <c r="I484" s="14"/>
      <c r="J484" s="27"/>
      <c r="K484" s="27"/>
      <c r="L484" s="27"/>
      <c r="M484" s="27"/>
      <c r="N484" s="27"/>
      <c r="O484" s="27"/>
      <c r="P484" s="27"/>
      <c r="Q484" s="27"/>
      <c r="R484" s="14"/>
      <c r="S484" s="14"/>
      <c r="T484" s="14"/>
      <c r="U484" s="14"/>
      <c r="V484" s="66"/>
      <c r="W484" s="14"/>
      <c r="X484" s="27"/>
      <c r="Y484" s="29"/>
      <c r="Z484" s="14"/>
      <c r="AA484" s="27"/>
      <c r="AB484" s="27"/>
      <c r="AC484" s="27"/>
      <c r="AD484" s="14"/>
      <c r="AE484" s="14"/>
      <c r="AF484" s="14"/>
    </row>
    <row r="485" ht="14.25" customHeight="1">
      <c r="A485" s="14"/>
      <c r="B485" s="14"/>
      <c r="C485" s="27"/>
      <c r="D485" s="14"/>
      <c r="F485" s="27"/>
      <c r="G485" s="14"/>
      <c r="H485" s="14"/>
      <c r="I485" s="14"/>
      <c r="J485" s="27"/>
      <c r="K485" s="27"/>
      <c r="L485" s="27"/>
      <c r="M485" s="27"/>
      <c r="N485" s="27"/>
      <c r="O485" s="27"/>
      <c r="P485" s="27"/>
      <c r="Q485" s="27"/>
      <c r="R485" s="14"/>
      <c r="S485" s="14"/>
      <c r="T485" s="14"/>
      <c r="U485" s="14"/>
      <c r="V485" s="66"/>
      <c r="W485" s="14"/>
      <c r="X485" s="27"/>
      <c r="Y485" s="29"/>
      <c r="Z485" s="14"/>
      <c r="AA485" s="27"/>
      <c r="AB485" s="27"/>
      <c r="AC485" s="27"/>
      <c r="AD485" s="14"/>
      <c r="AE485" s="14"/>
      <c r="AF485" s="14"/>
    </row>
    <row r="486" ht="14.25" customHeight="1">
      <c r="A486" s="14"/>
      <c r="B486" s="14"/>
      <c r="C486" s="27"/>
      <c r="D486" s="14"/>
      <c r="F486" s="27"/>
      <c r="G486" s="14"/>
      <c r="H486" s="14"/>
      <c r="I486" s="14"/>
      <c r="J486" s="27"/>
      <c r="K486" s="27"/>
      <c r="L486" s="27"/>
      <c r="M486" s="27"/>
      <c r="N486" s="27"/>
      <c r="O486" s="27"/>
      <c r="P486" s="27"/>
      <c r="Q486" s="27"/>
      <c r="R486" s="14"/>
      <c r="S486" s="14"/>
      <c r="T486" s="14"/>
      <c r="U486" s="14"/>
      <c r="V486" s="66"/>
      <c r="W486" s="14"/>
      <c r="X486" s="27"/>
      <c r="Y486" s="29"/>
      <c r="Z486" s="14"/>
      <c r="AA486" s="27"/>
      <c r="AB486" s="27"/>
      <c r="AC486" s="27"/>
      <c r="AD486" s="14"/>
      <c r="AE486" s="14"/>
      <c r="AF486" s="14"/>
    </row>
    <row r="487" ht="14.25" customHeight="1">
      <c r="A487" s="14"/>
      <c r="B487" s="14"/>
      <c r="C487" s="27"/>
      <c r="D487" s="14"/>
      <c r="F487" s="27"/>
      <c r="G487" s="14"/>
      <c r="H487" s="14"/>
      <c r="I487" s="14"/>
      <c r="J487" s="27"/>
      <c r="K487" s="27"/>
      <c r="L487" s="27"/>
      <c r="M487" s="27"/>
      <c r="N487" s="27"/>
      <c r="O487" s="27"/>
      <c r="P487" s="27"/>
      <c r="Q487" s="27"/>
      <c r="R487" s="14"/>
      <c r="S487" s="14"/>
      <c r="T487" s="14"/>
      <c r="U487" s="14"/>
      <c r="V487" s="66"/>
      <c r="W487" s="14"/>
      <c r="X487" s="27"/>
      <c r="Y487" s="29"/>
      <c r="Z487" s="14"/>
      <c r="AA487" s="27"/>
      <c r="AB487" s="27"/>
      <c r="AC487" s="27"/>
      <c r="AD487" s="14"/>
      <c r="AE487" s="14"/>
      <c r="AF487" s="14"/>
    </row>
    <row r="488" ht="14.25" customHeight="1">
      <c r="A488" s="14"/>
      <c r="B488" s="14"/>
      <c r="C488" s="27"/>
      <c r="D488" s="14"/>
      <c r="F488" s="27"/>
      <c r="G488" s="14"/>
      <c r="H488" s="14"/>
      <c r="I488" s="14"/>
      <c r="J488" s="27"/>
      <c r="K488" s="27"/>
      <c r="L488" s="27"/>
      <c r="M488" s="27"/>
      <c r="N488" s="27"/>
      <c r="O488" s="27"/>
      <c r="P488" s="27"/>
      <c r="Q488" s="27"/>
      <c r="R488" s="14"/>
      <c r="S488" s="14"/>
      <c r="T488" s="14"/>
      <c r="U488" s="14"/>
      <c r="V488" s="66"/>
      <c r="W488" s="14"/>
      <c r="X488" s="27"/>
      <c r="Y488" s="29"/>
      <c r="Z488" s="14"/>
      <c r="AA488" s="27"/>
      <c r="AB488" s="27"/>
      <c r="AC488" s="27"/>
      <c r="AD488" s="14"/>
      <c r="AE488" s="14"/>
      <c r="AF488" s="14"/>
    </row>
    <row r="489" ht="14.25" customHeight="1">
      <c r="A489" s="14"/>
      <c r="B489" s="14"/>
      <c r="C489" s="27"/>
      <c r="D489" s="14"/>
      <c r="F489" s="27"/>
      <c r="G489" s="14"/>
      <c r="H489" s="14"/>
      <c r="I489" s="14"/>
      <c r="J489" s="27"/>
      <c r="K489" s="27"/>
      <c r="L489" s="27"/>
      <c r="M489" s="27"/>
      <c r="N489" s="27"/>
      <c r="O489" s="27"/>
      <c r="P489" s="27"/>
      <c r="Q489" s="27"/>
      <c r="R489" s="14"/>
      <c r="S489" s="14"/>
      <c r="T489" s="14"/>
      <c r="U489" s="14"/>
      <c r="V489" s="66"/>
      <c r="W489" s="14"/>
      <c r="X489" s="27"/>
      <c r="Y489" s="29"/>
      <c r="Z489" s="14"/>
      <c r="AA489" s="27"/>
      <c r="AB489" s="27"/>
      <c r="AC489" s="27"/>
      <c r="AD489" s="14"/>
      <c r="AE489" s="14"/>
      <c r="AF489" s="14"/>
    </row>
    <row r="490" ht="14.25" customHeight="1">
      <c r="A490" s="14"/>
      <c r="B490" s="14"/>
      <c r="C490" s="27"/>
      <c r="D490" s="14"/>
      <c r="F490" s="27"/>
      <c r="G490" s="14"/>
      <c r="H490" s="14"/>
      <c r="I490" s="14"/>
      <c r="J490" s="27"/>
      <c r="K490" s="27"/>
      <c r="L490" s="27"/>
      <c r="M490" s="27"/>
      <c r="N490" s="27"/>
      <c r="O490" s="27"/>
      <c r="P490" s="27"/>
      <c r="Q490" s="27"/>
      <c r="R490" s="14"/>
      <c r="S490" s="14"/>
      <c r="T490" s="14"/>
      <c r="U490" s="14"/>
      <c r="V490" s="66"/>
      <c r="W490" s="14"/>
      <c r="X490" s="27"/>
      <c r="Y490" s="29"/>
      <c r="Z490" s="14"/>
      <c r="AA490" s="27"/>
      <c r="AB490" s="27"/>
      <c r="AC490" s="27"/>
      <c r="AD490" s="14"/>
      <c r="AE490" s="14"/>
      <c r="AF490" s="14"/>
    </row>
    <row r="491" ht="14.25" customHeight="1">
      <c r="A491" s="14"/>
      <c r="B491" s="14"/>
      <c r="C491" s="27"/>
      <c r="D491" s="14"/>
      <c r="F491" s="27"/>
      <c r="G491" s="14"/>
      <c r="H491" s="14"/>
      <c r="I491" s="14"/>
      <c r="J491" s="27"/>
      <c r="K491" s="27"/>
      <c r="L491" s="27"/>
      <c r="M491" s="27"/>
      <c r="N491" s="27"/>
      <c r="O491" s="27"/>
      <c r="P491" s="27"/>
      <c r="Q491" s="27"/>
      <c r="R491" s="14"/>
      <c r="S491" s="14"/>
      <c r="T491" s="14"/>
      <c r="U491" s="14"/>
      <c r="V491" s="66"/>
      <c r="W491" s="14"/>
      <c r="X491" s="27"/>
      <c r="Y491" s="29"/>
      <c r="Z491" s="14"/>
      <c r="AA491" s="27"/>
      <c r="AB491" s="27"/>
      <c r="AC491" s="27"/>
      <c r="AD491" s="14"/>
      <c r="AE491" s="14"/>
      <c r="AF491" s="14"/>
    </row>
    <row r="492" ht="14.25" customHeight="1">
      <c r="A492" s="14"/>
      <c r="B492" s="14"/>
      <c r="C492" s="27"/>
      <c r="D492" s="14"/>
      <c r="F492" s="27"/>
      <c r="G492" s="14"/>
      <c r="H492" s="14"/>
      <c r="I492" s="14"/>
      <c r="J492" s="27"/>
      <c r="K492" s="27"/>
      <c r="L492" s="27"/>
      <c r="M492" s="27"/>
      <c r="N492" s="27"/>
      <c r="O492" s="27"/>
      <c r="P492" s="27"/>
      <c r="Q492" s="27"/>
      <c r="R492" s="14"/>
      <c r="S492" s="14"/>
      <c r="T492" s="14"/>
      <c r="U492" s="14"/>
      <c r="V492" s="66"/>
      <c r="W492" s="14"/>
      <c r="X492" s="27"/>
      <c r="Y492" s="29"/>
      <c r="Z492" s="14"/>
      <c r="AA492" s="27"/>
      <c r="AB492" s="27"/>
      <c r="AC492" s="27"/>
      <c r="AD492" s="14"/>
      <c r="AE492" s="14"/>
      <c r="AF492" s="14"/>
    </row>
    <row r="493" ht="14.25" customHeight="1">
      <c r="A493" s="14"/>
      <c r="B493" s="14"/>
      <c r="C493" s="27"/>
      <c r="D493" s="14"/>
      <c r="F493" s="27"/>
      <c r="G493" s="14"/>
      <c r="H493" s="14"/>
      <c r="I493" s="14"/>
      <c r="J493" s="27"/>
      <c r="K493" s="27"/>
      <c r="L493" s="27"/>
      <c r="M493" s="27"/>
      <c r="N493" s="27"/>
      <c r="O493" s="27"/>
      <c r="P493" s="27"/>
      <c r="Q493" s="27"/>
      <c r="R493" s="14"/>
      <c r="S493" s="14"/>
      <c r="T493" s="14"/>
      <c r="U493" s="14"/>
      <c r="V493" s="66"/>
      <c r="W493" s="14"/>
      <c r="X493" s="27"/>
      <c r="Y493" s="29"/>
      <c r="Z493" s="14"/>
      <c r="AA493" s="27"/>
      <c r="AB493" s="27"/>
      <c r="AC493" s="27"/>
      <c r="AD493" s="14"/>
      <c r="AE493" s="14"/>
      <c r="AF493" s="14"/>
    </row>
    <row r="494" ht="14.25" customHeight="1">
      <c r="A494" s="14"/>
      <c r="B494" s="14"/>
      <c r="C494" s="27"/>
      <c r="D494" s="14"/>
      <c r="F494" s="27"/>
      <c r="G494" s="14"/>
      <c r="H494" s="14"/>
      <c r="I494" s="14"/>
      <c r="J494" s="27"/>
      <c r="K494" s="27"/>
      <c r="L494" s="27"/>
      <c r="M494" s="27"/>
      <c r="N494" s="27"/>
      <c r="O494" s="27"/>
      <c r="P494" s="27"/>
      <c r="Q494" s="27"/>
      <c r="R494" s="14"/>
      <c r="S494" s="14"/>
      <c r="T494" s="14"/>
      <c r="U494" s="14"/>
      <c r="V494" s="66"/>
      <c r="W494" s="14"/>
      <c r="X494" s="27"/>
      <c r="Y494" s="29"/>
      <c r="Z494" s="14"/>
      <c r="AA494" s="27"/>
      <c r="AB494" s="27"/>
      <c r="AC494" s="27"/>
      <c r="AD494" s="14"/>
      <c r="AE494" s="14"/>
      <c r="AF494" s="14"/>
    </row>
    <row r="495" ht="14.25" customHeight="1">
      <c r="A495" s="14"/>
      <c r="B495" s="14"/>
      <c r="C495" s="27"/>
      <c r="D495" s="14"/>
      <c r="F495" s="27"/>
      <c r="G495" s="14"/>
      <c r="H495" s="14"/>
      <c r="I495" s="14"/>
      <c r="J495" s="27"/>
      <c r="K495" s="27"/>
      <c r="L495" s="27"/>
      <c r="M495" s="27"/>
      <c r="N495" s="27"/>
      <c r="O495" s="27"/>
      <c r="P495" s="27"/>
      <c r="Q495" s="27"/>
      <c r="R495" s="14"/>
      <c r="S495" s="14"/>
      <c r="T495" s="14"/>
      <c r="U495" s="14"/>
      <c r="V495" s="66"/>
      <c r="W495" s="14"/>
      <c r="X495" s="27"/>
      <c r="Y495" s="29"/>
      <c r="Z495" s="14"/>
      <c r="AA495" s="27"/>
      <c r="AB495" s="27"/>
      <c r="AC495" s="27"/>
      <c r="AD495" s="14"/>
      <c r="AE495" s="14"/>
      <c r="AF495" s="14"/>
    </row>
    <row r="496" ht="14.25" customHeight="1">
      <c r="A496" s="14"/>
      <c r="B496" s="14"/>
      <c r="C496" s="27"/>
      <c r="D496" s="14"/>
      <c r="F496" s="27"/>
      <c r="G496" s="14"/>
      <c r="H496" s="14"/>
      <c r="I496" s="14"/>
      <c r="J496" s="27"/>
      <c r="K496" s="27"/>
      <c r="L496" s="27"/>
      <c r="M496" s="27"/>
      <c r="N496" s="27"/>
      <c r="O496" s="27"/>
      <c r="P496" s="27"/>
      <c r="Q496" s="27"/>
      <c r="R496" s="14"/>
      <c r="S496" s="14"/>
      <c r="T496" s="14"/>
      <c r="U496" s="14"/>
      <c r="V496" s="66"/>
      <c r="W496" s="14"/>
      <c r="X496" s="27"/>
      <c r="Y496" s="29"/>
      <c r="Z496" s="14"/>
      <c r="AA496" s="27"/>
      <c r="AB496" s="27"/>
      <c r="AC496" s="27"/>
      <c r="AD496" s="14"/>
      <c r="AE496" s="14"/>
      <c r="AF496" s="14"/>
    </row>
    <row r="497" ht="14.25" customHeight="1">
      <c r="A497" s="14"/>
      <c r="B497" s="14"/>
      <c r="C497" s="27"/>
      <c r="D497" s="14"/>
      <c r="F497" s="27"/>
      <c r="G497" s="14"/>
      <c r="H497" s="14"/>
      <c r="I497" s="14"/>
      <c r="J497" s="27"/>
      <c r="K497" s="27"/>
      <c r="L497" s="27"/>
      <c r="M497" s="27"/>
      <c r="N497" s="27"/>
      <c r="O497" s="27"/>
      <c r="P497" s="27"/>
      <c r="Q497" s="27"/>
      <c r="R497" s="14"/>
      <c r="S497" s="14"/>
      <c r="T497" s="14"/>
      <c r="U497" s="14"/>
      <c r="V497" s="66"/>
      <c r="W497" s="14"/>
      <c r="X497" s="27"/>
      <c r="Y497" s="29"/>
      <c r="Z497" s="14"/>
      <c r="AA497" s="27"/>
      <c r="AB497" s="27"/>
      <c r="AC497" s="27"/>
      <c r="AD497" s="14"/>
      <c r="AE497" s="14"/>
      <c r="AF497" s="14"/>
    </row>
    <row r="498" ht="14.25" customHeight="1">
      <c r="A498" s="14"/>
      <c r="B498" s="14"/>
      <c r="C498" s="27"/>
      <c r="D498" s="14"/>
      <c r="F498" s="27"/>
      <c r="G498" s="14"/>
      <c r="H498" s="14"/>
      <c r="I498" s="14"/>
      <c r="J498" s="27"/>
      <c r="K498" s="27"/>
      <c r="L498" s="27"/>
      <c r="M498" s="27"/>
      <c r="N498" s="27"/>
      <c r="O498" s="27"/>
      <c r="P498" s="27"/>
      <c r="Q498" s="27"/>
      <c r="R498" s="14"/>
      <c r="S498" s="14"/>
      <c r="T498" s="14"/>
      <c r="U498" s="14"/>
      <c r="V498" s="66"/>
      <c r="W498" s="14"/>
      <c r="X498" s="27"/>
      <c r="Y498" s="29"/>
      <c r="Z498" s="14"/>
      <c r="AA498" s="27"/>
      <c r="AB498" s="27"/>
      <c r="AC498" s="27"/>
      <c r="AD498" s="14"/>
      <c r="AE498" s="14"/>
      <c r="AF498" s="14"/>
    </row>
    <row r="499" ht="14.25" customHeight="1">
      <c r="A499" s="14"/>
      <c r="B499" s="14"/>
      <c r="C499" s="27"/>
      <c r="D499" s="14"/>
      <c r="F499" s="27"/>
      <c r="G499" s="14"/>
      <c r="H499" s="14"/>
      <c r="I499" s="14"/>
      <c r="J499" s="27"/>
      <c r="K499" s="27"/>
      <c r="L499" s="27"/>
      <c r="M499" s="27"/>
      <c r="N499" s="27"/>
      <c r="O499" s="27"/>
      <c r="P499" s="27"/>
      <c r="Q499" s="27"/>
      <c r="R499" s="14"/>
      <c r="S499" s="14"/>
      <c r="T499" s="14"/>
      <c r="U499" s="14"/>
      <c r="V499" s="66"/>
      <c r="W499" s="14"/>
      <c r="X499" s="27"/>
      <c r="Y499" s="29"/>
      <c r="Z499" s="14"/>
      <c r="AA499" s="27"/>
      <c r="AB499" s="27"/>
      <c r="AC499" s="27"/>
      <c r="AD499" s="14"/>
      <c r="AE499" s="14"/>
      <c r="AF499" s="14"/>
    </row>
    <row r="500" ht="14.25" customHeight="1">
      <c r="A500" s="14"/>
      <c r="B500" s="14"/>
      <c r="C500" s="27"/>
      <c r="D500" s="14"/>
      <c r="F500" s="27"/>
      <c r="G500" s="14"/>
      <c r="H500" s="14"/>
      <c r="I500" s="14"/>
      <c r="J500" s="27"/>
      <c r="K500" s="27"/>
      <c r="L500" s="27"/>
      <c r="M500" s="27"/>
      <c r="N500" s="27"/>
      <c r="O500" s="27"/>
      <c r="P500" s="27"/>
      <c r="Q500" s="27"/>
      <c r="R500" s="14"/>
      <c r="S500" s="14"/>
      <c r="T500" s="14"/>
      <c r="U500" s="14"/>
      <c r="V500" s="66"/>
      <c r="W500" s="14"/>
      <c r="X500" s="27"/>
      <c r="Y500" s="29"/>
      <c r="Z500" s="14"/>
      <c r="AA500" s="27"/>
      <c r="AB500" s="27"/>
      <c r="AC500" s="27"/>
      <c r="AD500" s="14"/>
      <c r="AE500" s="14"/>
      <c r="AF500" s="14"/>
    </row>
    <row r="501" ht="14.25" customHeight="1">
      <c r="A501" s="14"/>
      <c r="B501" s="14"/>
      <c r="C501" s="27"/>
      <c r="D501" s="14"/>
      <c r="F501" s="27"/>
      <c r="G501" s="14"/>
      <c r="H501" s="14"/>
      <c r="I501" s="14"/>
      <c r="J501" s="27"/>
      <c r="K501" s="27"/>
      <c r="L501" s="27"/>
      <c r="M501" s="27"/>
      <c r="N501" s="27"/>
      <c r="O501" s="27"/>
      <c r="P501" s="27"/>
      <c r="Q501" s="27"/>
      <c r="R501" s="14"/>
      <c r="S501" s="14"/>
      <c r="T501" s="14"/>
      <c r="U501" s="14"/>
      <c r="V501" s="66"/>
      <c r="W501" s="14"/>
      <c r="X501" s="27"/>
      <c r="Y501" s="29"/>
      <c r="Z501" s="14"/>
      <c r="AA501" s="27"/>
      <c r="AB501" s="27"/>
      <c r="AC501" s="27"/>
      <c r="AD501" s="14"/>
      <c r="AE501" s="14"/>
      <c r="AF501" s="14"/>
    </row>
    <row r="502" ht="14.25" customHeight="1">
      <c r="A502" s="14"/>
      <c r="B502" s="14"/>
      <c r="C502" s="27"/>
      <c r="D502" s="14"/>
      <c r="F502" s="27"/>
      <c r="G502" s="14"/>
      <c r="H502" s="14"/>
      <c r="I502" s="14"/>
      <c r="J502" s="27"/>
      <c r="K502" s="27"/>
      <c r="L502" s="27"/>
      <c r="M502" s="27"/>
      <c r="N502" s="27"/>
      <c r="O502" s="27"/>
      <c r="P502" s="27"/>
      <c r="Q502" s="27"/>
      <c r="R502" s="14"/>
      <c r="S502" s="14"/>
      <c r="T502" s="14"/>
      <c r="U502" s="14"/>
      <c r="V502" s="66"/>
      <c r="W502" s="14"/>
      <c r="X502" s="27"/>
      <c r="Y502" s="29"/>
      <c r="Z502" s="14"/>
      <c r="AA502" s="27"/>
      <c r="AB502" s="27"/>
      <c r="AC502" s="27"/>
      <c r="AD502" s="14"/>
      <c r="AE502" s="14"/>
      <c r="AF502" s="14"/>
    </row>
    <row r="503" ht="14.25" customHeight="1">
      <c r="A503" s="14"/>
      <c r="B503" s="14"/>
      <c r="C503" s="27"/>
      <c r="D503" s="14"/>
      <c r="F503" s="27"/>
      <c r="G503" s="14"/>
      <c r="H503" s="14"/>
      <c r="I503" s="14"/>
      <c r="J503" s="27"/>
      <c r="K503" s="27"/>
      <c r="L503" s="27"/>
      <c r="M503" s="27"/>
      <c r="N503" s="27"/>
      <c r="O503" s="27"/>
      <c r="P503" s="27"/>
      <c r="Q503" s="27"/>
      <c r="R503" s="14"/>
      <c r="S503" s="14"/>
      <c r="T503" s="14"/>
      <c r="U503" s="14"/>
      <c r="V503" s="66"/>
      <c r="W503" s="14"/>
      <c r="X503" s="27"/>
      <c r="Y503" s="29"/>
      <c r="Z503" s="14"/>
      <c r="AA503" s="27"/>
      <c r="AB503" s="27"/>
      <c r="AC503" s="27"/>
      <c r="AD503" s="14"/>
      <c r="AE503" s="14"/>
      <c r="AF503" s="14"/>
    </row>
    <row r="504" ht="14.25" customHeight="1">
      <c r="A504" s="14"/>
      <c r="B504" s="14"/>
      <c r="C504" s="27"/>
      <c r="D504" s="14"/>
      <c r="F504" s="27"/>
      <c r="G504" s="14"/>
      <c r="H504" s="14"/>
      <c r="I504" s="14"/>
      <c r="J504" s="27"/>
      <c r="K504" s="27"/>
      <c r="L504" s="27"/>
      <c r="M504" s="27"/>
      <c r="N504" s="27"/>
      <c r="O504" s="27"/>
      <c r="P504" s="27"/>
      <c r="Q504" s="27"/>
      <c r="R504" s="14"/>
      <c r="S504" s="14"/>
      <c r="T504" s="14"/>
      <c r="U504" s="14"/>
      <c r="V504" s="66"/>
      <c r="W504" s="14"/>
      <c r="X504" s="27"/>
      <c r="Y504" s="29"/>
      <c r="Z504" s="14"/>
      <c r="AA504" s="27"/>
      <c r="AB504" s="27"/>
      <c r="AC504" s="27"/>
      <c r="AD504" s="14"/>
      <c r="AE504" s="14"/>
      <c r="AF504" s="14"/>
    </row>
    <row r="505" ht="14.25" customHeight="1">
      <c r="A505" s="14"/>
      <c r="B505" s="14"/>
      <c r="C505" s="27"/>
      <c r="D505" s="14"/>
      <c r="F505" s="27"/>
      <c r="G505" s="14"/>
      <c r="H505" s="14"/>
      <c r="I505" s="14"/>
      <c r="J505" s="27"/>
      <c r="K505" s="27"/>
      <c r="L505" s="27"/>
      <c r="M505" s="27"/>
      <c r="N505" s="27"/>
      <c r="O505" s="27"/>
      <c r="P505" s="27"/>
      <c r="Q505" s="27"/>
      <c r="R505" s="14"/>
      <c r="S505" s="14"/>
      <c r="T505" s="14"/>
      <c r="U505" s="14"/>
      <c r="V505" s="66"/>
      <c r="W505" s="14"/>
      <c r="X505" s="27"/>
      <c r="Y505" s="29"/>
      <c r="Z505" s="14"/>
      <c r="AA505" s="27"/>
      <c r="AB505" s="27"/>
      <c r="AC505" s="27"/>
      <c r="AD505" s="14"/>
      <c r="AE505" s="14"/>
      <c r="AF505" s="14"/>
    </row>
    <row r="506" ht="14.25" customHeight="1">
      <c r="A506" s="14"/>
      <c r="B506" s="14"/>
      <c r="C506" s="27"/>
      <c r="D506" s="14"/>
      <c r="F506" s="27"/>
      <c r="G506" s="14"/>
      <c r="H506" s="14"/>
      <c r="I506" s="14"/>
      <c r="J506" s="27"/>
      <c r="K506" s="27"/>
      <c r="L506" s="27"/>
      <c r="M506" s="27"/>
      <c r="N506" s="27"/>
      <c r="O506" s="27"/>
      <c r="P506" s="27"/>
      <c r="Q506" s="27"/>
      <c r="R506" s="14"/>
      <c r="S506" s="14"/>
      <c r="T506" s="14"/>
      <c r="U506" s="14"/>
      <c r="V506" s="66"/>
      <c r="W506" s="14"/>
      <c r="X506" s="27"/>
      <c r="Y506" s="29"/>
      <c r="Z506" s="14"/>
      <c r="AA506" s="27"/>
      <c r="AB506" s="27"/>
      <c r="AC506" s="27"/>
      <c r="AD506" s="14"/>
      <c r="AE506" s="14"/>
      <c r="AF506" s="14"/>
    </row>
    <row r="507" ht="14.25" customHeight="1">
      <c r="A507" s="14"/>
      <c r="B507" s="14"/>
      <c r="C507" s="27"/>
      <c r="D507" s="14"/>
      <c r="F507" s="27"/>
      <c r="G507" s="14"/>
      <c r="H507" s="14"/>
      <c r="I507" s="14"/>
      <c r="J507" s="27"/>
      <c r="K507" s="27"/>
      <c r="L507" s="27"/>
      <c r="M507" s="27"/>
      <c r="N507" s="27"/>
      <c r="O507" s="27"/>
      <c r="P507" s="27"/>
      <c r="Q507" s="27"/>
      <c r="R507" s="14"/>
      <c r="S507" s="14"/>
      <c r="T507" s="14"/>
      <c r="U507" s="14"/>
      <c r="V507" s="66"/>
      <c r="W507" s="14"/>
      <c r="X507" s="27"/>
      <c r="Y507" s="29"/>
      <c r="Z507" s="14"/>
      <c r="AA507" s="27"/>
      <c r="AB507" s="27"/>
      <c r="AC507" s="27"/>
      <c r="AD507" s="14"/>
      <c r="AE507" s="14"/>
      <c r="AF507" s="14"/>
    </row>
    <row r="508" ht="14.25" customHeight="1">
      <c r="A508" s="14"/>
      <c r="B508" s="14"/>
      <c r="C508" s="27"/>
      <c r="D508" s="14"/>
      <c r="F508" s="27"/>
      <c r="G508" s="14"/>
      <c r="H508" s="14"/>
      <c r="I508" s="14"/>
      <c r="J508" s="27"/>
      <c r="K508" s="27"/>
      <c r="L508" s="27"/>
      <c r="M508" s="27"/>
      <c r="N508" s="27"/>
      <c r="O508" s="27"/>
      <c r="P508" s="27"/>
      <c r="Q508" s="27"/>
      <c r="R508" s="14"/>
      <c r="S508" s="14"/>
      <c r="T508" s="14"/>
      <c r="U508" s="14"/>
      <c r="V508" s="66"/>
      <c r="W508" s="14"/>
      <c r="X508" s="27"/>
      <c r="Y508" s="29"/>
      <c r="Z508" s="14"/>
      <c r="AA508" s="27"/>
      <c r="AB508" s="27"/>
      <c r="AC508" s="27"/>
      <c r="AD508" s="14"/>
      <c r="AE508" s="14"/>
      <c r="AF508" s="14"/>
    </row>
    <row r="509" ht="14.25" customHeight="1">
      <c r="A509" s="14"/>
      <c r="B509" s="14"/>
      <c r="C509" s="27"/>
      <c r="D509" s="14"/>
      <c r="F509" s="27"/>
      <c r="G509" s="14"/>
      <c r="H509" s="14"/>
      <c r="I509" s="14"/>
      <c r="J509" s="27"/>
      <c r="K509" s="27"/>
      <c r="L509" s="27"/>
      <c r="M509" s="27"/>
      <c r="N509" s="27"/>
      <c r="O509" s="27"/>
      <c r="P509" s="27"/>
      <c r="Q509" s="27"/>
      <c r="R509" s="14"/>
      <c r="S509" s="14"/>
      <c r="T509" s="14"/>
      <c r="U509" s="14"/>
      <c r="V509" s="66"/>
      <c r="W509" s="14"/>
      <c r="X509" s="27"/>
      <c r="Y509" s="29"/>
      <c r="Z509" s="14"/>
      <c r="AA509" s="27"/>
      <c r="AB509" s="27"/>
      <c r="AC509" s="27"/>
      <c r="AD509" s="14"/>
      <c r="AE509" s="14"/>
      <c r="AF509" s="14"/>
    </row>
    <row r="510" ht="14.25" customHeight="1">
      <c r="A510" s="14"/>
      <c r="B510" s="14"/>
      <c r="C510" s="27"/>
      <c r="D510" s="14"/>
      <c r="F510" s="27"/>
      <c r="G510" s="14"/>
      <c r="H510" s="14"/>
      <c r="I510" s="14"/>
      <c r="J510" s="27"/>
      <c r="K510" s="27"/>
      <c r="L510" s="27"/>
      <c r="M510" s="27"/>
      <c r="N510" s="27"/>
      <c r="O510" s="27"/>
      <c r="P510" s="27"/>
      <c r="Q510" s="27"/>
      <c r="R510" s="14"/>
      <c r="S510" s="14"/>
      <c r="T510" s="14"/>
      <c r="U510" s="14"/>
      <c r="V510" s="66"/>
      <c r="W510" s="14"/>
      <c r="X510" s="27"/>
      <c r="Y510" s="29"/>
      <c r="Z510" s="14"/>
      <c r="AA510" s="27"/>
      <c r="AB510" s="27"/>
      <c r="AC510" s="27"/>
      <c r="AD510" s="14"/>
      <c r="AE510" s="14"/>
      <c r="AF510" s="14"/>
    </row>
    <row r="511" ht="14.25" customHeight="1">
      <c r="A511" s="14"/>
      <c r="B511" s="14"/>
      <c r="C511" s="27"/>
      <c r="D511" s="14"/>
      <c r="F511" s="27"/>
      <c r="G511" s="14"/>
      <c r="H511" s="14"/>
      <c r="I511" s="14"/>
      <c r="J511" s="27"/>
      <c r="K511" s="27"/>
      <c r="L511" s="27"/>
      <c r="M511" s="27"/>
      <c r="N511" s="27"/>
      <c r="O511" s="27"/>
      <c r="P511" s="27"/>
      <c r="Q511" s="27"/>
      <c r="R511" s="14"/>
      <c r="S511" s="14"/>
      <c r="T511" s="14"/>
      <c r="U511" s="14"/>
      <c r="V511" s="66"/>
      <c r="W511" s="14"/>
      <c r="X511" s="27"/>
      <c r="Y511" s="29"/>
      <c r="Z511" s="14"/>
      <c r="AA511" s="27"/>
      <c r="AB511" s="27"/>
      <c r="AC511" s="27"/>
      <c r="AD511" s="14"/>
      <c r="AE511" s="14"/>
      <c r="AF511" s="14"/>
    </row>
    <row r="512" ht="14.25" customHeight="1">
      <c r="A512" s="14"/>
      <c r="B512" s="14"/>
      <c r="C512" s="27"/>
      <c r="D512" s="14"/>
      <c r="F512" s="27"/>
      <c r="G512" s="14"/>
      <c r="H512" s="14"/>
      <c r="I512" s="14"/>
      <c r="J512" s="27"/>
      <c r="K512" s="27"/>
      <c r="L512" s="27"/>
      <c r="M512" s="27"/>
      <c r="N512" s="27"/>
      <c r="O512" s="27"/>
      <c r="P512" s="27"/>
      <c r="Q512" s="27"/>
      <c r="R512" s="14"/>
      <c r="S512" s="14"/>
      <c r="T512" s="14"/>
      <c r="U512" s="14"/>
      <c r="V512" s="66"/>
      <c r="W512" s="14"/>
      <c r="X512" s="27"/>
      <c r="Y512" s="29"/>
      <c r="Z512" s="14"/>
      <c r="AA512" s="27"/>
      <c r="AB512" s="27"/>
      <c r="AC512" s="27"/>
      <c r="AD512" s="14"/>
      <c r="AE512" s="14"/>
      <c r="AF512" s="14"/>
    </row>
    <row r="513" ht="14.25" customHeight="1">
      <c r="A513" s="14"/>
      <c r="B513" s="14"/>
      <c r="C513" s="27"/>
      <c r="D513" s="14"/>
      <c r="F513" s="27"/>
      <c r="G513" s="14"/>
      <c r="H513" s="14"/>
      <c r="I513" s="14"/>
      <c r="J513" s="27"/>
      <c r="K513" s="27"/>
      <c r="L513" s="27"/>
      <c r="M513" s="27"/>
      <c r="N513" s="27"/>
      <c r="O513" s="27"/>
      <c r="P513" s="27"/>
      <c r="Q513" s="27"/>
      <c r="R513" s="14"/>
      <c r="S513" s="14"/>
      <c r="T513" s="14"/>
      <c r="U513" s="14"/>
      <c r="V513" s="66"/>
      <c r="W513" s="14"/>
      <c r="X513" s="27"/>
      <c r="Y513" s="29"/>
      <c r="Z513" s="14"/>
      <c r="AA513" s="27"/>
      <c r="AB513" s="27"/>
      <c r="AC513" s="27"/>
      <c r="AD513" s="14"/>
      <c r="AE513" s="14"/>
      <c r="AF513" s="14"/>
    </row>
    <row r="514" ht="14.25" customHeight="1">
      <c r="A514" s="14"/>
      <c r="B514" s="14"/>
      <c r="C514" s="27"/>
      <c r="D514" s="14"/>
      <c r="F514" s="27"/>
      <c r="G514" s="14"/>
      <c r="H514" s="14"/>
      <c r="I514" s="14"/>
      <c r="J514" s="27"/>
      <c r="K514" s="27"/>
      <c r="L514" s="27"/>
      <c r="M514" s="27"/>
      <c r="N514" s="27"/>
      <c r="O514" s="27"/>
      <c r="P514" s="27"/>
      <c r="Q514" s="27"/>
      <c r="R514" s="14"/>
      <c r="S514" s="14"/>
      <c r="T514" s="14"/>
      <c r="U514" s="14"/>
      <c r="V514" s="66"/>
      <c r="W514" s="14"/>
      <c r="X514" s="27"/>
      <c r="Y514" s="29"/>
      <c r="Z514" s="14"/>
      <c r="AA514" s="27"/>
      <c r="AB514" s="27"/>
      <c r="AC514" s="27"/>
      <c r="AD514" s="14"/>
      <c r="AE514" s="14"/>
      <c r="AF514" s="14"/>
    </row>
    <row r="515" ht="14.25" customHeight="1">
      <c r="A515" s="14"/>
      <c r="B515" s="14"/>
      <c r="C515" s="27"/>
      <c r="D515" s="14"/>
      <c r="F515" s="27"/>
      <c r="G515" s="14"/>
      <c r="H515" s="14"/>
      <c r="I515" s="14"/>
      <c r="J515" s="27"/>
      <c r="K515" s="27"/>
      <c r="L515" s="27"/>
      <c r="M515" s="27"/>
      <c r="N515" s="27"/>
      <c r="O515" s="27"/>
      <c r="P515" s="27"/>
      <c r="Q515" s="27"/>
      <c r="R515" s="14"/>
      <c r="S515" s="14"/>
      <c r="T515" s="14"/>
      <c r="U515" s="14"/>
      <c r="V515" s="66"/>
      <c r="W515" s="14"/>
      <c r="X515" s="27"/>
      <c r="Y515" s="29"/>
      <c r="Z515" s="14"/>
      <c r="AA515" s="27"/>
      <c r="AB515" s="27"/>
      <c r="AC515" s="27"/>
      <c r="AD515" s="14"/>
      <c r="AE515" s="14"/>
      <c r="AF515" s="14"/>
    </row>
    <row r="516" ht="14.25" customHeight="1">
      <c r="A516" s="14"/>
      <c r="B516" s="14"/>
      <c r="C516" s="27"/>
      <c r="D516" s="14"/>
      <c r="F516" s="27"/>
      <c r="G516" s="14"/>
      <c r="H516" s="14"/>
      <c r="I516" s="14"/>
      <c r="J516" s="27"/>
      <c r="K516" s="27"/>
      <c r="L516" s="27"/>
      <c r="M516" s="27"/>
      <c r="N516" s="27"/>
      <c r="O516" s="27"/>
      <c r="P516" s="27"/>
      <c r="Q516" s="27"/>
      <c r="R516" s="14"/>
      <c r="S516" s="14"/>
      <c r="T516" s="14"/>
      <c r="U516" s="14"/>
      <c r="V516" s="66"/>
      <c r="W516" s="14"/>
      <c r="X516" s="27"/>
      <c r="Y516" s="29"/>
      <c r="Z516" s="14"/>
      <c r="AA516" s="27"/>
      <c r="AB516" s="27"/>
      <c r="AC516" s="27"/>
      <c r="AD516" s="14"/>
      <c r="AE516" s="14"/>
      <c r="AF516" s="14"/>
    </row>
    <row r="517" ht="14.25" customHeight="1">
      <c r="A517" s="14"/>
      <c r="B517" s="14"/>
      <c r="C517" s="27"/>
      <c r="D517" s="14"/>
      <c r="F517" s="27"/>
      <c r="G517" s="14"/>
      <c r="H517" s="14"/>
      <c r="I517" s="14"/>
      <c r="J517" s="27"/>
      <c r="K517" s="27"/>
      <c r="L517" s="27"/>
      <c r="M517" s="27"/>
      <c r="N517" s="27"/>
      <c r="O517" s="27"/>
      <c r="P517" s="27"/>
      <c r="Q517" s="27"/>
      <c r="R517" s="14"/>
      <c r="S517" s="14"/>
      <c r="T517" s="14"/>
      <c r="U517" s="14"/>
      <c r="V517" s="66"/>
      <c r="W517" s="14"/>
      <c r="X517" s="27"/>
      <c r="Y517" s="29"/>
      <c r="Z517" s="14"/>
      <c r="AA517" s="27"/>
      <c r="AB517" s="27"/>
      <c r="AC517" s="27"/>
      <c r="AD517" s="14"/>
      <c r="AE517" s="14"/>
      <c r="AF517" s="14"/>
    </row>
    <row r="518" ht="14.25" customHeight="1">
      <c r="A518" s="14"/>
      <c r="B518" s="14"/>
      <c r="C518" s="27"/>
      <c r="D518" s="14"/>
      <c r="F518" s="27"/>
      <c r="G518" s="14"/>
      <c r="H518" s="14"/>
      <c r="I518" s="14"/>
      <c r="J518" s="27"/>
      <c r="K518" s="27"/>
      <c r="L518" s="27"/>
      <c r="M518" s="27"/>
      <c r="N518" s="27"/>
      <c r="O518" s="27"/>
      <c r="P518" s="27"/>
      <c r="Q518" s="27"/>
      <c r="R518" s="14"/>
      <c r="S518" s="14"/>
      <c r="T518" s="14"/>
      <c r="U518" s="14"/>
      <c r="V518" s="66"/>
      <c r="W518" s="14"/>
      <c r="X518" s="27"/>
      <c r="Y518" s="29"/>
      <c r="Z518" s="14"/>
      <c r="AA518" s="27"/>
      <c r="AB518" s="27"/>
      <c r="AC518" s="27"/>
      <c r="AD518" s="14"/>
      <c r="AE518" s="14"/>
      <c r="AF518" s="14"/>
    </row>
    <row r="519" ht="14.25" customHeight="1">
      <c r="A519" s="14"/>
      <c r="B519" s="14"/>
      <c r="C519" s="27"/>
      <c r="D519" s="14"/>
      <c r="F519" s="27"/>
      <c r="G519" s="14"/>
      <c r="H519" s="14"/>
      <c r="I519" s="14"/>
      <c r="J519" s="27"/>
      <c r="K519" s="27"/>
      <c r="L519" s="27"/>
      <c r="M519" s="27"/>
      <c r="N519" s="27"/>
      <c r="O519" s="27"/>
      <c r="P519" s="27"/>
      <c r="Q519" s="27"/>
      <c r="R519" s="14"/>
      <c r="S519" s="14"/>
      <c r="T519" s="14"/>
      <c r="U519" s="14"/>
      <c r="V519" s="66"/>
      <c r="W519" s="14"/>
      <c r="X519" s="27"/>
      <c r="Y519" s="29"/>
      <c r="Z519" s="14"/>
      <c r="AA519" s="27"/>
      <c r="AB519" s="27"/>
      <c r="AC519" s="27"/>
      <c r="AD519" s="14"/>
      <c r="AE519" s="14"/>
      <c r="AF519" s="14"/>
    </row>
    <row r="520" ht="14.25" customHeight="1">
      <c r="A520" s="14"/>
      <c r="B520" s="14"/>
      <c r="C520" s="27"/>
      <c r="D520" s="14"/>
      <c r="F520" s="27"/>
      <c r="G520" s="14"/>
      <c r="H520" s="14"/>
      <c r="I520" s="14"/>
      <c r="J520" s="27"/>
      <c r="K520" s="27"/>
      <c r="L520" s="27"/>
      <c r="M520" s="27"/>
      <c r="N520" s="27"/>
      <c r="O520" s="27"/>
      <c r="P520" s="27"/>
      <c r="Q520" s="27"/>
      <c r="R520" s="14"/>
      <c r="S520" s="14"/>
      <c r="T520" s="14"/>
      <c r="U520" s="14"/>
      <c r="V520" s="66"/>
      <c r="W520" s="14"/>
      <c r="X520" s="27"/>
      <c r="Y520" s="29"/>
      <c r="Z520" s="14"/>
      <c r="AA520" s="27"/>
      <c r="AB520" s="27"/>
      <c r="AC520" s="27"/>
      <c r="AD520" s="14"/>
      <c r="AE520" s="14"/>
      <c r="AF520" s="14"/>
    </row>
    <row r="521" ht="14.25" customHeight="1">
      <c r="A521" s="14"/>
      <c r="B521" s="14"/>
      <c r="C521" s="27"/>
      <c r="D521" s="14"/>
      <c r="F521" s="27"/>
      <c r="G521" s="14"/>
      <c r="H521" s="14"/>
      <c r="I521" s="14"/>
      <c r="J521" s="27"/>
      <c r="K521" s="27"/>
      <c r="L521" s="27"/>
      <c r="M521" s="27"/>
      <c r="N521" s="27"/>
      <c r="O521" s="27"/>
      <c r="P521" s="27"/>
      <c r="Q521" s="27"/>
      <c r="R521" s="14"/>
      <c r="S521" s="14"/>
      <c r="T521" s="14"/>
      <c r="U521" s="14"/>
      <c r="V521" s="66"/>
      <c r="W521" s="14"/>
      <c r="X521" s="27"/>
      <c r="Y521" s="29"/>
      <c r="Z521" s="14"/>
      <c r="AA521" s="27"/>
      <c r="AB521" s="27"/>
      <c r="AC521" s="27"/>
      <c r="AD521" s="14"/>
      <c r="AE521" s="14"/>
      <c r="AF521" s="14"/>
    </row>
    <row r="522" ht="14.25" customHeight="1">
      <c r="A522" s="14"/>
      <c r="B522" s="14"/>
      <c r="C522" s="27"/>
      <c r="D522" s="14"/>
      <c r="F522" s="27"/>
      <c r="G522" s="14"/>
      <c r="H522" s="14"/>
      <c r="I522" s="14"/>
      <c r="J522" s="27"/>
      <c r="K522" s="27"/>
      <c r="L522" s="27"/>
      <c r="M522" s="27"/>
      <c r="N522" s="27"/>
      <c r="O522" s="27"/>
      <c r="P522" s="27"/>
      <c r="Q522" s="27"/>
      <c r="R522" s="14"/>
      <c r="S522" s="14"/>
      <c r="T522" s="14"/>
      <c r="U522" s="14"/>
      <c r="V522" s="66"/>
      <c r="W522" s="14"/>
      <c r="X522" s="27"/>
      <c r="Y522" s="29"/>
      <c r="Z522" s="14"/>
      <c r="AA522" s="27"/>
      <c r="AB522" s="27"/>
      <c r="AC522" s="27"/>
      <c r="AD522" s="14"/>
      <c r="AE522" s="14"/>
      <c r="AF522" s="14"/>
    </row>
    <row r="523" ht="14.25" customHeight="1">
      <c r="A523" s="14"/>
      <c r="B523" s="14"/>
      <c r="C523" s="27"/>
      <c r="D523" s="14"/>
      <c r="F523" s="27"/>
      <c r="G523" s="14"/>
      <c r="H523" s="14"/>
      <c r="I523" s="14"/>
      <c r="J523" s="27"/>
      <c r="K523" s="27"/>
      <c r="L523" s="27"/>
      <c r="M523" s="27"/>
      <c r="N523" s="27"/>
      <c r="O523" s="27"/>
      <c r="P523" s="27"/>
      <c r="Q523" s="27"/>
      <c r="R523" s="14"/>
      <c r="S523" s="14"/>
      <c r="T523" s="14"/>
      <c r="U523" s="14"/>
      <c r="V523" s="66"/>
      <c r="W523" s="14"/>
      <c r="X523" s="27"/>
      <c r="Y523" s="29"/>
      <c r="Z523" s="14"/>
      <c r="AA523" s="27"/>
      <c r="AB523" s="27"/>
      <c r="AC523" s="27"/>
      <c r="AD523" s="14"/>
      <c r="AE523" s="14"/>
      <c r="AF523" s="14"/>
    </row>
    <row r="524" ht="14.25" customHeight="1">
      <c r="A524" s="14"/>
      <c r="B524" s="14"/>
      <c r="C524" s="27"/>
      <c r="D524" s="14"/>
      <c r="F524" s="27"/>
      <c r="G524" s="14"/>
      <c r="H524" s="14"/>
      <c r="I524" s="14"/>
      <c r="J524" s="27"/>
      <c r="K524" s="27"/>
      <c r="L524" s="27"/>
      <c r="M524" s="27"/>
      <c r="N524" s="27"/>
      <c r="O524" s="27"/>
      <c r="P524" s="27"/>
      <c r="Q524" s="27"/>
      <c r="R524" s="14"/>
      <c r="S524" s="14"/>
      <c r="T524" s="14"/>
      <c r="U524" s="14"/>
      <c r="V524" s="66"/>
      <c r="W524" s="14"/>
      <c r="X524" s="27"/>
      <c r="Y524" s="29"/>
      <c r="Z524" s="14"/>
      <c r="AA524" s="27"/>
      <c r="AB524" s="27"/>
      <c r="AC524" s="27"/>
      <c r="AD524" s="14"/>
      <c r="AE524" s="14"/>
      <c r="AF524" s="14"/>
    </row>
    <row r="525" ht="14.25" customHeight="1">
      <c r="A525" s="14"/>
      <c r="B525" s="14"/>
      <c r="C525" s="27"/>
      <c r="D525" s="14"/>
      <c r="F525" s="27"/>
      <c r="G525" s="14"/>
      <c r="H525" s="14"/>
      <c r="I525" s="14"/>
      <c r="J525" s="27"/>
      <c r="K525" s="27"/>
      <c r="L525" s="27"/>
      <c r="M525" s="27"/>
      <c r="N525" s="27"/>
      <c r="O525" s="27"/>
      <c r="P525" s="27"/>
      <c r="Q525" s="27"/>
      <c r="R525" s="14"/>
      <c r="S525" s="14"/>
      <c r="T525" s="14"/>
      <c r="U525" s="14"/>
      <c r="V525" s="66"/>
      <c r="W525" s="14"/>
      <c r="X525" s="27"/>
      <c r="Y525" s="29"/>
      <c r="Z525" s="14"/>
      <c r="AA525" s="27"/>
      <c r="AB525" s="27"/>
      <c r="AC525" s="27"/>
      <c r="AD525" s="14"/>
      <c r="AE525" s="14"/>
      <c r="AF525" s="14"/>
    </row>
    <row r="526" ht="14.25" customHeight="1">
      <c r="A526" s="14"/>
      <c r="B526" s="14"/>
      <c r="C526" s="27"/>
      <c r="D526" s="14"/>
      <c r="F526" s="27"/>
      <c r="G526" s="14"/>
      <c r="H526" s="14"/>
      <c r="I526" s="14"/>
      <c r="J526" s="27"/>
      <c r="K526" s="27"/>
      <c r="L526" s="27"/>
      <c r="M526" s="27"/>
      <c r="N526" s="27"/>
      <c r="O526" s="27"/>
      <c r="P526" s="27"/>
      <c r="Q526" s="27"/>
      <c r="R526" s="14"/>
      <c r="S526" s="14"/>
      <c r="T526" s="14"/>
      <c r="U526" s="14"/>
      <c r="V526" s="66"/>
      <c r="W526" s="14"/>
      <c r="X526" s="27"/>
      <c r="Y526" s="29"/>
      <c r="Z526" s="14"/>
      <c r="AA526" s="27"/>
      <c r="AB526" s="27"/>
      <c r="AC526" s="27"/>
      <c r="AD526" s="14"/>
      <c r="AE526" s="14"/>
      <c r="AF526" s="14"/>
    </row>
    <row r="527" ht="14.25" customHeight="1">
      <c r="A527" s="14"/>
      <c r="B527" s="14"/>
      <c r="C527" s="27"/>
      <c r="D527" s="14"/>
      <c r="F527" s="27"/>
      <c r="G527" s="14"/>
      <c r="H527" s="14"/>
      <c r="I527" s="14"/>
      <c r="J527" s="27"/>
      <c r="K527" s="27"/>
      <c r="L527" s="27"/>
      <c r="M527" s="27"/>
      <c r="N527" s="27"/>
      <c r="O527" s="27"/>
      <c r="P527" s="27"/>
      <c r="Q527" s="27"/>
      <c r="R527" s="14"/>
      <c r="S527" s="14"/>
      <c r="T527" s="14"/>
      <c r="U527" s="14"/>
      <c r="V527" s="66"/>
      <c r="W527" s="14"/>
      <c r="X527" s="27"/>
      <c r="Y527" s="29"/>
      <c r="Z527" s="14"/>
      <c r="AA527" s="27"/>
      <c r="AB527" s="27"/>
      <c r="AC527" s="27"/>
      <c r="AD527" s="14"/>
      <c r="AE527" s="14"/>
      <c r="AF527" s="14"/>
    </row>
    <row r="528" ht="14.25" customHeight="1">
      <c r="A528" s="14"/>
      <c r="B528" s="14"/>
      <c r="C528" s="27"/>
      <c r="D528" s="14"/>
      <c r="F528" s="27"/>
      <c r="G528" s="14"/>
      <c r="H528" s="14"/>
      <c r="I528" s="14"/>
      <c r="J528" s="27"/>
      <c r="K528" s="27"/>
      <c r="L528" s="27"/>
      <c r="M528" s="27"/>
      <c r="N528" s="27"/>
      <c r="O528" s="27"/>
      <c r="P528" s="27"/>
      <c r="Q528" s="27"/>
      <c r="R528" s="14"/>
      <c r="S528" s="14"/>
      <c r="T528" s="14"/>
      <c r="U528" s="14"/>
      <c r="V528" s="66"/>
      <c r="W528" s="14"/>
      <c r="X528" s="27"/>
      <c r="Y528" s="29"/>
      <c r="Z528" s="14"/>
      <c r="AA528" s="27"/>
      <c r="AB528" s="27"/>
      <c r="AC528" s="27"/>
      <c r="AD528" s="14"/>
      <c r="AE528" s="14"/>
      <c r="AF528" s="14"/>
    </row>
    <row r="529" ht="14.25" customHeight="1">
      <c r="A529" s="14"/>
      <c r="B529" s="14"/>
      <c r="C529" s="27"/>
      <c r="D529" s="14"/>
      <c r="F529" s="27"/>
      <c r="G529" s="14"/>
      <c r="H529" s="14"/>
      <c r="I529" s="14"/>
      <c r="J529" s="27"/>
      <c r="K529" s="27"/>
      <c r="L529" s="27"/>
      <c r="M529" s="27"/>
      <c r="N529" s="27"/>
      <c r="O529" s="27"/>
      <c r="P529" s="27"/>
      <c r="Q529" s="27"/>
      <c r="R529" s="14"/>
      <c r="S529" s="14"/>
      <c r="T529" s="14"/>
      <c r="U529" s="14"/>
      <c r="V529" s="66"/>
      <c r="W529" s="14"/>
      <c r="X529" s="27"/>
      <c r="Y529" s="29"/>
      <c r="Z529" s="14"/>
      <c r="AA529" s="27"/>
      <c r="AB529" s="27"/>
      <c r="AC529" s="27"/>
      <c r="AD529" s="14"/>
      <c r="AE529" s="14"/>
      <c r="AF529" s="14"/>
    </row>
    <row r="530" ht="14.25" customHeight="1">
      <c r="A530" s="14"/>
      <c r="B530" s="14"/>
      <c r="C530" s="27"/>
      <c r="D530" s="14"/>
      <c r="F530" s="27"/>
      <c r="G530" s="14"/>
      <c r="H530" s="14"/>
      <c r="I530" s="14"/>
      <c r="J530" s="27"/>
      <c r="K530" s="27"/>
      <c r="L530" s="27"/>
      <c r="M530" s="27"/>
      <c r="N530" s="27"/>
      <c r="O530" s="27"/>
      <c r="P530" s="27"/>
      <c r="Q530" s="27"/>
      <c r="R530" s="14"/>
      <c r="S530" s="14"/>
      <c r="T530" s="14"/>
      <c r="U530" s="14"/>
      <c r="V530" s="66"/>
      <c r="W530" s="14"/>
      <c r="X530" s="27"/>
      <c r="Y530" s="29"/>
      <c r="Z530" s="14"/>
      <c r="AA530" s="27"/>
      <c r="AB530" s="27"/>
      <c r="AC530" s="27"/>
      <c r="AD530" s="14"/>
      <c r="AE530" s="14"/>
      <c r="AF530" s="14"/>
    </row>
    <row r="531" ht="14.25" customHeight="1">
      <c r="A531" s="14"/>
      <c r="B531" s="14"/>
      <c r="C531" s="27"/>
      <c r="D531" s="14"/>
      <c r="F531" s="27"/>
      <c r="G531" s="14"/>
      <c r="H531" s="14"/>
      <c r="I531" s="14"/>
      <c r="J531" s="27"/>
      <c r="K531" s="27"/>
      <c r="L531" s="27"/>
      <c r="M531" s="27"/>
      <c r="N531" s="27"/>
      <c r="O531" s="27"/>
      <c r="P531" s="27"/>
      <c r="Q531" s="27"/>
      <c r="R531" s="14"/>
      <c r="S531" s="14"/>
      <c r="T531" s="14"/>
      <c r="U531" s="14"/>
      <c r="V531" s="66"/>
      <c r="W531" s="14"/>
      <c r="X531" s="27"/>
      <c r="Y531" s="29"/>
      <c r="Z531" s="14"/>
      <c r="AA531" s="27"/>
      <c r="AB531" s="27"/>
      <c r="AC531" s="27"/>
      <c r="AD531" s="14"/>
      <c r="AE531" s="14"/>
      <c r="AF531" s="14"/>
    </row>
    <row r="532" ht="14.25" customHeight="1">
      <c r="A532" s="14"/>
      <c r="B532" s="14"/>
      <c r="C532" s="27"/>
      <c r="D532" s="14"/>
      <c r="F532" s="27"/>
      <c r="G532" s="14"/>
      <c r="H532" s="14"/>
      <c r="I532" s="14"/>
      <c r="J532" s="27"/>
      <c r="K532" s="27"/>
      <c r="L532" s="27"/>
      <c r="M532" s="27"/>
      <c r="N532" s="27"/>
      <c r="O532" s="27"/>
      <c r="P532" s="27"/>
      <c r="Q532" s="27"/>
      <c r="R532" s="14"/>
      <c r="S532" s="14"/>
      <c r="T532" s="14"/>
      <c r="U532" s="14"/>
      <c r="V532" s="66"/>
      <c r="W532" s="14"/>
      <c r="X532" s="27"/>
      <c r="Y532" s="29"/>
      <c r="Z532" s="14"/>
      <c r="AA532" s="27"/>
      <c r="AB532" s="27"/>
      <c r="AC532" s="27"/>
      <c r="AD532" s="14"/>
      <c r="AE532" s="14"/>
      <c r="AF532" s="14"/>
    </row>
    <row r="533" ht="14.25" customHeight="1">
      <c r="A533" s="14"/>
      <c r="B533" s="14"/>
      <c r="C533" s="27"/>
      <c r="D533" s="14"/>
      <c r="F533" s="27"/>
      <c r="G533" s="14"/>
      <c r="H533" s="14"/>
      <c r="I533" s="14"/>
      <c r="J533" s="27"/>
      <c r="K533" s="27"/>
      <c r="L533" s="27"/>
      <c r="M533" s="27"/>
      <c r="N533" s="27"/>
      <c r="O533" s="27"/>
      <c r="P533" s="27"/>
      <c r="Q533" s="27"/>
      <c r="R533" s="14"/>
      <c r="S533" s="14"/>
      <c r="T533" s="14"/>
      <c r="U533" s="14"/>
      <c r="V533" s="66"/>
      <c r="W533" s="14"/>
      <c r="X533" s="27"/>
      <c r="Y533" s="29"/>
      <c r="Z533" s="14"/>
      <c r="AA533" s="27"/>
      <c r="AB533" s="27"/>
      <c r="AC533" s="27"/>
      <c r="AD533" s="14"/>
      <c r="AE533" s="14"/>
      <c r="AF533" s="14"/>
    </row>
    <row r="534" ht="14.25" customHeight="1">
      <c r="A534" s="14"/>
      <c r="B534" s="14"/>
      <c r="C534" s="27"/>
      <c r="D534" s="14"/>
      <c r="F534" s="27"/>
      <c r="G534" s="14"/>
      <c r="H534" s="14"/>
      <c r="I534" s="14"/>
      <c r="J534" s="27"/>
      <c r="K534" s="27"/>
      <c r="L534" s="27"/>
      <c r="M534" s="27"/>
      <c r="N534" s="27"/>
      <c r="O534" s="27"/>
      <c r="P534" s="27"/>
      <c r="Q534" s="27"/>
      <c r="R534" s="14"/>
      <c r="S534" s="14"/>
      <c r="T534" s="14"/>
      <c r="U534" s="14"/>
      <c r="V534" s="66"/>
      <c r="W534" s="14"/>
      <c r="X534" s="27"/>
      <c r="Y534" s="29"/>
      <c r="Z534" s="14"/>
      <c r="AA534" s="27"/>
      <c r="AB534" s="27"/>
      <c r="AC534" s="27"/>
      <c r="AD534" s="14"/>
      <c r="AE534" s="14"/>
      <c r="AF534" s="14"/>
    </row>
    <row r="535" ht="14.25" customHeight="1">
      <c r="A535" s="14"/>
      <c r="B535" s="14"/>
      <c r="C535" s="27"/>
      <c r="D535" s="14"/>
      <c r="F535" s="27"/>
      <c r="G535" s="14"/>
      <c r="H535" s="14"/>
      <c r="I535" s="14"/>
      <c r="J535" s="27"/>
      <c r="K535" s="27"/>
      <c r="L535" s="27"/>
      <c r="M535" s="27"/>
      <c r="N535" s="27"/>
      <c r="O535" s="27"/>
      <c r="P535" s="27"/>
      <c r="Q535" s="27"/>
      <c r="R535" s="14"/>
      <c r="S535" s="14"/>
      <c r="T535" s="14"/>
      <c r="U535" s="14"/>
      <c r="V535" s="66"/>
      <c r="W535" s="14"/>
      <c r="X535" s="27"/>
      <c r="Y535" s="29"/>
      <c r="Z535" s="14"/>
      <c r="AA535" s="27"/>
      <c r="AB535" s="27"/>
      <c r="AC535" s="27"/>
      <c r="AD535" s="14"/>
      <c r="AE535" s="14"/>
      <c r="AF535" s="14"/>
    </row>
    <row r="536" ht="14.25" customHeight="1">
      <c r="A536" s="14"/>
      <c r="B536" s="14"/>
      <c r="C536" s="27"/>
      <c r="D536" s="14"/>
      <c r="F536" s="27"/>
      <c r="G536" s="14"/>
      <c r="H536" s="14"/>
      <c r="I536" s="14"/>
      <c r="J536" s="27"/>
      <c r="K536" s="27"/>
      <c r="L536" s="27"/>
      <c r="M536" s="27"/>
      <c r="N536" s="27"/>
      <c r="O536" s="27"/>
      <c r="P536" s="27"/>
      <c r="Q536" s="27"/>
      <c r="R536" s="14"/>
      <c r="S536" s="14"/>
      <c r="T536" s="14"/>
      <c r="U536" s="14"/>
      <c r="V536" s="66"/>
      <c r="W536" s="14"/>
      <c r="X536" s="27"/>
      <c r="Y536" s="29"/>
      <c r="Z536" s="14"/>
      <c r="AA536" s="27"/>
      <c r="AB536" s="27"/>
      <c r="AC536" s="27"/>
      <c r="AD536" s="14"/>
      <c r="AE536" s="14"/>
      <c r="AF536" s="14"/>
    </row>
    <row r="537" ht="14.25" customHeight="1">
      <c r="A537" s="14"/>
      <c r="B537" s="14"/>
      <c r="C537" s="27"/>
      <c r="D537" s="14"/>
      <c r="F537" s="27"/>
      <c r="G537" s="14"/>
      <c r="H537" s="14"/>
      <c r="I537" s="14"/>
      <c r="J537" s="27"/>
      <c r="K537" s="27"/>
      <c r="L537" s="27"/>
      <c r="M537" s="27"/>
      <c r="N537" s="27"/>
      <c r="O537" s="27"/>
      <c r="P537" s="27"/>
      <c r="Q537" s="27"/>
      <c r="R537" s="14"/>
      <c r="S537" s="14"/>
      <c r="T537" s="14"/>
      <c r="U537" s="14"/>
      <c r="V537" s="66"/>
      <c r="W537" s="14"/>
      <c r="X537" s="27"/>
      <c r="Y537" s="29"/>
      <c r="Z537" s="14"/>
      <c r="AA537" s="27"/>
      <c r="AB537" s="27"/>
      <c r="AC537" s="27"/>
      <c r="AD537" s="14"/>
      <c r="AE537" s="14"/>
      <c r="AF537" s="14"/>
    </row>
    <row r="538" ht="14.25" customHeight="1">
      <c r="A538" s="14"/>
      <c r="B538" s="14"/>
      <c r="C538" s="27"/>
      <c r="D538" s="14"/>
      <c r="F538" s="27"/>
      <c r="G538" s="14"/>
      <c r="H538" s="14"/>
      <c r="I538" s="14"/>
      <c r="J538" s="27"/>
      <c r="K538" s="27"/>
      <c r="L538" s="27"/>
      <c r="M538" s="27"/>
      <c r="N538" s="27"/>
      <c r="O538" s="27"/>
      <c r="P538" s="27"/>
      <c r="Q538" s="27"/>
      <c r="R538" s="14"/>
      <c r="S538" s="14"/>
      <c r="T538" s="14"/>
      <c r="U538" s="14"/>
      <c r="V538" s="66"/>
      <c r="W538" s="14"/>
      <c r="X538" s="27"/>
      <c r="Y538" s="29"/>
      <c r="Z538" s="14"/>
      <c r="AA538" s="27"/>
      <c r="AB538" s="27"/>
      <c r="AC538" s="27"/>
      <c r="AD538" s="14"/>
      <c r="AE538" s="14"/>
      <c r="AF538" s="14"/>
    </row>
    <row r="539" ht="14.25" customHeight="1">
      <c r="A539" s="14"/>
      <c r="B539" s="14"/>
      <c r="C539" s="27"/>
      <c r="D539" s="14"/>
      <c r="F539" s="27"/>
      <c r="G539" s="14"/>
      <c r="H539" s="14"/>
      <c r="I539" s="14"/>
      <c r="J539" s="27"/>
      <c r="K539" s="27"/>
      <c r="L539" s="27"/>
      <c r="M539" s="27"/>
      <c r="N539" s="27"/>
      <c r="O539" s="27"/>
      <c r="P539" s="27"/>
      <c r="Q539" s="27"/>
      <c r="R539" s="14"/>
      <c r="S539" s="14"/>
      <c r="T539" s="14"/>
      <c r="U539" s="14"/>
      <c r="V539" s="66"/>
      <c r="W539" s="14"/>
      <c r="X539" s="27"/>
      <c r="Y539" s="29"/>
      <c r="Z539" s="14"/>
      <c r="AA539" s="27"/>
      <c r="AB539" s="27"/>
      <c r="AC539" s="27"/>
      <c r="AD539" s="14"/>
      <c r="AE539" s="14"/>
      <c r="AF539" s="14"/>
    </row>
    <row r="540" ht="14.25" customHeight="1">
      <c r="A540" s="14"/>
      <c r="B540" s="14"/>
      <c r="C540" s="27"/>
      <c r="D540" s="14"/>
      <c r="F540" s="27"/>
      <c r="G540" s="14"/>
      <c r="H540" s="14"/>
      <c r="I540" s="14"/>
      <c r="J540" s="27"/>
      <c r="K540" s="27"/>
      <c r="L540" s="27"/>
      <c r="M540" s="27"/>
      <c r="N540" s="27"/>
      <c r="O540" s="27"/>
      <c r="P540" s="27"/>
      <c r="Q540" s="27"/>
      <c r="R540" s="14"/>
      <c r="S540" s="14"/>
      <c r="T540" s="14"/>
      <c r="U540" s="14"/>
      <c r="V540" s="66"/>
      <c r="W540" s="14"/>
      <c r="X540" s="27"/>
      <c r="Y540" s="29"/>
      <c r="Z540" s="14"/>
      <c r="AA540" s="27"/>
      <c r="AB540" s="27"/>
      <c r="AC540" s="27"/>
      <c r="AD540" s="14"/>
      <c r="AE540" s="14"/>
      <c r="AF540" s="14"/>
    </row>
    <row r="541" ht="14.25" customHeight="1">
      <c r="A541" s="14"/>
      <c r="B541" s="14"/>
      <c r="C541" s="27"/>
      <c r="D541" s="14"/>
      <c r="F541" s="27"/>
      <c r="G541" s="14"/>
      <c r="H541" s="14"/>
      <c r="I541" s="14"/>
      <c r="J541" s="27"/>
      <c r="K541" s="27"/>
      <c r="L541" s="27"/>
      <c r="M541" s="27"/>
      <c r="N541" s="27"/>
      <c r="O541" s="27"/>
      <c r="P541" s="27"/>
      <c r="Q541" s="27"/>
      <c r="R541" s="14"/>
      <c r="S541" s="14"/>
      <c r="T541" s="14"/>
      <c r="U541" s="14"/>
      <c r="V541" s="66"/>
      <c r="W541" s="14"/>
      <c r="X541" s="27"/>
      <c r="Y541" s="29"/>
      <c r="Z541" s="14"/>
      <c r="AA541" s="27"/>
      <c r="AB541" s="27"/>
      <c r="AC541" s="27"/>
      <c r="AD541" s="14"/>
      <c r="AE541" s="14"/>
      <c r="AF541" s="14"/>
    </row>
    <row r="542" ht="14.25" customHeight="1">
      <c r="A542" s="14"/>
      <c r="B542" s="14"/>
      <c r="C542" s="27"/>
      <c r="D542" s="14"/>
      <c r="F542" s="27"/>
      <c r="G542" s="14"/>
      <c r="H542" s="14"/>
      <c r="I542" s="14"/>
      <c r="J542" s="27"/>
      <c r="K542" s="27"/>
      <c r="L542" s="27"/>
      <c r="M542" s="27"/>
      <c r="N542" s="27"/>
      <c r="O542" s="27"/>
      <c r="P542" s="27"/>
      <c r="Q542" s="27"/>
      <c r="R542" s="14"/>
      <c r="S542" s="14"/>
      <c r="T542" s="14"/>
      <c r="U542" s="14"/>
      <c r="V542" s="66"/>
      <c r="W542" s="14"/>
      <c r="X542" s="27"/>
      <c r="Y542" s="29"/>
      <c r="Z542" s="14"/>
      <c r="AA542" s="27"/>
      <c r="AB542" s="27"/>
      <c r="AC542" s="27"/>
      <c r="AD542" s="14"/>
      <c r="AE542" s="14"/>
      <c r="AF542" s="14"/>
    </row>
    <row r="543" ht="14.25" customHeight="1">
      <c r="A543" s="14"/>
      <c r="B543" s="14"/>
      <c r="C543" s="27"/>
      <c r="D543" s="14"/>
      <c r="F543" s="27"/>
      <c r="G543" s="14"/>
      <c r="H543" s="14"/>
      <c r="I543" s="14"/>
      <c r="J543" s="27"/>
      <c r="K543" s="27"/>
      <c r="L543" s="27"/>
      <c r="M543" s="27"/>
      <c r="N543" s="27"/>
      <c r="O543" s="27"/>
      <c r="P543" s="27"/>
      <c r="Q543" s="27"/>
      <c r="R543" s="14"/>
      <c r="S543" s="14"/>
      <c r="T543" s="14"/>
      <c r="U543" s="14"/>
      <c r="V543" s="66"/>
      <c r="W543" s="14"/>
      <c r="X543" s="27"/>
      <c r="Y543" s="29"/>
      <c r="Z543" s="14"/>
      <c r="AA543" s="27"/>
      <c r="AB543" s="27"/>
      <c r="AC543" s="27"/>
      <c r="AD543" s="14"/>
      <c r="AE543" s="14"/>
      <c r="AF543" s="14"/>
    </row>
    <row r="544" ht="14.25" customHeight="1">
      <c r="A544" s="14"/>
      <c r="B544" s="14"/>
      <c r="C544" s="27"/>
      <c r="D544" s="14"/>
      <c r="F544" s="27"/>
      <c r="G544" s="14"/>
      <c r="H544" s="14"/>
      <c r="I544" s="14"/>
      <c r="J544" s="27"/>
      <c r="K544" s="27"/>
      <c r="L544" s="27"/>
      <c r="M544" s="27"/>
      <c r="N544" s="27"/>
      <c r="O544" s="27"/>
      <c r="P544" s="27"/>
      <c r="Q544" s="27"/>
      <c r="R544" s="14"/>
      <c r="S544" s="14"/>
      <c r="T544" s="14"/>
      <c r="U544" s="14"/>
      <c r="V544" s="66"/>
      <c r="W544" s="14"/>
      <c r="X544" s="27"/>
      <c r="Y544" s="29"/>
      <c r="Z544" s="14"/>
      <c r="AA544" s="27"/>
      <c r="AB544" s="27"/>
      <c r="AC544" s="27"/>
      <c r="AD544" s="14"/>
      <c r="AE544" s="14"/>
      <c r="AF544" s="14"/>
    </row>
    <row r="545" ht="14.25" customHeight="1">
      <c r="A545" s="14"/>
      <c r="B545" s="14"/>
      <c r="C545" s="27"/>
      <c r="D545" s="14"/>
      <c r="F545" s="27"/>
      <c r="G545" s="14"/>
      <c r="H545" s="14"/>
      <c r="I545" s="14"/>
      <c r="J545" s="27"/>
      <c r="K545" s="27"/>
      <c r="L545" s="27"/>
      <c r="M545" s="27"/>
      <c r="N545" s="27"/>
      <c r="O545" s="27"/>
      <c r="P545" s="27"/>
      <c r="Q545" s="27"/>
      <c r="R545" s="14"/>
      <c r="S545" s="14"/>
      <c r="T545" s="14"/>
      <c r="U545" s="14"/>
      <c r="V545" s="66"/>
      <c r="W545" s="14"/>
      <c r="X545" s="27"/>
      <c r="Y545" s="29"/>
      <c r="Z545" s="14"/>
      <c r="AA545" s="27"/>
      <c r="AB545" s="27"/>
      <c r="AC545" s="27"/>
      <c r="AD545" s="14"/>
      <c r="AE545" s="14"/>
      <c r="AF545" s="14"/>
    </row>
    <row r="546" ht="14.25" customHeight="1">
      <c r="A546" s="14"/>
      <c r="B546" s="14"/>
      <c r="C546" s="27"/>
      <c r="D546" s="14"/>
      <c r="F546" s="27"/>
      <c r="G546" s="14"/>
      <c r="H546" s="14"/>
      <c r="I546" s="14"/>
      <c r="J546" s="27"/>
      <c r="K546" s="27"/>
      <c r="L546" s="27"/>
      <c r="M546" s="27"/>
      <c r="N546" s="27"/>
      <c r="O546" s="27"/>
      <c r="P546" s="27"/>
      <c r="Q546" s="27"/>
      <c r="R546" s="14"/>
      <c r="S546" s="14"/>
      <c r="T546" s="14"/>
      <c r="U546" s="14"/>
      <c r="V546" s="66"/>
      <c r="W546" s="14"/>
      <c r="X546" s="27"/>
      <c r="Y546" s="29"/>
      <c r="Z546" s="14"/>
      <c r="AA546" s="27"/>
      <c r="AB546" s="27"/>
      <c r="AC546" s="27"/>
      <c r="AD546" s="14"/>
      <c r="AE546" s="14"/>
      <c r="AF546" s="14"/>
    </row>
    <row r="547" ht="14.25" customHeight="1">
      <c r="A547" s="14"/>
      <c r="B547" s="14"/>
      <c r="C547" s="27"/>
      <c r="D547" s="14"/>
      <c r="F547" s="27"/>
      <c r="G547" s="14"/>
      <c r="H547" s="14"/>
      <c r="I547" s="14"/>
      <c r="J547" s="27"/>
      <c r="K547" s="27"/>
      <c r="L547" s="27"/>
      <c r="M547" s="27"/>
      <c r="N547" s="27"/>
      <c r="O547" s="27"/>
      <c r="P547" s="27"/>
      <c r="Q547" s="27"/>
      <c r="R547" s="14"/>
      <c r="S547" s="14"/>
      <c r="T547" s="14"/>
      <c r="U547" s="14"/>
      <c r="V547" s="66"/>
      <c r="W547" s="14"/>
      <c r="X547" s="27"/>
      <c r="Y547" s="29"/>
      <c r="Z547" s="14"/>
      <c r="AA547" s="27"/>
      <c r="AB547" s="27"/>
      <c r="AC547" s="27"/>
      <c r="AD547" s="14"/>
      <c r="AE547" s="14"/>
      <c r="AF547" s="14"/>
    </row>
    <row r="548" ht="14.25" customHeight="1">
      <c r="A548" s="14"/>
      <c r="B548" s="14"/>
      <c r="C548" s="27"/>
      <c r="D548" s="14"/>
      <c r="F548" s="27"/>
      <c r="G548" s="14"/>
      <c r="H548" s="14"/>
      <c r="I548" s="14"/>
      <c r="J548" s="27"/>
      <c r="K548" s="27"/>
      <c r="L548" s="27"/>
      <c r="M548" s="27"/>
      <c r="N548" s="27"/>
      <c r="O548" s="27"/>
      <c r="P548" s="27"/>
      <c r="Q548" s="27"/>
      <c r="R548" s="14"/>
      <c r="S548" s="14"/>
      <c r="T548" s="14"/>
      <c r="U548" s="14"/>
      <c r="V548" s="66"/>
      <c r="W548" s="14"/>
      <c r="X548" s="27"/>
      <c r="Y548" s="29"/>
      <c r="Z548" s="14"/>
      <c r="AA548" s="27"/>
      <c r="AB548" s="27"/>
      <c r="AC548" s="27"/>
      <c r="AD548" s="14"/>
      <c r="AE548" s="14"/>
      <c r="AF548" s="14"/>
    </row>
    <row r="549" ht="14.25" customHeight="1">
      <c r="A549" s="14"/>
      <c r="B549" s="14"/>
      <c r="C549" s="27"/>
      <c r="D549" s="14"/>
      <c r="F549" s="27"/>
      <c r="G549" s="14"/>
      <c r="H549" s="14"/>
      <c r="I549" s="14"/>
      <c r="J549" s="27"/>
      <c r="K549" s="27"/>
      <c r="L549" s="27"/>
      <c r="M549" s="27"/>
      <c r="N549" s="27"/>
      <c r="O549" s="27"/>
      <c r="P549" s="27"/>
      <c r="Q549" s="27"/>
      <c r="R549" s="14"/>
      <c r="S549" s="14"/>
      <c r="T549" s="14"/>
      <c r="U549" s="14"/>
      <c r="V549" s="66"/>
      <c r="W549" s="14"/>
      <c r="X549" s="27"/>
      <c r="Y549" s="29"/>
      <c r="Z549" s="14"/>
      <c r="AA549" s="27"/>
      <c r="AB549" s="27"/>
      <c r="AC549" s="27"/>
      <c r="AD549" s="14"/>
      <c r="AE549" s="14"/>
      <c r="AF549" s="14"/>
    </row>
    <row r="550" ht="14.25" customHeight="1">
      <c r="A550" s="14"/>
      <c r="B550" s="14"/>
      <c r="C550" s="27"/>
      <c r="D550" s="14"/>
      <c r="F550" s="27"/>
      <c r="G550" s="14"/>
      <c r="H550" s="14"/>
      <c r="I550" s="14"/>
      <c r="J550" s="27"/>
      <c r="K550" s="27"/>
      <c r="L550" s="27"/>
      <c r="M550" s="27"/>
      <c r="N550" s="27"/>
      <c r="O550" s="27"/>
      <c r="P550" s="27"/>
      <c r="Q550" s="27"/>
      <c r="R550" s="14"/>
      <c r="S550" s="14"/>
      <c r="T550" s="14"/>
      <c r="U550" s="14"/>
      <c r="V550" s="66"/>
      <c r="W550" s="14"/>
      <c r="X550" s="27"/>
      <c r="Y550" s="29"/>
      <c r="Z550" s="14"/>
      <c r="AA550" s="27"/>
      <c r="AB550" s="27"/>
      <c r="AC550" s="27"/>
      <c r="AD550" s="14"/>
      <c r="AE550" s="14"/>
      <c r="AF550" s="14"/>
    </row>
    <row r="551" ht="14.25" customHeight="1">
      <c r="A551" s="14"/>
      <c r="B551" s="14"/>
      <c r="C551" s="27"/>
      <c r="D551" s="14"/>
      <c r="F551" s="27"/>
      <c r="G551" s="14"/>
      <c r="H551" s="14"/>
      <c r="I551" s="14"/>
      <c r="J551" s="27"/>
      <c r="K551" s="27"/>
      <c r="L551" s="27"/>
      <c r="M551" s="27"/>
      <c r="N551" s="27"/>
      <c r="O551" s="27"/>
      <c r="P551" s="27"/>
      <c r="Q551" s="27"/>
      <c r="R551" s="14"/>
      <c r="S551" s="14"/>
      <c r="T551" s="14"/>
      <c r="U551" s="14"/>
      <c r="V551" s="66"/>
      <c r="W551" s="14"/>
      <c r="X551" s="27"/>
      <c r="Y551" s="29"/>
      <c r="Z551" s="14"/>
      <c r="AA551" s="27"/>
      <c r="AB551" s="27"/>
      <c r="AC551" s="27"/>
      <c r="AD551" s="14"/>
      <c r="AE551" s="14"/>
      <c r="AF551" s="14"/>
    </row>
    <row r="552" ht="14.25" customHeight="1">
      <c r="A552" s="14"/>
      <c r="B552" s="14"/>
      <c r="C552" s="27"/>
      <c r="D552" s="14"/>
      <c r="F552" s="27"/>
      <c r="G552" s="14"/>
      <c r="H552" s="14"/>
      <c r="I552" s="14"/>
      <c r="J552" s="27"/>
      <c r="K552" s="27"/>
      <c r="L552" s="27"/>
      <c r="M552" s="27"/>
      <c r="N552" s="27"/>
      <c r="O552" s="27"/>
      <c r="P552" s="27"/>
      <c r="Q552" s="27"/>
      <c r="R552" s="14"/>
      <c r="S552" s="14"/>
      <c r="T552" s="14"/>
      <c r="U552" s="14"/>
      <c r="V552" s="66"/>
      <c r="W552" s="14"/>
      <c r="X552" s="27"/>
      <c r="Y552" s="29"/>
      <c r="Z552" s="14"/>
      <c r="AA552" s="27"/>
      <c r="AB552" s="27"/>
      <c r="AC552" s="27"/>
      <c r="AD552" s="14"/>
      <c r="AE552" s="14"/>
      <c r="AF552" s="14"/>
    </row>
    <row r="553" ht="14.25" customHeight="1">
      <c r="A553" s="14"/>
      <c r="B553" s="14"/>
      <c r="C553" s="27"/>
      <c r="D553" s="14"/>
      <c r="F553" s="27"/>
      <c r="G553" s="14"/>
      <c r="H553" s="14"/>
      <c r="I553" s="14"/>
      <c r="J553" s="27"/>
      <c r="K553" s="27"/>
      <c r="L553" s="27"/>
      <c r="M553" s="27"/>
      <c r="N553" s="27"/>
      <c r="O553" s="27"/>
      <c r="P553" s="27"/>
      <c r="Q553" s="27"/>
      <c r="R553" s="14"/>
      <c r="S553" s="14"/>
      <c r="T553" s="14"/>
      <c r="U553" s="14"/>
      <c r="V553" s="66"/>
      <c r="W553" s="14"/>
      <c r="X553" s="27"/>
      <c r="Y553" s="29"/>
      <c r="Z553" s="14"/>
      <c r="AA553" s="27"/>
      <c r="AB553" s="27"/>
      <c r="AC553" s="27"/>
      <c r="AD553" s="14"/>
      <c r="AE553" s="14"/>
      <c r="AF553" s="14"/>
    </row>
    <row r="554" ht="14.25" customHeight="1">
      <c r="A554" s="14"/>
      <c r="B554" s="14"/>
      <c r="C554" s="27"/>
      <c r="D554" s="14"/>
      <c r="F554" s="27"/>
      <c r="G554" s="14"/>
      <c r="H554" s="14"/>
      <c r="I554" s="14"/>
      <c r="J554" s="27"/>
      <c r="K554" s="27"/>
      <c r="L554" s="27"/>
      <c r="M554" s="27"/>
      <c r="N554" s="27"/>
      <c r="O554" s="27"/>
      <c r="P554" s="27"/>
      <c r="Q554" s="27"/>
      <c r="R554" s="14"/>
      <c r="S554" s="14"/>
      <c r="T554" s="14"/>
      <c r="U554" s="14"/>
      <c r="V554" s="66"/>
      <c r="W554" s="14"/>
      <c r="X554" s="27"/>
      <c r="Y554" s="29"/>
      <c r="Z554" s="14"/>
      <c r="AA554" s="27"/>
      <c r="AB554" s="27"/>
      <c r="AC554" s="27"/>
      <c r="AD554" s="14"/>
      <c r="AE554" s="14"/>
      <c r="AF554" s="14"/>
    </row>
    <row r="555" ht="14.25" customHeight="1">
      <c r="A555" s="14"/>
      <c r="B555" s="14"/>
      <c r="C555" s="27"/>
      <c r="D555" s="14"/>
      <c r="F555" s="27"/>
      <c r="G555" s="14"/>
      <c r="H555" s="14"/>
      <c r="I555" s="14"/>
      <c r="J555" s="27"/>
      <c r="K555" s="27"/>
      <c r="L555" s="27"/>
      <c r="M555" s="27"/>
      <c r="N555" s="27"/>
      <c r="O555" s="27"/>
      <c r="P555" s="27"/>
      <c r="Q555" s="27"/>
      <c r="R555" s="14"/>
      <c r="S555" s="14"/>
      <c r="T555" s="14"/>
      <c r="U555" s="14"/>
      <c r="V555" s="66"/>
      <c r="W555" s="14"/>
      <c r="X555" s="27"/>
      <c r="Y555" s="29"/>
      <c r="Z555" s="14"/>
      <c r="AA555" s="27"/>
      <c r="AB555" s="27"/>
      <c r="AC555" s="27"/>
      <c r="AD555" s="14"/>
      <c r="AE555" s="14"/>
      <c r="AF555" s="14"/>
    </row>
    <row r="556" ht="14.25" customHeight="1">
      <c r="A556" s="14"/>
      <c r="B556" s="14"/>
      <c r="C556" s="27"/>
      <c r="D556" s="14"/>
      <c r="F556" s="27"/>
      <c r="G556" s="14"/>
      <c r="H556" s="14"/>
      <c r="I556" s="14"/>
      <c r="J556" s="27"/>
      <c r="K556" s="27"/>
      <c r="L556" s="27"/>
      <c r="M556" s="27"/>
      <c r="N556" s="27"/>
      <c r="O556" s="27"/>
      <c r="P556" s="27"/>
      <c r="Q556" s="27"/>
      <c r="R556" s="14"/>
      <c r="S556" s="14"/>
      <c r="T556" s="14"/>
      <c r="U556" s="14"/>
      <c r="V556" s="66"/>
      <c r="W556" s="14"/>
      <c r="X556" s="27"/>
      <c r="Y556" s="29"/>
      <c r="Z556" s="14"/>
      <c r="AA556" s="27"/>
      <c r="AB556" s="27"/>
      <c r="AC556" s="27"/>
      <c r="AD556" s="14"/>
      <c r="AE556" s="14"/>
      <c r="AF556" s="14"/>
    </row>
    <row r="557" ht="14.25" customHeight="1">
      <c r="A557" s="14"/>
      <c r="B557" s="14"/>
      <c r="C557" s="27"/>
      <c r="D557" s="14"/>
      <c r="F557" s="27"/>
      <c r="G557" s="14"/>
      <c r="H557" s="14"/>
      <c r="I557" s="14"/>
      <c r="J557" s="27"/>
      <c r="K557" s="27"/>
      <c r="L557" s="27"/>
      <c r="M557" s="27"/>
      <c r="N557" s="27"/>
      <c r="O557" s="27"/>
      <c r="P557" s="27"/>
      <c r="Q557" s="27"/>
      <c r="R557" s="14"/>
      <c r="S557" s="14"/>
      <c r="T557" s="14"/>
      <c r="U557" s="14"/>
      <c r="V557" s="66"/>
      <c r="W557" s="14"/>
      <c r="X557" s="27"/>
      <c r="Y557" s="29"/>
      <c r="Z557" s="14"/>
      <c r="AA557" s="27"/>
      <c r="AB557" s="27"/>
      <c r="AC557" s="27"/>
      <c r="AD557" s="14"/>
      <c r="AE557" s="14"/>
      <c r="AF557" s="14"/>
    </row>
    <row r="558" ht="14.25" customHeight="1">
      <c r="A558" s="14"/>
      <c r="B558" s="14"/>
      <c r="C558" s="27"/>
      <c r="D558" s="14"/>
      <c r="F558" s="27"/>
      <c r="G558" s="14"/>
      <c r="H558" s="14"/>
      <c r="I558" s="14"/>
      <c r="J558" s="27"/>
      <c r="K558" s="27"/>
      <c r="L558" s="27"/>
      <c r="M558" s="27"/>
      <c r="N558" s="27"/>
      <c r="O558" s="27"/>
      <c r="P558" s="27"/>
      <c r="Q558" s="27"/>
      <c r="R558" s="14"/>
      <c r="S558" s="14"/>
      <c r="T558" s="14"/>
      <c r="U558" s="14"/>
      <c r="V558" s="66"/>
      <c r="W558" s="14"/>
      <c r="X558" s="27"/>
      <c r="Y558" s="29"/>
      <c r="Z558" s="14"/>
      <c r="AA558" s="27"/>
      <c r="AB558" s="27"/>
      <c r="AC558" s="27"/>
      <c r="AD558" s="14"/>
      <c r="AE558" s="14"/>
      <c r="AF558" s="14"/>
    </row>
    <row r="559" ht="14.25" customHeight="1">
      <c r="A559" s="14"/>
      <c r="B559" s="14"/>
      <c r="C559" s="27"/>
      <c r="D559" s="14"/>
      <c r="F559" s="27"/>
      <c r="G559" s="14"/>
      <c r="H559" s="14"/>
      <c r="I559" s="14"/>
      <c r="J559" s="27"/>
      <c r="K559" s="27"/>
      <c r="L559" s="27"/>
      <c r="M559" s="27"/>
      <c r="N559" s="27"/>
      <c r="O559" s="27"/>
      <c r="P559" s="27"/>
      <c r="Q559" s="27"/>
      <c r="R559" s="14"/>
      <c r="S559" s="14"/>
      <c r="T559" s="14"/>
      <c r="U559" s="14"/>
      <c r="V559" s="66"/>
      <c r="W559" s="14"/>
      <c r="X559" s="27"/>
      <c r="Y559" s="29"/>
      <c r="Z559" s="14"/>
      <c r="AA559" s="27"/>
      <c r="AB559" s="27"/>
      <c r="AC559" s="27"/>
      <c r="AD559" s="14"/>
      <c r="AE559" s="14"/>
      <c r="AF559" s="14"/>
    </row>
    <row r="560" ht="14.25" customHeight="1">
      <c r="A560" s="14"/>
      <c r="B560" s="14"/>
      <c r="C560" s="27"/>
      <c r="D560" s="14"/>
      <c r="F560" s="27"/>
      <c r="G560" s="14"/>
      <c r="H560" s="14"/>
      <c r="I560" s="14"/>
      <c r="J560" s="27"/>
      <c r="K560" s="27"/>
      <c r="L560" s="27"/>
      <c r="M560" s="27"/>
      <c r="N560" s="27"/>
      <c r="O560" s="27"/>
      <c r="P560" s="27"/>
      <c r="Q560" s="27"/>
      <c r="R560" s="14"/>
      <c r="S560" s="14"/>
      <c r="T560" s="14"/>
      <c r="U560" s="14"/>
      <c r="V560" s="66"/>
      <c r="W560" s="14"/>
      <c r="X560" s="27"/>
      <c r="Y560" s="29"/>
      <c r="Z560" s="14"/>
      <c r="AA560" s="27"/>
      <c r="AB560" s="27"/>
      <c r="AC560" s="27"/>
      <c r="AD560" s="14"/>
      <c r="AE560" s="14"/>
      <c r="AF560" s="14"/>
    </row>
    <row r="561" ht="14.25" customHeight="1">
      <c r="A561" s="14"/>
      <c r="B561" s="14"/>
      <c r="C561" s="27"/>
      <c r="D561" s="14"/>
      <c r="F561" s="27"/>
      <c r="G561" s="14"/>
      <c r="H561" s="14"/>
      <c r="I561" s="14"/>
      <c r="J561" s="27"/>
      <c r="K561" s="27"/>
      <c r="L561" s="27"/>
      <c r="M561" s="27"/>
      <c r="N561" s="27"/>
      <c r="O561" s="27"/>
      <c r="P561" s="27"/>
      <c r="Q561" s="27"/>
      <c r="R561" s="14"/>
      <c r="S561" s="14"/>
      <c r="T561" s="14"/>
      <c r="U561" s="14"/>
      <c r="V561" s="66"/>
      <c r="W561" s="14"/>
      <c r="X561" s="27"/>
      <c r="Y561" s="29"/>
      <c r="Z561" s="14"/>
      <c r="AA561" s="27"/>
      <c r="AB561" s="27"/>
      <c r="AC561" s="27"/>
      <c r="AD561" s="14"/>
      <c r="AE561" s="14"/>
      <c r="AF561" s="14"/>
    </row>
    <row r="562" ht="14.25" customHeight="1">
      <c r="A562" s="14"/>
      <c r="B562" s="14"/>
      <c r="C562" s="27"/>
      <c r="D562" s="14"/>
      <c r="F562" s="27"/>
      <c r="G562" s="14"/>
      <c r="H562" s="14"/>
      <c r="I562" s="14"/>
      <c r="J562" s="27"/>
      <c r="K562" s="27"/>
      <c r="L562" s="27"/>
      <c r="M562" s="27"/>
      <c r="N562" s="27"/>
      <c r="O562" s="27"/>
      <c r="P562" s="27"/>
      <c r="Q562" s="27"/>
      <c r="R562" s="14"/>
      <c r="S562" s="14"/>
      <c r="T562" s="14"/>
      <c r="U562" s="14"/>
      <c r="V562" s="66"/>
      <c r="W562" s="14"/>
      <c r="X562" s="27"/>
      <c r="Y562" s="29"/>
      <c r="Z562" s="14"/>
      <c r="AA562" s="27"/>
      <c r="AB562" s="27"/>
      <c r="AC562" s="27"/>
      <c r="AD562" s="14"/>
      <c r="AE562" s="14"/>
      <c r="AF562" s="14"/>
    </row>
    <row r="563" ht="14.25" customHeight="1">
      <c r="A563" s="14"/>
      <c r="B563" s="14"/>
      <c r="C563" s="27"/>
      <c r="D563" s="14"/>
      <c r="F563" s="27"/>
      <c r="G563" s="14"/>
      <c r="H563" s="14"/>
      <c r="I563" s="14"/>
      <c r="J563" s="27"/>
      <c r="K563" s="27"/>
      <c r="L563" s="27"/>
      <c r="M563" s="27"/>
      <c r="N563" s="27"/>
      <c r="O563" s="27"/>
      <c r="P563" s="27"/>
      <c r="Q563" s="27"/>
      <c r="R563" s="14"/>
      <c r="S563" s="14"/>
      <c r="T563" s="14"/>
      <c r="U563" s="14"/>
      <c r="V563" s="66"/>
      <c r="W563" s="14"/>
      <c r="X563" s="27"/>
      <c r="Y563" s="29"/>
      <c r="Z563" s="14"/>
      <c r="AA563" s="27"/>
      <c r="AB563" s="27"/>
      <c r="AC563" s="27"/>
      <c r="AD563" s="14"/>
      <c r="AE563" s="14"/>
      <c r="AF563" s="14"/>
    </row>
    <row r="564" ht="14.25" customHeight="1">
      <c r="A564" s="14"/>
      <c r="B564" s="14"/>
      <c r="C564" s="27"/>
      <c r="D564" s="14"/>
      <c r="F564" s="27"/>
      <c r="G564" s="14"/>
      <c r="H564" s="14"/>
      <c r="I564" s="14"/>
      <c r="J564" s="27"/>
      <c r="K564" s="27"/>
      <c r="L564" s="27"/>
      <c r="M564" s="27"/>
      <c r="N564" s="27"/>
      <c r="O564" s="27"/>
      <c r="P564" s="27"/>
      <c r="Q564" s="27"/>
      <c r="R564" s="14"/>
      <c r="S564" s="14"/>
      <c r="T564" s="14"/>
      <c r="U564" s="14"/>
      <c r="V564" s="66"/>
      <c r="W564" s="14"/>
      <c r="X564" s="27"/>
      <c r="Y564" s="29"/>
      <c r="Z564" s="14"/>
      <c r="AA564" s="27"/>
      <c r="AB564" s="27"/>
      <c r="AC564" s="27"/>
      <c r="AD564" s="14"/>
      <c r="AE564" s="14"/>
      <c r="AF564" s="14"/>
    </row>
    <row r="565" ht="14.25" customHeight="1">
      <c r="A565" s="14"/>
      <c r="B565" s="14"/>
      <c r="C565" s="27"/>
      <c r="D565" s="14"/>
      <c r="F565" s="27"/>
      <c r="G565" s="14"/>
      <c r="H565" s="14"/>
      <c r="I565" s="14"/>
      <c r="J565" s="27"/>
      <c r="K565" s="27"/>
      <c r="L565" s="27"/>
      <c r="M565" s="27"/>
      <c r="N565" s="27"/>
      <c r="O565" s="27"/>
      <c r="P565" s="27"/>
      <c r="Q565" s="27"/>
      <c r="R565" s="14"/>
      <c r="S565" s="14"/>
      <c r="T565" s="14"/>
      <c r="U565" s="14"/>
      <c r="V565" s="66"/>
      <c r="W565" s="14"/>
      <c r="X565" s="27"/>
      <c r="Y565" s="29"/>
      <c r="Z565" s="14"/>
      <c r="AA565" s="27"/>
      <c r="AB565" s="27"/>
      <c r="AC565" s="27"/>
      <c r="AD565" s="14"/>
      <c r="AE565" s="14"/>
      <c r="AF565" s="14"/>
    </row>
    <row r="566" ht="14.25" customHeight="1">
      <c r="A566" s="14"/>
      <c r="B566" s="14"/>
      <c r="C566" s="27"/>
      <c r="D566" s="14"/>
      <c r="F566" s="27"/>
      <c r="G566" s="14"/>
      <c r="H566" s="14"/>
      <c r="I566" s="14"/>
      <c r="J566" s="27"/>
      <c r="K566" s="27"/>
      <c r="L566" s="27"/>
      <c r="M566" s="27"/>
      <c r="N566" s="27"/>
      <c r="O566" s="27"/>
      <c r="P566" s="27"/>
      <c r="Q566" s="27"/>
      <c r="R566" s="14"/>
      <c r="S566" s="14"/>
      <c r="T566" s="14"/>
      <c r="U566" s="14"/>
      <c r="V566" s="66"/>
      <c r="W566" s="14"/>
      <c r="X566" s="27"/>
      <c r="Y566" s="29"/>
      <c r="Z566" s="14"/>
      <c r="AA566" s="27"/>
      <c r="AB566" s="27"/>
      <c r="AC566" s="27"/>
      <c r="AD566" s="14"/>
      <c r="AE566" s="14"/>
      <c r="AF566" s="14"/>
    </row>
    <row r="567" ht="14.25" customHeight="1">
      <c r="A567" s="14"/>
      <c r="B567" s="14"/>
      <c r="C567" s="27"/>
      <c r="D567" s="14"/>
      <c r="F567" s="27"/>
      <c r="G567" s="14"/>
      <c r="H567" s="14"/>
      <c r="I567" s="14"/>
      <c r="J567" s="27"/>
      <c r="K567" s="27"/>
      <c r="L567" s="27"/>
      <c r="M567" s="27"/>
      <c r="N567" s="27"/>
      <c r="O567" s="27"/>
      <c r="P567" s="27"/>
      <c r="Q567" s="27"/>
      <c r="R567" s="14"/>
      <c r="S567" s="14"/>
      <c r="T567" s="14"/>
      <c r="U567" s="14"/>
      <c r="V567" s="66"/>
      <c r="W567" s="14"/>
      <c r="X567" s="27"/>
      <c r="Y567" s="29"/>
      <c r="Z567" s="14"/>
      <c r="AA567" s="27"/>
      <c r="AB567" s="27"/>
      <c r="AC567" s="27"/>
      <c r="AD567" s="14"/>
      <c r="AE567" s="14"/>
      <c r="AF567" s="14"/>
    </row>
    <row r="568" ht="14.25" customHeight="1">
      <c r="A568" s="14"/>
      <c r="B568" s="14"/>
      <c r="C568" s="27"/>
      <c r="D568" s="14"/>
      <c r="F568" s="27"/>
      <c r="G568" s="14"/>
      <c r="H568" s="14"/>
      <c r="I568" s="14"/>
      <c r="J568" s="27"/>
      <c r="K568" s="27"/>
      <c r="L568" s="27"/>
      <c r="M568" s="27"/>
      <c r="N568" s="27"/>
      <c r="O568" s="27"/>
      <c r="P568" s="27"/>
      <c r="Q568" s="27"/>
      <c r="R568" s="14"/>
      <c r="S568" s="14"/>
      <c r="T568" s="14"/>
      <c r="U568" s="14"/>
      <c r="V568" s="66"/>
      <c r="W568" s="14"/>
      <c r="X568" s="27"/>
      <c r="Y568" s="29"/>
      <c r="Z568" s="14"/>
      <c r="AA568" s="27"/>
      <c r="AB568" s="27"/>
      <c r="AC568" s="27"/>
      <c r="AD568" s="14"/>
      <c r="AE568" s="14"/>
      <c r="AF568" s="14"/>
    </row>
    <row r="569" ht="14.25" customHeight="1">
      <c r="A569" s="14"/>
      <c r="B569" s="14"/>
      <c r="C569" s="27"/>
      <c r="D569" s="14"/>
      <c r="F569" s="27"/>
      <c r="G569" s="14"/>
      <c r="H569" s="14"/>
      <c r="I569" s="14"/>
      <c r="J569" s="27"/>
      <c r="K569" s="27"/>
      <c r="L569" s="27"/>
      <c r="M569" s="27"/>
      <c r="N569" s="27"/>
      <c r="O569" s="27"/>
      <c r="P569" s="27"/>
      <c r="Q569" s="27"/>
      <c r="R569" s="14"/>
      <c r="S569" s="14"/>
      <c r="T569" s="14"/>
      <c r="U569" s="14"/>
      <c r="V569" s="66"/>
      <c r="W569" s="14"/>
      <c r="X569" s="27"/>
      <c r="Y569" s="29"/>
      <c r="Z569" s="14"/>
      <c r="AA569" s="27"/>
      <c r="AB569" s="27"/>
      <c r="AC569" s="27"/>
      <c r="AD569" s="14"/>
      <c r="AE569" s="14"/>
      <c r="AF569" s="14"/>
    </row>
    <row r="570" ht="14.25" customHeight="1">
      <c r="A570" s="14"/>
      <c r="B570" s="14"/>
      <c r="C570" s="27"/>
      <c r="D570" s="14"/>
      <c r="F570" s="27"/>
      <c r="G570" s="14"/>
      <c r="H570" s="14"/>
      <c r="I570" s="14"/>
      <c r="J570" s="27"/>
      <c r="K570" s="27"/>
      <c r="L570" s="27"/>
      <c r="M570" s="27"/>
      <c r="N570" s="27"/>
      <c r="O570" s="27"/>
      <c r="P570" s="27"/>
      <c r="Q570" s="27"/>
      <c r="R570" s="14"/>
      <c r="S570" s="14"/>
      <c r="T570" s="14"/>
      <c r="U570" s="14"/>
      <c r="V570" s="66"/>
      <c r="W570" s="14"/>
      <c r="X570" s="27"/>
      <c r="Y570" s="29"/>
      <c r="Z570" s="14"/>
      <c r="AA570" s="27"/>
      <c r="AB570" s="27"/>
      <c r="AC570" s="27"/>
      <c r="AD570" s="14"/>
      <c r="AE570" s="14"/>
      <c r="AF570" s="14"/>
    </row>
    <row r="571" ht="14.25" customHeight="1">
      <c r="A571" s="14"/>
      <c r="B571" s="14"/>
      <c r="C571" s="27"/>
      <c r="D571" s="14"/>
      <c r="F571" s="27"/>
      <c r="G571" s="14"/>
      <c r="H571" s="14"/>
      <c r="I571" s="14"/>
      <c r="J571" s="27"/>
      <c r="K571" s="27"/>
      <c r="L571" s="27"/>
      <c r="M571" s="27"/>
      <c r="N571" s="27"/>
      <c r="O571" s="27"/>
      <c r="P571" s="27"/>
      <c r="Q571" s="27"/>
      <c r="R571" s="14"/>
      <c r="S571" s="14"/>
      <c r="T571" s="14"/>
      <c r="U571" s="14"/>
      <c r="V571" s="66"/>
      <c r="W571" s="14"/>
      <c r="X571" s="27"/>
      <c r="Y571" s="29"/>
      <c r="Z571" s="14"/>
      <c r="AA571" s="27"/>
      <c r="AB571" s="27"/>
      <c r="AC571" s="27"/>
      <c r="AD571" s="14"/>
      <c r="AE571" s="14"/>
      <c r="AF571" s="14"/>
    </row>
    <row r="572" ht="14.25" customHeight="1">
      <c r="A572" s="14"/>
      <c r="B572" s="14"/>
      <c r="C572" s="27"/>
      <c r="D572" s="14"/>
      <c r="F572" s="27"/>
      <c r="G572" s="14"/>
      <c r="H572" s="14"/>
      <c r="I572" s="14"/>
      <c r="J572" s="27"/>
      <c r="K572" s="27"/>
      <c r="L572" s="27"/>
      <c r="M572" s="27"/>
      <c r="N572" s="27"/>
      <c r="O572" s="27"/>
      <c r="P572" s="27"/>
      <c r="Q572" s="27"/>
      <c r="R572" s="14"/>
      <c r="S572" s="14"/>
      <c r="T572" s="14"/>
      <c r="U572" s="14"/>
      <c r="V572" s="66"/>
      <c r="W572" s="14"/>
      <c r="X572" s="27"/>
      <c r="Y572" s="29"/>
      <c r="Z572" s="14"/>
      <c r="AA572" s="27"/>
      <c r="AB572" s="27"/>
      <c r="AC572" s="27"/>
      <c r="AD572" s="14"/>
      <c r="AE572" s="14"/>
      <c r="AF572" s="14"/>
    </row>
    <row r="573" ht="14.25" customHeight="1">
      <c r="A573" s="14"/>
      <c r="B573" s="14"/>
      <c r="C573" s="27"/>
      <c r="D573" s="14"/>
      <c r="F573" s="27"/>
      <c r="G573" s="14"/>
      <c r="H573" s="14"/>
      <c r="I573" s="14"/>
      <c r="J573" s="27"/>
      <c r="K573" s="27"/>
      <c r="L573" s="27"/>
      <c r="M573" s="27"/>
      <c r="N573" s="27"/>
      <c r="O573" s="27"/>
      <c r="P573" s="27"/>
      <c r="Q573" s="27"/>
      <c r="R573" s="14"/>
      <c r="S573" s="14"/>
      <c r="T573" s="14"/>
      <c r="U573" s="14"/>
      <c r="V573" s="66"/>
      <c r="W573" s="14"/>
      <c r="X573" s="27"/>
      <c r="Y573" s="29"/>
      <c r="Z573" s="14"/>
      <c r="AA573" s="27"/>
      <c r="AB573" s="27"/>
      <c r="AC573" s="27"/>
      <c r="AD573" s="14"/>
      <c r="AE573" s="14"/>
      <c r="AF573" s="14"/>
    </row>
    <row r="574" ht="14.25" customHeight="1">
      <c r="A574" s="14"/>
      <c r="B574" s="14"/>
      <c r="C574" s="27"/>
      <c r="D574" s="14"/>
      <c r="F574" s="27"/>
      <c r="G574" s="14"/>
      <c r="H574" s="14"/>
      <c r="I574" s="14"/>
      <c r="J574" s="27"/>
      <c r="K574" s="27"/>
      <c r="L574" s="27"/>
      <c r="M574" s="27"/>
      <c r="N574" s="27"/>
      <c r="O574" s="27"/>
      <c r="P574" s="27"/>
      <c r="Q574" s="27"/>
      <c r="R574" s="14"/>
      <c r="S574" s="14"/>
      <c r="T574" s="14"/>
      <c r="U574" s="14"/>
      <c r="V574" s="66"/>
      <c r="W574" s="14"/>
      <c r="X574" s="27"/>
      <c r="Y574" s="29"/>
      <c r="Z574" s="14"/>
      <c r="AA574" s="27"/>
      <c r="AB574" s="27"/>
      <c r="AC574" s="27"/>
      <c r="AD574" s="14"/>
      <c r="AE574" s="14"/>
      <c r="AF574" s="14"/>
    </row>
    <row r="575" ht="14.25" customHeight="1">
      <c r="A575" s="14"/>
      <c r="B575" s="14"/>
      <c r="C575" s="27"/>
      <c r="D575" s="14"/>
      <c r="F575" s="27"/>
      <c r="G575" s="14"/>
      <c r="H575" s="14"/>
      <c r="I575" s="14"/>
      <c r="J575" s="27"/>
      <c r="K575" s="27"/>
      <c r="L575" s="27"/>
      <c r="M575" s="27"/>
      <c r="N575" s="27"/>
      <c r="O575" s="27"/>
      <c r="P575" s="27"/>
      <c r="Q575" s="27"/>
      <c r="R575" s="14"/>
      <c r="S575" s="14"/>
      <c r="T575" s="14"/>
      <c r="U575" s="14"/>
      <c r="V575" s="66"/>
      <c r="W575" s="14"/>
      <c r="X575" s="27"/>
      <c r="Y575" s="29"/>
      <c r="Z575" s="14"/>
      <c r="AA575" s="27"/>
      <c r="AB575" s="27"/>
      <c r="AC575" s="27"/>
      <c r="AD575" s="14"/>
      <c r="AE575" s="14"/>
      <c r="AF575" s="14"/>
    </row>
    <row r="576" ht="14.25" customHeight="1">
      <c r="A576" s="14"/>
      <c r="B576" s="14"/>
      <c r="C576" s="27"/>
      <c r="D576" s="14"/>
      <c r="F576" s="27"/>
      <c r="G576" s="14"/>
      <c r="H576" s="14"/>
      <c r="I576" s="14"/>
      <c r="J576" s="27"/>
      <c r="K576" s="27"/>
      <c r="L576" s="27"/>
      <c r="M576" s="27"/>
      <c r="N576" s="27"/>
      <c r="O576" s="27"/>
      <c r="P576" s="27"/>
      <c r="Q576" s="27"/>
      <c r="R576" s="14"/>
      <c r="S576" s="14"/>
      <c r="T576" s="14"/>
      <c r="U576" s="14"/>
      <c r="V576" s="66"/>
      <c r="W576" s="14"/>
      <c r="X576" s="27"/>
      <c r="Y576" s="29"/>
      <c r="Z576" s="14"/>
      <c r="AA576" s="27"/>
      <c r="AB576" s="27"/>
      <c r="AC576" s="27"/>
      <c r="AD576" s="14"/>
      <c r="AE576" s="14"/>
      <c r="AF576" s="14"/>
    </row>
    <row r="577" ht="14.25" customHeight="1">
      <c r="A577" s="14"/>
      <c r="B577" s="14"/>
      <c r="C577" s="27"/>
      <c r="D577" s="14"/>
      <c r="F577" s="27"/>
      <c r="G577" s="14"/>
      <c r="H577" s="14"/>
      <c r="I577" s="14"/>
      <c r="J577" s="27"/>
      <c r="K577" s="27"/>
      <c r="L577" s="27"/>
      <c r="M577" s="27"/>
      <c r="N577" s="27"/>
      <c r="O577" s="27"/>
      <c r="P577" s="27"/>
      <c r="Q577" s="27"/>
      <c r="R577" s="14"/>
      <c r="S577" s="14"/>
      <c r="T577" s="14"/>
      <c r="U577" s="14"/>
      <c r="V577" s="66"/>
      <c r="W577" s="14"/>
      <c r="X577" s="27"/>
      <c r="Y577" s="29"/>
      <c r="Z577" s="14"/>
      <c r="AA577" s="27"/>
      <c r="AB577" s="27"/>
      <c r="AC577" s="27"/>
      <c r="AD577" s="14"/>
      <c r="AE577" s="14"/>
      <c r="AF577" s="14"/>
    </row>
    <row r="578" ht="14.25" customHeight="1">
      <c r="A578" s="14"/>
      <c r="B578" s="14"/>
      <c r="C578" s="27"/>
      <c r="D578" s="14"/>
      <c r="F578" s="27"/>
      <c r="G578" s="14"/>
      <c r="H578" s="14"/>
      <c r="I578" s="14"/>
      <c r="J578" s="27"/>
      <c r="K578" s="27"/>
      <c r="L578" s="27"/>
      <c r="M578" s="27"/>
      <c r="N578" s="27"/>
      <c r="O578" s="27"/>
      <c r="P578" s="27"/>
      <c r="Q578" s="27"/>
      <c r="R578" s="14"/>
      <c r="S578" s="14"/>
      <c r="T578" s="14"/>
      <c r="U578" s="14"/>
      <c r="V578" s="66"/>
      <c r="W578" s="14"/>
      <c r="X578" s="27"/>
      <c r="Y578" s="29"/>
      <c r="Z578" s="14"/>
      <c r="AA578" s="27"/>
      <c r="AB578" s="27"/>
      <c r="AC578" s="27"/>
      <c r="AD578" s="14"/>
      <c r="AE578" s="14"/>
      <c r="AF578" s="14"/>
    </row>
    <row r="579" ht="14.25" customHeight="1">
      <c r="A579" s="14"/>
      <c r="B579" s="14"/>
      <c r="C579" s="27"/>
      <c r="D579" s="14"/>
      <c r="F579" s="27"/>
      <c r="G579" s="14"/>
      <c r="H579" s="14"/>
      <c r="I579" s="14"/>
      <c r="J579" s="27"/>
      <c r="K579" s="27"/>
      <c r="L579" s="27"/>
      <c r="M579" s="27"/>
      <c r="N579" s="27"/>
      <c r="O579" s="27"/>
      <c r="P579" s="27"/>
      <c r="Q579" s="27"/>
      <c r="R579" s="14"/>
      <c r="S579" s="14"/>
      <c r="T579" s="14"/>
      <c r="U579" s="14"/>
      <c r="V579" s="66"/>
      <c r="W579" s="14"/>
      <c r="X579" s="27"/>
      <c r="Y579" s="29"/>
      <c r="Z579" s="14"/>
      <c r="AA579" s="27"/>
      <c r="AB579" s="27"/>
      <c r="AC579" s="27"/>
      <c r="AD579" s="14"/>
      <c r="AE579" s="14"/>
      <c r="AF579" s="14"/>
    </row>
    <row r="580" ht="14.25" customHeight="1">
      <c r="A580" s="14"/>
      <c r="B580" s="14"/>
      <c r="C580" s="27"/>
      <c r="D580" s="14"/>
      <c r="F580" s="27"/>
      <c r="G580" s="14"/>
      <c r="H580" s="14"/>
      <c r="I580" s="14"/>
      <c r="J580" s="27"/>
      <c r="K580" s="27"/>
      <c r="L580" s="27"/>
      <c r="M580" s="27"/>
      <c r="N580" s="27"/>
      <c r="O580" s="27"/>
      <c r="P580" s="27"/>
      <c r="Q580" s="27"/>
      <c r="R580" s="14"/>
      <c r="S580" s="14"/>
      <c r="T580" s="14"/>
      <c r="U580" s="14"/>
      <c r="V580" s="66"/>
      <c r="W580" s="14"/>
      <c r="X580" s="27"/>
      <c r="Y580" s="29"/>
      <c r="Z580" s="14"/>
      <c r="AA580" s="27"/>
      <c r="AB580" s="27"/>
      <c r="AC580" s="27"/>
      <c r="AD580" s="14"/>
      <c r="AE580" s="14"/>
      <c r="AF580" s="14"/>
    </row>
    <row r="581" ht="14.25" customHeight="1">
      <c r="A581" s="14"/>
      <c r="B581" s="14"/>
      <c r="C581" s="27"/>
      <c r="D581" s="14"/>
      <c r="F581" s="27"/>
      <c r="G581" s="14"/>
      <c r="H581" s="14"/>
      <c r="I581" s="14"/>
      <c r="J581" s="27"/>
      <c r="K581" s="27"/>
      <c r="L581" s="27"/>
      <c r="M581" s="27"/>
      <c r="N581" s="27"/>
      <c r="O581" s="27"/>
      <c r="P581" s="27"/>
      <c r="Q581" s="27"/>
      <c r="R581" s="14"/>
      <c r="S581" s="14"/>
      <c r="T581" s="14"/>
      <c r="U581" s="14"/>
      <c r="V581" s="66"/>
      <c r="W581" s="14"/>
      <c r="X581" s="27"/>
      <c r="Y581" s="29"/>
      <c r="Z581" s="14"/>
      <c r="AA581" s="27"/>
      <c r="AB581" s="27"/>
      <c r="AC581" s="27"/>
      <c r="AD581" s="14"/>
      <c r="AE581" s="14"/>
      <c r="AF581" s="14"/>
    </row>
    <row r="582" ht="14.25" customHeight="1">
      <c r="A582" s="14"/>
      <c r="B582" s="14"/>
      <c r="C582" s="27"/>
      <c r="D582" s="14"/>
      <c r="F582" s="27"/>
      <c r="G582" s="14"/>
      <c r="H582" s="14"/>
      <c r="I582" s="14"/>
      <c r="J582" s="27"/>
      <c r="K582" s="27"/>
      <c r="L582" s="27"/>
      <c r="M582" s="27"/>
      <c r="N582" s="27"/>
      <c r="O582" s="27"/>
      <c r="P582" s="27"/>
      <c r="Q582" s="27"/>
      <c r="R582" s="14"/>
      <c r="S582" s="14"/>
      <c r="T582" s="14"/>
      <c r="U582" s="14"/>
      <c r="V582" s="66"/>
      <c r="W582" s="14"/>
      <c r="X582" s="27"/>
      <c r="Y582" s="29"/>
      <c r="Z582" s="14"/>
      <c r="AA582" s="27"/>
      <c r="AB582" s="27"/>
      <c r="AC582" s="27"/>
      <c r="AD582" s="14"/>
      <c r="AE582" s="14"/>
      <c r="AF582" s="14"/>
    </row>
    <row r="583" ht="14.25" customHeight="1">
      <c r="A583" s="14"/>
      <c r="B583" s="14"/>
      <c r="C583" s="27"/>
      <c r="D583" s="14"/>
      <c r="F583" s="27"/>
      <c r="G583" s="14"/>
      <c r="H583" s="14"/>
      <c r="I583" s="14"/>
      <c r="J583" s="27"/>
      <c r="K583" s="27"/>
      <c r="L583" s="27"/>
      <c r="M583" s="27"/>
      <c r="N583" s="27"/>
      <c r="O583" s="27"/>
      <c r="P583" s="27"/>
      <c r="Q583" s="27"/>
      <c r="R583" s="14"/>
      <c r="S583" s="14"/>
      <c r="T583" s="14"/>
      <c r="U583" s="14"/>
      <c r="V583" s="66"/>
      <c r="W583" s="14"/>
      <c r="X583" s="27"/>
      <c r="Y583" s="29"/>
      <c r="Z583" s="14"/>
      <c r="AA583" s="27"/>
      <c r="AB583" s="27"/>
      <c r="AC583" s="27"/>
      <c r="AD583" s="14"/>
      <c r="AE583" s="14"/>
      <c r="AF583" s="14"/>
    </row>
    <row r="584" ht="14.25" customHeight="1">
      <c r="A584" s="14"/>
      <c r="B584" s="14"/>
      <c r="C584" s="27"/>
      <c r="D584" s="14"/>
      <c r="F584" s="27"/>
      <c r="G584" s="14"/>
      <c r="H584" s="14"/>
      <c r="I584" s="14"/>
      <c r="J584" s="27"/>
      <c r="K584" s="27"/>
      <c r="L584" s="27"/>
      <c r="M584" s="27"/>
      <c r="N584" s="27"/>
      <c r="O584" s="27"/>
      <c r="P584" s="27"/>
      <c r="Q584" s="27"/>
      <c r="R584" s="14"/>
      <c r="S584" s="14"/>
      <c r="T584" s="14"/>
      <c r="U584" s="14"/>
      <c r="V584" s="66"/>
      <c r="W584" s="14"/>
      <c r="X584" s="27"/>
      <c r="Y584" s="29"/>
      <c r="Z584" s="14"/>
      <c r="AA584" s="27"/>
      <c r="AB584" s="27"/>
      <c r="AC584" s="27"/>
      <c r="AD584" s="14"/>
      <c r="AE584" s="14"/>
      <c r="AF584" s="14"/>
    </row>
    <row r="585" ht="14.25" customHeight="1">
      <c r="A585" s="14"/>
      <c r="B585" s="14"/>
      <c r="C585" s="27"/>
      <c r="D585" s="14"/>
      <c r="F585" s="27"/>
      <c r="G585" s="14"/>
      <c r="H585" s="14"/>
      <c r="I585" s="14"/>
      <c r="J585" s="27"/>
      <c r="K585" s="27"/>
      <c r="L585" s="27"/>
      <c r="M585" s="27"/>
      <c r="N585" s="27"/>
      <c r="O585" s="27"/>
      <c r="P585" s="27"/>
      <c r="Q585" s="27"/>
      <c r="R585" s="14"/>
      <c r="S585" s="14"/>
      <c r="T585" s="14"/>
      <c r="U585" s="14"/>
      <c r="V585" s="66"/>
      <c r="W585" s="14"/>
      <c r="X585" s="27"/>
      <c r="Y585" s="29"/>
      <c r="Z585" s="14"/>
      <c r="AA585" s="27"/>
      <c r="AB585" s="27"/>
      <c r="AC585" s="27"/>
      <c r="AD585" s="14"/>
      <c r="AE585" s="14"/>
      <c r="AF585" s="14"/>
    </row>
    <row r="586" ht="14.25" customHeight="1">
      <c r="A586" s="14"/>
      <c r="B586" s="14"/>
      <c r="C586" s="27"/>
      <c r="D586" s="14"/>
      <c r="F586" s="27"/>
      <c r="G586" s="14"/>
      <c r="H586" s="14"/>
      <c r="I586" s="14"/>
      <c r="J586" s="27"/>
      <c r="K586" s="27"/>
      <c r="L586" s="27"/>
      <c r="M586" s="27"/>
      <c r="N586" s="27"/>
      <c r="O586" s="27"/>
      <c r="P586" s="27"/>
      <c r="Q586" s="27"/>
      <c r="R586" s="14"/>
      <c r="S586" s="14"/>
      <c r="T586" s="14"/>
      <c r="U586" s="14"/>
      <c r="V586" s="66"/>
      <c r="W586" s="14"/>
      <c r="X586" s="27"/>
      <c r="Y586" s="29"/>
      <c r="Z586" s="14"/>
      <c r="AA586" s="27"/>
      <c r="AB586" s="27"/>
      <c r="AC586" s="27"/>
      <c r="AD586" s="14"/>
      <c r="AE586" s="14"/>
      <c r="AF586" s="14"/>
    </row>
    <row r="587" ht="14.25" customHeight="1">
      <c r="A587" s="14"/>
      <c r="B587" s="14"/>
      <c r="C587" s="27"/>
      <c r="D587" s="14"/>
      <c r="F587" s="27"/>
      <c r="G587" s="14"/>
      <c r="H587" s="14"/>
      <c r="I587" s="14"/>
      <c r="J587" s="27"/>
      <c r="K587" s="27"/>
      <c r="L587" s="27"/>
      <c r="M587" s="27"/>
      <c r="N587" s="27"/>
      <c r="O587" s="27"/>
      <c r="P587" s="27"/>
      <c r="Q587" s="27"/>
      <c r="R587" s="14"/>
      <c r="S587" s="14"/>
      <c r="T587" s="14"/>
      <c r="U587" s="14"/>
      <c r="V587" s="66"/>
      <c r="W587" s="14"/>
      <c r="X587" s="27"/>
      <c r="Y587" s="29"/>
      <c r="Z587" s="14"/>
      <c r="AA587" s="27"/>
      <c r="AB587" s="27"/>
      <c r="AC587" s="27"/>
      <c r="AD587" s="14"/>
      <c r="AE587" s="14"/>
      <c r="AF587" s="14"/>
    </row>
    <row r="588" ht="14.25" customHeight="1">
      <c r="A588" s="14"/>
      <c r="B588" s="14"/>
      <c r="C588" s="27"/>
      <c r="D588" s="14"/>
      <c r="F588" s="27"/>
      <c r="G588" s="14"/>
      <c r="H588" s="14"/>
      <c r="I588" s="14"/>
      <c r="J588" s="27"/>
      <c r="K588" s="27"/>
      <c r="L588" s="27"/>
      <c r="M588" s="27"/>
      <c r="N588" s="27"/>
      <c r="O588" s="27"/>
      <c r="P588" s="27"/>
      <c r="Q588" s="27"/>
      <c r="R588" s="14"/>
      <c r="S588" s="14"/>
      <c r="T588" s="14"/>
      <c r="U588" s="14"/>
      <c r="V588" s="66"/>
      <c r="W588" s="14"/>
      <c r="X588" s="27"/>
      <c r="Y588" s="29"/>
      <c r="Z588" s="14"/>
      <c r="AA588" s="27"/>
      <c r="AB588" s="27"/>
      <c r="AC588" s="27"/>
      <c r="AD588" s="14"/>
      <c r="AE588" s="14"/>
      <c r="AF588" s="14"/>
    </row>
    <row r="589" ht="14.25" customHeight="1">
      <c r="A589" s="14"/>
      <c r="B589" s="14"/>
      <c r="C589" s="27"/>
      <c r="D589" s="14"/>
      <c r="F589" s="27"/>
      <c r="G589" s="14"/>
      <c r="H589" s="14"/>
      <c r="I589" s="14"/>
      <c r="J589" s="27"/>
      <c r="K589" s="27"/>
      <c r="L589" s="27"/>
      <c r="M589" s="27"/>
      <c r="N589" s="27"/>
      <c r="O589" s="27"/>
      <c r="P589" s="27"/>
      <c r="Q589" s="27"/>
      <c r="R589" s="14"/>
      <c r="S589" s="14"/>
      <c r="T589" s="14"/>
      <c r="U589" s="14"/>
      <c r="V589" s="66"/>
      <c r="W589" s="14"/>
      <c r="X589" s="27"/>
      <c r="Y589" s="29"/>
      <c r="Z589" s="14"/>
      <c r="AA589" s="27"/>
      <c r="AB589" s="27"/>
      <c r="AC589" s="27"/>
      <c r="AD589" s="14"/>
      <c r="AE589" s="14"/>
      <c r="AF589" s="14"/>
    </row>
    <row r="590" ht="14.25" customHeight="1">
      <c r="A590" s="14"/>
      <c r="B590" s="14"/>
      <c r="C590" s="27"/>
      <c r="D590" s="14"/>
      <c r="F590" s="27"/>
      <c r="G590" s="14"/>
      <c r="H590" s="14"/>
      <c r="I590" s="14"/>
      <c r="J590" s="27"/>
      <c r="K590" s="27"/>
      <c r="L590" s="27"/>
      <c r="M590" s="27"/>
      <c r="N590" s="27"/>
      <c r="O590" s="27"/>
      <c r="P590" s="27"/>
      <c r="Q590" s="27"/>
      <c r="R590" s="14"/>
      <c r="S590" s="14"/>
      <c r="T590" s="14"/>
      <c r="U590" s="14"/>
      <c r="V590" s="66"/>
      <c r="W590" s="14"/>
      <c r="X590" s="27"/>
      <c r="Y590" s="29"/>
      <c r="Z590" s="14"/>
      <c r="AA590" s="27"/>
      <c r="AB590" s="27"/>
      <c r="AC590" s="27"/>
      <c r="AD590" s="14"/>
      <c r="AE590" s="14"/>
      <c r="AF590" s="14"/>
    </row>
    <row r="591" ht="14.25" customHeight="1">
      <c r="A591" s="14"/>
      <c r="B591" s="14"/>
      <c r="C591" s="27"/>
      <c r="D591" s="14"/>
      <c r="F591" s="27"/>
      <c r="G591" s="14"/>
      <c r="H591" s="14"/>
      <c r="I591" s="14"/>
      <c r="J591" s="27"/>
      <c r="K591" s="27"/>
      <c r="L591" s="27"/>
      <c r="M591" s="27"/>
      <c r="N591" s="27"/>
      <c r="O591" s="27"/>
      <c r="P591" s="27"/>
      <c r="Q591" s="27"/>
      <c r="R591" s="14"/>
      <c r="S591" s="14"/>
      <c r="T591" s="14"/>
      <c r="U591" s="14"/>
      <c r="V591" s="66"/>
      <c r="W591" s="14"/>
      <c r="X591" s="27"/>
      <c r="Y591" s="29"/>
      <c r="Z591" s="14"/>
      <c r="AA591" s="27"/>
      <c r="AB591" s="27"/>
      <c r="AC591" s="27"/>
      <c r="AD591" s="14"/>
      <c r="AE591" s="14"/>
      <c r="AF591" s="14"/>
    </row>
    <row r="592" ht="14.25" customHeight="1">
      <c r="A592" s="14"/>
      <c r="B592" s="14"/>
      <c r="C592" s="27"/>
      <c r="D592" s="14"/>
      <c r="F592" s="27"/>
      <c r="G592" s="14"/>
      <c r="H592" s="14"/>
      <c r="I592" s="14"/>
      <c r="J592" s="27"/>
      <c r="K592" s="27"/>
      <c r="L592" s="27"/>
      <c r="M592" s="27"/>
      <c r="N592" s="27"/>
      <c r="O592" s="27"/>
      <c r="P592" s="27"/>
      <c r="Q592" s="27"/>
      <c r="R592" s="14"/>
      <c r="S592" s="14"/>
      <c r="T592" s="14"/>
      <c r="U592" s="14"/>
      <c r="V592" s="66"/>
      <c r="W592" s="14"/>
      <c r="X592" s="27"/>
      <c r="Y592" s="29"/>
      <c r="Z592" s="14"/>
      <c r="AA592" s="27"/>
      <c r="AB592" s="27"/>
      <c r="AC592" s="27"/>
      <c r="AD592" s="14"/>
      <c r="AE592" s="14"/>
      <c r="AF592" s="14"/>
    </row>
    <row r="593" ht="14.25" customHeight="1">
      <c r="A593" s="14"/>
      <c r="B593" s="14"/>
      <c r="C593" s="27"/>
      <c r="D593" s="14"/>
      <c r="F593" s="27"/>
      <c r="G593" s="14"/>
      <c r="H593" s="14"/>
      <c r="I593" s="14"/>
      <c r="J593" s="27"/>
      <c r="K593" s="27"/>
      <c r="L593" s="27"/>
      <c r="M593" s="27"/>
      <c r="N593" s="27"/>
      <c r="O593" s="27"/>
      <c r="P593" s="27"/>
      <c r="Q593" s="27"/>
      <c r="R593" s="14"/>
      <c r="S593" s="14"/>
      <c r="T593" s="14"/>
      <c r="U593" s="14"/>
      <c r="V593" s="66"/>
      <c r="W593" s="14"/>
      <c r="X593" s="27"/>
      <c r="Y593" s="29"/>
      <c r="Z593" s="14"/>
      <c r="AA593" s="27"/>
      <c r="AB593" s="27"/>
      <c r="AC593" s="27"/>
      <c r="AD593" s="14"/>
      <c r="AE593" s="14"/>
      <c r="AF593" s="14"/>
    </row>
    <row r="594" ht="14.25" customHeight="1">
      <c r="A594" s="14"/>
      <c r="B594" s="14"/>
      <c r="C594" s="27"/>
      <c r="D594" s="14"/>
      <c r="F594" s="27"/>
      <c r="G594" s="14"/>
      <c r="H594" s="14"/>
      <c r="I594" s="14"/>
      <c r="J594" s="27"/>
      <c r="K594" s="27"/>
      <c r="L594" s="27"/>
      <c r="M594" s="27"/>
      <c r="N594" s="27"/>
      <c r="O594" s="27"/>
      <c r="P594" s="27"/>
      <c r="Q594" s="27"/>
      <c r="R594" s="14"/>
      <c r="S594" s="14"/>
      <c r="T594" s="14"/>
      <c r="U594" s="14"/>
      <c r="V594" s="66"/>
      <c r="W594" s="14"/>
      <c r="X594" s="27"/>
      <c r="Y594" s="29"/>
      <c r="Z594" s="14"/>
      <c r="AA594" s="27"/>
      <c r="AB594" s="27"/>
      <c r="AC594" s="27"/>
      <c r="AD594" s="14"/>
      <c r="AE594" s="14"/>
      <c r="AF594" s="14"/>
    </row>
    <row r="595" ht="14.25" customHeight="1">
      <c r="A595" s="14"/>
      <c r="B595" s="14"/>
      <c r="C595" s="27"/>
      <c r="D595" s="14"/>
      <c r="F595" s="27"/>
      <c r="G595" s="14"/>
      <c r="H595" s="14"/>
      <c r="I595" s="14"/>
      <c r="J595" s="27"/>
      <c r="K595" s="27"/>
      <c r="L595" s="27"/>
      <c r="M595" s="27"/>
      <c r="N595" s="27"/>
      <c r="O595" s="27"/>
      <c r="P595" s="27"/>
      <c r="Q595" s="27"/>
      <c r="R595" s="14"/>
      <c r="S595" s="14"/>
      <c r="T595" s="14"/>
      <c r="U595" s="14"/>
      <c r="V595" s="66"/>
      <c r="W595" s="14"/>
      <c r="X595" s="27"/>
      <c r="Y595" s="29"/>
      <c r="Z595" s="14"/>
      <c r="AA595" s="27"/>
      <c r="AB595" s="27"/>
      <c r="AC595" s="27"/>
      <c r="AD595" s="14"/>
      <c r="AE595" s="14"/>
      <c r="AF595" s="14"/>
    </row>
    <row r="596" ht="14.25" customHeight="1">
      <c r="A596" s="14"/>
      <c r="B596" s="14"/>
      <c r="C596" s="27"/>
      <c r="D596" s="14"/>
      <c r="F596" s="27"/>
      <c r="G596" s="14"/>
      <c r="H596" s="14"/>
      <c r="I596" s="14"/>
      <c r="J596" s="27"/>
      <c r="K596" s="27"/>
      <c r="L596" s="27"/>
      <c r="M596" s="27"/>
      <c r="N596" s="27"/>
      <c r="O596" s="27"/>
      <c r="P596" s="27"/>
      <c r="Q596" s="27"/>
      <c r="R596" s="14"/>
      <c r="S596" s="14"/>
      <c r="T596" s="14"/>
      <c r="U596" s="14"/>
      <c r="V596" s="66"/>
      <c r="W596" s="14"/>
      <c r="X596" s="27"/>
      <c r="Y596" s="29"/>
      <c r="Z596" s="14"/>
      <c r="AA596" s="27"/>
      <c r="AB596" s="27"/>
      <c r="AC596" s="27"/>
      <c r="AD596" s="14"/>
      <c r="AE596" s="14"/>
      <c r="AF596" s="14"/>
    </row>
    <row r="597" ht="14.25" customHeight="1">
      <c r="A597" s="14"/>
      <c r="B597" s="14"/>
      <c r="C597" s="27"/>
      <c r="D597" s="14"/>
      <c r="F597" s="27"/>
      <c r="G597" s="14"/>
      <c r="H597" s="14"/>
      <c r="I597" s="14"/>
      <c r="J597" s="27"/>
      <c r="K597" s="27"/>
      <c r="L597" s="27"/>
      <c r="M597" s="27"/>
      <c r="N597" s="27"/>
      <c r="O597" s="27"/>
      <c r="P597" s="27"/>
      <c r="Q597" s="27"/>
      <c r="R597" s="14"/>
      <c r="S597" s="14"/>
      <c r="T597" s="14"/>
      <c r="U597" s="14"/>
      <c r="V597" s="66"/>
      <c r="W597" s="14"/>
      <c r="X597" s="27"/>
      <c r="Y597" s="29"/>
      <c r="Z597" s="14"/>
      <c r="AA597" s="27"/>
      <c r="AB597" s="27"/>
      <c r="AC597" s="27"/>
      <c r="AD597" s="14"/>
      <c r="AE597" s="14"/>
      <c r="AF597" s="14"/>
    </row>
    <row r="598" ht="14.25" customHeight="1">
      <c r="A598" s="14"/>
      <c r="B598" s="14"/>
      <c r="C598" s="27"/>
      <c r="D598" s="14"/>
      <c r="F598" s="27"/>
      <c r="G598" s="14"/>
      <c r="H598" s="14"/>
      <c r="I598" s="14"/>
      <c r="J598" s="27"/>
      <c r="K598" s="27"/>
      <c r="L598" s="27"/>
      <c r="M598" s="27"/>
      <c r="N598" s="27"/>
      <c r="O598" s="27"/>
      <c r="P598" s="27"/>
      <c r="Q598" s="27"/>
      <c r="R598" s="14"/>
      <c r="S598" s="14"/>
      <c r="T598" s="14"/>
      <c r="U598" s="14"/>
      <c r="V598" s="66"/>
      <c r="W598" s="14"/>
      <c r="X598" s="27"/>
      <c r="Y598" s="29"/>
      <c r="Z598" s="14"/>
      <c r="AA598" s="27"/>
      <c r="AB598" s="27"/>
      <c r="AC598" s="27"/>
      <c r="AD598" s="14"/>
      <c r="AE598" s="14"/>
      <c r="AF598" s="14"/>
    </row>
    <row r="599" ht="14.25" customHeight="1">
      <c r="A599" s="14"/>
      <c r="B599" s="14"/>
      <c r="C599" s="27"/>
      <c r="D599" s="14"/>
      <c r="F599" s="27"/>
      <c r="G599" s="14"/>
      <c r="H599" s="14"/>
      <c r="I599" s="14"/>
      <c r="J599" s="27"/>
      <c r="K599" s="27"/>
      <c r="L599" s="27"/>
      <c r="M599" s="27"/>
      <c r="N599" s="27"/>
      <c r="O599" s="27"/>
      <c r="P599" s="27"/>
      <c r="Q599" s="27"/>
      <c r="R599" s="14"/>
      <c r="S599" s="14"/>
      <c r="T599" s="14"/>
      <c r="U599" s="14"/>
      <c r="V599" s="66"/>
      <c r="W599" s="14"/>
      <c r="X599" s="27"/>
      <c r="Y599" s="29"/>
      <c r="Z599" s="14"/>
      <c r="AA599" s="27"/>
      <c r="AB599" s="27"/>
      <c r="AC599" s="27"/>
      <c r="AD599" s="14"/>
      <c r="AE599" s="14"/>
      <c r="AF599" s="14"/>
    </row>
    <row r="600" ht="14.25" customHeight="1">
      <c r="A600" s="14"/>
      <c r="B600" s="14"/>
      <c r="C600" s="27"/>
      <c r="D600" s="14"/>
      <c r="F600" s="27"/>
      <c r="G600" s="14"/>
      <c r="H600" s="14"/>
      <c r="I600" s="14"/>
      <c r="J600" s="27"/>
      <c r="K600" s="27"/>
      <c r="L600" s="27"/>
      <c r="M600" s="27"/>
      <c r="N600" s="27"/>
      <c r="O600" s="27"/>
      <c r="P600" s="27"/>
      <c r="Q600" s="27"/>
      <c r="R600" s="14"/>
      <c r="S600" s="14"/>
      <c r="T600" s="14"/>
      <c r="U600" s="14"/>
      <c r="V600" s="66"/>
      <c r="W600" s="14"/>
      <c r="X600" s="27"/>
      <c r="Y600" s="29"/>
      <c r="Z600" s="14"/>
      <c r="AA600" s="27"/>
      <c r="AB600" s="27"/>
      <c r="AC600" s="27"/>
      <c r="AD600" s="14"/>
      <c r="AE600" s="14"/>
      <c r="AF600" s="14"/>
    </row>
    <row r="601" ht="14.25" customHeight="1">
      <c r="A601" s="14"/>
      <c r="B601" s="14"/>
      <c r="C601" s="27"/>
      <c r="D601" s="14"/>
      <c r="F601" s="27"/>
      <c r="G601" s="14"/>
      <c r="H601" s="14"/>
      <c r="I601" s="14"/>
      <c r="J601" s="27"/>
      <c r="K601" s="27"/>
      <c r="L601" s="27"/>
      <c r="M601" s="27"/>
      <c r="N601" s="27"/>
      <c r="O601" s="27"/>
      <c r="P601" s="27"/>
      <c r="Q601" s="27"/>
      <c r="R601" s="14"/>
      <c r="S601" s="14"/>
      <c r="T601" s="14"/>
      <c r="U601" s="14"/>
      <c r="V601" s="66"/>
      <c r="W601" s="14"/>
      <c r="X601" s="27"/>
      <c r="Y601" s="29"/>
      <c r="Z601" s="14"/>
      <c r="AA601" s="27"/>
      <c r="AB601" s="27"/>
      <c r="AC601" s="27"/>
      <c r="AD601" s="14"/>
      <c r="AE601" s="14"/>
      <c r="AF601" s="14"/>
    </row>
    <row r="602" ht="14.25" customHeight="1">
      <c r="A602" s="14"/>
      <c r="B602" s="14"/>
      <c r="C602" s="27"/>
      <c r="D602" s="14"/>
      <c r="F602" s="27"/>
      <c r="G602" s="14"/>
      <c r="H602" s="14"/>
      <c r="I602" s="14"/>
      <c r="J602" s="27"/>
      <c r="K602" s="27"/>
      <c r="L602" s="27"/>
      <c r="M602" s="27"/>
      <c r="N602" s="27"/>
      <c r="O602" s="27"/>
      <c r="P602" s="27"/>
      <c r="Q602" s="27"/>
      <c r="R602" s="14"/>
      <c r="S602" s="14"/>
      <c r="T602" s="14"/>
      <c r="U602" s="14"/>
      <c r="V602" s="66"/>
      <c r="W602" s="14"/>
      <c r="X602" s="27"/>
      <c r="Y602" s="29"/>
      <c r="Z602" s="14"/>
      <c r="AA602" s="27"/>
      <c r="AB602" s="27"/>
      <c r="AC602" s="27"/>
      <c r="AD602" s="14"/>
      <c r="AE602" s="14"/>
      <c r="AF602" s="14"/>
    </row>
    <row r="603" ht="14.25" customHeight="1">
      <c r="A603" s="14"/>
      <c r="B603" s="14"/>
      <c r="C603" s="27"/>
      <c r="D603" s="14"/>
      <c r="F603" s="27"/>
      <c r="G603" s="14"/>
      <c r="H603" s="14"/>
      <c r="I603" s="14"/>
      <c r="J603" s="27"/>
      <c r="K603" s="27"/>
      <c r="L603" s="27"/>
      <c r="M603" s="27"/>
      <c r="N603" s="27"/>
      <c r="O603" s="27"/>
      <c r="P603" s="27"/>
      <c r="Q603" s="27"/>
      <c r="R603" s="14"/>
      <c r="S603" s="14"/>
      <c r="T603" s="14"/>
      <c r="U603" s="14"/>
      <c r="V603" s="66"/>
      <c r="W603" s="14"/>
      <c r="X603" s="27"/>
      <c r="Y603" s="29"/>
      <c r="Z603" s="14"/>
      <c r="AA603" s="27"/>
      <c r="AB603" s="27"/>
      <c r="AC603" s="27"/>
      <c r="AD603" s="14"/>
      <c r="AE603" s="14"/>
      <c r="AF603" s="14"/>
    </row>
    <row r="604" ht="14.25" customHeight="1">
      <c r="A604" s="14"/>
      <c r="B604" s="14"/>
      <c r="C604" s="27"/>
      <c r="D604" s="14"/>
      <c r="F604" s="27"/>
      <c r="G604" s="14"/>
      <c r="H604" s="14"/>
      <c r="I604" s="14"/>
      <c r="J604" s="27"/>
      <c r="K604" s="27"/>
      <c r="L604" s="27"/>
      <c r="M604" s="27"/>
      <c r="N604" s="27"/>
      <c r="O604" s="27"/>
      <c r="P604" s="27"/>
      <c r="Q604" s="27"/>
      <c r="R604" s="14"/>
      <c r="S604" s="14"/>
      <c r="T604" s="14"/>
      <c r="U604" s="14"/>
      <c r="V604" s="66"/>
      <c r="W604" s="14"/>
      <c r="X604" s="27"/>
      <c r="Y604" s="29"/>
      <c r="Z604" s="14"/>
      <c r="AA604" s="27"/>
      <c r="AB604" s="27"/>
      <c r="AC604" s="27"/>
      <c r="AD604" s="14"/>
      <c r="AE604" s="14"/>
      <c r="AF604" s="14"/>
    </row>
    <row r="605" ht="14.25" customHeight="1">
      <c r="A605" s="14"/>
      <c r="B605" s="14"/>
      <c r="C605" s="27"/>
      <c r="D605" s="14"/>
      <c r="F605" s="27"/>
      <c r="G605" s="14"/>
      <c r="H605" s="14"/>
      <c r="I605" s="14"/>
      <c r="J605" s="27"/>
      <c r="K605" s="27"/>
      <c r="L605" s="27"/>
      <c r="M605" s="27"/>
      <c r="N605" s="27"/>
      <c r="O605" s="27"/>
      <c r="P605" s="27"/>
      <c r="Q605" s="27"/>
      <c r="R605" s="14"/>
      <c r="S605" s="14"/>
      <c r="T605" s="14"/>
      <c r="U605" s="14"/>
      <c r="V605" s="66"/>
      <c r="W605" s="14"/>
      <c r="X605" s="27"/>
      <c r="Y605" s="29"/>
      <c r="Z605" s="14"/>
      <c r="AA605" s="27"/>
      <c r="AB605" s="27"/>
      <c r="AC605" s="27"/>
      <c r="AD605" s="14"/>
      <c r="AE605" s="14"/>
      <c r="AF605" s="14"/>
    </row>
    <row r="606" ht="14.25" customHeight="1">
      <c r="A606" s="14"/>
      <c r="B606" s="14"/>
      <c r="C606" s="27"/>
      <c r="D606" s="14"/>
      <c r="F606" s="27"/>
      <c r="G606" s="14"/>
      <c r="H606" s="14"/>
      <c r="I606" s="14"/>
      <c r="J606" s="27"/>
      <c r="K606" s="27"/>
      <c r="L606" s="27"/>
      <c r="M606" s="27"/>
      <c r="N606" s="27"/>
      <c r="O606" s="27"/>
      <c r="P606" s="27"/>
      <c r="Q606" s="27"/>
      <c r="R606" s="14"/>
      <c r="S606" s="14"/>
      <c r="T606" s="14"/>
      <c r="U606" s="14"/>
      <c r="V606" s="66"/>
      <c r="W606" s="14"/>
      <c r="X606" s="27"/>
      <c r="Y606" s="29"/>
      <c r="Z606" s="14"/>
      <c r="AA606" s="27"/>
      <c r="AB606" s="27"/>
      <c r="AC606" s="27"/>
      <c r="AD606" s="14"/>
      <c r="AE606" s="14"/>
      <c r="AF606" s="14"/>
    </row>
    <row r="607" ht="14.25" customHeight="1">
      <c r="A607" s="14"/>
      <c r="B607" s="14"/>
      <c r="C607" s="27"/>
      <c r="D607" s="14"/>
      <c r="F607" s="27"/>
      <c r="G607" s="14"/>
      <c r="H607" s="14"/>
      <c r="I607" s="14"/>
      <c r="J607" s="27"/>
      <c r="K607" s="27"/>
      <c r="L607" s="27"/>
      <c r="M607" s="27"/>
      <c r="N607" s="27"/>
      <c r="O607" s="27"/>
      <c r="P607" s="27"/>
      <c r="Q607" s="27"/>
      <c r="R607" s="14"/>
      <c r="S607" s="14"/>
      <c r="T607" s="14"/>
      <c r="U607" s="14"/>
      <c r="V607" s="66"/>
      <c r="W607" s="14"/>
      <c r="X607" s="27"/>
      <c r="Y607" s="29"/>
      <c r="Z607" s="14"/>
      <c r="AA607" s="27"/>
      <c r="AB607" s="27"/>
      <c r="AC607" s="27"/>
      <c r="AD607" s="14"/>
      <c r="AE607" s="14"/>
      <c r="AF607" s="14"/>
    </row>
    <row r="608" ht="14.25" customHeight="1">
      <c r="A608" s="14"/>
      <c r="B608" s="14"/>
      <c r="C608" s="27"/>
      <c r="D608" s="14"/>
      <c r="F608" s="27"/>
      <c r="G608" s="14"/>
      <c r="H608" s="14"/>
      <c r="I608" s="14"/>
      <c r="J608" s="27"/>
      <c r="K608" s="27"/>
      <c r="L608" s="27"/>
      <c r="M608" s="27"/>
      <c r="N608" s="27"/>
      <c r="O608" s="27"/>
      <c r="P608" s="27"/>
      <c r="Q608" s="27"/>
      <c r="R608" s="14"/>
      <c r="S608" s="14"/>
      <c r="T608" s="14"/>
      <c r="U608" s="14"/>
      <c r="V608" s="66"/>
      <c r="W608" s="14"/>
      <c r="X608" s="27"/>
      <c r="Y608" s="29"/>
      <c r="Z608" s="14"/>
      <c r="AA608" s="27"/>
      <c r="AB608" s="27"/>
      <c r="AC608" s="27"/>
      <c r="AD608" s="14"/>
      <c r="AE608" s="14"/>
      <c r="AF608" s="14"/>
    </row>
    <row r="609" ht="14.25" customHeight="1">
      <c r="A609" s="14"/>
      <c r="B609" s="14"/>
      <c r="C609" s="27"/>
      <c r="D609" s="14"/>
      <c r="F609" s="27"/>
      <c r="G609" s="14"/>
      <c r="H609" s="14"/>
      <c r="I609" s="14"/>
      <c r="J609" s="27"/>
      <c r="K609" s="27"/>
      <c r="L609" s="27"/>
      <c r="M609" s="27"/>
      <c r="N609" s="27"/>
      <c r="O609" s="27"/>
      <c r="P609" s="27"/>
      <c r="Q609" s="27"/>
      <c r="R609" s="14"/>
      <c r="S609" s="14"/>
      <c r="T609" s="14"/>
      <c r="U609" s="14"/>
      <c r="V609" s="66"/>
      <c r="W609" s="14"/>
      <c r="X609" s="27"/>
      <c r="Y609" s="29"/>
      <c r="Z609" s="14"/>
      <c r="AA609" s="27"/>
      <c r="AB609" s="27"/>
      <c r="AC609" s="27"/>
      <c r="AD609" s="14"/>
      <c r="AE609" s="14"/>
      <c r="AF609" s="14"/>
    </row>
    <row r="610" ht="14.25" customHeight="1">
      <c r="A610" s="14"/>
      <c r="B610" s="14"/>
      <c r="C610" s="27"/>
      <c r="D610" s="14"/>
      <c r="F610" s="27"/>
      <c r="G610" s="14"/>
      <c r="H610" s="14"/>
      <c r="I610" s="14"/>
      <c r="J610" s="27"/>
      <c r="K610" s="27"/>
      <c r="L610" s="27"/>
      <c r="M610" s="27"/>
      <c r="N610" s="27"/>
      <c r="O610" s="27"/>
      <c r="P610" s="27"/>
      <c r="Q610" s="27"/>
      <c r="R610" s="14"/>
      <c r="S610" s="14"/>
      <c r="T610" s="14"/>
      <c r="U610" s="14"/>
      <c r="V610" s="66"/>
      <c r="W610" s="14"/>
      <c r="X610" s="27"/>
      <c r="Y610" s="29"/>
      <c r="Z610" s="14"/>
      <c r="AA610" s="27"/>
      <c r="AB610" s="27"/>
      <c r="AC610" s="27"/>
      <c r="AD610" s="14"/>
      <c r="AE610" s="14"/>
      <c r="AF610" s="14"/>
    </row>
    <row r="611" ht="14.25" customHeight="1">
      <c r="A611" s="14"/>
      <c r="B611" s="14"/>
      <c r="C611" s="27"/>
      <c r="D611" s="14"/>
      <c r="F611" s="27"/>
      <c r="G611" s="14"/>
      <c r="H611" s="14"/>
      <c r="I611" s="14"/>
      <c r="J611" s="27"/>
      <c r="K611" s="27"/>
      <c r="L611" s="27"/>
      <c r="M611" s="27"/>
      <c r="N611" s="27"/>
      <c r="O611" s="27"/>
      <c r="P611" s="27"/>
      <c r="Q611" s="27"/>
      <c r="R611" s="14"/>
      <c r="S611" s="14"/>
      <c r="T611" s="14"/>
      <c r="U611" s="14"/>
      <c r="V611" s="66"/>
      <c r="W611" s="14"/>
      <c r="X611" s="27"/>
      <c r="Y611" s="29"/>
      <c r="Z611" s="14"/>
      <c r="AA611" s="27"/>
      <c r="AB611" s="27"/>
      <c r="AC611" s="27"/>
      <c r="AD611" s="14"/>
      <c r="AE611" s="14"/>
      <c r="AF611" s="14"/>
    </row>
    <row r="612" ht="14.25" customHeight="1">
      <c r="A612" s="14"/>
      <c r="B612" s="14"/>
      <c r="C612" s="27"/>
      <c r="D612" s="14"/>
      <c r="F612" s="27"/>
      <c r="G612" s="14"/>
      <c r="H612" s="14"/>
      <c r="I612" s="14"/>
      <c r="J612" s="27"/>
      <c r="K612" s="27"/>
      <c r="L612" s="27"/>
      <c r="M612" s="27"/>
      <c r="N612" s="27"/>
      <c r="O612" s="27"/>
      <c r="P612" s="27"/>
      <c r="Q612" s="27"/>
      <c r="R612" s="14"/>
      <c r="S612" s="14"/>
      <c r="T612" s="14"/>
      <c r="U612" s="14"/>
      <c r="V612" s="66"/>
      <c r="W612" s="14"/>
      <c r="X612" s="27"/>
      <c r="Y612" s="29"/>
      <c r="Z612" s="14"/>
      <c r="AA612" s="27"/>
      <c r="AB612" s="27"/>
      <c r="AC612" s="27"/>
      <c r="AD612" s="14"/>
      <c r="AE612" s="14"/>
      <c r="AF612" s="14"/>
    </row>
    <row r="613" ht="14.25" customHeight="1">
      <c r="A613" s="14"/>
      <c r="B613" s="14"/>
      <c r="C613" s="27"/>
      <c r="D613" s="14"/>
      <c r="F613" s="27"/>
      <c r="G613" s="14"/>
      <c r="H613" s="14"/>
      <c r="I613" s="14"/>
      <c r="J613" s="27"/>
      <c r="K613" s="27"/>
      <c r="L613" s="27"/>
      <c r="M613" s="27"/>
      <c r="N613" s="27"/>
      <c r="O613" s="27"/>
      <c r="P613" s="27"/>
      <c r="Q613" s="27"/>
      <c r="R613" s="14"/>
      <c r="S613" s="14"/>
      <c r="T613" s="14"/>
      <c r="U613" s="14"/>
      <c r="V613" s="66"/>
      <c r="W613" s="14"/>
      <c r="X613" s="27"/>
      <c r="Y613" s="29"/>
      <c r="Z613" s="14"/>
      <c r="AA613" s="27"/>
      <c r="AB613" s="27"/>
      <c r="AC613" s="27"/>
      <c r="AD613" s="14"/>
      <c r="AE613" s="14"/>
      <c r="AF613" s="14"/>
    </row>
    <row r="614" ht="14.25" customHeight="1">
      <c r="A614" s="14"/>
      <c r="B614" s="14"/>
      <c r="C614" s="27"/>
      <c r="D614" s="14"/>
      <c r="F614" s="27"/>
      <c r="G614" s="14"/>
      <c r="H614" s="14"/>
      <c r="I614" s="14"/>
      <c r="J614" s="27"/>
      <c r="K614" s="27"/>
      <c r="L614" s="27"/>
      <c r="M614" s="27"/>
      <c r="N614" s="27"/>
      <c r="O614" s="27"/>
      <c r="P614" s="27"/>
      <c r="Q614" s="27"/>
      <c r="R614" s="14"/>
      <c r="S614" s="14"/>
      <c r="T614" s="14"/>
      <c r="U614" s="14"/>
      <c r="V614" s="66"/>
      <c r="W614" s="14"/>
      <c r="X614" s="27"/>
      <c r="Y614" s="29"/>
      <c r="Z614" s="14"/>
      <c r="AA614" s="27"/>
      <c r="AB614" s="27"/>
      <c r="AC614" s="27"/>
      <c r="AD614" s="14"/>
      <c r="AE614" s="14"/>
      <c r="AF614" s="14"/>
    </row>
    <row r="615" ht="14.25" customHeight="1">
      <c r="A615" s="14"/>
      <c r="B615" s="14"/>
      <c r="C615" s="27"/>
      <c r="D615" s="14"/>
      <c r="F615" s="27"/>
      <c r="G615" s="14"/>
      <c r="H615" s="14"/>
      <c r="I615" s="14"/>
      <c r="J615" s="27"/>
      <c r="K615" s="27"/>
      <c r="L615" s="27"/>
      <c r="M615" s="27"/>
      <c r="N615" s="27"/>
      <c r="O615" s="27"/>
      <c r="P615" s="27"/>
      <c r="Q615" s="27"/>
      <c r="R615" s="14"/>
      <c r="S615" s="14"/>
      <c r="T615" s="14"/>
      <c r="U615" s="14"/>
      <c r="V615" s="66"/>
      <c r="W615" s="14"/>
      <c r="X615" s="27"/>
      <c r="Y615" s="29"/>
      <c r="Z615" s="14"/>
      <c r="AA615" s="27"/>
      <c r="AB615" s="27"/>
      <c r="AC615" s="27"/>
      <c r="AD615" s="14"/>
      <c r="AE615" s="14"/>
      <c r="AF615" s="14"/>
    </row>
    <row r="616" ht="14.25" customHeight="1">
      <c r="A616" s="14"/>
      <c r="B616" s="14"/>
      <c r="C616" s="27"/>
      <c r="D616" s="14"/>
      <c r="F616" s="27"/>
      <c r="G616" s="14"/>
      <c r="H616" s="14"/>
      <c r="I616" s="14"/>
      <c r="J616" s="27"/>
      <c r="K616" s="27"/>
      <c r="L616" s="27"/>
      <c r="M616" s="27"/>
      <c r="N616" s="27"/>
      <c r="O616" s="27"/>
      <c r="P616" s="27"/>
      <c r="Q616" s="27"/>
      <c r="R616" s="14"/>
      <c r="S616" s="14"/>
      <c r="T616" s="14"/>
      <c r="U616" s="14"/>
      <c r="V616" s="66"/>
      <c r="W616" s="14"/>
      <c r="X616" s="27"/>
      <c r="Y616" s="29"/>
      <c r="Z616" s="14"/>
      <c r="AA616" s="27"/>
      <c r="AB616" s="27"/>
      <c r="AC616" s="27"/>
      <c r="AD616" s="14"/>
      <c r="AE616" s="14"/>
      <c r="AF616" s="14"/>
    </row>
    <row r="617" ht="14.25" customHeight="1">
      <c r="A617" s="14"/>
      <c r="B617" s="14"/>
      <c r="C617" s="27"/>
      <c r="D617" s="14"/>
      <c r="F617" s="27"/>
      <c r="G617" s="14"/>
      <c r="H617" s="14"/>
      <c r="I617" s="14"/>
      <c r="J617" s="27"/>
      <c r="K617" s="27"/>
      <c r="L617" s="27"/>
      <c r="M617" s="27"/>
      <c r="N617" s="27"/>
      <c r="O617" s="27"/>
      <c r="P617" s="27"/>
      <c r="Q617" s="27"/>
      <c r="R617" s="14"/>
      <c r="S617" s="14"/>
      <c r="T617" s="14"/>
      <c r="U617" s="14"/>
      <c r="V617" s="66"/>
      <c r="W617" s="14"/>
      <c r="X617" s="27"/>
      <c r="Y617" s="29"/>
      <c r="Z617" s="14"/>
      <c r="AA617" s="27"/>
      <c r="AB617" s="27"/>
      <c r="AC617" s="27"/>
      <c r="AD617" s="14"/>
      <c r="AE617" s="14"/>
      <c r="AF617" s="14"/>
    </row>
    <row r="618" ht="14.25" customHeight="1">
      <c r="A618" s="14"/>
      <c r="B618" s="14"/>
      <c r="C618" s="27"/>
      <c r="D618" s="14"/>
      <c r="F618" s="27"/>
      <c r="G618" s="14"/>
      <c r="H618" s="14"/>
      <c r="I618" s="14"/>
      <c r="J618" s="27"/>
      <c r="K618" s="27"/>
      <c r="L618" s="27"/>
      <c r="M618" s="27"/>
      <c r="N618" s="27"/>
      <c r="O618" s="27"/>
      <c r="P618" s="27"/>
      <c r="Q618" s="27"/>
      <c r="R618" s="14"/>
      <c r="S618" s="14"/>
      <c r="T618" s="14"/>
      <c r="U618" s="14"/>
      <c r="V618" s="66"/>
      <c r="W618" s="14"/>
      <c r="X618" s="27"/>
      <c r="Y618" s="29"/>
      <c r="Z618" s="14"/>
      <c r="AA618" s="27"/>
      <c r="AB618" s="27"/>
      <c r="AC618" s="27"/>
      <c r="AD618" s="14"/>
      <c r="AE618" s="14"/>
      <c r="AF618" s="14"/>
    </row>
    <row r="619" ht="14.25" customHeight="1">
      <c r="A619" s="14"/>
      <c r="B619" s="14"/>
      <c r="C619" s="27"/>
      <c r="D619" s="14"/>
      <c r="F619" s="27"/>
      <c r="G619" s="14"/>
      <c r="H619" s="14"/>
      <c r="I619" s="14"/>
      <c r="J619" s="27"/>
      <c r="K619" s="27"/>
      <c r="L619" s="27"/>
      <c r="M619" s="27"/>
      <c r="N619" s="27"/>
      <c r="O619" s="27"/>
      <c r="P619" s="27"/>
      <c r="Q619" s="27"/>
      <c r="R619" s="14"/>
      <c r="S619" s="14"/>
      <c r="T619" s="14"/>
      <c r="U619" s="14"/>
      <c r="V619" s="66"/>
      <c r="W619" s="14"/>
      <c r="X619" s="27"/>
      <c r="Y619" s="29"/>
      <c r="Z619" s="14"/>
      <c r="AA619" s="27"/>
      <c r="AB619" s="27"/>
      <c r="AC619" s="27"/>
      <c r="AD619" s="14"/>
      <c r="AE619" s="14"/>
      <c r="AF619" s="14"/>
    </row>
    <row r="620" ht="14.25" customHeight="1">
      <c r="A620" s="14"/>
      <c r="B620" s="14"/>
      <c r="C620" s="27"/>
      <c r="D620" s="14"/>
      <c r="F620" s="27"/>
      <c r="G620" s="14"/>
      <c r="H620" s="14"/>
      <c r="I620" s="14"/>
      <c r="J620" s="27"/>
      <c r="K620" s="27"/>
      <c r="L620" s="27"/>
      <c r="M620" s="27"/>
      <c r="N620" s="27"/>
      <c r="O620" s="27"/>
      <c r="P620" s="27"/>
      <c r="Q620" s="27"/>
      <c r="R620" s="14"/>
      <c r="S620" s="14"/>
      <c r="T620" s="14"/>
      <c r="U620" s="14"/>
      <c r="V620" s="66"/>
      <c r="W620" s="14"/>
      <c r="X620" s="27"/>
      <c r="Y620" s="29"/>
      <c r="Z620" s="14"/>
      <c r="AA620" s="27"/>
      <c r="AB620" s="27"/>
      <c r="AC620" s="27"/>
      <c r="AD620" s="14"/>
      <c r="AE620" s="14"/>
      <c r="AF620" s="14"/>
    </row>
    <row r="621" ht="14.25" customHeight="1">
      <c r="A621" s="14"/>
      <c r="B621" s="14"/>
      <c r="C621" s="27"/>
      <c r="D621" s="14"/>
      <c r="F621" s="27"/>
      <c r="G621" s="14"/>
      <c r="H621" s="14"/>
      <c r="I621" s="14"/>
      <c r="J621" s="27"/>
      <c r="K621" s="27"/>
      <c r="L621" s="27"/>
      <c r="M621" s="27"/>
      <c r="N621" s="27"/>
      <c r="O621" s="27"/>
      <c r="P621" s="27"/>
      <c r="Q621" s="27"/>
      <c r="R621" s="14"/>
      <c r="S621" s="14"/>
      <c r="T621" s="14"/>
      <c r="U621" s="14"/>
      <c r="V621" s="66"/>
      <c r="W621" s="14"/>
      <c r="X621" s="27"/>
      <c r="Y621" s="29"/>
      <c r="Z621" s="14"/>
      <c r="AA621" s="27"/>
      <c r="AB621" s="27"/>
      <c r="AC621" s="27"/>
      <c r="AD621" s="14"/>
      <c r="AE621" s="14"/>
      <c r="AF621" s="14"/>
    </row>
    <row r="622" ht="14.25" customHeight="1">
      <c r="A622" s="14"/>
      <c r="B622" s="14"/>
      <c r="C622" s="27"/>
      <c r="D622" s="14"/>
      <c r="F622" s="27"/>
      <c r="G622" s="14"/>
      <c r="H622" s="14"/>
      <c r="I622" s="14"/>
      <c r="J622" s="27"/>
      <c r="K622" s="27"/>
      <c r="L622" s="27"/>
      <c r="M622" s="27"/>
      <c r="N622" s="27"/>
      <c r="O622" s="27"/>
      <c r="P622" s="27"/>
      <c r="Q622" s="27"/>
      <c r="R622" s="14"/>
      <c r="S622" s="14"/>
      <c r="T622" s="14"/>
      <c r="U622" s="14"/>
      <c r="V622" s="66"/>
      <c r="W622" s="14"/>
      <c r="X622" s="27"/>
      <c r="Y622" s="29"/>
      <c r="Z622" s="14"/>
      <c r="AA622" s="27"/>
      <c r="AB622" s="27"/>
      <c r="AC622" s="27"/>
      <c r="AD622" s="14"/>
      <c r="AE622" s="14"/>
      <c r="AF622" s="14"/>
    </row>
    <row r="623" ht="14.25" customHeight="1">
      <c r="A623" s="14"/>
      <c r="B623" s="14"/>
      <c r="C623" s="27"/>
      <c r="D623" s="14"/>
      <c r="F623" s="27"/>
      <c r="G623" s="14"/>
      <c r="H623" s="14"/>
      <c r="I623" s="14"/>
      <c r="J623" s="27"/>
      <c r="K623" s="27"/>
      <c r="L623" s="27"/>
      <c r="M623" s="27"/>
      <c r="N623" s="27"/>
      <c r="O623" s="27"/>
      <c r="P623" s="27"/>
      <c r="Q623" s="27"/>
      <c r="R623" s="14"/>
      <c r="S623" s="14"/>
      <c r="T623" s="14"/>
      <c r="U623" s="14"/>
      <c r="V623" s="66"/>
      <c r="W623" s="14"/>
      <c r="X623" s="27"/>
      <c r="Y623" s="29"/>
      <c r="Z623" s="14"/>
      <c r="AA623" s="27"/>
      <c r="AB623" s="27"/>
      <c r="AC623" s="27"/>
      <c r="AD623" s="14"/>
      <c r="AE623" s="14"/>
      <c r="AF623" s="14"/>
    </row>
    <row r="624" ht="14.25" customHeight="1">
      <c r="A624" s="14"/>
      <c r="B624" s="14"/>
      <c r="C624" s="27"/>
      <c r="D624" s="14"/>
      <c r="F624" s="27"/>
      <c r="G624" s="14"/>
      <c r="H624" s="14"/>
      <c r="I624" s="14"/>
      <c r="J624" s="27"/>
      <c r="K624" s="27"/>
      <c r="L624" s="27"/>
      <c r="M624" s="27"/>
      <c r="N624" s="27"/>
      <c r="O624" s="27"/>
      <c r="P624" s="27"/>
      <c r="Q624" s="27"/>
      <c r="R624" s="14"/>
      <c r="S624" s="14"/>
      <c r="T624" s="14"/>
      <c r="U624" s="14"/>
      <c r="V624" s="66"/>
      <c r="W624" s="14"/>
      <c r="X624" s="27"/>
      <c r="Y624" s="29"/>
      <c r="Z624" s="14"/>
      <c r="AA624" s="27"/>
      <c r="AB624" s="27"/>
      <c r="AC624" s="27"/>
      <c r="AD624" s="14"/>
      <c r="AE624" s="14"/>
      <c r="AF624" s="14"/>
    </row>
    <row r="625" ht="14.25" customHeight="1">
      <c r="A625" s="14"/>
      <c r="B625" s="14"/>
      <c r="C625" s="27"/>
      <c r="D625" s="14"/>
      <c r="F625" s="27"/>
      <c r="G625" s="14"/>
      <c r="H625" s="14"/>
      <c r="I625" s="14"/>
      <c r="J625" s="27"/>
      <c r="K625" s="27"/>
      <c r="L625" s="27"/>
      <c r="M625" s="27"/>
      <c r="N625" s="27"/>
      <c r="O625" s="27"/>
      <c r="P625" s="27"/>
      <c r="Q625" s="27"/>
      <c r="R625" s="14"/>
      <c r="S625" s="14"/>
      <c r="T625" s="14"/>
      <c r="U625" s="14"/>
      <c r="V625" s="66"/>
      <c r="W625" s="14"/>
      <c r="X625" s="27"/>
      <c r="Y625" s="29"/>
      <c r="Z625" s="14"/>
      <c r="AA625" s="27"/>
      <c r="AB625" s="27"/>
      <c r="AC625" s="27"/>
      <c r="AD625" s="14"/>
      <c r="AE625" s="14"/>
      <c r="AF625" s="14"/>
    </row>
    <row r="626" ht="14.25" customHeight="1">
      <c r="A626" s="14"/>
      <c r="B626" s="14"/>
      <c r="C626" s="27"/>
      <c r="D626" s="14"/>
      <c r="F626" s="27"/>
      <c r="G626" s="14"/>
      <c r="H626" s="14"/>
      <c r="I626" s="14"/>
      <c r="J626" s="27"/>
      <c r="K626" s="27"/>
      <c r="L626" s="27"/>
      <c r="M626" s="27"/>
      <c r="N626" s="27"/>
      <c r="O626" s="27"/>
      <c r="P626" s="27"/>
      <c r="Q626" s="27"/>
      <c r="R626" s="14"/>
      <c r="S626" s="14"/>
      <c r="T626" s="14"/>
      <c r="U626" s="14"/>
      <c r="V626" s="66"/>
      <c r="W626" s="14"/>
      <c r="X626" s="27"/>
      <c r="Y626" s="29"/>
      <c r="Z626" s="14"/>
      <c r="AA626" s="27"/>
      <c r="AB626" s="27"/>
      <c r="AC626" s="27"/>
      <c r="AD626" s="14"/>
      <c r="AE626" s="14"/>
      <c r="AF626" s="14"/>
    </row>
    <row r="627" ht="14.25" customHeight="1">
      <c r="A627" s="14"/>
      <c r="B627" s="14"/>
      <c r="C627" s="27"/>
      <c r="D627" s="14"/>
      <c r="F627" s="27"/>
      <c r="G627" s="14"/>
      <c r="H627" s="14"/>
      <c r="I627" s="14"/>
      <c r="J627" s="27"/>
      <c r="K627" s="27"/>
      <c r="L627" s="27"/>
      <c r="M627" s="27"/>
      <c r="N627" s="27"/>
      <c r="O627" s="27"/>
      <c r="P627" s="27"/>
      <c r="Q627" s="27"/>
      <c r="R627" s="14"/>
      <c r="S627" s="14"/>
      <c r="T627" s="14"/>
      <c r="U627" s="14"/>
      <c r="V627" s="66"/>
      <c r="W627" s="14"/>
      <c r="X627" s="27"/>
      <c r="Y627" s="29"/>
      <c r="Z627" s="14"/>
      <c r="AA627" s="27"/>
      <c r="AB627" s="27"/>
      <c r="AC627" s="27"/>
      <c r="AD627" s="14"/>
      <c r="AE627" s="14"/>
      <c r="AF627" s="14"/>
    </row>
    <row r="628" ht="14.25" customHeight="1">
      <c r="A628" s="14"/>
      <c r="B628" s="14"/>
      <c r="C628" s="27"/>
      <c r="D628" s="14"/>
      <c r="F628" s="27"/>
      <c r="G628" s="14"/>
      <c r="H628" s="14"/>
      <c r="I628" s="14"/>
      <c r="J628" s="27"/>
      <c r="K628" s="27"/>
      <c r="L628" s="27"/>
      <c r="M628" s="27"/>
      <c r="N628" s="27"/>
      <c r="O628" s="27"/>
      <c r="P628" s="27"/>
      <c r="Q628" s="27"/>
      <c r="R628" s="14"/>
      <c r="S628" s="14"/>
      <c r="T628" s="14"/>
      <c r="U628" s="14"/>
      <c r="V628" s="66"/>
      <c r="W628" s="14"/>
      <c r="X628" s="27"/>
      <c r="Y628" s="29"/>
      <c r="Z628" s="14"/>
      <c r="AA628" s="27"/>
      <c r="AB628" s="27"/>
      <c r="AC628" s="27"/>
      <c r="AD628" s="14"/>
      <c r="AE628" s="14"/>
      <c r="AF628" s="14"/>
    </row>
    <row r="629" ht="14.25" customHeight="1">
      <c r="A629" s="14"/>
      <c r="B629" s="14"/>
      <c r="C629" s="27"/>
      <c r="D629" s="14"/>
      <c r="F629" s="27"/>
      <c r="G629" s="14"/>
      <c r="H629" s="14"/>
      <c r="I629" s="14"/>
      <c r="J629" s="27"/>
      <c r="K629" s="27"/>
      <c r="L629" s="27"/>
      <c r="M629" s="27"/>
      <c r="N629" s="27"/>
      <c r="O629" s="27"/>
      <c r="P629" s="27"/>
      <c r="Q629" s="27"/>
      <c r="R629" s="14"/>
      <c r="S629" s="14"/>
      <c r="T629" s="14"/>
      <c r="U629" s="14"/>
      <c r="V629" s="66"/>
      <c r="W629" s="14"/>
      <c r="X629" s="27"/>
      <c r="Y629" s="29"/>
      <c r="Z629" s="14"/>
      <c r="AA629" s="27"/>
      <c r="AB629" s="27"/>
      <c r="AC629" s="27"/>
      <c r="AD629" s="14"/>
      <c r="AE629" s="14"/>
      <c r="AF629" s="14"/>
    </row>
    <row r="630" ht="14.25" customHeight="1">
      <c r="A630" s="14"/>
      <c r="B630" s="14"/>
      <c r="C630" s="27"/>
      <c r="D630" s="14"/>
      <c r="F630" s="27"/>
      <c r="G630" s="14"/>
      <c r="H630" s="14"/>
      <c r="I630" s="14"/>
      <c r="J630" s="27"/>
      <c r="K630" s="27"/>
      <c r="L630" s="27"/>
      <c r="M630" s="27"/>
      <c r="N630" s="27"/>
      <c r="O630" s="27"/>
      <c r="P630" s="27"/>
      <c r="Q630" s="27"/>
      <c r="R630" s="14"/>
      <c r="S630" s="14"/>
      <c r="T630" s="14"/>
      <c r="U630" s="14"/>
      <c r="V630" s="66"/>
      <c r="W630" s="14"/>
      <c r="X630" s="27"/>
      <c r="Y630" s="29"/>
      <c r="Z630" s="14"/>
      <c r="AA630" s="27"/>
      <c r="AB630" s="27"/>
      <c r="AC630" s="27"/>
      <c r="AD630" s="14"/>
      <c r="AE630" s="14"/>
      <c r="AF630" s="14"/>
    </row>
    <row r="631" ht="14.25" customHeight="1">
      <c r="A631" s="14"/>
      <c r="B631" s="14"/>
      <c r="C631" s="27"/>
      <c r="D631" s="14"/>
      <c r="F631" s="27"/>
      <c r="G631" s="14"/>
      <c r="H631" s="14"/>
      <c r="I631" s="14"/>
      <c r="J631" s="27"/>
      <c r="K631" s="27"/>
      <c r="L631" s="27"/>
      <c r="M631" s="27"/>
      <c r="N631" s="27"/>
      <c r="O631" s="27"/>
      <c r="P631" s="27"/>
      <c r="Q631" s="27"/>
      <c r="R631" s="14"/>
      <c r="S631" s="14"/>
      <c r="T631" s="14"/>
      <c r="U631" s="14"/>
      <c r="V631" s="66"/>
      <c r="W631" s="14"/>
      <c r="X631" s="27"/>
      <c r="Y631" s="29"/>
      <c r="Z631" s="14"/>
      <c r="AA631" s="27"/>
      <c r="AB631" s="27"/>
      <c r="AC631" s="27"/>
      <c r="AD631" s="14"/>
      <c r="AE631" s="14"/>
      <c r="AF631" s="14"/>
    </row>
    <row r="632" ht="14.25" customHeight="1">
      <c r="A632" s="14"/>
      <c r="B632" s="14"/>
      <c r="C632" s="27"/>
      <c r="D632" s="14"/>
      <c r="F632" s="27"/>
      <c r="G632" s="14"/>
      <c r="H632" s="14"/>
      <c r="I632" s="14"/>
      <c r="J632" s="27"/>
      <c r="K632" s="27"/>
      <c r="L632" s="27"/>
      <c r="M632" s="27"/>
      <c r="N632" s="27"/>
      <c r="O632" s="27"/>
      <c r="P632" s="27"/>
      <c r="Q632" s="27"/>
      <c r="R632" s="14"/>
      <c r="S632" s="14"/>
      <c r="T632" s="14"/>
      <c r="U632" s="14"/>
      <c r="V632" s="66"/>
      <c r="W632" s="14"/>
      <c r="X632" s="27"/>
      <c r="Y632" s="29"/>
      <c r="Z632" s="14"/>
      <c r="AA632" s="27"/>
      <c r="AB632" s="27"/>
      <c r="AC632" s="27"/>
      <c r="AD632" s="14"/>
      <c r="AE632" s="14"/>
      <c r="AF632" s="14"/>
    </row>
    <row r="633" ht="14.25" customHeight="1">
      <c r="A633" s="14"/>
      <c r="B633" s="14"/>
      <c r="C633" s="27"/>
      <c r="D633" s="14"/>
      <c r="F633" s="27"/>
      <c r="G633" s="14"/>
      <c r="H633" s="14"/>
      <c r="I633" s="14"/>
      <c r="J633" s="27"/>
      <c r="K633" s="27"/>
      <c r="L633" s="27"/>
      <c r="M633" s="27"/>
      <c r="N633" s="27"/>
      <c r="O633" s="27"/>
      <c r="P633" s="27"/>
      <c r="Q633" s="27"/>
      <c r="R633" s="14"/>
      <c r="S633" s="14"/>
      <c r="T633" s="14"/>
      <c r="U633" s="14"/>
      <c r="V633" s="66"/>
      <c r="W633" s="14"/>
      <c r="X633" s="27"/>
      <c r="Y633" s="29"/>
      <c r="Z633" s="14"/>
      <c r="AA633" s="27"/>
      <c r="AB633" s="27"/>
      <c r="AC633" s="27"/>
      <c r="AD633" s="14"/>
      <c r="AE633" s="14"/>
      <c r="AF633" s="14"/>
    </row>
    <row r="634" ht="14.25" customHeight="1">
      <c r="A634" s="14"/>
      <c r="B634" s="14"/>
      <c r="C634" s="27"/>
      <c r="D634" s="14"/>
      <c r="F634" s="27"/>
      <c r="G634" s="14"/>
      <c r="H634" s="14"/>
      <c r="I634" s="14"/>
      <c r="J634" s="27"/>
      <c r="K634" s="27"/>
      <c r="L634" s="27"/>
      <c r="M634" s="27"/>
      <c r="N634" s="27"/>
      <c r="O634" s="27"/>
      <c r="P634" s="27"/>
      <c r="Q634" s="27"/>
      <c r="R634" s="14"/>
      <c r="S634" s="14"/>
      <c r="T634" s="14"/>
      <c r="U634" s="14"/>
      <c r="V634" s="66"/>
      <c r="W634" s="14"/>
      <c r="X634" s="27"/>
      <c r="Y634" s="29"/>
      <c r="Z634" s="14"/>
      <c r="AA634" s="27"/>
      <c r="AB634" s="27"/>
      <c r="AC634" s="27"/>
      <c r="AD634" s="14"/>
      <c r="AE634" s="14"/>
      <c r="AF634" s="14"/>
    </row>
    <row r="635" ht="14.25" customHeight="1">
      <c r="A635" s="14"/>
      <c r="B635" s="14"/>
      <c r="C635" s="27"/>
      <c r="D635" s="14"/>
      <c r="F635" s="27"/>
      <c r="G635" s="14"/>
      <c r="H635" s="14"/>
      <c r="I635" s="14"/>
      <c r="J635" s="27"/>
      <c r="K635" s="27"/>
      <c r="L635" s="27"/>
      <c r="M635" s="27"/>
      <c r="N635" s="27"/>
      <c r="O635" s="27"/>
      <c r="P635" s="27"/>
      <c r="Q635" s="27"/>
      <c r="R635" s="14"/>
      <c r="S635" s="14"/>
      <c r="T635" s="14"/>
      <c r="U635" s="14"/>
      <c r="V635" s="66"/>
      <c r="W635" s="14"/>
      <c r="X635" s="27"/>
      <c r="Y635" s="29"/>
      <c r="Z635" s="14"/>
      <c r="AA635" s="27"/>
      <c r="AB635" s="27"/>
      <c r="AC635" s="27"/>
      <c r="AD635" s="14"/>
      <c r="AE635" s="14"/>
      <c r="AF635" s="14"/>
    </row>
    <row r="636" ht="14.25" customHeight="1">
      <c r="A636" s="14"/>
      <c r="B636" s="14"/>
      <c r="C636" s="27"/>
      <c r="D636" s="14"/>
      <c r="F636" s="27"/>
      <c r="G636" s="14"/>
      <c r="H636" s="14"/>
      <c r="I636" s="14"/>
      <c r="J636" s="27"/>
      <c r="K636" s="27"/>
      <c r="L636" s="27"/>
      <c r="M636" s="27"/>
      <c r="N636" s="27"/>
      <c r="O636" s="27"/>
      <c r="P636" s="27"/>
      <c r="Q636" s="27"/>
      <c r="R636" s="14"/>
      <c r="S636" s="14"/>
      <c r="T636" s="14"/>
      <c r="U636" s="14"/>
      <c r="V636" s="66"/>
      <c r="W636" s="14"/>
      <c r="X636" s="27"/>
      <c r="Y636" s="29"/>
      <c r="Z636" s="14"/>
      <c r="AA636" s="27"/>
      <c r="AB636" s="27"/>
      <c r="AC636" s="27"/>
      <c r="AD636" s="14"/>
      <c r="AE636" s="14"/>
      <c r="AF636" s="14"/>
    </row>
    <row r="637" ht="14.25" customHeight="1">
      <c r="A637" s="14"/>
      <c r="B637" s="14"/>
      <c r="C637" s="27"/>
      <c r="D637" s="14"/>
      <c r="F637" s="27"/>
      <c r="G637" s="14"/>
      <c r="H637" s="14"/>
      <c r="I637" s="14"/>
      <c r="J637" s="27"/>
      <c r="K637" s="27"/>
      <c r="L637" s="27"/>
      <c r="M637" s="27"/>
      <c r="N637" s="27"/>
      <c r="O637" s="27"/>
      <c r="P637" s="27"/>
      <c r="Q637" s="27"/>
      <c r="R637" s="14"/>
      <c r="S637" s="14"/>
      <c r="T637" s="14"/>
      <c r="U637" s="14"/>
      <c r="V637" s="66"/>
      <c r="W637" s="14"/>
      <c r="X637" s="27"/>
      <c r="Y637" s="29"/>
      <c r="Z637" s="14"/>
      <c r="AA637" s="27"/>
      <c r="AB637" s="27"/>
      <c r="AC637" s="27"/>
      <c r="AD637" s="14"/>
      <c r="AE637" s="14"/>
      <c r="AF637" s="14"/>
    </row>
    <row r="638" ht="14.25" customHeight="1">
      <c r="A638" s="14"/>
      <c r="B638" s="14"/>
      <c r="C638" s="27"/>
      <c r="D638" s="14"/>
      <c r="F638" s="27"/>
      <c r="G638" s="14"/>
      <c r="H638" s="14"/>
      <c r="I638" s="14"/>
      <c r="J638" s="27"/>
      <c r="K638" s="27"/>
      <c r="L638" s="27"/>
      <c r="M638" s="27"/>
      <c r="N638" s="27"/>
      <c r="O638" s="27"/>
      <c r="P638" s="27"/>
      <c r="Q638" s="27"/>
      <c r="R638" s="14"/>
      <c r="S638" s="14"/>
      <c r="T638" s="14"/>
      <c r="U638" s="14"/>
      <c r="V638" s="66"/>
      <c r="W638" s="14"/>
      <c r="X638" s="27"/>
      <c r="Y638" s="29"/>
      <c r="Z638" s="14"/>
      <c r="AA638" s="27"/>
      <c r="AB638" s="27"/>
      <c r="AC638" s="27"/>
      <c r="AD638" s="14"/>
      <c r="AE638" s="14"/>
      <c r="AF638" s="14"/>
    </row>
    <row r="639" ht="14.25" customHeight="1">
      <c r="A639" s="14"/>
      <c r="B639" s="14"/>
      <c r="C639" s="27"/>
      <c r="D639" s="14"/>
      <c r="F639" s="27"/>
      <c r="G639" s="14"/>
      <c r="H639" s="14"/>
      <c r="I639" s="14"/>
      <c r="J639" s="27"/>
      <c r="K639" s="27"/>
      <c r="L639" s="27"/>
      <c r="M639" s="27"/>
      <c r="N639" s="27"/>
      <c r="O639" s="27"/>
      <c r="P639" s="27"/>
      <c r="Q639" s="27"/>
      <c r="R639" s="14"/>
      <c r="S639" s="14"/>
      <c r="T639" s="14"/>
      <c r="U639" s="14"/>
      <c r="V639" s="66"/>
      <c r="W639" s="14"/>
      <c r="X639" s="27"/>
      <c r="Y639" s="29"/>
      <c r="Z639" s="14"/>
      <c r="AA639" s="27"/>
      <c r="AB639" s="27"/>
      <c r="AC639" s="27"/>
      <c r="AD639" s="14"/>
      <c r="AE639" s="14"/>
      <c r="AF639" s="14"/>
    </row>
    <row r="640" ht="14.25" customHeight="1">
      <c r="A640" s="14"/>
      <c r="B640" s="14"/>
      <c r="C640" s="27"/>
      <c r="D640" s="14"/>
      <c r="F640" s="27"/>
      <c r="G640" s="14"/>
      <c r="H640" s="14"/>
      <c r="I640" s="14"/>
      <c r="J640" s="27"/>
      <c r="K640" s="27"/>
      <c r="L640" s="27"/>
      <c r="M640" s="27"/>
      <c r="N640" s="27"/>
      <c r="O640" s="27"/>
      <c r="P640" s="27"/>
      <c r="Q640" s="27"/>
      <c r="R640" s="14"/>
      <c r="S640" s="14"/>
      <c r="T640" s="14"/>
      <c r="U640" s="14"/>
      <c r="V640" s="66"/>
      <c r="W640" s="14"/>
      <c r="X640" s="27"/>
      <c r="Y640" s="29"/>
      <c r="Z640" s="14"/>
      <c r="AA640" s="27"/>
      <c r="AB640" s="27"/>
      <c r="AC640" s="27"/>
      <c r="AD640" s="14"/>
      <c r="AE640" s="14"/>
      <c r="AF640" s="14"/>
    </row>
    <row r="641" ht="14.25" customHeight="1">
      <c r="A641" s="14"/>
      <c r="B641" s="14"/>
      <c r="C641" s="27"/>
      <c r="D641" s="14"/>
      <c r="F641" s="27"/>
      <c r="G641" s="14"/>
      <c r="H641" s="14"/>
      <c r="I641" s="14"/>
      <c r="J641" s="27"/>
      <c r="K641" s="27"/>
      <c r="L641" s="27"/>
      <c r="M641" s="27"/>
      <c r="N641" s="27"/>
      <c r="O641" s="27"/>
      <c r="P641" s="27"/>
      <c r="Q641" s="27"/>
      <c r="R641" s="14"/>
      <c r="S641" s="14"/>
      <c r="T641" s="14"/>
      <c r="U641" s="14"/>
      <c r="V641" s="66"/>
      <c r="W641" s="14"/>
      <c r="X641" s="27"/>
      <c r="Y641" s="29"/>
      <c r="Z641" s="14"/>
      <c r="AA641" s="27"/>
      <c r="AB641" s="27"/>
      <c r="AC641" s="27"/>
      <c r="AD641" s="14"/>
      <c r="AE641" s="14"/>
      <c r="AF641" s="14"/>
    </row>
    <row r="642" ht="14.25" customHeight="1">
      <c r="A642" s="14"/>
      <c r="B642" s="14"/>
      <c r="C642" s="27"/>
      <c r="D642" s="14"/>
      <c r="F642" s="27"/>
      <c r="G642" s="14"/>
      <c r="H642" s="14"/>
      <c r="I642" s="14"/>
      <c r="J642" s="27"/>
      <c r="K642" s="27"/>
      <c r="L642" s="27"/>
      <c r="M642" s="27"/>
      <c r="N642" s="27"/>
      <c r="O642" s="27"/>
      <c r="P642" s="27"/>
      <c r="Q642" s="27"/>
      <c r="R642" s="14"/>
      <c r="S642" s="14"/>
      <c r="T642" s="14"/>
      <c r="U642" s="14"/>
      <c r="V642" s="66"/>
      <c r="W642" s="14"/>
      <c r="X642" s="27"/>
      <c r="Y642" s="29"/>
      <c r="Z642" s="14"/>
      <c r="AA642" s="27"/>
      <c r="AB642" s="27"/>
      <c r="AC642" s="27"/>
      <c r="AD642" s="14"/>
      <c r="AE642" s="14"/>
      <c r="AF642" s="14"/>
    </row>
    <row r="643" ht="14.25" customHeight="1">
      <c r="A643" s="14"/>
      <c r="B643" s="14"/>
      <c r="C643" s="27"/>
      <c r="D643" s="14"/>
      <c r="F643" s="27"/>
      <c r="G643" s="14"/>
      <c r="H643" s="14"/>
      <c r="I643" s="14"/>
      <c r="J643" s="27"/>
      <c r="K643" s="27"/>
      <c r="L643" s="27"/>
      <c r="M643" s="27"/>
      <c r="N643" s="27"/>
      <c r="O643" s="27"/>
      <c r="P643" s="27"/>
      <c r="Q643" s="27"/>
      <c r="R643" s="14"/>
      <c r="S643" s="14"/>
      <c r="T643" s="14"/>
      <c r="U643" s="14"/>
      <c r="V643" s="66"/>
      <c r="W643" s="14"/>
      <c r="X643" s="27"/>
      <c r="Y643" s="29"/>
      <c r="Z643" s="14"/>
      <c r="AA643" s="27"/>
      <c r="AB643" s="27"/>
      <c r="AC643" s="27"/>
      <c r="AD643" s="14"/>
      <c r="AE643" s="14"/>
      <c r="AF643" s="14"/>
    </row>
    <row r="644" ht="14.25" customHeight="1">
      <c r="A644" s="14"/>
      <c r="B644" s="14"/>
      <c r="C644" s="27"/>
      <c r="D644" s="14"/>
      <c r="F644" s="27"/>
      <c r="G644" s="14"/>
      <c r="H644" s="14"/>
      <c r="I644" s="14"/>
      <c r="J644" s="27"/>
      <c r="K644" s="27"/>
      <c r="L644" s="27"/>
      <c r="M644" s="27"/>
      <c r="N644" s="27"/>
      <c r="O644" s="27"/>
      <c r="P644" s="27"/>
      <c r="Q644" s="27"/>
      <c r="R644" s="14"/>
      <c r="S644" s="14"/>
      <c r="T644" s="14"/>
      <c r="U644" s="14"/>
      <c r="V644" s="66"/>
      <c r="W644" s="14"/>
      <c r="X644" s="27"/>
      <c r="Y644" s="29"/>
      <c r="Z644" s="14"/>
      <c r="AA644" s="27"/>
      <c r="AB644" s="27"/>
      <c r="AC644" s="27"/>
      <c r="AD644" s="14"/>
      <c r="AE644" s="14"/>
      <c r="AF644" s="14"/>
    </row>
    <row r="645" ht="14.25" customHeight="1">
      <c r="A645" s="14"/>
      <c r="B645" s="14"/>
      <c r="C645" s="27"/>
      <c r="D645" s="14"/>
      <c r="F645" s="27"/>
      <c r="G645" s="14"/>
      <c r="H645" s="14"/>
      <c r="I645" s="14"/>
      <c r="J645" s="27"/>
      <c r="K645" s="27"/>
      <c r="L645" s="27"/>
      <c r="M645" s="27"/>
      <c r="N645" s="27"/>
      <c r="O645" s="27"/>
      <c r="P645" s="27"/>
      <c r="Q645" s="27"/>
      <c r="R645" s="14"/>
      <c r="S645" s="14"/>
      <c r="T645" s="14"/>
      <c r="U645" s="14"/>
      <c r="V645" s="66"/>
      <c r="W645" s="14"/>
      <c r="X645" s="27"/>
      <c r="Y645" s="29"/>
      <c r="Z645" s="14"/>
      <c r="AA645" s="27"/>
      <c r="AB645" s="27"/>
      <c r="AC645" s="27"/>
      <c r="AD645" s="14"/>
      <c r="AE645" s="14"/>
      <c r="AF645" s="14"/>
    </row>
    <row r="646" ht="14.25" customHeight="1">
      <c r="A646" s="14"/>
      <c r="B646" s="14"/>
      <c r="C646" s="27"/>
      <c r="D646" s="14"/>
      <c r="F646" s="27"/>
      <c r="G646" s="14"/>
      <c r="H646" s="14"/>
      <c r="I646" s="14"/>
      <c r="J646" s="27"/>
      <c r="K646" s="27"/>
      <c r="L646" s="27"/>
      <c r="M646" s="27"/>
      <c r="N646" s="27"/>
      <c r="O646" s="27"/>
      <c r="P646" s="27"/>
      <c r="Q646" s="27"/>
      <c r="R646" s="14"/>
      <c r="S646" s="14"/>
      <c r="T646" s="14"/>
      <c r="U646" s="14"/>
      <c r="V646" s="66"/>
      <c r="W646" s="14"/>
      <c r="X646" s="27"/>
      <c r="Y646" s="29"/>
      <c r="Z646" s="14"/>
      <c r="AA646" s="27"/>
      <c r="AB646" s="27"/>
      <c r="AC646" s="27"/>
      <c r="AD646" s="14"/>
      <c r="AE646" s="14"/>
      <c r="AF646" s="14"/>
    </row>
    <row r="647" ht="14.25" customHeight="1">
      <c r="A647" s="14"/>
      <c r="B647" s="14"/>
      <c r="C647" s="27"/>
      <c r="D647" s="14"/>
      <c r="F647" s="27"/>
      <c r="G647" s="14"/>
      <c r="H647" s="14"/>
      <c r="I647" s="14"/>
      <c r="J647" s="27"/>
      <c r="K647" s="27"/>
      <c r="L647" s="27"/>
      <c r="M647" s="27"/>
      <c r="N647" s="27"/>
      <c r="O647" s="27"/>
      <c r="P647" s="27"/>
      <c r="Q647" s="27"/>
      <c r="R647" s="14"/>
      <c r="S647" s="14"/>
      <c r="T647" s="14"/>
      <c r="U647" s="14"/>
      <c r="V647" s="66"/>
      <c r="W647" s="14"/>
      <c r="X647" s="27"/>
      <c r="Y647" s="29"/>
      <c r="Z647" s="14"/>
      <c r="AA647" s="27"/>
      <c r="AB647" s="27"/>
      <c r="AC647" s="27"/>
      <c r="AD647" s="14"/>
      <c r="AE647" s="14"/>
      <c r="AF647" s="14"/>
    </row>
    <row r="648" ht="14.25" customHeight="1">
      <c r="A648" s="14"/>
      <c r="B648" s="14"/>
      <c r="C648" s="27"/>
      <c r="D648" s="14"/>
      <c r="F648" s="27"/>
      <c r="G648" s="14"/>
      <c r="H648" s="14"/>
      <c r="I648" s="14"/>
      <c r="J648" s="27"/>
      <c r="K648" s="27"/>
      <c r="L648" s="27"/>
      <c r="M648" s="27"/>
      <c r="N648" s="27"/>
      <c r="O648" s="27"/>
      <c r="P648" s="27"/>
      <c r="Q648" s="27"/>
      <c r="R648" s="14"/>
      <c r="S648" s="14"/>
      <c r="T648" s="14"/>
      <c r="U648" s="14"/>
      <c r="V648" s="66"/>
      <c r="W648" s="14"/>
      <c r="X648" s="27"/>
      <c r="Y648" s="29"/>
      <c r="Z648" s="14"/>
      <c r="AA648" s="27"/>
      <c r="AB648" s="27"/>
      <c r="AC648" s="27"/>
      <c r="AD648" s="14"/>
      <c r="AE648" s="14"/>
      <c r="AF648" s="14"/>
    </row>
    <row r="649" ht="14.25" customHeight="1">
      <c r="A649" s="14"/>
      <c r="B649" s="14"/>
      <c r="C649" s="27"/>
      <c r="D649" s="14"/>
      <c r="F649" s="27"/>
      <c r="G649" s="14"/>
      <c r="H649" s="14"/>
      <c r="I649" s="14"/>
      <c r="J649" s="27"/>
      <c r="K649" s="27"/>
      <c r="L649" s="27"/>
      <c r="M649" s="27"/>
      <c r="N649" s="27"/>
      <c r="O649" s="27"/>
      <c r="P649" s="27"/>
      <c r="Q649" s="27"/>
      <c r="R649" s="14"/>
      <c r="S649" s="14"/>
      <c r="T649" s="14"/>
      <c r="U649" s="14"/>
      <c r="V649" s="66"/>
      <c r="W649" s="14"/>
      <c r="X649" s="27"/>
      <c r="Y649" s="29"/>
      <c r="Z649" s="14"/>
      <c r="AA649" s="27"/>
      <c r="AB649" s="27"/>
      <c r="AC649" s="27"/>
      <c r="AD649" s="14"/>
      <c r="AE649" s="14"/>
      <c r="AF649" s="14"/>
    </row>
    <row r="650" ht="14.25" customHeight="1">
      <c r="A650" s="14"/>
      <c r="B650" s="14"/>
      <c r="C650" s="27"/>
      <c r="D650" s="14"/>
      <c r="F650" s="27"/>
      <c r="G650" s="14"/>
      <c r="H650" s="14"/>
      <c r="I650" s="14"/>
      <c r="J650" s="27"/>
      <c r="K650" s="27"/>
      <c r="L650" s="27"/>
      <c r="M650" s="27"/>
      <c r="N650" s="27"/>
      <c r="O650" s="27"/>
      <c r="P650" s="27"/>
      <c r="Q650" s="27"/>
      <c r="R650" s="14"/>
      <c r="S650" s="14"/>
      <c r="T650" s="14"/>
      <c r="U650" s="14"/>
      <c r="V650" s="66"/>
      <c r="W650" s="14"/>
      <c r="X650" s="27"/>
      <c r="Y650" s="29"/>
      <c r="Z650" s="14"/>
      <c r="AA650" s="27"/>
      <c r="AB650" s="27"/>
      <c r="AC650" s="27"/>
      <c r="AD650" s="14"/>
      <c r="AE650" s="14"/>
      <c r="AF650" s="14"/>
    </row>
    <row r="651" ht="14.25" customHeight="1">
      <c r="A651" s="14"/>
      <c r="B651" s="14"/>
      <c r="C651" s="27"/>
      <c r="D651" s="14"/>
      <c r="F651" s="27"/>
      <c r="G651" s="14"/>
      <c r="H651" s="14"/>
      <c r="I651" s="14"/>
      <c r="J651" s="27"/>
      <c r="K651" s="27"/>
      <c r="L651" s="27"/>
      <c r="M651" s="27"/>
      <c r="N651" s="27"/>
      <c r="O651" s="27"/>
      <c r="P651" s="27"/>
      <c r="Q651" s="27"/>
      <c r="R651" s="14"/>
      <c r="S651" s="14"/>
      <c r="T651" s="14"/>
      <c r="U651" s="14"/>
      <c r="V651" s="66"/>
      <c r="W651" s="14"/>
      <c r="X651" s="27"/>
      <c r="Y651" s="29"/>
      <c r="Z651" s="14"/>
      <c r="AA651" s="27"/>
      <c r="AB651" s="27"/>
      <c r="AC651" s="27"/>
      <c r="AD651" s="14"/>
      <c r="AE651" s="14"/>
      <c r="AF651" s="14"/>
    </row>
    <row r="652" ht="14.25" customHeight="1">
      <c r="A652" s="14"/>
      <c r="B652" s="14"/>
      <c r="C652" s="27"/>
      <c r="D652" s="14"/>
      <c r="F652" s="27"/>
      <c r="G652" s="14"/>
      <c r="H652" s="14"/>
      <c r="I652" s="14"/>
      <c r="J652" s="27"/>
      <c r="K652" s="27"/>
      <c r="L652" s="27"/>
      <c r="M652" s="27"/>
      <c r="N652" s="27"/>
      <c r="O652" s="27"/>
      <c r="P652" s="27"/>
      <c r="Q652" s="27"/>
      <c r="R652" s="14"/>
      <c r="S652" s="14"/>
      <c r="T652" s="14"/>
      <c r="U652" s="14"/>
      <c r="V652" s="66"/>
      <c r="W652" s="14"/>
      <c r="X652" s="27"/>
      <c r="Y652" s="29"/>
      <c r="Z652" s="14"/>
      <c r="AA652" s="27"/>
      <c r="AB652" s="27"/>
      <c r="AC652" s="27"/>
      <c r="AD652" s="14"/>
      <c r="AE652" s="14"/>
      <c r="AF652" s="14"/>
    </row>
    <row r="653" ht="14.25" customHeight="1">
      <c r="A653" s="14"/>
      <c r="B653" s="14"/>
      <c r="C653" s="27"/>
      <c r="D653" s="14"/>
      <c r="F653" s="27"/>
      <c r="G653" s="14"/>
      <c r="H653" s="14"/>
      <c r="I653" s="14"/>
      <c r="J653" s="27"/>
      <c r="K653" s="27"/>
      <c r="L653" s="27"/>
      <c r="M653" s="27"/>
      <c r="N653" s="27"/>
      <c r="O653" s="27"/>
      <c r="P653" s="27"/>
      <c r="Q653" s="27"/>
      <c r="R653" s="14"/>
      <c r="S653" s="14"/>
      <c r="T653" s="14"/>
      <c r="U653" s="14"/>
      <c r="V653" s="66"/>
      <c r="W653" s="14"/>
      <c r="X653" s="27"/>
      <c r="Y653" s="29"/>
      <c r="Z653" s="14"/>
      <c r="AA653" s="27"/>
      <c r="AB653" s="27"/>
      <c r="AC653" s="27"/>
      <c r="AD653" s="14"/>
      <c r="AE653" s="14"/>
      <c r="AF653" s="14"/>
    </row>
    <row r="654" ht="14.25" customHeight="1">
      <c r="A654" s="14"/>
      <c r="B654" s="14"/>
      <c r="C654" s="27"/>
      <c r="D654" s="14"/>
      <c r="F654" s="27"/>
      <c r="G654" s="14"/>
      <c r="H654" s="14"/>
      <c r="I654" s="14"/>
      <c r="J654" s="27"/>
      <c r="K654" s="27"/>
      <c r="L654" s="27"/>
      <c r="M654" s="27"/>
      <c r="N654" s="27"/>
      <c r="O654" s="27"/>
      <c r="P654" s="27"/>
      <c r="Q654" s="27"/>
      <c r="R654" s="14"/>
      <c r="S654" s="14"/>
      <c r="T654" s="14"/>
      <c r="U654" s="14"/>
      <c r="V654" s="66"/>
      <c r="W654" s="14"/>
      <c r="X654" s="27"/>
      <c r="Y654" s="29"/>
      <c r="Z654" s="14"/>
      <c r="AA654" s="27"/>
      <c r="AB654" s="27"/>
      <c r="AC654" s="27"/>
      <c r="AD654" s="14"/>
      <c r="AE654" s="14"/>
      <c r="AF654" s="14"/>
    </row>
    <row r="655" ht="14.25" customHeight="1">
      <c r="A655" s="14"/>
      <c r="B655" s="14"/>
      <c r="C655" s="27"/>
      <c r="D655" s="14"/>
      <c r="F655" s="27"/>
      <c r="G655" s="14"/>
      <c r="H655" s="14"/>
      <c r="I655" s="14"/>
      <c r="J655" s="27"/>
      <c r="K655" s="27"/>
      <c r="L655" s="27"/>
      <c r="M655" s="27"/>
      <c r="N655" s="27"/>
      <c r="O655" s="27"/>
      <c r="P655" s="27"/>
      <c r="Q655" s="27"/>
      <c r="R655" s="14"/>
      <c r="S655" s="14"/>
      <c r="T655" s="14"/>
      <c r="U655" s="14"/>
      <c r="V655" s="66"/>
      <c r="W655" s="14"/>
      <c r="X655" s="27"/>
      <c r="Y655" s="29"/>
      <c r="Z655" s="14"/>
      <c r="AA655" s="27"/>
      <c r="AB655" s="27"/>
      <c r="AC655" s="27"/>
      <c r="AD655" s="14"/>
      <c r="AE655" s="14"/>
      <c r="AF655" s="14"/>
    </row>
    <row r="656" ht="14.25" customHeight="1">
      <c r="A656" s="14"/>
      <c r="B656" s="14"/>
      <c r="C656" s="27"/>
      <c r="D656" s="14"/>
      <c r="F656" s="27"/>
      <c r="G656" s="14"/>
      <c r="H656" s="14"/>
      <c r="I656" s="14"/>
      <c r="J656" s="27"/>
      <c r="K656" s="27"/>
      <c r="L656" s="27"/>
      <c r="M656" s="27"/>
      <c r="N656" s="27"/>
      <c r="O656" s="27"/>
      <c r="P656" s="27"/>
      <c r="Q656" s="27"/>
      <c r="R656" s="14"/>
      <c r="S656" s="14"/>
      <c r="T656" s="14"/>
      <c r="U656" s="14"/>
      <c r="V656" s="66"/>
      <c r="W656" s="14"/>
      <c r="X656" s="27"/>
      <c r="Y656" s="29"/>
      <c r="Z656" s="14"/>
      <c r="AA656" s="27"/>
      <c r="AB656" s="27"/>
      <c r="AC656" s="27"/>
      <c r="AD656" s="14"/>
      <c r="AE656" s="14"/>
      <c r="AF656" s="14"/>
    </row>
    <row r="657" ht="14.25" customHeight="1">
      <c r="A657" s="14"/>
      <c r="B657" s="14"/>
      <c r="C657" s="27"/>
      <c r="D657" s="14"/>
      <c r="F657" s="27"/>
      <c r="G657" s="14"/>
      <c r="H657" s="14"/>
      <c r="I657" s="14"/>
      <c r="J657" s="27"/>
      <c r="K657" s="27"/>
      <c r="L657" s="27"/>
      <c r="M657" s="27"/>
      <c r="N657" s="27"/>
      <c r="O657" s="27"/>
      <c r="P657" s="27"/>
      <c r="Q657" s="27"/>
      <c r="R657" s="14"/>
      <c r="S657" s="14"/>
      <c r="T657" s="14"/>
      <c r="U657" s="14"/>
      <c r="V657" s="66"/>
      <c r="W657" s="14"/>
      <c r="X657" s="27"/>
      <c r="Y657" s="29"/>
      <c r="Z657" s="14"/>
      <c r="AA657" s="27"/>
      <c r="AB657" s="27"/>
      <c r="AC657" s="27"/>
      <c r="AD657" s="14"/>
      <c r="AE657" s="14"/>
      <c r="AF657" s="14"/>
    </row>
    <row r="658" ht="14.25" customHeight="1">
      <c r="A658" s="14"/>
      <c r="B658" s="14"/>
      <c r="C658" s="27"/>
      <c r="D658" s="14"/>
      <c r="F658" s="27"/>
      <c r="G658" s="14"/>
      <c r="H658" s="14"/>
      <c r="I658" s="14"/>
      <c r="J658" s="27"/>
      <c r="K658" s="27"/>
      <c r="L658" s="27"/>
      <c r="M658" s="27"/>
      <c r="N658" s="27"/>
      <c r="O658" s="27"/>
      <c r="P658" s="27"/>
      <c r="Q658" s="27"/>
      <c r="R658" s="14"/>
      <c r="S658" s="14"/>
      <c r="T658" s="14"/>
      <c r="U658" s="14"/>
      <c r="V658" s="66"/>
      <c r="W658" s="14"/>
      <c r="X658" s="27"/>
      <c r="Y658" s="29"/>
      <c r="Z658" s="14"/>
      <c r="AA658" s="27"/>
      <c r="AB658" s="27"/>
      <c r="AC658" s="27"/>
      <c r="AD658" s="14"/>
      <c r="AE658" s="14"/>
      <c r="AF658" s="14"/>
    </row>
    <row r="659" ht="14.25" customHeight="1">
      <c r="A659" s="14"/>
      <c r="B659" s="14"/>
      <c r="C659" s="27"/>
      <c r="D659" s="14"/>
      <c r="F659" s="27"/>
      <c r="G659" s="14"/>
      <c r="H659" s="14"/>
      <c r="I659" s="14"/>
      <c r="J659" s="27"/>
      <c r="K659" s="27"/>
      <c r="L659" s="27"/>
      <c r="M659" s="27"/>
      <c r="N659" s="27"/>
      <c r="O659" s="27"/>
      <c r="P659" s="27"/>
      <c r="Q659" s="27"/>
      <c r="R659" s="14"/>
      <c r="S659" s="14"/>
      <c r="T659" s="14"/>
      <c r="U659" s="14"/>
      <c r="V659" s="66"/>
      <c r="W659" s="14"/>
      <c r="X659" s="27"/>
      <c r="Y659" s="29"/>
      <c r="Z659" s="14"/>
      <c r="AA659" s="27"/>
      <c r="AB659" s="27"/>
      <c r="AC659" s="27"/>
      <c r="AD659" s="14"/>
      <c r="AE659" s="14"/>
      <c r="AF659" s="14"/>
    </row>
    <row r="660" ht="14.25" customHeight="1">
      <c r="A660" s="14"/>
      <c r="B660" s="14"/>
      <c r="C660" s="27"/>
      <c r="D660" s="14"/>
      <c r="F660" s="27"/>
      <c r="G660" s="14"/>
      <c r="H660" s="14"/>
      <c r="I660" s="14"/>
      <c r="J660" s="27"/>
      <c r="K660" s="27"/>
      <c r="L660" s="27"/>
      <c r="M660" s="27"/>
      <c r="N660" s="27"/>
      <c r="O660" s="27"/>
      <c r="P660" s="27"/>
      <c r="Q660" s="27"/>
      <c r="R660" s="14"/>
      <c r="S660" s="14"/>
      <c r="T660" s="14"/>
      <c r="U660" s="14"/>
      <c r="V660" s="66"/>
      <c r="W660" s="14"/>
      <c r="X660" s="27"/>
      <c r="Y660" s="29"/>
      <c r="Z660" s="14"/>
      <c r="AA660" s="27"/>
      <c r="AB660" s="27"/>
      <c r="AC660" s="27"/>
      <c r="AD660" s="14"/>
      <c r="AE660" s="14"/>
      <c r="AF660" s="14"/>
    </row>
    <row r="661" ht="14.25" customHeight="1">
      <c r="A661" s="14"/>
      <c r="B661" s="14"/>
      <c r="C661" s="27"/>
      <c r="D661" s="14"/>
      <c r="F661" s="27"/>
      <c r="G661" s="14"/>
      <c r="H661" s="14"/>
      <c r="I661" s="14"/>
      <c r="J661" s="27"/>
      <c r="K661" s="27"/>
      <c r="L661" s="27"/>
      <c r="M661" s="27"/>
      <c r="N661" s="27"/>
      <c r="O661" s="27"/>
      <c r="P661" s="27"/>
      <c r="Q661" s="27"/>
      <c r="R661" s="14"/>
      <c r="S661" s="14"/>
      <c r="T661" s="14"/>
      <c r="U661" s="14"/>
      <c r="V661" s="66"/>
      <c r="W661" s="14"/>
      <c r="X661" s="27"/>
      <c r="Y661" s="29"/>
      <c r="Z661" s="14"/>
      <c r="AA661" s="27"/>
      <c r="AB661" s="27"/>
      <c r="AC661" s="27"/>
      <c r="AD661" s="14"/>
      <c r="AE661" s="14"/>
      <c r="AF661" s="14"/>
    </row>
    <row r="662" ht="14.25" customHeight="1">
      <c r="A662" s="14"/>
      <c r="B662" s="14"/>
      <c r="C662" s="27"/>
      <c r="D662" s="14"/>
      <c r="F662" s="27"/>
      <c r="G662" s="14"/>
      <c r="H662" s="14"/>
      <c r="I662" s="14"/>
      <c r="J662" s="27"/>
      <c r="K662" s="27"/>
      <c r="L662" s="27"/>
      <c r="M662" s="27"/>
      <c r="N662" s="27"/>
      <c r="O662" s="27"/>
      <c r="P662" s="27"/>
      <c r="Q662" s="27"/>
      <c r="R662" s="14"/>
      <c r="S662" s="14"/>
      <c r="T662" s="14"/>
      <c r="U662" s="14"/>
      <c r="V662" s="66"/>
      <c r="W662" s="14"/>
      <c r="X662" s="27"/>
      <c r="Y662" s="29"/>
      <c r="Z662" s="14"/>
      <c r="AA662" s="27"/>
      <c r="AB662" s="27"/>
      <c r="AC662" s="27"/>
      <c r="AD662" s="14"/>
      <c r="AE662" s="14"/>
      <c r="AF662" s="14"/>
    </row>
    <row r="663" ht="14.25" customHeight="1">
      <c r="A663" s="14"/>
      <c r="B663" s="14"/>
      <c r="C663" s="27"/>
      <c r="D663" s="14"/>
      <c r="F663" s="27"/>
      <c r="G663" s="14"/>
      <c r="H663" s="14"/>
      <c r="I663" s="14"/>
      <c r="J663" s="27"/>
      <c r="K663" s="27"/>
      <c r="L663" s="27"/>
      <c r="M663" s="27"/>
      <c r="N663" s="27"/>
      <c r="O663" s="27"/>
      <c r="P663" s="27"/>
      <c r="Q663" s="27"/>
      <c r="R663" s="14"/>
      <c r="S663" s="14"/>
      <c r="T663" s="14"/>
      <c r="U663" s="14"/>
      <c r="V663" s="66"/>
      <c r="W663" s="14"/>
      <c r="X663" s="27"/>
      <c r="Y663" s="29"/>
      <c r="Z663" s="14"/>
      <c r="AA663" s="27"/>
      <c r="AB663" s="27"/>
      <c r="AC663" s="27"/>
      <c r="AD663" s="14"/>
      <c r="AE663" s="14"/>
      <c r="AF663" s="14"/>
    </row>
    <row r="664" ht="14.25" customHeight="1">
      <c r="A664" s="14"/>
      <c r="B664" s="14"/>
      <c r="C664" s="27"/>
      <c r="D664" s="14"/>
      <c r="F664" s="27"/>
      <c r="G664" s="14"/>
      <c r="H664" s="14"/>
      <c r="I664" s="14"/>
      <c r="J664" s="27"/>
      <c r="K664" s="27"/>
      <c r="L664" s="27"/>
      <c r="M664" s="27"/>
      <c r="N664" s="27"/>
      <c r="O664" s="27"/>
      <c r="P664" s="27"/>
      <c r="Q664" s="27"/>
      <c r="R664" s="14"/>
      <c r="S664" s="14"/>
      <c r="T664" s="14"/>
      <c r="U664" s="14"/>
      <c r="V664" s="66"/>
      <c r="W664" s="14"/>
      <c r="X664" s="27"/>
      <c r="Y664" s="29"/>
      <c r="Z664" s="14"/>
      <c r="AA664" s="27"/>
      <c r="AB664" s="27"/>
      <c r="AC664" s="27"/>
      <c r="AD664" s="14"/>
      <c r="AE664" s="14"/>
      <c r="AF664" s="14"/>
    </row>
    <row r="665" ht="14.25" customHeight="1">
      <c r="A665" s="14"/>
      <c r="B665" s="14"/>
      <c r="C665" s="27"/>
      <c r="D665" s="14"/>
      <c r="F665" s="27"/>
      <c r="G665" s="14"/>
      <c r="H665" s="14"/>
      <c r="I665" s="14"/>
      <c r="J665" s="27"/>
      <c r="K665" s="27"/>
      <c r="L665" s="27"/>
      <c r="M665" s="27"/>
      <c r="N665" s="27"/>
      <c r="O665" s="27"/>
      <c r="P665" s="27"/>
      <c r="Q665" s="27"/>
      <c r="R665" s="14"/>
      <c r="S665" s="14"/>
      <c r="T665" s="14"/>
      <c r="U665" s="14"/>
      <c r="V665" s="66"/>
      <c r="W665" s="14"/>
      <c r="X665" s="27"/>
      <c r="Y665" s="29"/>
      <c r="Z665" s="14"/>
      <c r="AA665" s="27"/>
      <c r="AB665" s="27"/>
      <c r="AC665" s="27"/>
      <c r="AD665" s="14"/>
      <c r="AE665" s="14"/>
      <c r="AF665" s="14"/>
    </row>
    <row r="666" ht="14.25" customHeight="1">
      <c r="A666" s="14"/>
      <c r="B666" s="14"/>
      <c r="C666" s="27"/>
      <c r="D666" s="14"/>
      <c r="F666" s="27"/>
      <c r="G666" s="14"/>
      <c r="H666" s="14"/>
      <c r="I666" s="14"/>
      <c r="J666" s="27"/>
      <c r="K666" s="27"/>
      <c r="L666" s="27"/>
      <c r="M666" s="27"/>
      <c r="N666" s="27"/>
      <c r="O666" s="27"/>
      <c r="P666" s="27"/>
      <c r="Q666" s="27"/>
      <c r="R666" s="14"/>
      <c r="S666" s="14"/>
      <c r="T666" s="14"/>
      <c r="U666" s="14"/>
      <c r="V666" s="66"/>
      <c r="W666" s="14"/>
      <c r="X666" s="27"/>
      <c r="Y666" s="29"/>
      <c r="Z666" s="14"/>
      <c r="AA666" s="27"/>
      <c r="AB666" s="27"/>
      <c r="AC666" s="27"/>
      <c r="AD666" s="14"/>
      <c r="AE666" s="14"/>
      <c r="AF666" s="14"/>
    </row>
    <row r="667" ht="14.25" customHeight="1">
      <c r="A667" s="14"/>
      <c r="B667" s="14"/>
      <c r="C667" s="27"/>
      <c r="D667" s="14"/>
      <c r="F667" s="27"/>
      <c r="G667" s="14"/>
      <c r="H667" s="14"/>
      <c r="I667" s="14"/>
      <c r="J667" s="27"/>
      <c r="K667" s="27"/>
      <c r="L667" s="27"/>
      <c r="M667" s="27"/>
      <c r="N667" s="27"/>
      <c r="O667" s="27"/>
      <c r="P667" s="27"/>
      <c r="Q667" s="27"/>
      <c r="R667" s="14"/>
      <c r="S667" s="14"/>
      <c r="T667" s="14"/>
      <c r="U667" s="14"/>
      <c r="V667" s="66"/>
      <c r="W667" s="14"/>
      <c r="X667" s="27"/>
      <c r="Y667" s="29"/>
      <c r="Z667" s="14"/>
      <c r="AA667" s="27"/>
      <c r="AB667" s="27"/>
      <c r="AC667" s="27"/>
      <c r="AD667" s="14"/>
      <c r="AE667" s="14"/>
      <c r="AF667" s="14"/>
    </row>
    <row r="668" ht="14.25" customHeight="1">
      <c r="A668" s="14"/>
      <c r="B668" s="14"/>
      <c r="C668" s="27"/>
      <c r="D668" s="14"/>
      <c r="F668" s="27"/>
      <c r="G668" s="14"/>
      <c r="H668" s="14"/>
      <c r="I668" s="14"/>
      <c r="J668" s="27"/>
      <c r="K668" s="27"/>
      <c r="L668" s="27"/>
      <c r="M668" s="27"/>
      <c r="N668" s="27"/>
      <c r="O668" s="27"/>
      <c r="P668" s="27"/>
      <c r="Q668" s="27"/>
      <c r="R668" s="14"/>
      <c r="S668" s="14"/>
      <c r="T668" s="14"/>
      <c r="U668" s="14"/>
      <c r="V668" s="66"/>
      <c r="W668" s="14"/>
      <c r="X668" s="27"/>
      <c r="Y668" s="29"/>
      <c r="Z668" s="14"/>
      <c r="AA668" s="27"/>
      <c r="AB668" s="27"/>
      <c r="AC668" s="27"/>
      <c r="AD668" s="14"/>
      <c r="AE668" s="14"/>
      <c r="AF668" s="14"/>
    </row>
    <row r="669" ht="14.25" customHeight="1">
      <c r="A669" s="14"/>
      <c r="B669" s="14"/>
      <c r="C669" s="27"/>
      <c r="D669" s="14"/>
      <c r="F669" s="27"/>
      <c r="G669" s="14"/>
      <c r="H669" s="14"/>
      <c r="I669" s="14"/>
      <c r="J669" s="27"/>
      <c r="K669" s="27"/>
      <c r="L669" s="27"/>
      <c r="M669" s="27"/>
      <c r="N669" s="27"/>
      <c r="O669" s="27"/>
      <c r="P669" s="27"/>
      <c r="Q669" s="27"/>
      <c r="R669" s="14"/>
      <c r="S669" s="14"/>
      <c r="T669" s="14"/>
      <c r="U669" s="14"/>
      <c r="V669" s="66"/>
      <c r="W669" s="14"/>
      <c r="X669" s="27"/>
      <c r="Y669" s="29"/>
      <c r="Z669" s="14"/>
      <c r="AA669" s="27"/>
      <c r="AB669" s="27"/>
      <c r="AC669" s="27"/>
      <c r="AD669" s="14"/>
      <c r="AE669" s="14"/>
      <c r="AF669" s="14"/>
    </row>
    <row r="670" ht="14.25" customHeight="1">
      <c r="A670" s="14"/>
      <c r="B670" s="14"/>
      <c r="C670" s="27"/>
      <c r="D670" s="14"/>
      <c r="F670" s="27"/>
      <c r="G670" s="14"/>
      <c r="H670" s="14"/>
      <c r="I670" s="14"/>
      <c r="J670" s="27"/>
      <c r="K670" s="27"/>
      <c r="L670" s="27"/>
      <c r="M670" s="27"/>
      <c r="N670" s="27"/>
      <c r="O670" s="27"/>
      <c r="P670" s="27"/>
      <c r="Q670" s="27"/>
      <c r="R670" s="14"/>
      <c r="S670" s="14"/>
      <c r="T670" s="14"/>
      <c r="U670" s="14"/>
      <c r="V670" s="66"/>
      <c r="W670" s="14"/>
      <c r="X670" s="27"/>
      <c r="Y670" s="29"/>
      <c r="Z670" s="14"/>
      <c r="AA670" s="27"/>
      <c r="AB670" s="27"/>
      <c r="AC670" s="27"/>
      <c r="AD670" s="14"/>
      <c r="AE670" s="14"/>
      <c r="AF670" s="14"/>
    </row>
    <row r="671" ht="14.25" customHeight="1">
      <c r="A671" s="14"/>
      <c r="B671" s="14"/>
      <c r="C671" s="27"/>
      <c r="D671" s="14"/>
      <c r="F671" s="27"/>
      <c r="G671" s="14"/>
      <c r="H671" s="14"/>
      <c r="I671" s="14"/>
      <c r="J671" s="27"/>
      <c r="K671" s="27"/>
      <c r="L671" s="27"/>
      <c r="M671" s="27"/>
      <c r="N671" s="27"/>
      <c r="O671" s="27"/>
      <c r="P671" s="27"/>
      <c r="Q671" s="27"/>
      <c r="R671" s="14"/>
      <c r="S671" s="14"/>
      <c r="T671" s="14"/>
      <c r="U671" s="14"/>
      <c r="V671" s="66"/>
      <c r="W671" s="14"/>
      <c r="X671" s="27"/>
      <c r="Y671" s="29"/>
      <c r="Z671" s="14"/>
      <c r="AA671" s="27"/>
      <c r="AB671" s="27"/>
      <c r="AC671" s="27"/>
      <c r="AD671" s="14"/>
      <c r="AE671" s="14"/>
      <c r="AF671" s="14"/>
    </row>
    <row r="672" ht="14.25" customHeight="1">
      <c r="A672" s="14"/>
      <c r="B672" s="14"/>
      <c r="C672" s="27"/>
      <c r="D672" s="14"/>
      <c r="F672" s="27"/>
      <c r="G672" s="14"/>
      <c r="H672" s="14"/>
      <c r="I672" s="14"/>
      <c r="J672" s="27"/>
      <c r="K672" s="27"/>
      <c r="L672" s="27"/>
      <c r="M672" s="27"/>
      <c r="N672" s="27"/>
      <c r="O672" s="27"/>
      <c r="P672" s="27"/>
      <c r="Q672" s="27"/>
      <c r="R672" s="14"/>
      <c r="S672" s="14"/>
      <c r="T672" s="14"/>
      <c r="U672" s="14"/>
      <c r="V672" s="66"/>
      <c r="W672" s="14"/>
      <c r="X672" s="27"/>
      <c r="Y672" s="29"/>
      <c r="Z672" s="14"/>
      <c r="AA672" s="27"/>
      <c r="AB672" s="27"/>
      <c r="AC672" s="27"/>
      <c r="AD672" s="14"/>
      <c r="AE672" s="14"/>
      <c r="AF672" s="14"/>
    </row>
    <row r="673" ht="14.25" customHeight="1">
      <c r="A673" s="14"/>
      <c r="B673" s="14"/>
      <c r="C673" s="27"/>
      <c r="D673" s="14"/>
      <c r="F673" s="27"/>
      <c r="G673" s="14"/>
      <c r="H673" s="14"/>
      <c r="I673" s="14"/>
      <c r="J673" s="27"/>
      <c r="K673" s="27"/>
      <c r="L673" s="27"/>
      <c r="M673" s="27"/>
      <c r="N673" s="27"/>
      <c r="O673" s="27"/>
      <c r="P673" s="27"/>
      <c r="Q673" s="27"/>
      <c r="R673" s="14"/>
      <c r="S673" s="14"/>
      <c r="T673" s="14"/>
      <c r="U673" s="14"/>
      <c r="V673" s="66"/>
      <c r="W673" s="14"/>
      <c r="X673" s="27"/>
      <c r="Y673" s="29"/>
      <c r="Z673" s="14"/>
      <c r="AA673" s="27"/>
      <c r="AB673" s="27"/>
      <c r="AC673" s="27"/>
      <c r="AD673" s="14"/>
      <c r="AE673" s="14"/>
      <c r="AF673" s="14"/>
    </row>
    <row r="674" ht="14.25" customHeight="1">
      <c r="A674" s="14"/>
      <c r="B674" s="14"/>
      <c r="C674" s="27"/>
      <c r="D674" s="14"/>
      <c r="F674" s="27"/>
      <c r="G674" s="14"/>
      <c r="H674" s="14"/>
      <c r="I674" s="14"/>
      <c r="J674" s="27"/>
      <c r="K674" s="27"/>
      <c r="L674" s="27"/>
      <c r="M674" s="27"/>
      <c r="N674" s="27"/>
      <c r="O674" s="27"/>
      <c r="P674" s="27"/>
      <c r="Q674" s="27"/>
      <c r="R674" s="14"/>
      <c r="S674" s="14"/>
      <c r="T674" s="14"/>
      <c r="U674" s="14"/>
      <c r="V674" s="66"/>
      <c r="W674" s="14"/>
      <c r="X674" s="27"/>
      <c r="Y674" s="29"/>
      <c r="Z674" s="14"/>
      <c r="AA674" s="27"/>
      <c r="AB674" s="27"/>
      <c r="AC674" s="27"/>
      <c r="AD674" s="14"/>
      <c r="AE674" s="14"/>
      <c r="AF674" s="14"/>
    </row>
    <row r="675" ht="14.25" customHeight="1">
      <c r="A675" s="14"/>
      <c r="B675" s="14"/>
      <c r="C675" s="27"/>
      <c r="D675" s="14"/>
      <c r="F675" s="27"/>
      <c r="G675" s="14"/>
      <c r="H675" s="14"/>
      <c r="I675" s="14"/>
      <c r="J675" s="27"/>
      <c r="K675" s="27"/>
      <c r="L675" s="27"/>
      <c r="M675" s="27"/>
      <c r="N675" s="27"/>
      <c r="O675" s="27"/>
      <c r="P675" s="27"/>
      <c r="Q675" s="27"/>
      <c r="R675" s="14"/>
      <c r="S675" s="14"/>
      <c r="T675" s="14"/>
      <c r="U675" s="14"/>
      <c r="V675" s="66"/>
      <c r="W675" s="14"/>
      <c r="X675" s="27"/>
      <c r="Y675" s="29"/>
      <c r="Z675" s="14"/>
      <c r="AA675" s="27"/>
      <c r="AB675" s="27"/>
      <c r="AC675" s="27"/>
      <c r="AD675" s="14"/>
      <c r="AE675" s="14"/>
      <c r="AF675" s="14"/>
    </row>
    <row r="676" ht="14.25" customHeight="1">
      <c r="A676" s="14"/>
      <c r="B676" s="14"/>
      <c r="C676" s="27"/>
      <c r="D676" s="14"/>
      <c r="F676" s="27"/>
      <c r="G676" s="14"/>
      <c r="H676" s="14"/>
      <c r="I676" s="14"/>
      <c r="J676" s="27"/>
      <c r="K676" s="27"/>
      <c r="L676" s="27"/>
      <c r="M676" s="27"/>
      <c r="N676" s="27"/>
      <c r="O676" s="27"/>
      <c r="P676" s="27"/>
      <c r="Q676" s="27"/>
      <c r="R676" s="14"/>
      <c r="S676" s="14"/>
      <c r="T676" s="14"/>
      <c r="U676" s="14"/>
      <c r="V676" s="66"/>
      <c r="W676" s="14"/>
      <c r="X676" s="27"/>
      <c r="Y676" s="29"/>
      <c r="Z676" s="14"/>
      <c r="AA676" s="27"/>
      <c r="AB676" s="27"/>
      <c r="AC676" s="27"/>
      <c r="AD676" s="14"/>
      <c r="AE676" s="14"/>
      <c r="AF676" s="14"/>
    </row>
    <row r="677" ht="14.25" customHeight="1">
      <c r="A677" s="14"/>
      <c r="B677" s="14"/>
      <c r="C677" s="27"/>
      <c r="D677" s="14"/>
      <c r="F677" s="27"/>
      <c r="G677" s="14"/>
      <c r="H677" s="14"/>
      <c r="I677" s="14"/>
      <c r="J677" s="27"/>
      <c r="K677" s="27"/>
      <c r="L677" s="27"/>
      <c r="M677" s="27"/>
      <c r="N677" s="27"/>
      <c r="O677" s="27"/>
      <c r="P677" s="27"/>
      <c r="Q677" s="27"/>
      <c r="R677" s="14"/>
      <c r="S677" s="14"/>
      <c r="T677" s="14"/>
      <c r="U677" s="14"/>
      <c r="V677" s="66"/>
      <c r="W677" s="14"/>
      <c r="X677" s="27"/>
      <c r="Y677" s="29"/>
      <c r="Z677" s="14"/>
      <c r="AA677" s="27"/>
      <c r="AB677" s="27"/>
      <c r="AC677" s="27"/>
      <c r="AD677" s="14"/>
      <c r="AE677" s="14"/>
      <c r="AF677" s="14"/>
    </row>
    <row r="678" ht="14.25" customHeight="1">
      <c r="A678" s="14"/>
      <c r="B678" s="14"/>
      <c r="C678" s="27"/>
      <c r="D678" s="14"/>
      <c r="F678" s="27"/>
      <c r="G678" s="14"/>
      <c r="H678" s="14"/>
      <c r="I678" s="14"/>
      <c r="J678" s="27"/>
      <c r="K678" s="27"/>
      <c r="L678" s="27"/>
      <c r="M678" s="27"/>
      <c r="N678" s="27"/>
      <c r="O678" s="27"/>
      <c r="P678" s="27"/>
      <c r="Q678" s="27"/>
      <c r="R678" s="14"/>
      <c r="S678" s="14"/>
      <c r="T678" s="14"/>
      <c r="U678" s="14"/>
      <c r="V678" s="66"/>
      <c r="W678" s="14"/>
      <c r="X678" s="27"/>
      <c r="Y678" s="29"/>
      <c r="Z678" s="14"/>
      <c r="AA678" s="27"/>
      <c r="AB678" s="27"/>
      <c r="AC678" s="27"/>
      <c r="AD678" s="14"/>
      <c r="AE678" s="14"/>
      <c r="AF678" s="14"/>
    </row>
    <row r="679" ht="14.25" customHeight="1">
      <c r="A679" s="14"/>
      <c r="B679" s="14"/>
      <c r="C679" s="27"/>
      <c r="D679" s="14"/>
      <c r="F679" s="27"/>
      <c r="G679" s="14"/>
      <c r="H679" s="14"/>
      <c r="I679" s="14"/>
      <c r="J679" s="27"/>
      <c r="K679" s="27"/>
      <c r="L679" s="27"/>
      <c r="M679" s="27"/>
      <c r="N679" s="27"/>
      <c r="O679" s="27"/>
      <c r="P679" s="27"/>
      <c r="Q679" s="27"/>
      <c r="R679" s="14"/>
      <c r="S679" s="14"/>
      <c r="T679" s="14"/>
      <c r="U679" s="14"/>
      <c r="V679" s="66"/>
      <c r="W679" s="14"/>
      <c r="X679" s="27"/>
      <c r="Y679" s="29"/>
      <c r="Z679" s="14"/>
      <c r="AA679" s="27"/>
      <c r="AB679" s="27"/>
      <c r="AC679" s="27"/>
      <c r="AD679" s="14"/>
      <c r="AE679" s="14"/>
      <c r="AF679" s="14"/>
    </row>
    <row r="680" ht="14.25" customHeight="1">
      <c r="A680" s="14"/>
      <c r="B680" s="14"/>
      <c r="C680" s="27"/>
      <c r="D680" s="14"/>
      <c r="F680" s="27"/>
      <c r="G680" s="14"/>
      <c r="H680" s="14"/>
      <c r="I680" s="14"/>
      <c r="J680" s="27"/>
      <c r="K680" s="27"/>
      <c r="L680" s="27"/>
      <c r="M680" s="27"/>
      <c r="N680" s="27"/>
      <c r="O680" s="27"/>
      <c r="P680" s="27"/>
      <c r="Q680" s="27"/>
      <c r="R680" s="14"/>
      <c r="S680" s="14"/>
      <c r="T680" s="14"/>
      <c r="U680" s="14"/>
      <c r="V680" s="66"/>
      <c r="W680" s="14"/>
      <c r="X680" s="27"/>
      <c r="Y680" s="29"/>
      <c r="Z680" s="14"/>
      <c r="AA680" s="27"/>
      <c r="AB680" s="27"/>
      <c r="AC680" s="27"/>
      <c r="AD680" s="14"/>
      <c r="AE680" s="14"/>
      <c r="AF680" s="14"/>
    </row>
    <row r="681" ht="14.25" customHeight="1">
      <c r="A681" s="14"/>
      <c r="B681" s="14"/>
      <c r="C681" s="27"/>
      <c r="D681" s="14"/>
      <c r="F681" s="27"/>
      <c r="G681" s="14"/>
      <c r="H681" s="14"/>
      <c r="I681" s="14"/>
      <c r="J681" s="27"/>
      <c r="K681" s="27"/>
      <c r="L681" s="27"/>
      <c r="M681" s="27"/>
      <c r="N681" s="27"/>
      <c r="O681" s="27"/>
      <c r="P681" s="27"/>
      <c r="Q681" s="27"/>
      <c r="R681" s="14"/>
      <c r="S681" s="14"/>
      <c r="T681" s="14"/>
      <c r="U681" s="14"/>
      <c r="V681" s="66"/>
      <c r="W681" s="14"/>
      <c r="X681" s="27"/>
      <c r="Y681" s="29"/>
      <c r="Z681" s="14"/>
      <c r="AA681" s="27"/>
      <c r="AB681" s="27"/>
      <c r="AC681" s="27"/>
      <c r="AD681" s="14"/>
      <c r="AE681" s="14"/>
      <c r="AF681" s="14"/>
    </row>
    <row r="682" ht="14.25" customHeight="1">
      <c r="A682" s="14"/>
      <c r="B682" s="14"/>
      <c r="C682" s="27"/>
      <c r="D682" s="14"/>
      <c r="F682" s="27"/>
      <c r="G682" s="14"/>
      <c r="H682" s="14"/>
      <c r="I682" s="14"/>
      <c r="J682" s="27"/>
      <c r="K682" s="27"/>
      <c r="L682" s="27"/>
      <c r="M682" s="27"/>
      <c r="N682" s="27"/>
      <c r="O682" s="27"/>
      <c r="P682" s="27"/>
      <c r="Q682" s="27"/>
      <c r="R682" s="14"/>
      <c r="S682" s="14"/>
      <c r="T682" s="14"/>
      <c r="U682" s="14"/>
      <c r="V682" s="66"/>
      <c r="W682" s="14"/>
      <c r="X682" s="27"/>
      <c r="Y682" s="29"/>
      <c r="Z682" s="14"/>
      <c r="AA682" s="27"/>
      <c r="AB682" s="27"/>
      <c r="AC682" s="27"/>
      <c r="AD682" s="14"/>
      <c r="AE682" s="14"/>
      <c r="AF682" s="14"/>
    </row>
    <row r="683" ht="14.25" customHeight="1">
      <c r="A683" s="14"/>
      <c r="B683" s="14"/>
      <c r="C683" s="27"/>
      <c r="D683" s="14"/>
      <c r="F683" s="27"/>
      <c r="G683" s="14"/>
      <c r="H683" s="14"/>
      <c r="I683" s="14"/>
      <c r="J683" s="27"/>
      <c r="K683" s="27"/>
      <c r="L683" s="27"/>
      <c r="M683" s="27"/>
      <c r="N683" s="27"/>
      <c r="O683" s="27"/>
      <c r="P683" s="27"/>
      <c r="Q683" s="27"/>
      <c r="R683" s="14"/>
      <c r="S683" s="14"/>
      <c r="T683" s="14"/>
      <c r="U683" s="14"/>
      <c r="V683" s="66"/>
      <c r="W683" s="14"/>
      <c r="X683" s="27"/>
      <c r="Y683" s="29"/>
      <c r="Z683" s="14"/>
      <c r="AA683" s="27"/>
      <c r="AB683" s="27"/>
      <c r="AC683" s="27"/>
      <c r="AD683" s="14"/>
      <c r="AE683" s="14"/>
      <c r="AF683" s="14"/>
    </row>
    <row r="684" ht="14.25" customHeight="1">
      <c r="A684" s="14"/>
      <c r="B684" s="14"/>
      <c r="C684" s="27"/>
      <c r="D684" s="14"/>
      <c r="F684" s="27"/>
      <c r="G684" s="14"/>
      <c r="H684" s="14"/>
      <c r="I684" s="14"/>
      <c r="J684" s="27"/>
      <c r="K684" s="27"/>
      <c r="L684" s="27"/>
      <c r="M684" s="27"/>
      <c r="N684" s="27"/>
      <c r="O684" s="27"/>
      <c r="P684" s="27"/>
      <c r="Q684" s="27"/>
      <c r="R684" s="14"/>
      <c r="S684" s="14"/>
      <c r="T684" s="14"/>
      <c r="U684" s="14"/>
      <c r="V684" s="66"/>
      <c r="W684" s="14"/>
      <c r="X684" s="27"/>
      <c r="Y684" s="29"/>
      <c r="Z684" s="14"/>
      <c r="AA684" s="27"/>
      <c r="AB684" s="27"/>
      <c r="AC684" s="27"/>
      <c r="AD684" s="14"/>
      <c r="AE684" s="14"/>
      <c r="AF684" s="14"/>
    </row>
    <row r="685" ht="14.25" customHeight="1">
      <c r="A685" s="14"/>
      <c r="B685" s="14"/>
      <c r="C685" s="27"/>
      <c r="D685" s="14"/>
      <c r="F685" s="27"/>
      <c r="G685" s="14"/>
      <c r="H685" s="14"/>
      <c r="I685" s="14"/>
      <c r="J685" s="27"/>
      <c r="K685" s="27"/>
      <c r="L685" s="27"/>
      <c r="M685" s="27"/>
      <c r="N685" s="27"/>
      <c r="O685" s="27"/>
      <c r="P685" s="27"/>
      <c r="Q685" s="27"/>
      <c r="R685" s="14"/>
      <c r="S685" s="14"/>
      <c r="T685" s="14"/>
      <c r="U685" s="14"/>
      <c r="V685" s="66"/>
      <c r="W685" s="14"/>
      <c r="X685" s="27"/>
      <c r="Y685" s="29"/>
      <c r="Z685" s="14"/>
      <c r="AA685" s="27"/>
      <c r="AB685" s="27"/>
      <c r="AC685" s="27"/>
      <c r="AD685" s="14"/>
      <c r="AE685" s="14"/>
      <c r="AF685" s="14"/>
    </row>
    <row r="686" ht="14.25" customHeight="1">
      <c r="A686" s="14"/>
      <c r="B686" s="14"/>
      <c r="C686" s="27"/>
      <c r="D686" s="14"/>
      <c r="F686" s="27"/>
      <c r="G686" s="14"/>
      <c r="H686" s="14"/>
      <c r="I686" s="14"/>
      <c r="J686" s="27"/>
      <c r="K686" s="27"/>
      <c r="L686" s="27"/>
      <c r="M686" s="27"/>
      <c r="N686" s="27"/>
      <c r="O686" s="27"/>
      <c r="P686" s="27"/>
      <c r="Q686" s="27"/>
      <c r="R686" s="14"/>
      <c r="S686" s="14"/>
      <c r="T686" s="14"/>
      <c r="U686" s="14"/>
      <c r="V686" s="66"/>
      <c r="W686" s="14"/>
      <c r="X686" s="27"/>
      <c r="Y686" s="29"/>
      <c r="Z686" s="14"/>
      <c r="AA686" s="27"/>
      <c r="AB686" s="27"/>
      <c r="AC686" s="27"/>
      <c r="AD686" s="14"/>
      <c r="AE686" s="14"/>
      <c r="AF686" s="14"/>
    </row>
    <row r="687" ht="14.25" customHeight="1">
      <c r="A687" s="14"/>
      <c r="B687" s="14"/>
      <c r="C687" s="27"/>
      <c r="D687" s="14"/>
      <c r="F687" s="27"/>
      <c r="G687" s="14"/>
      <c r="H687" s="14"/>
      <c r="I687" s="14"/>
      <c r="J687" s="27"/>
      <c r="K687" s="27"/>
      <c r="L687" s="27"/>
      <c r="M687" s="27"/>
      <c r="N687" s="27"/>
      <c r="O687" s="27"/>
      <c r="P687" s="27"/>
      <c r="Q687" s="27"/>
      <c r="R687" s="14"/>
      <c r="S687" s="14"/>
      <c r="T687" s="14"/>
      <c r="U687" s="14"/>
      <c r="V687" s="66"/>
      <c r="W687" s="14"/>
      <c r="X687" s="27"/>
      <c r="Y687" s="29"/>
      <c r="Z687" s="14"/>
      <c r="AA687" s="27"/>
      <c r="AB687" s="27"/>
      <c r="AC687" s="27"/>
      <c r="AD687" s="14"/>
      <c r="AE687" s="14"/>
      <c r="AF687" s="14"/>
    </row>
    <row r="688" ht="14.25" customHeight="1">
      <c r="A688" s="14"/>
      <c r="B688" s="14"/>
      <c r="C688" s="27"/>
      <c r="D688" s="14"/>
      <c r="F688" s="27"/>
      <c r="G688" s="14"/>
      <c r="H688" s="14"/>
      <c r="I688" s="14"/>
      <c r="J688" s="27"/>
      <c r="K688" s="27"/>
      <c r="L688" s="27"/>
      <c r="M688" s="27"/>
      <c r="N688" s="27"/>
      <c r="O688" s="27"/>
      <c r="P688" s="27"/>
      <c r="Q688" s="27"/>
      <c r="R688" s="14"/>
      <c r="S688" s="14"/>
      <c r="T688" s="14"/>
      <c r="U688" s="14"/>
      <c r="V688" s="66"/>
      <c r="W688" s="14"/>
      <c r="X688" s="27"/>
      <c r="Y688" s="29"/>
      <c r="Z688" s="14"/>
      <c r="AA688" s="27"/>
      <c r="AB688" s="27"/>
      <c r="AC688" s="27"/>
      <c r="AD688" s="14"/>
      <c r="AE688" s="14"/>
      <c r="AF688" s="14"/>
    </row>
    <row r="689" ht="14.25" customHeight="1">
      <c r="A689" s="14"/>
      <c r="B689" s="14"/>
      <c r="C689" s="27"/>
      <c r="D689" s="14"/>
      <c r="F689" s="27"/>
      <c r="G689" s="14"/>
      <c r="H689" s="14"/>
      <c r="I689" s="14"/>
      <c r="J689" s="27"/>
      <c r="K689" s="27"/>
      <c r="L689" s="27"/>
      <c r="M689" s="27"/>
      <c r="N689" s="27"/>
      <c r="O689" s="27"/>
      <c r="P689" s="27"/>
      <c r="Q689" s="27"/>
      <c r="R689" s="14"/>
      <c r="S689" s="14"/>
      <c r="T689" s="14"/>
      <c r="U689" s="14"/>
      <c r="V689" s="66"/>
      <c r="W689" s="14"/>
      <c r="X689" s="27"/>
      <c r="Y689" s="29"/>
      <c r="Z689" s="14"/>
      <c r="AA689" s="27"/>
      <c r="AB689" s="27"/>
      <c r="AC689" s="27"/>
      <c r="AD689" s="14"/>
      <c r="AE689" s="14"/>
      <c r="AF689" s="14"/>
    </row>
    <row r="690" ht="14.25" customHeight="1">
      <c r="A690" s="14"/>
      <c r="B690" s="14"/>
      <c r="C690" s="27"/>
      <c r="D690" s="14"/>
      <c r="F690" s="27"/>
      <c r="G690" s="14"/>
      <c r="H690" s="14"/>
      <c r="I690" s="14"/>
      <c r="J690" s="27"/>
      <c r="K690" s="27"/>
      <c r="L690" s="27"/>
      <c r="M690" s="27"/>
      <c r="N690" s="27"/>
      <c r="O690" s="27"/>
      <c r="P690" s="27"/>
      <c r="Q690" s="27"/>
      <c r="R690" s="14"/>
      <c r="S690" s="14"/>
      <c r="T690" s="14"/>
      <c r="U690" s="14"/>
      <c r="V690" s="66"/>
      <c r="W690" s="14"/>
      <c r="X690" s="27"/>
      <c r="Y690" s="29"/>
      <c r="Z690" s="14"/>
      <c r="AA690" s="27"/>
      <c r="AB690" s="27"/>
      <c r="AC690" s="27"/>
      <c r="AD690" s="14"/>
      <c r="AE690" s="14"/>
      <c r="AF690" s="14"/>
    </row>
    <row r="691" ht="14.25" customHeight="1">
      <c r="A691" s="14"/>
      <c r="B691" s="14"/>
      <c r="C691" s="27"/>
      <c r="D691" s="14"/>
      <c r="F691" s="27"/>
      <c r="G691" s="14"/>
      <c r="H691" s="14"/>
      <c r="I691" s="14"/>
      <c r="J691" s="27"/>
      <c r="K691" s="27"/>
      <c r="L691" s="27"/>
      <c r="M691" s="27"/>
      <c r="N691" s="27"/>
      <c r="O691" s="27"/>
      <c r="P691" s="27"/>
      <c r="Q691" s="27"/>
      <c r="R691" s="14"/>
      <c r="S691" s="14"/>
      <c r="T691" s="14"/>
      <c r="U691" s="14"/>
      <c r="V691" s="66"/>
      <c r="W691" s="14"/>
      <c r="X691" s="27"/>
      <c r="Y691" s="29"/>
      <c r="Z691" s="14"/>
      <c r="AA691" s="27"/>
      <c r="AB691" s="27"/>
      <c r="AC691" s="27"/>
      <c r="AD691" s="14"/>
      <c r="AE691" s="14"/>
      <c r="AF691" s="14"/>
    </row>
    <row r="692" ht="14.25" customHeight="1">
      <c r="A692" s="14"/>
      <c r="B692" s="14"/>
      <c r="C692" s="27"/>
      <c r="D692" s="14"/>
      <c r="F692" s="27"/>
      <c r="G692" s="14"/>
      <c r="H692" s="14"/>
      <c r="I692" s="14"/>
      <c r="J692" s="27"/>
      <c r="K692" s="27"/>
      <c r="L692" s="27"/>
      <c r="M692" s="27"/>
      <c r="N692" s="27"/>
      <c r="O692" s="27"/>
      <c r="P692" s="27"/>
      <c r="Q692" s="27"/>
      <c r="R692" s="14"/>
      <c r="S692" s="14"/>
      <c r="T692" s="14"/>
      <c r="U692" s="14"/>
      <c r="V692" s="66"/>
      <c r="W692" s="14"/>
      <c r="X692" s="27"/>
      <c r="Y692" s="29"/>
      <c r="Z692" s="14"/>
      <c r="AA692" s="27"/>
      <c r="AB692" s="27"/>
      <c r="AC692" s="27"/>
      <c r="AD692" s="14"/>
      <c r="AE692" s="14"/>
      <c r="AF692" s="14"/>
    </row>
    <row r="693" ht="14.25" customHeight="1">
      <c r="A693" s="14"/>
      <c r="B693" s="14"/>
      <c r="C693" s="27"/>
      <c r="D693" s="14"/>
      <c r="F693" s="27"/>
      <c r="G693" s="14"/>
      <c r="H693" s="14"/>
      <c r="I693" s="14"/>
      <c r="J693" s="27"/>
      <c r="K693" s="27"/>
      <c r="L693" s="27"/>
      <c r="M693" s="27"/>
      <c r="N693" s="27"/>
      <c r="O693" s="27"/>
      <c r="P693" s="27"/>
      <c r="Q693" s="27"/>
      <c r="R693" s="14"/>
      <c r="S693" s="14"/>
      <c r="T693" s="14"/>
      <c r="U693" s="14"/>
      <c r="V693" s="66"/>
      <c r="W693" s="14"/>
      <c r="X693" s="27"/>
      <c r="Y693" s="29"/>
      <c r="Z693" s="14"/>
      <c r="AA693" s="27"/>
      <c r="AB693" s="27"/>
      <c r="AC693" s="27"/>
      <c r="AD693" s="14"/>
      <c r="AE693" s="14"/>
      <c r="AF693" s="14"/>
    </row>
    <row r="694" ht="14.25" customHeight="1">
      <c r="A694" s="14"/>
      <c r="B694" s="14"/>
      <c r="C694" s="27"/>
      <c r="D694" s="14"/>
      <c r="F694" s="27"/>
      <c r="G694" s="14"/>
      <c r="H694" s="14"/>
      <c r="I694" s="14"/>
      <c r="J694" s="27"/>
      <c r="K694" s="27"/>
      <c r="L694" s="27"/>
      <c r="M694" s="27"/>
      <c r="N694" s="27"/>
      <c r="O694" s="27"/>
      <c r="P694" s="27"/>
      <c r="Q694" s="27"/>
      <c r="R694" s="14"/>
      <c r="S694" s="14"/>
      <c r="T694" s="14"/>
      <c r="U694" s="14"/>
      <c r="V694" s="66"/>
      <c r="W694" s="14"/>
      <c r="X694" s="27"/>
      <c r="Y694" s="29"/>
      <c r="Z694" s="14"/>
      <c r="AA694" s="27"/>
      <c r="AB694" s="27"/>
      <c r="AC694" s="27"/>
      <c r="AD694" s="14"/>
      <c r="AE694" s="14"/>
      <c r="AF694" s="14"/>
    </row>
    <row r="695" ht="14.25" customHeight="1">
      <c r="A695" s="14"/>
      <c r="B695" s="14"/>
      <c r="C695" s="27"/>
      <c r="D695" s="14"/>
      <c r="F695" s="27"/>
      <c r="G695" s="14"/>
      <c r="H695" s="14"/>
      <c r="I695" s="14"/>
      <c r="J695" s="27"/>
      <c r="K695" s="27"/>
      <c r="L695" s="27"/>
      <c r="M695" s="27"/>
      <c r="N695" s="27"/>
      <c r="O695" s="27"/>
      <c r="P695" s="27"/>
      <c r="Q695" s="27"/>
      <c r="R695" s="14"/>
      <c r="S695" s="14"/>
      <c r="T695" s="14"/>
      <c r="U695" s="14"/>
      <c r="V695" s="66"/>
      <c r="W695" s="14"/>
      <c r="X695" s="27"/>
      <c r="Y695" s="29"/>
      <c r="Z695" s="14"/>
      <c r="AA695" s="27"/>
      <c r="AB695" s="27"/>
      <c r="AC695" s="27"/>
      <c r="AD695" s="14"/>
      <c r="AE695" s="14"/>
      <c r="AF695" s="14"/>
    </row>
    <row r="696" ht="14.25" customHeight="1">
      <c r="A696" s="14"/>
      <c r="B696" s="14"/>
      <c r="C696" s="27"/>
      <c r="D696" s="14"/>
      <c r="F696" s="27"/>
      <c r="G696" s="14"/>
      <c r="H696" s="14"/>
      <c r="I696" s="14"/>
      <c r="J696" s="27"/>
      <c r="K696" s="27"/>
      <c r="L696" s="27"/>
      <c r="M696" s="27"/>
      <c r="N696" s="27"/>
      <c r="O696" s="27"/>
      <c r="P696" s="27"/>
      <c r="Q696" s="27"/>
      <c r="R696" s="14"/>
      <c r="S696" s="14"/>
      <c r="T696" s="14"/>
      <c r="U696" s="14"/>
      <c r="V696" s="66"/>
      <c r="W696" s="14"/>
      <c r="X696" s="27"/>
      <c r="Y696" s="29"/>
      <c r="Z696" s="14"/>
      <c r="AA696" s="27"/>
      <c r="AB696" s="27"/>
      <c r="AC696" s="27"/>
      <c r="AD696" s="14"/>
      <c r="AE696" s="14"/>
      <c r="AF696" s="14"/>
    </row>
    <row r="697" ht="14.25" customHeight="1">
      <c r="A697" s="14"/>
      <c r="B697" s="14"/>
      <c r="C697" s="27"/>
      <c r="D697" s="14"/>
      <c r="F697" s="27"/>
      <c r="G697" s="14"/>
      <c r="H697" s="14"/>
      <c r="I697" s="14"/>
      <c r="J697" s="27"/>
      <c r="K697" s="27"/>
      <c r="L697" s="27"/>
      <c r="M697" s="27"/>
      <c r="N697" s="27"/>
      <c r="O697" s="27"/>
      <c r="P697" s="27"/>
      <c r="Q697" s="27"/>
      <c r="R697" s="14"/>
      <c r="S697" s="14"/>
      <c r="T697" s="14"/>
      <c r="U697" s="14"/>
      <c r="V697" s="66"/>
      <c r="W697" s="14"/>
      <c r="X697" s="27"/>
      <c r="Y697" s="29"/>
      <c r="Z697" s="14"/>
      <c r="AA697" s="27"/>
      <c r="AB697" s="27"/>
      <c r="AC697" s="27"/>
      <c r="AD697" s="14"/>
      <c r="AE697" s="14"/>
      <c r="AF697" s="14"/>
    </row>
    <row r="698" ht="14.25" customHeight="1">
      <c r="A698" s="14"/>
      <c r="B698" s="14"/>
      <c r="C698" s="27"/>
      <c r="D698" s="14"/>
      <c r="F698" s="27"/>
      <c r="G698" s="14"/>
      <c r="H698" s="14"/>
      <c r="I698" s="14"/>
      <c r="J698" s="27"/>
      <c r="K698" s="27"/>
      <c r="L698" s="27"/>
      <c r="M698" s="27"/>
      <c r="N698" s="27"/>
      <c r="O698" s="27"/>
      <c r="P698" s="27"/>
      <c r="Q698" s="27"/>
      <c r="R698" s="14"/>
      <c r="S698" s="14"/>
      <c r="T698" s="14"/>
      <c r="U698" s="14"/>
      <c r="V698" s="66"/>
      <c r="W698" s="14"/>
      <c r="X698" s="27"/>
      <c r="Y698" s="29"/>
      <c r="Z698" s="14"/>
      <c r="AA698" s="27"/>
      <c r="AB698" s="27"/>
      <c r="AC698" s="27"/>
      <c r="AD698" s="14"/>
      <c r="AE698" s="14"/>
      <c r="AF698" s="14"/>
    </row>
    <row r="699" ht="14.25" customHeight="1">
      <c r="A699" s="14"/>
      <c r="B699" s="14"/>
      <c r="C699" s="27"/>
      <c r="D699" s="14"/>
      <c r="F699" s="27"/>
      <c r="G699" s="14"/>
      <c r="H699" s="14"/>
      <c r="I699" s="14"/>
      <c r="J699" s="27"/>
      <c r="K699" s="27"/>
      <c r="L699" s="27"/>
      <c r="M699" s="27"/>
      <c r="N699" s="27"/>
      <c r="O699" s="27"/>
      <c r="P699" s="27"/>
      <c r="Q699" s="27"/>
      <c r="R699" s="14"/>
      <c r="S699" s="14"/>
      <c r="T699" s="14"/>
      <c r="U699" s="14"/>
      <c r="V699" s="66"/>
      <c r="W699" s="14"/>
      <c r="X699" s="27"/>
      <c r="Y699" s="29"/>
      <c r="Z699" s="14"/>
      <c r="AA699" s="27"/>
      <c r="AB699" s="27"/>
      <c r="AC699" s="27"/>
      <c r="AD699" s="14"/>
      <c r="AE699" s="14"/>
      <c r="AF699" s="14"/>
    </row>
    <row r="700" ht="14.25" customHeight="1">
      <c r="A700" s="14"/>
      <c r="B700" s="14"/>
      <c r="C700" s="27"/>
      <c r="D700" s="14"/>
      <c r="F700" s="27"/>
      <c r="G700" s="14"/>
      <c r="H700" s="14"/>
      <c r="I700" s="14"/>
      <c r="J700" s="27"/>
      <c r="K700" s="27"/>
      <c r="L700" s="27"/>
      <c r="M700" s="27"/>
      <c r="N700" s="27"/>
      <c r="O700" s="27"/>
      <c r="P700" s="27"/>
      <c r="Q700" s="27"/>
      <c r="R700" s="14"/>
      <c r="S700" s="14"/>
      <c r="T700" s="14"/>
      <c r="U700" s="14"/>
      <c r="V700" s="66"/>
      <c r="W700" s="14"/>
      <c r="X700" s="27"/>
      <c r="Y700" s="29"/>
      <c r="Z700" s="14"/>
      <c r="AA700" s="27"/>
      <c r="AB700" s="27"/>
      <c r="AC700" s="27"/>
      <c r="AD700" s="14"/>
      <c r="AE700" s="14"/>
      <c r="AF700" s="14"/>
    </row>
    <row r="701" ht="14.25" customHeight="1">
      <c r="A701" s="14"/>
      <c r="B701" s="14"/>
      <c r="C701" s="27"/>
      <c r="D701" s="14"/>
      <c r="F701" s="27"/>
      <c r="G701" s="14"/>
      <c r="H701" s="14"/>
      <c r="I701" s="14"/>
      <c r="J701" s="27"/>
      <c r="K701" s="27"/>
      <c r="L701" s="27"/>
      <c r="M701" s="27"/>
      <c r="N701" s="27"/>
      <c r="O701" s="27"/>
      <c r="P701" s="27"/>
      <c r="Q701" s="27"/>
      <c r="R701" s="14"/>
      <c r="S701" s="14"/>
      <c r="T701" s="14"/>
      <c r="U701" s="14"/>
      <c r="V701" s="66"/>
      <c r="W701" s="14"/>
      <c r="X701" s="27"/>
      <c r="Y701" s="29"/>
      <c r="Z701" s="14"/>
      <c r="AA701" s="27"/>
      <c r="AB701" s="27"/>
      <c r="AC701" s="27"/>
      <c r="AD701" s="14"/>
      <c r="AE701" s="14"/>
      <c r="AF701" s="14"/>
    </row>
    <row r="702" ht="14.25" customHeight="1">
      <c r="A702" s="14"/>
      <c r="B702" s="14"/>
      <c r="C702" s="27"/>
      <c r="D702" s="14"/>
      <c r="F702" s="27"/>
      <c r="G702" s="14"/>
      <c r="H702" s="14"/>
      <c r="I702" s="14"/>
      <c r="J702" s="27"/>
      <c r="K702" s="27"/>
      <c r="L702" s="27"/>
      <c r="M702" s="27"/>
      <c r="N702" s="27"/>
      <c r="O702" s="27"/>
      <c r="P702" s="27"/>
      <c r="Q702" s="27"/>
      <c r="R702" s="14"/>
      <c r="S702" s="14"/>
      <c r="T702" s="14"/>
      <c r="U702" s="14"/>
      <c r="V702" s="66"/>
      <c r="W702" s="14"/>
      <c r="X702" s="27"/>
      <c r="Y702" s="29"/>
      <c r="Z702" s="14"/>
      <c r="AA702" s="27"/>
      <c r="AB702" s="27"/>
      <c r="AC702" s="27"/>
      <c r="AD702" s="14"/>
      <c r="AE702" s="14"/>
      <c r="AF702" s="14"/>
    </row>
    <row r="703" ht="14.25" customHeight="1">
      <c r="A703" s="14"/>
      <c r="B703" s="14"/>
      <c r="C703" s="27"/>
      <c r="D703" s="14"/>
      <c r="F703" s="27"/>
      <c r="G703" s="14"/>
      <c r="H703" s="14"/>
      <c r="I703" s="14"/>
      <c r="J703" s="27"/>
      <c r="K703" s="27"/>
      <c r="L703" s="27"/>
      <c r="M703" s="27"/>
      <c r="N703" s="27"/>
      <c r="O703" s="27"/>
      <c r="P703" s="27"/>
      <c r="Q703" s="27"/>
      <c r="R703" s="14"/>
      <c r="S703" s="14"/>
      <c r="T703" s="14"/>
      <c r="U703" s="14"/>
      <c r="V703" s="66"/>
      <c r="W703" s="14"/>
      <c r="X703" s="27"/>
      <c r="Y703" s="29"/>
      <c r="Z703" s="14"/>
      <c r="AA703" s="27"/>
      <c r="AB703" s="27"/>
      <c r="AC703" s="27"/>
      <c r="AD703" s="14"/>
      <c r="AE703" s="14"/>
      <c r="AF703" s="14"/>
    </row>
    <row r="704" ht="14.25" customHeight="1">
      <c r="A704" s="14"/>
      <c r="B704" s="14"/>
      <c r="C704" s="27"/>
      <c r="D704" s="14"/>
      <c r="F704" s="27"/>
      <c r="G704" s="14"/>
      <c r="H704" s="14"/>
      <c r="I704" s="14"/>
      <c r="J704" s="27"/>
      <c r="K704" s="27"/>
      <c r="L704" s="27"/>
      <c r="M704" s="27"/>
      <c r="N704" s="27"/>
      <c r="O704" s="27"/>
      <c r="P704" s="27"/>
      <c r="Q704" s="27"/>
      <c r="R704" s="14"/>
      <c r="S704" s="14"/>
      <c r="T704" s="14"/>
      <c r="U704" s="14"/>
      <c r="V704" s="66"/>
      <c r="W704" s="14"/>
      <c r="X704" s="27"/>
      <c r="Y704" s="29"/>
      <c r="Z704" s="14"/>
      <c r="AA704" s="27"/>
      <c r="AB704" s="27"/>
      <c r="AC704" s="27"/>
      <c r="AD704" s="14"/>
      <c r="AE704" s="14"/>
      <c r="AF704" s="14"/>
    </row>
    <row r="705" ht="14.25" customHeight="1">
      <c r="A705" s="14"/>
      <c r="B705" s="14"/>
      <c r="C705" s="27"/>
      <c r="D705" s="14"/>
      <c r="F705" s="27"/>
      <c r="G705" s="14"/>
      <c r="H705" s="14"/>
      <c r="I705" s="14"/>
      <c r="J705" s="27"/>
      <c r="K705" s="27"/>
      <c r="L705" s="27"/>
      <c r="M705" s="27"/>
      <c r="N705" s="27"/>
      <c r="O705" s="27"/>
      <c r="P705" s="27"/>
      <c r="Q705" s="27"/>
      <c r="R705" s="14"/>
      <c r="S705" s="14"/>
      <c r="T705" s="14"/>
      <c r="U705" s="14"/>
      <c r="V705" s="66"/>
      <c r="W705" s="14"/>
      <c r="X705" s="27"/>
      <c r="Y705" s="29"/>
      <c r="Z705" s="14"/>
      <c r="AA705" s="27"/>
      <c r="AB705" s="27"/>
      <c r="AC705" s="27"/>
      <c r="AD705" s="14"/>
      <c r="AE705" s="14"/>
      <c r="AF705" s="14"/>
    </row>
    <row r="706" ht="14.25" customHeight="1">
      <c r="A706" s="14"/>
      <c r="B706" s="14"/>
      <c r="C706" s="27"/>
      <c r="D706" s="14"/>
      <c r="F706" s="27"/>
      <c r="G706" s="14"/>
      <c r="H706" s="14"/>
      <c r="I706" s="14"/>
      <c r="J706" s="27"/>
      <c r="K706" s="27"/>
      <c r="L706" s="27"/>
      <c r="M706" s="27"/>
      <c r="N706" s="27"/>
      <c r="O706" s="27"/>
      <c r="P706" s="27"/>
      <c r="Q706" s="27"/>
      <c r="R706" s="14"/>
      <c r="S706" s="14"/>
      <c r="T706" s="14"/>
      <c r="U706" s="14"/>
      <c r="V706" s="66"/>
      <c r="W706" s="14"/>
      <c r="X706" s="27"/>
      <c r="Y706" s="29"/>
      <c r="Z706" s="14"/>
      <c r="AA706" s="27"/>
      <c r="AB706" s="27"/>
      <c r="AC706" s="27"/>
      <c r="AD706" s="14"/>
      <c r="AE706" s="14"/>
      <c r="AF706" s="14"/>
    </row>
    <row r="707" ht="14.25" customHeight="1">
      <c r="A707" s="14"/>
      <c r="B707" s="14"/>
      <c r="C707" s="27"/>
      <c r="D707" s="14"/>
      <c r="F707" s="27"/>
      <c r="G707" s="14"/>
      <c r="H707" s="14"/>
      <c r="I707" s="14"/>
      <c r="J707" s="27"/>
      <c r="K707" s="27"/>
      <c r="L707" s="27"/>
      <c r="M707" s="27"/>
      <c r="N707" s="27"/>
      <c r="O707" s="27"/>
      <c r="P707" s="27"/>
      <c r="Q707" s="27"/>
      <c r="R707" s="14"/>
      <c r="S707" s="14"/>
      <c r="T707" s="14"/>
      <c r="U707" s="14"/>
      <c r="V707" s="66"/>
      <c r="W707" s="14"/>
      <c r="X707" s="27"/>
      <c r="Y707" s="29"/>
      <c r="Z707" s="14"/>
      <c r="AA707" s="27"/>
      <c r="AB707" s="27"/>
      <c r="AC707" s="27"/>
      <c r="AD707" s="14"/>
      <c r="AE707" s="14"/>
      <c r="AF707" s="14"/>
    </row>
    <row r="708" ht="14.25" customHeight="1">
      <c r="A708" s="14"/>
      <c r="B708" s="14"/>
      <c r="C708" s="27"/>
      <c r="D708" s="14"/>
      <c r="F708" s="27"/>
      <c r="G708" s="14"/>
      <c r="H708" s="14"/>
      <c r="I708" s="14"/>
      <c r="J708" s="27"/>
      <c r="K708" s="27"/>
      <c r="L708" s="27"/>
      <c r="M708" s="27"/>
      <c r="N708" s="27"/>
      <c r="O708" s="27"/>
      <c r="P708" s="27"/>
      <c r="Q708" s="27"/>
      <c r="R708" s="14"/>
      <c r="S708" s="14"/>
      <c r="T708" s="14"/>
      <c r="U708" s="14"/>
      <c r="V708" s="66"/>
      <c r="W708" s="14"/>
      <c r="X708" s="27"/>
      <c r="Y708" s="29"/>
      <c r="Z708" s="14"/>
      <c r="AA708" s="27"/>
      <c r="AB708" s="27"/>
      <c r="AC708" s="27"/>
      <c r="AD708" s="14"/>
      <c r="AE708" s="14"/>
      <c r="AF708" s="14"/>
    </row>
    <row r="709" ht="14.25" customHeight="1">
      <c r="A709" s="14"/>
      <c r="B709" s="14"/>
      <c r="C709" s="27"/>
      <c r="D709" s="14"/>
      <c r="F709" s="27"/>
      <c r="G709" s="14"/>
      <c r="H709" s="14"/>
      <c r="I709" s="14"/>
      <c r="J709" s="27"/>
      <c r="K709" s="27"/>
      <c r="L709" s="27"/>
      <c r="M709" s="27"/>
      <c r="N709" s="27"/>
      <c r="O709" s="27"/>
      <c r="P709" s="27"/>
      <c r="Q709" s="27"/>
      <c r="R709" s="14"/>
      <c r="S709" s="14"/>
      <c r="T709" s="14"/>
      <c r="U709" s="14"/>
      <c r="V709" s="66"/>
      <c r="W709" s="14"/>
      <c r="X709" s="27"/>
      <c r="Y709" s="29"/>
      <c r="Z709" s="14"/>
      <c r="AA709" s="27"/>
      <c r="AB709" s="27"/>
      <c r="AC709" s="27"/>
      <c r="AD709" s="14"/>
      <c r="AE709" s="14"/>
      <c r="AF709" s="14"/>
    </row>
    <row r="710" ht="14.25" customHeight="1">
      <c r="A710" s="14"/>
      <c r="B710" s="14"/>
      <c r="C710" s="27"/>
      <c r="D710" s="14"/>
      <c r="F710" s="27"/>
      <c r="G710" s="14"/>
      <c r="H710" s="14"/>
      <c r="I710" s="14"/>
      <c r="J710" s="27"/>
      <c r="K710" s="27"/>
      <c r="L710" s="27"/>
      <c r="M710" s="27"/>
      <c r="N710" s="27"/>
      <c r="O710" s="27"/>
      <c r="P710" s="27"/>
      <c r="Q710" s="27"/>
      <c r="R710" s="14"/>
      <c r="S710" s="14"/>
      <c r="T710" s="14"/>
      <c r="U710" s="14"/>
      <c r="V710" s="66"/>
      <c r="W710" s="14"/>
      <c r="X710" s="27"/>
      <c r="Y710" s="29"/>
      <c r="Z710" s="14"/>
      <c r="AA710" s="27"/>
      <c r="AB710" s="27"/>
      <c r="AC710" s="27"/>
      <c r="AD710" s="14"/>
      <c r="AE710" s="14"/>
      <c r="AF710" s="14"/>
    </row>
    <row r="711" ht="14.25" customHeight="1">
      <c r="A711" s="14"/>
      <c r="B711" s="14"/>
      <c r="C711" s="27"/>
      <c r="D711" s="14"/>
      <c r="F711" s="27"/>
      <c r="G711" s="14"/>
      <c r="H711" s="14"/>
      <c r="I711" s="14"/>
      <c r="J711" s="27"/>
      <c r="K711" s="27"/>
      <c r="L711" s="27"/>
      <c r="M711" s="27"/>
      <c r="N711" s="27"/>
      <c r="O711" s="27"/>
      <c r="P711" s="27"/>
      <c r="Q711" s="27"/>
      <c r="R711" s="14"/>
      <c r="S711" s="14"/>
      <c r="T711" s="14"/>
      <c r="U711" s="14"/>
      <c r="V711" s="66"/>
      <c r="W711" s="14"/>
      <c r="X711" s="27"/>
      <c r="Y711" s="29"/>
      <c r="Z711" s="14"/>
      <c r="AA711" s="27"/>
      <c r="AB711" s="27"/>
      <c r="AC711" s="27"/>
      <c r="AD711" s="14"/>
      <c r="AE711" s="14"/>
      <c r="AF711" s="14"/>
    </row>
    <row r="712" ht="14.25" customHeight="1">
      <c r="A712" s="14"/>
      <c r="B712" s="14"/>
      <c r="C712" s="27"/>
      <c r="D712" s="14"/>
      <c r="F712" s="27"/>
      <c r="G712" s="14"/>
      <c r="H712" s="14"/>
      <c r="I712" s="14"/>
      <c r="J712" s="27"/>
      <c r="K712" s="27"/>
      <c r="L712" s="27"/>
      <c r="M712" s="27"/>
      <c r="N712" s="27"/>
      <c r="O712" s="27"/>
      <c r="P712" s="27"/>
      <c r="Q712" s="27"/>
      <c r="R712" s="14"/>
      <c r="S712" s="14"/>
      <c r="T712" s="14"/>
      <c r="U712" s="14"/>
      <c r="V712" s="66"/>
      <c r="W712" s="14"/>
      <c r="X712" s="27"/>
      <c r="Y712" s="29"/>
      <c r="Z712" s="14"/>
      <c r="AA712" s="27"/>
      <c r="AB712" s="27"/>
      <c r="AC712" s="27"/>
      <c r="AD712" s="14"/>
      <c r="AE712" s="14"/>
      <c r="AF712" s="14"/>
    </row>
    <row r="713" ht="14.25" customHeight="1">
      <c r="A713" s="14"/>
      <c r="B713" s="14"/>
      <c r="C713" s="27"/>
      <c r="D713" s="14"/>
      <c r="F713" s="27"/>
      <c r="G713" s="14"/>
      <c r="H713" s="14"/>
      <c r="I713" s="14"/>
      <c r="J713" s="27"/>
      <c r="K713" s="27"/>
      <c r="L713" s="27"/>
      <c r="M713" s="27"/>
      <c r="N713" s="27"/>
      <c r="O713" s="27"/>
      <c r="P713" s="27"/>
      <c r="Q713" s="27"/>
      <c r="R713" s="14"/>
      <c r="S713" s="14"/>
      <c r="T713" s="14"/>
      <c r="U713" s="14"/>
      <c r="V713" s="66"/>
      <c r="W713" s="14"/>
      <c r="X713" s="27"/>
      <c r="Y713" s="29"/>
      <c r="Z713" s="14"/>
      <c r="AA713" s="27"/>
      <c r="AB713" s="27"/>
      <c r="AC713" s="27"/>
      <c r="AD713" s="14"/>
      <c r="AE713" s="14"/>
      <c r="AF713" s="14"/>
    </row>
    <row r="714" ht="14.25" customHeight="1">
      <c r="A714" s="14"/>
      <c r="B714" s="14"/>
      <c r="C714" s="27"/>
      <c r="D714" s="14"/>
      <c r="F714" s="27"/>
      <c r="G714" s="14"/>
      <c r="H714" s="14"/>
      <c r="I714" s="14"/>
      <c r="J714" s="27"/>
      <c r="K714" s="27"/>
      <c r="L714" s="27"/>
      <c r="M714" s="27"/>
      <c r="N714" s="27"/>
      <c r="O714" s="27"/>
      <c r="P714" s="27"/>
      <c r="Q714" s="27"/>
      <c r="R714" s="14"/>
      <c r="S714" s="14"/>
      <c r="T714" s="14"/>
      <c r="U714" s="14"/>
      <c r="V714" s="66"/>
      <c r="W714" s="14"/>
      <c r="X714" s="27"/>
      <c r="Y714" s="29"/>
      <c r="Z714" s="14"/>
      <c r="AA714" s="27"/>
      <c r="AB714" s="27"/>
      <c r="AC714" s="27"/>
      <c r="AD714" s="14"/>
      <c r="AE714" s="14"/>
      <c r="AF714" s="14"/>
    </row>
    <row r="715" ht="14.25" customHeight="1">
      <c r="A715" s="14"/>
      <c r="B715" s="14"/>
      <c r="C715" s="27"/>
      <c r="D715" s="14"/>
      <c r="F715" s="27"/>
      <c r="G715" s="14"/>
      <c r="H715" s="14"/>
      <c r="I715" s="14"/>
      <c r="J715" s="27"/>
      <c r="K715" s="27"/>
      <c r="L715" s="27"/>
      <c r="M715" s="27"/>
      <c r="N715" s="27"/>
      <c r="O715" s="27"/>
      <c r="P715" s="27"/>
      <c r="Q715" s="27"/>
      <c r="R715" s="14"/>
      <c r="S715" s="14"/>
      <c r="T715" s="14"/>
      <c r="U715" s="14"/>
      <c r="V715" s="66"/>
      <c r="W715" s="14"/>
      <c r="X715" s="27"/>
      <c r="Y715" s="29"/>
      <c r="Z715" s="14"/>
      <c r="AA715" s="27"/>
      <c r="AB715" s="27"/>
      <c r="AC715" s="27"/>
      <c r="AD715" s="14"/>
      <c r="AE715" s="14"/>
      <c r="AF715" s="14"/>
    </row>
    <row r="716" ht="14.25" customHeight="1">
      <c r="A716" s="14"/>
      <c r="B716" s="14"/>
      <c r="C716" s="27"/>
      <c r="D716" s="14"/>
      <c r="F716" s="27"/>
      <c r="G716" s="14"/>
      <c r="H716" s="14"/>
      <c r="I716" s="14"/>
      <c r="J716" s="27"/>
      <c r="K716" s="27"/>
      <c r="L716" s="27"/>
      <c r="M716" s="27"/>
      <c r="N716" s="27"/>
      <c r="O716" s="27"/>
      <c r="P716" s="27"/>
      <c r="Q716" s="27"/>
      <c r="R716" s="14"/>
      <c r="S716" s="14"/>
      <c r="T716" s="14"/>
      <c r="U716" s="14"/>
      <c r="V716" s="66"/>
      <c r="W716" s="14"/>
      <c r="X716" s="27"/>
      <c r="Y716" s="29"/>
      <c r="Z716" s="14"/>
      <c r="AA716" s="27"/>
      <c r="AB716" s="27"/>
      <c r="AC716" s="27"/>
      <c r="AD716" s="14"/>
      <c r="AE716" s="14"/>
      <c r="AF716" s="14"/>
    </row>
    <row r="717" ht="14.25" customHeight="1">
      <c r="A717" s="14"/>
      <c r="B717" s="14"/>
      <c r="C717" s="27"/>
      <c r="D717" s="14"/>
      <c r="F717" s="27"/>
      <c r="G717" s="14"/>
      <c r="H717" s="14"/>
      <c r="I717" s="14"/>
      <c r="J717" s="27"/>
      <c r="K717" s="27"/>
      <c r="L717" s="27"/>
      <c r="M717" s="27"/>
      <c r="N717" s="27"/>
      <c r="O717" s="27"/>
      <c r="P717" s="27"/>
      <c r="Q717" s="27"/>
      <c r="R717" s="14"/>
      <c r="S717" s="14"/>
      <c r="T717" s="14"/>
      <c r="U717" s="14"/>
      <c r="V717" s="66"/>
      <c r="W717" s="14"/>
      <c r="X717" s="27"/>
      <c r="Y717" s="29"/>
      <c r="Z717" s="14"/>
      <c r="AA717" s="27"/>
      <c r="AB717" s="27"/>
      <c r="AC717" s="27"/>
      <c r="AD717" s="14"/>
      <c r="AE717" s="14"/>
      <c r="AF717" s="14"/>
    </row>
    <row r="718" ht="14.25" customHeight="1">
      <c r="A718" s="14"/>
      <c r="B718" s="14"/>
      <c r="C718" s="27"/>
      <c r="D718" s="14"/>
      <c r="F718" s="27"/>
      <c r="G718" s="14"/>
      <c r="H718" s="14"/>
      <c r="I718" s="14"/>
      <c r="J718" s="27"/>
      <c r="K718" s="27"/>
      <c r="L718" s="27"/>
      <c r="M718" s="27"/>
      <c r="N718" s="27"/>
      <c r="O718" s="27"/>
      <c r="P718" s="27"/>
      <c r="Q718" s="27"/>
      <c r="R718" s="14"/>
      <c r="S718" s="14"/>
      <c r="T718" s="14"/>
      <c r="U718" s="14"/>
      <c r="V718" s="66"/>
      <c r="W718" s="14"/>
      <c r="X718" s="27"/>
      <c r="Y718" s="29"/>
      <c r="Z718" s="14"/>
      <c r="AA718" s="27"/>
      <c r="AB718" s="27"/>
      <c r="AC718" s="27"/>
      <c r="AD718" s="14"/>
      <c r="AE718" s="14"/>
      <c r="AF718" s="14"/>
    </row>
    <row r="719" ht="14.25" customHeight="1">
      <c r="A719" s="14"/>
      <c r="B719" s="14"/>
      <c r="C719" s="27"/>
      <c r="D719" s="14"/>
      <c r="F719" s="27"/>
      <c r="G719" s="14"/>
      <c r="H719" s="14"/>
      <c r="I719" s="14"/>
      <c r="J719" s="27"/>
      <c r="K719" s="27"/>
      <c r="L719" s="27"/>
      <c r="M719" s="27"/>
      <c r="N719" s="27"/>
      <c r="O719" s="27"/>
      <c r="P719" s="27"/>
      <c r="Q719" s="27"/>
      <c r="R719" s="14"/>
      <c r="S719" s="14"/>
      <c r="T719" s="14"/>
      <c r="U719" s="14"/>
      <c r="V719" s="66"/>
      <c r="W719" s="14"/>
      <c r="X719" s="27"/>
      <c r="Y719" s="29"/>
      <c r="Z719" s="14"/>
      <c r="AA719" s="27"/>
      <c r="AB719" s="27"/>
      <c r="AC719" s="27"/>
      <c r="AD719" s="14"/>
      <c r="AE719" s="14"/>
      <c r="AF719" s="14"/>
    </row>
    <row r="720" ht="14.25" customHeight="1">
      <c r="A720" s="14"/>
      <c r="B720" s="14"/>
      <c r="C720" s="27"/>
      <c r="D720" s="14"/>
      <c r="F720" s="27"/>
      <c r="G720" s="14"/>
      <c r="H720" s="14"/>
      <c r="I720" s="14"/>
      <c r="J720" s="27"/>
      <c r="K720" s="27"/>
      <c r="L720" s="27"/>
      <c r="M720" s="27"/>
      <c r="N720" s="27"/>
      <c r="O720" s="27"/>
      <c r="P720" s="27"/>
      <c r="Q720" s="27"/>
      <c r="R720" s="14"/>
      <c r="S720" s="14"/>
      <c r="T720" s="14"/>
      <c r="U720" s="14"/>
      <c r="V720" s="66"/>
      <c r="W720" s="14"/>
      <c r="X720" s="27"/>
      <c r="Y720" s="29"/>
      <c r="Z720" s="14"/>
      <c r="AA720" s="27"/>
      <c r="AB720" s="27"/>
      <c r="AC720" s="27"/>
      <c r="AD720" s="14"/>
      <c r="AE720" s="14"/>
      <c r="AF720" s="14"/>
    </row>
    <row r="721" ht="14.25" customHeight="1">
      <c r="A721" s="14"/>
      <c r="B721" s="14"/>
      <c r="C721" s="27"/>
      <c r="D721" s="14"/>
      <c r="F721" s="27"/>
      <c r="G721" s="14"/>
      <c r="H721" s="14"/>
      <c r="I721" s="14"/>
      <c r="J721" s="27"/>
      <c r="K721" s="27"/>
      <c r="L721" s="27"/>
      <c r="M721" s="27"/>
      <c r="N721" s="27"/>
      <c r="O721" s="27"/>
      <c r="P721" s="27"/>
      <c r="Q721" s="27"/>
      <c r="R721" s="14"/>
      <c r="S721" s="14"/>
      <c r="T721" s="14"/>
      <c r="U721" s="14"/>
      <c r="V721" s="66"/>
      <c r="W721" s="14"/>
      <c r="X721" s="27"/>
      <c r="Y721" s="29"/>
      <c r="Z721" s="14"/>
      <c r="AA721" s="27"/>
      <c r="AB721" s="27"/>
      <c r="AC721" s="27"/>
      <c r="AD721" s="14"/>
      <c r="AE721" s="14"/>
      <c r="AF721" s="14"/>
    </row>
    <row r="722" ht="14.25" customHeight="1">
      <c r="A722" s="14"/>
      <c r="B722" s="14"/>
      <c r="C722" s="27"/>
      <c r="D722" s="14"/>
      <c r="F722" s="27"/>
      <c r="G722" s="14"/>
      <c r="H722" s="14"/>
      <c r="I722" s="14"/>
      <c r="J722" s="27"/>
      <c r="K722" s="27"/>
      <c r="L722" s="27"/>
      <c r="M722" s="27"/>
      <c r="N722" s="27"/>
      <c r="O722" s="27"/>
      <c r="P722" s="27"/>
      <c r="Q722" s="27"/>
      <c r="R722" s="14"/>
      <c r="S722" s="14"/>
      <c r="T722" s="14"/>
      <c r="U722" s="14"/>
      <c r="V722" s="66"/>
      <c r="W722" s="14"/>
      <c r="X722" s="27"/>
      <c r="Y722" s="29"/>
      <c r="Z722" s="14"/>
      <c r="AA722" s="27"/>
      <c r="AB722" s="27"/>
      <c r="AC722" s="27"/>
      <c r="AD722" s="14"/>
      <c r="AE722" s="14"/>
      <c r="AF722" s="14"/>
    </row>
    <row r="723" ht="14.25" customHeight="1">
      <c r="A723" s="14"/>
      <c r="B723" s="14"/>
      <c r="C723" s="27"/>
      <c r="D723" s="14"/>
      <c r="F723" s="27"/>
      <c r="G723" s="14"/>
      <c r="H723" s="14"/>
      <c r="I723" s="14"/>
      <c r="J723" s="27"/>
      <c r="K723" s="27"/>
      <c r="L723" s="27"/>
      <c r="M723" s="27"/>
      <c r="N723" s="27"/>
      <c r="O723" s="27"/>
      <c r="P723" s="27"/>
      <c r="Q723" s="27"/>
      <c r="R723" s="14"/>
      <c r="S723" s="14"/>
      <c r="T723" s="14"/>
      <c r="U723" s="14"/>
      <c r="V723" s="66"/>
      <c r="W723" s="14"/>
      <c r="X723" s="27"/>
      <c r="Y723" s="29"/>
      <c r="Z723" s="14"/>
      <c r="AA723" s="27"/>
      <c r="AB723" s="27"/>
      <c r="AC723" s="27"/>
      <c r="AD723" s="14"/>
      <c r="AE723" s="14"/>
      <c r="AF723" s="14"/>
    </row>
    <row r="724" ht="14.25" customHeight="1">
      <c r="A724" s="14"/>
      <c r="B724" s="14"/>
      <c r="C724" s="27"/>
      <c r="D724" s="14"/>
      <c r="F724" s="27"/>
      <c r="G724" s="14"/>
      <c r="H724" s="14"/>
      <c r="I724" s="14"/>
      <c r="J724" s="27"/>
      <c r="K724" s="27"/>
      <c r="L724" s="27"/>
      <c r="M724" s="27"/>
      <c r="N724" s="27"/>
      <c r="O724" s="27"/>
      <c r="P724" s="27"/>
      <c r="Q724" s="27"/>
      <c r="R724" s="14"/>
      <c r="S724" s="14"/>
      <c r="T724" s="14"/>
      <c r="U724" s="14"/>
      <c r="V724" s="66"/>
      <c r="W724" s="14"/>
      <c r="X724" s="27"/>
      <c r="Y724" s="29"/>
      <c r="Z724" s="14"/>
      <c r="AA724" s="27"/>
      <c r="AB724" s="27"/>
      <c r="AC724" s="27"/>
      <c r="AD724" s="14"/>
      <c r="AE724" s="14"/>
      <c r="AF724" s="14"/>
    </row>
    <row r="725" ht="14.25" customHeight="1">
      <c r="A725" s="14"/>
      <c r="B725" s="14"/>
      <c r="C725" s="27"/>
      <c r="D725" s="14"/>
      <c r="F725" s="27"/>
      <c r="G725" s="14"/>
      <c r="H725" s="14"/>
      <c r="I725" s="14"/>
      <c r="J725" s="27"/>
      <c r="K725" s="27"/>
      <c r="L725" s="27"/>
      <c r="M725" s="27"/>
      <c r="N725" s="27"/>
      <c r="O725" s="27"/>
      <c r="P725" s="27"/>
      <c r="Q725" s="27"/>
      <c r="R725" s="14"/>
      <c r="S725" s="14"/>
      <c r="T725" s="14"/>
      <c r="U725" s="14"/>
      <c r="V725" s="66"/>
      <c r="W725" s="14"/>
      <c r="X725" s="27"/>
      <c r="Y725" s="29"/>
      <c r="Z725" s="14"/>
      <c r="AA725" s="27"/>
      <c r="AB725" s="27"/>
      <c r="AC725" s="27"/>
      <c r="AD725" s="14"/>
      <c r="AE725" s="14"/>
      <c r="AF725" s="14"/>
    </row>
    <row r="726" ht="14.25" customHeight="1">
      <c r="A726" s="14"/>
      <c r="B726" s="14"/>
      <c r="C726" s="27"/>
      <c r="D726" s="14"/>
      <c r="F726" s="27"/>
      <c r="G726" s="14"/>
      <c r="H726" s="14"/>
      <c r="I726" s="14"/>
      <c r="J726" s="27"/>
      <c r="K726" s="27"/>
      <c r="L726" s="27"/>
      <c r="M726" s="27"/>
      <c r="N726" s="27"/>
      <c r="O726" s="27"/>
      <c r="P726" s="27"/>
      <c r="Q726" s="27"/>
      <c r="R726" s="14"/>
      <c r="S726" s="14"/>
      <c r="T726" s="14"/>
      <c r="U726" s="14"/>
      <c r="V726" s="66"/>
      <c r="W726" s="14"/>
      <c r="X726" s="27"/>
      <c r="Y726" s="29"/>
      <c r="Z726" s="14"/>
      <c r="AA726" s="27"/>
      <c r="AB726" s="27"/>
      <c r="AC726" s="27"/>
      <c r="AD726" s="14"/>
      <c r="AE726" s="14"/>
      <c r="AF726" s="14"/>
    </row>
    <row r="727" ht="14.25" customHeight="1">
      <c r="A727" s="14"/>
      <c r="B727" s="14"/>
      <c r="C727" s="27"/>
      <c r="D727" s="14"/>
      <c r="F727" s="27"/>
      <c r="G727" s="14"/>
      <c r="H727" s="14"/>
      <c r="I727" s="14"/>
      <c r="J727" s="27"/>
      <c r="K727" s="27"/>
      <c r="L727" s="27"/>
      <c r="M727" s="27"/>
      <c r="N727" s="27"/>
      <c r="O727" s="27"/>
      <c r="P727" s="27"/>
      <c r="Q727" s="27"/>
      <c r="R727" s="14"/>
      <c r="S727" s="14"/>
      <c r="T727" s="14"/>
      <c r="U727" s="14"/>
      <c r="V727" s="66"/>
      <c r="W727" s="14"/>
      <c r="X727" s="27"/>
      <c r="Y727" s="29"/>
      <c r="Z727" s="14"/>
      <c r="AA727" s="27"/>
      <c r="AB727" s="27"/>
      <c r="AC727" s="27"/>
      <c r="AD727" s="14"/>
      <c r="AE727" s="14"/>
      <c r="AF727" s="14"/>
    </row>
    <row r="728" ht="14.25" customHeight="1">
      <c r="A728" s="14"/>
      <c r="B728" s="14"/>
      <c r="C728" s="27"/>
      <c r="D728" s="14"/>
      <c r="F728" s="27"/>
      <c r="G728" s="14"/>
      <c r="H728" s="14"/>
      <c r="I728" s="14"/>
      <c r="J728" s="27"/>
      <c r="K728" s="27"/>
      <c r="L728" s="27"/>
      <c r="M728" s="27"/>
      <c r="N728" s="27"/>
      <c r="O728" s="27"/>
      <c r="P728" s="27"/>
      <c r="Q728" s="27"/>
      <c r="R728" s="14"/>
      <c r="S728" s="14"/>
      <c r="T728" s="14"/>
      <c r="U728" s="14"/>
      <c r="V728" s="66"/>
      <c r="W728" s="14"/>
      <c r="X728" s="27"/>
      <c r="Y728" s="29"/>
      <c r="Z728" s="14"/>
      <c r="AA728" s="27"/>
      <c r="AB728" s="27"/>
      <c r="AC728" s="27"/>
      <c r="AD728" s="14"/>
      <c r="AE728" s="14"/>
      <c r="AF728" s="14"/>
    </row>
    <row r="729" ht="14.25" customHeight="1">
      <c r="A729" s="14"/>
      <c r="B729" s="14"/>
      <c r="C729" s="27"/>
      <c r="D729" s="14"/>
      <c r="F729" s="27"/>
      <c r="G729" s="14"/>
      <c r="H729" s="14"/>
      <c r="I729" s="14"/>
      <c r="J729" s="27"/>
      <c r="K729" s="27"/>
      <c r="L729" s="27"/>
      <c r="M729" s="27"/>
      <c r="N729" s="27"/>
      <c r="O729" s="27"/>
      <c r="P729" s="27"/>
      <c r="Q729" s="27"/>
      <c r="R729" s="14"/>
      <c r="S729" s="14"/>
      <c r="T729" s="14"/>
      <c r="U729" s="14"/>
      <c r="V729" s="66"/>
      <c r="W729" s="14"/>
      <c r="X729" s="27"/>
      <c r="Y729" s="29"/>
      <c r="Z729" s="14"/>
      <c r="AA729" s="27"/>
      <c r="AB729" s="27"/>
      <c r="AC729" s="27"/>
      <c r="AD729" s="14"/>
      <c r="AE729" s="14"/>
      <c r="AF729" s="14"/>
    </row>
    <row r="730" ht="14.25" customHeight="1">
      <c r="A730" s="14"/>
      <c r="B730" s="14"/>
      <c r="C730" s="27"/>
      <c r="D730" s="14"/>
      <c r="F730" s="27"/>
      <c r="G730" s="14"/>
      <c r="H730" s="14"/>
      <c r="I730" s="14"/>
      <c r="J730" s="27"/>
      <c r="K730" s="27"/>
      <c r="L730" s="27"/>
      <c r="M730" s="27"/>
      <c r="N730" s="27"/>
      <c r="O730" s="27"/>
      <c r="P730" s="27"/>
      <c r="Q730" s="27"/>
      <c r="R730" s="14"/>
      <c r="S730" s="14"/>
      <c r="T730" s="14"/>
      <c r="U730" s="14"/>
      <c r="V730" s="66"/>
      <c r="W730" s="14"/>
      <c r="X730" s="27"/>
      <c r="Y730" s="29"/>
      <c r="Z730" s="14"/>
      <c r="AA730" s="27"/>
      <c r="AB730" s="27"/>
      <c r="AC730" s="27"/>
      <c r="AD730" s="14"/>
      <c r="AE730" s="14"/>
      <c r="AF730" s="14"/>
    </row>
    <row r="731" ht="14.25" customHeight="1">
      <c r="A731" s="14"/>
      <c r="B731" s="14"/>
      <c r="C731" s="27"/>
      <c r="D731" s="14"/>
      <c r="F731" s="27"/>
      <c r="G731" s="14"/>
      <c r="H731" s="14"/>
      <c r="I731" s="14"/>
      <c r="J731" s="27"/>
      <c r="K731" s="27"/>
      <c r="L731" s="27"/>
      <c r="M731" s="27"/>
      <c r="N731" s="27"/>
      <c r="O731" s="27"/>
      <c r="P731" s="27"/>
      <c r="Q731" s="27"/>
      <c r="R731" s="14"/>
      <c r="S731" s="14"/>
      <c r="T731" s="14"/>
      <c r="U731" s="14"/>
      <c r="V731" s="66"/>
      <c r="W731" s="14"/>
      <c r="X731" s="27"/>
      <c r="Y731" s="29"/>
      <c r="Z731" s="14"/>
      <c r="AA731" s="27"/>
      <c r="AB731" s="27"/>
      <c r="AC731" s="27"/>
      <c r="AD731" s="14"/>
      <c r="AE731" s="14"/>
      <c r="AF731" s="14"/>
    </row>
    <row r="732" ht="14.25" customHeight="1">
      <c r="A732" s="14"/>
      <c r="B732" s="14"/>
      <c r="C732" s="27"/>
      <c r="D732" s="14"/>
      <c r="F732" s="27"/>
      <c r="G732" s="14"/>
      <c r="H732" s="14"/>
      <c r="I732" s="14"/>
      <c r="J732" s="27"/>
      <c r="K732" s="27"/>
      <c r="L732" s="27"/>
      <c r="M732" s="27"/>
      <c r="N732" s="27"/>
      <c r="O732" s="27"/>
      <c r="P732" s="27"/>
      <c r="Q732" s="27"/>
      <c r="R732" s="14"/>
      <c r="S732" s="14"/>
      <c r="T732" s="14"/>
      <c r="U732" s="14"/>
      <c r="V732" s="66"/>
      <c r="W732" s="14"/>
      <c r="X732" s="27"/>
      <c r="Y732" s="29"/>
      <c r="Z732" s="14"/>
      <c r="AA732" s="27"/>
      <c r="AB732" s="27"/>
      <c r="AC732" s="27"/>
      <c r="AD732" s="14"/>
      <c r="AE732" s="14"/>
      <c r="AF732" s="14"/>
    </row>
    <row r="733" ht="14.25" customHeight="1">
      <c r="A733" s="14"/>
      <c r="B733" s="14"/>
      <c r="C733" s="27"/>
      <c r="D733" s="14"/>
      <c r="F733" s="27"/>
      <c r="G733" s="14"/>
      <c r="H733" s="14"/>
      <c r="I733" s="14"/>
      <c r="J733" s="27"/>
      <c r="K733" s="27"/>
      <c r="L733" s="27"/>
      <c r="M733" s="27"/>
      <c r="N733" s="27"/>
      <c r="O733" s="27"/>
      <c r="P733" s="27"/>
      <c r="Q733" s="27"/>
      <c r="R733" s="14"/>
      <c r="S733" s="14"/>
      <c r="T733" s="14"/>
      <c r="U733" s="14"/>
      <c r="V733" s="66"/>
      <c r="W733" s="14"/>
      <c r="X733" s="27"/>
      <c r="Y733" s="29"/>
      <c r="Z733" s="14"/>
      <c r="AA733" s="27"/>
      <c r="AB733" s="27"/>
      <c r="AC733" s="27"/>
      <c r="AD733" s="14"/>
      <c r="AE733" s="14"/>
      <c r="AF733" s="14"/>
    </row>
    <row r="734" ht="14.25" customHeight="1">
      <c r="A734" s="14"/>
      <c r="B734" s="14"/>
      <c r="C734" s="27"/>
      <c r="D734" s="14"/>
      <c r="F734" s="27"/>
      <c r="G734" s="14"/>
      <c r="H734" s="14"/>
      <c r="I734" s="14"/>
      <c r="J734" s="27"/>
      <c r="K734" s="27"/>
      <c r="L734" s="27"/>
      <c r="M734" s="27"/>
      <c r="N734" s="27"/>
      <c r="O734" s="27"/>
      <c r="P734" s="27"/>
      <c r="Q734" s="27"/>
      <c r="R734" s="14"/>
      <c r="S734" s="14"/>
      <c r="T734" s="14"/>
      <c r="U734" s="14"/>
      <c r="V734" s="66"/>
      <c r="W734" s="14"/>
      <c r="X734" s="27"/>
      <c r="Y734" s="29"/>
      <c r="Z734" s="14"/>
      <c r="AA734" s="27"/>
      <c r="AB734" s="27"/>
      <c r="AC734" s="27"/>
      <c r="AD734" s="14"/>
      <c r="AE734" s="14"/>
      <c r="AF734" s="14"/>
    </row>
    <row r="735" ht="14.25" customHeight="1">
      <c r="A735" s="14"/>
      <c r="B735" s="14"/>
      <c r="C735" s="27"/>
      <c r="D735" s="14"/>
      <c r="F735" s="27"/>
      <c r="G735" s="14"/>
      <c r="H735" s="14"/>
      <c r="I735" s="14"/>
      <c r="J735" s="27"/>
      <c r="K735" s="27"/>
      <c r="L735" s="27"/>
      <c r="M735" s="27"/>
      <c r="N735" s="27"/>
      <c r="O735" s="27"/>
      <c r="P735" s="27"/>
      <c r="Q735" s="27"/>
      <c r="R735" s="14"/>
      <c r="S735" s="14"/>
      <c r="T735" s="14"/>
      <c r="U735" s="14"/>
      <c r="V735" s="66"/>
      <c r="W735" s="14"/>
      <c r="X735" s="27"/>
      <c r="Y735" s="29"/>
      <c r="Z735" s="14"/>
      <c r="AA735" s="27"/>
      <c r="AB735" s="27"/>
      <c r="AC735" s="27"/>
      <c r="AD735" s="14"/>
      <c r="AE735" s="14"/>
      <c r="AF735" s="14"/>
    </row>
    <row r="736" ht="14.25" customHeight="1">
      <c r="A736" s="14"/>
      <c r="B736" s="14"/>
      <c r="C736" s="27"/>
      <c r="D736" s="14"/>
      <c r="F736" s="27"/>
      <c r="G736" s="14"/>
      <c r="H736" s="14"/>
      <c r="I736" s="14"/>
      <c r="J736" s="27"/>
      <c r="K736" s="27"/>
      <c r="L736" s="27"/>
      <c r="M736" s="27"/>
      <c r="N736" s="27"/>
      <c r="O736" s="27"/>
      <c r="P736" s="27"/>
      <c r="Q736" s="27"/>
      <c r="R736" s="14"/>
      <c r="S736" s="14"/>
      <c r="T736" s="14"/>
      <c r="U736" s="14"/>
      <c r="V736" s="66"/>
      <c r="W736" s="14"/>
      <c r="X736" s="27"/>
      <c r="Y736" s="29"/>
      <c r="Z736" s="14"/>
      <c r="AA736" s="27"/>
      <c r="AB736" s="27"/>
      <c r="AC736" s="27"/>
      <c r="AD736" s="14"/>
      <c r="AE736" s="14"/>
      <c r="AF736" s="14"/>
    </row>
    <row r="737" ht="14.25" customHeight="1">
      <c r="A737" s="14"/>
      <c r="B737" s="14"/>
      <c r="C737" s="27"/>
      <c r="D737" s="14"/>
      <c r="F737" s="27"/>
      <c r="G737" s="14"/>
      <c r="H737" s="14"/>
      <c r="I737" s="14"/>
      <c r="J737" s="27"/>
      <c r="K737" s="27"/>
      <c r="L737" s="27"/>
      <c r="M737" s="27"/>
      <c r="N737" s="27"/>
      <c r="O737" s="27"/>
      <c r="P737" s="27"/>
      <c r="Q737" s="27"/>
      <c r="R737" s="14"/>
      <c r="S737" s="14"/>
      <c r="T737" s="14"/>
      <c r="U737" s="14"/>
      <c r="V737" s="66"/>
      <c r="W737" s="14"/>
      <c r="X737" s="27"/>
      <c r="Y737" s="29"/>
      <c r="Z737" s="14"/>
      <c r="AA737" s="27"/>
      <c r="AB737" s="27"/>
      <c r="AC737" s="27"/>
      <c r="AD737" s="14"/>
      <c r="AE737" s="14"/>
      <c r="AF737" s="14"/>
    </row>
    <row r="738" ht="14.25" customHeight="1">
      <c r="A738" s="14"/>
      <c r="B738" s="14"/>
      <c r="C738" s="27"/>
      <c r="D738" s="14"/>
      <c r="F738" s="27"/>
      <c r="G738" s="14"/>
      <c r="H738" s="14"/>
      <c r="I738" s="14"/>
      <c r="J738" s="27"/>
      <c r="K738" s="27"/>
      <c r="L738" s="27"/>
      <c r="M738" s="27"/>
      <c r="N738" s="27"/>
      <c r="O738" s="27"/>
      <c r="P738" s="27"/>
      <c r="Q738" s="27"/>
      <c r="R738" s="14"/>
      <c r="S738" s="14"/>
      <c r="T738" s="14"/>
      <c r="U738" s="14"/>
      <c r="V738" s="66"/>
      <c r="W738" s="14"/>
      <c r="X738" s="27"/>
      <c r="Y738" s="29"/>
      <c r="Z738" s="14"/>
      <c r="AA738" s="27"/>
      <c r="AB738" s="27"/>
      <c r="AC738" s="27"/>
      <c r="AD738" s="14"/>
      <c r="AE738" s="14"/>
      <c r="AF738" s="14"/>
    </row>
    <row r="739" ht="14.25" customHeight="1">
      <c r="A739" s="14"/>
      <c r="B739" s="14"/>
      <c r="C739" s="27"/>
      <c r="D739" s="14"/>
      <c r="F739" s="27"/>
      <c r="G739" s="14"/>
      <c r="H739" s="14"/>
      <c r="I739" s="14"/>
      <c r="J739" s="27"/>
      <c r="K739" s="27"/>
      <c r="L739" s="27"/>
      <c r="M739" s="27"/>
      <c r="N739" s="27"/>
      <c r="O739" s="27"/>
      <c r="P739" s="27"/>
      <c r="Q739" s="27"/>
      <c r="R739" s="14"/>
      <c r="S739" s="14"/>
      <c r="T739" s="14"/>
      <c r="U739" s="14"/>
      <c r="V739" s="66"/>
      <c r="W739" s="14"/>
      <c r="X739" s="27"/>
      <c r="Y739" s="29"/>
      <c r="Z739" s="14"/>
      <c r="AA739" s="27"/>
      <c r="AB739" s="27"/>
      <c r="AC739" s="27"/>
      <c r="AD739" s="14"/>
      <c r="AE739" s="14"/>
      <c r="AF739" s="14"/>
    </row>
    <row r="740" ht="14.25" customHeight="1">
      <c r="A740" s="14"/>
      <c r="B740" s="14"/>
      <c r="C740" s="27"/>
      <c r="D740" s="14"/>
      <c r="F740" s="27"/>
      <c r="G740" s="14"/>
      <c r="H740" s="14"/>
      <c r="I740" s="14"/>
      <c r="J740" s="27"/>
      <c r="K740" s="27"/>
      <c r="L740" s="27"/>
      <c r="M740" s="27"/>
      <c r="N740" s="27"/>
      <c r="O740" s="27"/>
      <c r="P740" s="27"/>
      <c r="Q740" s="27"/>
      <c r="R740" s="14"/>
      <c r="S740" s="14"/>
      <c r="T740" s="14"/>
      <c r="U740" s="14"/>
      <c r="V740" s="66"/>
      <c r="W740" s="14"/>
      <c r="X740" s="27"/>
      <c r="Y740" s="29"/>
      <c r="Z740" s="14"/>
      <c r="AA740" s="27"/>
      <c r="AB740" s="27"/>
      <c r="AC740" s="27"/>
      <c r="AD740" s="14"/>
      <c r="AE740" s="14"/>
      <c r="AF740" s="14"/>
    </row>
    <row r="741" ht="14.25" customHeight="1">
      <c r="A741" s="14"/>
      <c r="B741" s="14"/>
      <c r="C741" s="27"/>
      <c r="D741" s="14"/>
      <c r="F741" s="27"/>
      <c r="G741" s="14"/>
      <c r="H741" s="14"/>
      <c r="I741" s="14"/>
      <c r="J741" s="27"/>
      <c r="K741" s="27"/>
      <c r="L741" s="27"/>
      <c r="M741" s="27"/>
      <c r="N741" s="27"/>
      <c r="O741" s="27"/>
      <c r="P741" s="27"/>
      <c r="Q741" s="27"/>
      <c r="R741" s="14"/>
      <c r="S741" s="14"/>
      <c r="T741" s="14"/>
      <c r="U741" s="14"/>
      <c r="V741" s="66"/>
      <c r="W741" s="14"/>
      <c r="X741" s="27"/>
      <c r="Y741" s="29"/>
      <c r="Z741" s="14"/>
      <c r="AA741" s="27"/>
      <c r="AB741" s="27"/>
      <c r="AC741" s="27"/>
      <c r="AD741" s="14"/>
      <c r="AE741" s="14"/>
      <c r="AF741" s="14"/>
    </row>
    <row r="742" ht="14.25" customHeight="1">
      <c r="A742" s="14"/>
      <c r="B742" s="14"/>
      <c r="C742" s="27"/>
      <c r="D742" s="14"/>
      <c r="F742" s="27"/>
      <c r="G742" s="14"/>
      <c r="H742" s="14"/>
      <c r="I742" s="14"/>
      <c r="J742" s="27"/>
      <c r="K742" s="27"/>
      <c r="L742" s="27"/>
      <c r="M742" s="27"/>
      <c r="N742" s="27"/>
      <c r="O742" s="27"/>
      <c r="P742" s="27"/>
      <c r="Q742" s="27"/>
      <c r="R742" s="14"/>
      <c r="S742" s="14"/>
      <c r="T742" s="14"/>
      <c r="U742" s="14"/>
      <c r="V742" s="66"/>
      <c r="W742" s="14"/>
      <c r="X742" s="27"/>
      <c r="Y742" s="29"/>
      <c r="Z742" s="14"/>
      <c r="AA742" s="27"/>
      <c r="AB742" s="27"/>
      <c r="AC742" s="27"/>
      <c r="AD742" s="14"/>
      <c r="AE742" s="14"/>
      <c r="AF742" s="14"/>
    </row>
    <row r="743" ht="14.25" customHeight="1">
      <c r="A743" s="14"/>
      <c r="B743" s="14"/>
      <c r="C743" s="27"/>
      <c r="D743" s="14"/>
      <c r="F743" s="27"/>
      <c r="G743" s="14"/>
      <c r="H743" s="14"/>
      <c r="I743" s="14"/>
      <c r="J743" s="27"/>
      <c r="K743" s="27"/>
      <c r="L743" s="27"/>
      <c r="M743" s="27"/>
      <c r="N743" s="27"/>
      <c r="O743" s="27"/>
      <c r="P743" s="27"/>
      <c r="Q743" s="27"/>
      <c r="R743" s="14"/>
      <c r="S743" s="14"/>
      <c r="T743" s="14"/>
      <c r="U743" s="14"/>
      <c r="V743" s="66"/>
      <c r="W743" s="14"/>
      <c r="X743" s="27"/>
      <c r="Y743" s="29"/>
      <c r="Z743" s="14"/>
      <c r="AA743" s="27"/>
      <c r="AB743" s="27"/>
      <c r="AC743" s="27"/>
      <c r="AD743" s="14"/>
      <c r="AE743" s="14"/>
      <c r="AF743" s="14"/>
    </row>
    <row r="744" ht="14.25" customHeight="1">
      <c r="A744" s="14"/>
      <c r="B744" s="14"/>
      <c r="C744" s="27"/>
      <c r="D744" s="14"/>
      <c r="F744" s="27"/>
      <c r="G744" s="14"/>
      <c r="H744" s="14"/>
      <c r="I744" s="14"/>
      <c r="J744" s="27"/>
      <c r="K744" s="27"/>
      <c r="L744" s="27"/>
      <c r="M744" s="27"/>
      <c r="N744" s="27"/>
      <c r="O744" s="27"/>
      <c r="P744" s="27"/>
      <c r="Q744" s="27"/>
      <c r="R744" s="14"/>
      <c r="S744" s="14"/>
      <c r="T744" s="14"/>
      <c r="U744" s="14"/>
      <c r="V744" s="66"/>
      <c r="W744" s="14"/>
      <c r="X744" s="27"/>
      <c r="Y744" s="29"/>
      <c r="Z744" s="14"/>
      <c r="AA744" s="27"/>
      <c r="AB744" s="27"/>
      <c r="AC744" s="27"/>
      <c r="AD744" s="14"/>
      <c r="AE744" s="14"/>
      <c r="AF744" s="14"/>
    </row>
    <row r="745" ht="14.25" customHeight="1">
      <c r="A745" s="14"/>
      <c r="B745" s="14"/>
      <c r="C745" s="27"/>
      <c r="D745" s="14"/>
      <c r="F745" s="27"/>
      <c r="G745" s="14"/>
      <c r="H745" s="14"/>
      <c r="I745" s="14"/>
      <c r="J745" s="27"/>
      <c r="K745" s="27"/>
      <c r="L745" s="27"/>
      <c r="M745" s="27"/>
      <c r="N745" s="27"/>
      <c r="O745" s="27"/>
      <c r="P745" s="27"/>
      <c r="Q745" s="27"/>
      <c r="R745" s="14"/>
      <c r="S745" s="14"/>
      <c r="T745" s="14"/>
      <c r="U745" s="14"/>
      <c r="V745" s="66"/>
      <c r="W745" s="14"/>
      <c r="X745" s="27"/>
      <c r="Y745" s="29"/>
      <c r="Z745" s="14"/>
      <c r="AA745" s="27"/>
      <c r="AB745" s="27"/>
      <c r="AC745" s="27"/>
      <c r="AD745" s="14"/>
      <c r="AE745" s="14"/>
      <c r="AF745" s="14"/>
    </row>
    <row r="746" ht="14.25" customHeight="1">
      <c r="A746" s="14"/>
      <c r="B746" s="14"/>
      <c r="C746" s="27"/>
      <c r="D746" s="14"/>
      <c r="F746" s="27"/>
      <c r="G746" s="14"/>
      <c r="H746" s="14"/>
      <c r="I746" s="14"/>
      <c r="J746" s="27"/>
      <c r="K746" s="27"/>
      <c r="L746" s="27"/>
      <c r="M746" s="27"/>
      <c r="N746" s="27"/>
      <c r="O746" s="27"/>
      <c r="P746" s="27"/>
      <c r="Q746" s="27"/>
      <c r="R746" s="14"/>
      <c r="S746" s="14"/>
      <c r="T746" s="14"/>
      <c r="U746" s="14"/>
      <c r="V746" s="66"/>
      <c r="W746" s="14"/>
      <c r="X746" s="27"/>
      <c r="Y746" s="29"/>
      <c r="Z746" s="14"/>
      <c r="AA746" s="27"/>
      <c r="AB746" s="27"/>
      <c r="AC746" s="27"/>
      <c r="AD746" s="14"/>
      <c r="AE746" s="14"/>
      <c r="AF746" s="14"/>
    </row>
    <row r="747" ht="14.25" customHeight="1">
      <c r="A747" s="14"/>
      <c r="B747" s="14"/>
      <c r="C747" s="27"/>
      <c r="D747" s="14"/>
      <c r="F747" s="27"/>
      <c r="G747" s="14"/>
      <c r="H747" s="14"/>
      <c r="I747" s="14"/>
      <c r="J747" s="27"/>
      <c r="K747" s="27"/>
      <c r="L747" s="27"/>
      <c r="M747" s="27"/>
      <c r="N747" s="27"/>
      <c r="O747" s="27"/>
      <c r="P747" s="27"/>
      <c r="Q747" s="27"/>
      <c r="R747" s="14"/>
      <c r="S747" s="14"/>
      <c r="T747" s="14"/>
      <c r="U747" s="14"/>
      <c r="V747" s="66"/>
      <c r="W747" s="14"/>
      <c r="X747" s="27"/>
      <c r="Y747" s="29"/>
      <c r="Z747" s="14"/>
      <c r="AA747" s="27"/>
      <c r="AB747" s="27"/>
      <c r="AC747" s="27"/>
      <c r="AD747" s="14"/>
      <c r="AE747" s="14"/>
      <c r="AF747" s="14"/>
    </row>
    <row r="748" ht="14.25" customHeight="1">
      <c r="A748" s="14"/>
      <c r="B748" s="14"/>
      <c r="C748" s="27"/>
      <c r="D748" s="14"/>
      <c r="F748" s="27"/>
      <c r="G748" s="14"/>
      <c r="H748" s="14"/>
      <c r="I748" s="14"/>
      <c r="J748" s="27"/>
      <c r="K748" s="27"/>
      <c r="L748" s="27"/>
      <c r="M748" s="27"/>
      <c r="N748" s="27"/>
      <c r="O748" s="27"/>
      <c r="P748" s="27"/>
      <c r="Q748" s="27"/>
      <c r="R748" s="14"/>
      <c r="S748" s="14"/>
      <c r="T748" s="14"/>
      <c r="U748" s="14"/>
      <c r="V748" s="66"/>
      <c r="W748" s="14"/>
      <c r="X748" s="27"/>
      <c r="Y748" s="29"/>
      <c r="Z748" s="14"/>
      <c r="AA748" s="27"/>
      <c r="AB748" s="27"/>
      <c r="AC748" s="27"/>
      <c r="AD748" s="14"/>
      <c r="AE748" s="14"/>
      <c r="AF748" s="14"/>
    </row>
    <row r="749" ht="14.25" customHeight="1">
      <c r="A749" s="14"/>
      <c r="B749" s="14"/>
      <c r="C749" s="27"/>
      <c r="D749" s="14"/>
      <c r="F749" s="27"/>
      <c r="G749" s="14"/>
      <c r="H749" s="14"/>
      <c r="I749" s="14"/>
      <c r="J749" s="27"/>
      <c r="K749" s="27"/>
      <c r="L749" s="27"/>
      <c r="M749" s="27"/>
      <c r="N749" s="27"/>
      <c r="O749" s="27"/>
      <c r="P749" s="27"/>
      <c r="Q749" s="27"/>
      <c r="R749" s="14"/>
      <c r="S749" s="14"/>
      <c r="T749" s="14"/>
      <c r="U749" s="14"/>
      <c r="V749" s="66"/>
      <c r="W749" s="14"/>
      <c r="X749" s="27"/>
      <c r="Y749" s="29"/>
      <c r="Z749" s="14"/>
      <c r="AA749" s="27"/>
      <c r="AB749" s="27"/>
      <c r="AC749" s="27"/>
      <c r="AD749" s="14"/>
      <c r="AE749" s="14"/>
      <c r="AF749" s="14"/>
    </row>
    <row r="750" ht="14.25" customHeight="1">
      <c r="A750" s="14"/>
      <c r="B750" s="14"/>
      <c r="C750" s="27"/>
      <c r="D750" s="14"/>
      <c r="F750" s="27"/>
      <c r="G750" s="14"/>
      <c r="H750" s="14"/>
      <c r="I750" s="14"/>
      <c r="J750" s="27"/>
      <c r="K750" s="27"/>
      <c r="L750" s="27"/>
      <c r="M750" s="27"/>
      <c r="N750" s="27"/>
      <c r="O750" s="27"/>
      <c r="P750" s="27"/>
      <c r="Q750" s="27"/>
      <c r="R750" s="14"/>
      <c r="S750" s="14"/>
      <c r="T750" s="14"/>
      <c r="U750" s="14"/>
      <c r="V750" s="66"/>
      <c r="W750" s="14"/>
      <c r="X750" s="27"/>
      <c r="Y750" s="29"/>
      <c r="Z750" s="14"/>
      <c r="AA750" s="27"/>
      <c r="AB750" s="27"/>
      <c r="AC750" s="27"/>
      <c r="AD750" s="14"/>
      <c r="AE750" s="14"/>
      <c r="AF750" s="14"/>
    </row>
    <row r="751" ht="14.25" customHeight="1">
      <c r="A751" s="14"/>
      <c r="B751" s="14"/>
      <c r="C751" s="27"/>
      <c r="D751" s="14"/>
      <c r="F751" s="27"/>
      <c r="G751" s="14"/>
      <c r="H751" s="14"/>
      <c r="I751" s="14"/>
      <c r="J751" s="27"/>
      <c r="K751" s="27"/>
      <c r="L751" s="27"/>
      <c r="M751" s="27"/>
      <c r="N751" s="27"/>
      <c r="O751" s="27"/>
      <c r="P751" s="27"/>
      <c r="Q751" s="27"/>
      <c r="R751" s="14"/>
      <c r="S751" s="14"/>
      <c r="T751" s="14"/>
      <c r="U751" s="14"/>
      <c r="V751" s="66"/>
      <c r="W751" s="14"/>
      <c r="X751" s="27"/>
      <c r="Y751" s="29"/>
      <c r="Z751" s="14"/>
      <c r="AA751" s="27"/>
      <c r="AB751" s="27"/>
      <c r="AC751" s="27"/>
      <c r="AD751" s="14"/>
      <c r="AE751" s="14"/>
      <c r="AF751" s="14"/>
    </row>
    <row r="752" ht="14.25" customHeight="1">
      <c r="A752" s="14"/>
      <c r="B752" s="14"/>
      <c r="C752" s="27"/>
      <c r="D752" s="14"/>
      <c r="F752" s="27"/>
      <c r="G752" s="14"/>
      <c r="H752" s="14"/>
      <c r="I752" s="14"/>
      <c r="J752" s="27"/>
      <c r="K752" s="27"/>
      <c r="L752" s="27"/>
      <c r="M752" s="27"/>
      <c r="N752" s="27"/>
      <c r="O752" s="27"/>
      <c r="P752" s="27"/>
      <c r="Q752" s="27"/>
      <c r="R752" s="14"/>
      <c r="S752" s="14"/>
      <c r="T752" s="14"/>
      <c r="U752" s="14"/>
      <c r="V752" s="66"/>
      <c r="W752" s="14"/>
      <c r="X752" s="27"/>
      <c r="Y752" s="29"/>
      <c r="Z752" s="14"/>
      <c r="AA752" s="27"/>
      <c r="AB752" s="27"/>
      <c r="AC752" s="27"/>
      <c r="AD752" s="14"/>
      <c r="AE752" s="14"/>
      <c r="AF752" s="14"/>
    </row>
    <row r="753" ht="14.25" customHeight="1">
      <c r="A753" s="14"/>
      <c r="B753" s="14"/>
      <c r="C753" s="27"/>
      <c r="D753" s="14"/>
      <c r="F753" s="27"/>
      <c r="G753" s="14"/>
      <c r="H753" s="14"/>
      <c r="I753" s="14"/>
      <c r="J753" s="27"/>
      <c r="K753" s="27"/>
      <c r="L753" s="27"/>
      <c r="M753" s="27"/>
      <c r="N753" s="27"/>
      <c r="O753" s="27"/>
      <c r="P753" s="27"/>
      <c r="Q753" s="27"/>
      <c r="R753" s="14"/>
      <c r="S753" s="14"/>
      <c r="T753" s="14"/>
      <c r="U753" s="14"/>
      <c r="V753" s="66"/>
      <c r="W753" s="14"/>
      <c r="X753" s="27"/>
      <c r="Y753" s="29"/>
      <c r="Z753" s="14"/>
      <c r="AA753" s="27"/>
      <c r="AB753" s="27"/>
      <c r="AC753" s="27"/>
      <c r="AD753" s="14"/>
      <c r="AE753" s="14"/>
      <c r="AF753" s="14"/>
    </row>
    <row r="754" ht="14.25" customHeight="1">
      <c r="A754" s="14"/>
      <c r="B754" s="14"/>
      <c r="C754" s="27"/>
      <c r="D754" s="14"/>
      <c r="F754" s="27"/>
      <c r="G754" s="14"/>
      <c r="H754" s="14"/>
      <c r="I754" s="14"/>
      <c r="J754" s="27"/>
      <c r="K754" s="27"/>
      <c r="L754" s="27"/>
      <c r="M754" s="27"/>
      <c r="N754" s="27"/>
      <c r="O754" s="27"/>
      <c r="P754" s="27"/>
      <c r="Q754" s="27"/>
      <c r="R754" s="14"/>
      <c r="S754" s="14"/>
      <c r="T754" s="14"/>
      <c r="U754" s="14"/>
      <c r="V754" s="66"/>
      <c r="W754" s="14"/>
      <c r="X754" s="27"/>
      <c r="Y754" s="29"/>
      <c r="Z754" s="14"/>
      <c r="AA754" s="27"/>
      <c r="AB754" s="27"/>
      <c r="AC754" s="27"/>
      <c r="AD754" s="14"/>
      <c r="AE754" s="14"/>
      <c r="AF754" s="14"/>
    </row>
    <row r="755" ht="14.25" customHeight="1">
      <c r="A755" s="14"/>
      <c r="B755" s="14"/>
      <c r="C755" s="27"/>
      <c r="D755" s="14"/>
      <c r="F755" s="27"/>
      <c r="G755" s="14"/>
      <c r="H755" s="14"/>
      <c r="I755" s="14"/>
      <c r="J755" s="27"/>
      <c r="K755" s="27"/>
      <c r="L755" s="27"/>
      <c r="M755" s="27"/>
      <c r="N755" s="27"/>
      <c r="O755" s="27"/>
      <c r="P755" s="27"/>
      <c r="Q755" s="27"/>
      <c r="R755" s="14"/>
      <c r="S755" s="14"/>
      <c r="T755" s="14"/>
      <c r="U755" s="14"/>
      <c r="V755" s="66"/>
      <c r="W755" s="14"/>
      <c r="X755" s="27"/>
      <c r="Y755" s="29"/>
      <c r="Z755" s="14"/>
      <c r="AA755" s="27"/>
      <c r="AB755" s="27"/>
      <c r="AC755" s="27"/>
      <c r="AD755" s="14"/>
      <c r="AE755" s="14"/>
      <c r="AF755" s="14"/>
    </row>
    <row r="756" ht="14.25" customHeight="1">
      <c r="A756" s="14"/>
      <c r="B756" s="14"/>
      <c r="C756" s="27"/>
      <c r="D756" s="14"/>
      <c r="F756" s="27"/>
      <c r="G756" s="14"/>
      <c r="H756" s="14"/>
      <c r="I756" s="14"/>
      <c r="J756" s="27"/>
      <c r="K756" s="27"/>
      <c r="L756" s="27"/>
      <c r="M756" s="27"/>
      <c r="N756" s="27"/>
      <c r="O756" s="27"/>
      <c r="P756" s="27"/>
      <c r="Q756" s="27"/>
      <c r="R756" s="14"/>
      <c r="S756" s="14"/>
      <c r="T756" s="14"/>
      <c r="U756" s="14"/>
      <c r="V756" s="66"/>
      <c r="W756" s="14"/>
      <c r="X756" s="27"/>
      <c r="Y756" s="29"/>
      <c r="Z756" s="14"/>
      <c r="AA756" s="27"/>
      <c r="AB756" s="27"/>
      <c r="AC756" s="27"/>
      <c r="AD756" s="14"/>
      <c r="AE756" s="14"/>
      <c r="AF756" s="14"/>
    </row>
    <row r="757" ht="14.25" customHeight="1">
      <c r="A757" s="14"/>
      <c r="B757" s="14"/>
      <c r="C757" s="27"/>
      <c r="D757" s="14"/>
      <c r="F757" s="27"/>
      <c r="G757" s="14"/>
      <c r="H757" s="14"/>
      <c r="I757" s="14"/>
      <c r="J757" s="27"/>
      <c r="K757" s="27"/>
      <c r="L757" s="27"/>
      <c r="M757" s="27"/>
      <c r="N757" s="27"/>
      <c r="O757" s="27"/>
      <c r="P757" s="27"/>
      <c r="Q757" s="27"/>
      <c r="R757" s="14"/>
      <c r="S757" s="14"/>
      <c r="T757" s="14"/>
      <c r="U757" s="14"/>
      <c r="V757" s="66"/>
      <c r="W757" s="14"/>
      <c r="X757" s="27"/>
      <c r="Y757" s="29"/>
      <c r="Z757" s="14"/>
      <c r="AA757" s="27"/>
      <c r="AB757" s="27"/>
      <c r="AC757" s="27"/>
      <c r="AD757" s="14"/>
      <c r="AE757" s="14"/>
      <c r="AF757" s="14"/>
    </row>
    <row r="758" ht="14.25" customHeight="1">
      <c r="A758" s="14"/>
      <c r="B758" s="14"/>
      <c r="C758" s="27"/>
      <c r="D758" s="14"/>
      <c r="F758" s="27"/>
      <c r="G758" s="14"/>
      <c r="H758" s="14"/>
      <c r="I758" s="14"/>
      <c r="J758" s="27"/>
      <c r="K758" s="27"/>
      <c r="L758" s="27"/>
      <c r="M758" s="27"/>
      <c r="N758" s="27"/>
      <c r="O758" s="27"/>
      <c r="P758" s="27"/>
      <c r="Q758" s="27"/>
      <c r="R758" s="14"/>
      <c r="S758" s="14"/>
      <c r="T758" s="14"/>
      <c r="U758" s="14"/>
      <c r="V758" s="66"/>
      <c r="W758" s="14"/>
      <c r="X758" s="27"/>
      <c r="Y758" s="29"/>
      <c r="Z758" s="14"/>
      <c r="AA758" s="27"/>
      <c r="AB758" s="27"/>
      <c r="AC758" s="27"/>
      <c r="AD758" s="14"/>
      <c r="AE758" s="14"/>
      <c r="AF758" s="14"/>
    </row>
    <row r="759" ht="14.25" customHeight="1">
      <c r="A759" s="14"/>
      <c r="B759" s="14"/>
      <c r="C759" s="27"/>
      <c r="D759" s="14"/>
      <c r="F759" s="27"/>
      <c r="G759" s="14"/>
      <c r="H759" s="14"/>
      <c r="I759" s="14"/>
      <c r="J759" s="27"/>
      <c r="K759" s="27"/>
      <c r="L759" s="27"/>
      <c r="M759" s="27"/>
      <c r="N759" s="27"/>
      <c r="O759" s="27"/>
      <c r="P759" s="27"/>
      <c r="Q759" s="27"/>
      <c r="R759" s="14"/>
      <c r="S759" s="14"/>
      <c r="T759" s="14"/>
      <c r="U759" s="14"/>
      <c r="V759" s="66"/>
      <c r="W759" s="14"/>
      <c r="X759" s="27"/>
      <c r="Y759" s="29"/>
      <c r="Z759" s="14"/>
      <c r="AA759" s="27"/>
      <c r="AB759" s="27"/>
      <c r="AC759" s="27"/>
      <c r="AD759" s="14"/>
      <c r="AE759" s="14"/>
      <c r="AF759" s="14"/>
    </row>
    <row r="760" ht="14.25" customHeight="1">
      <c r="A760" s="14"/>
      <c r="B760" s="14"/>
      <c r="C760" s="27"/>
      <c r="D760" s="14"/>
      <c r="F760" s="27"/>
      <c r="G760" s="14"/>
      <c r="H760" s="14"/>
      <c r="I760" s="14"/>
      <c r="J760" s="27"/>
      <c r="K760" s="27"/>
      <c r="L760" s="27"/>
      <c r="M760" s="27"/>
      <c r="N760" s="27"/>
      <c r="O760" s="27"/>
      <c r="P760" s="27"/>
      <c r="Q760" s="27"/>
      <c r="R760" s="14"/>
      <c r="S760" s="14"/>
      <c r="T760" s="14"/>
      <c r="U760" s="14"/>
      <c r="V760" s="66"/>
      <c r="W760" s="14"/>
      <c r="X760" s="27"/>
      <c r="Y760" s="29"/>
      <c r="Z760" s="14"/>
      <c r="AA760" s="27"/>
      <c r="AB760" s="27"/>
      <c r="AC760" s="27"/>
      <c r="AD760" s="14"/>
      <c r="AE760" s="14"/>
      <c r="AF760" s="14"/>
    </row>
    <row r="761" ht="14.25" customHeight="1">
      <c r="A761" s="14"/>
      <c r="B761" s="14"/>
      <c r="C761" s="27"/>
      <c r="D761" s="14"/>
      <c r="F761" s="27"/>
      <c r="G761" s="14"/>
      <c r="H761" s="14"/>
      <c r="I761" s="14"/>
      <c r="J761" s="27"/>
      <c r="K761" s="27"/>
      <c r="L761" s="27"/>
      <c r="M761" s="27"/>
      <c r="N761" s="27"/>
      <c r="O761" s="27"/>
      <c r="P761" s="27"/>
      <c r="Q761" s="27"/>
      <c r="R761" s="14"/>
      <c r="S761" s="14"/>
      <c r="T761" s="14"/>
      <c r="U761" s="14"/>
      <c r="V761" s="66"/>
      <c r="W761" s="14"/>
      <c r="X761" s="27"/>
      <c r="Y761" s="29"/>
      <c r="Z761" s="14"/>
      <c r="AA761" s="27"/>
      <c r="AB761" s="27"/>
      <c r="AC761" s="27"/>
      <c r="AD761" s="14"/>
      <c r="AE761" s="14"/>
      <c r="AF761" s="14"/>
    </row>
    <row r="762" ht="14.25" customHeight="1">
      <c r="A762" s="14"/>
      <c r="B762" s="14"/>
      <c r="C762" s="27"/>
      <c r="D762" s="14"/>
      <c r="F762" s="27"/>
      <c r="G762" s="14"/>
      <c r="H762" s="14"/>
      <c r="I762" s="14"/>
      <c r="J762" s="27"/>
      <c r="K762" s="27"/>
      <c r="L762" s="27"/>
      <c r="M762" s="27"/>
      <c r="N762" s="27"/>
      <c r="O762" s="27"/>
      <c r="P762" s="27"/>
      <c r="Q762" s="27"/>
      <c r="R762" s="14"/>
      <c r="S762" s="14"/>
      <c r="T762" s="14"/>
      <c r="U762" s="14"/>
      <c r="V762" s="66"/>
      <c r="W762" s="14"/>
      <c r="X762" s="27"/>
      <c r="Y762" s="29"/>
      <c r="Z762" s="14"/>
      <c r="AA762" s="27"/>
      <c r="AB762" s="27"/>
      <c r="AC762" s="27"/>
      <c r="AD762" s="14"/>
      <c r="AE762" s="14"/>
      <c r="AF762" s="14"/>
    </row>
    <row r="763" ht="14.25" customHeight="1">
      <c r="A763" s="14"/>
      <c r="B763" s="14"/>
      <c r="C763" s="27"/>
      <c r="D763" s="14"/>
      <c r="F763" s="27"/>
      <c r="G763" s="14"/>
      <c r="H763" s="14"/>
      <c r="I763" s="14"/>
      <c r="J763" s="27"/>
      <c r="K763" s="27"/>
      <c r="L763" s="27"/>
      <c r="M763" s="27"/>
      <c r="N763" s="27"/>
      <c r="O763" s="27"/>
      <c r="P763" s="27"/>
      <c r="Q763" s="27"/>
      <c r="R763" s="14"/>
      <c r="S763" s="14"/>
      <c r="T763" s="14"/>
      <c r="U763" s="14"/>
      <c r="V763" s="66"/>
      <c r="W763" s="14"/>
      <c r="X763" s="27"/>
      <c r="Y763" s="29"/>
      <c r="Z763" s="14"/>
      <c r="AA763" s="27"/>
      <c r="AB763" s="27"/>
      <c r="AC763" s="27"/>
      <c r="AD763" s="14"/>
      <c r="AE763" s="14"/>
      <c r="AF763" s="14"/>
    </row>
    <row r="764" ht="14.25" customHeight="1">
      <c r="A764" s="14"/>
      <c r="B764" s="14"/>
      <c r="C764" s="27"/>
      <c r="D764" s="14"/>
      <c r="F764" s="27"/>
      <c r="G764" s="14"/>
      <c r="H764" s="14"/>
      <c r="I764" s="14"/>
      <c r="J764" s="27"/>
      <c r="K764" s="27"/>
      <c r="L764" s="27"/>
      <c r="M764" s="27"/>
      <c r="N764" s="27"/>
      <c r="O764" s="27"/>
      <c r="P764" s="27"/>
      <c r="Q764" s="27"/>
      <c r="R764" s="14"/>
      <c r="S764" s="14"/>
      <c r="T764" s="14"/>
      <c r="U764" s="14"/>
      <c r="V764" s="66"/>
      <c r="W764" s="14"/>
      <c r="X764" s="27"/>
      <c r="Y764" s="29"/>
      <c r="Z764" s="14"/>
      <c r="AA764" s="27"/>
      <c r="AB764" s="27"/>
      <c r="AC764" s="27"/>
      <c r="AD764" s="14"/>
      <c r="AE764" s="14"/>
      <c r="AF764" s="14"/>
    </row>
    <row r="765" ht="14.25" customHeight="1">
      <c r="A765" s="14"/>
      <c r="B765" s="14"/>
      <c r="C765" s="27"/>
      <c r="D765" s="14"/>
      <c r="F765" s="27"/>
      <c r="G765" s="14"/>
      <c r="H765" s="14"/>
      <c r="I765" s="14"/>
      <c r="J765" s="27"/>
      <c r="K765" s="27"/>
      <c r="L765" s="27"/>
      <c r="M765" s="27"/>
      <c r="N765" s="27"/>
      <c r="O765" s="27"/>
      <c r="P765" s="27"/>
      <c r="Q765" s="27"/>
      <c r="R765" s="14"/>
      <c r="S765" s="14"/>
      <c r="T765" s="14"/>
      <c r="U765" s="14"/>
      <c r="V765" s="66"/>
      <c r="W765" s="14"/>
      <c r="X765" s="27"/>
      <c r="Y765" s="29"/>
      <c r="Z765" s="14"/>
      <c r="AA765" s="27"/>
      <c r="AB765" s="27"/>
      <c r="AC765" s="27"/>
      <c r="AD765" s="14"/>
      <c r="AE765" s="14"/>
      <c r="AF765" s="14"/>
    </row>
    <row r="766" ht="14.25" customHeight="1">
      <c r="A766" s="14"/>
      <c r="B766" s="14"/>
      <c r="C766" s="27"/>
      <c r="D766" s="14"/>
      <c r="F766" s="27"/>
      <c r="G766" s="14"/>
      <c r="H766" s="14"/>
      <c r="I766" s="14"/>
      <c r="J766" s="27"/>
      <c r="K766" s="27"/>
      <c r="L766" s="27"/>
      <c r="M766" s="27"/>
      <c r="N766" s="27"/>
      <c r="O766" s="27"/>
      <c r="P766" s="27"/>
      <c r="Q766" s="27"/>
      <c r="R766" s="14"/>
      <c r="S766" s="14"/>
      <c r="T766" s="14"/>
      <c r="U766" s="14"/>
      <c r="V766" s="66"/>
      <c r="W766" s="14"/>
      <c r="X766" s="27"/>
      <c r="Y766" s="29"/>
      <c r="Z766" s="14"/>
      <c r="AA766" s="27"/>
      <c r="AB766" s="27"/>
      <c r="AC766" s="27"/>
      <c r="AD766" s="14"/>
      <c r="AE766" s="14"/>
      <c r="AF766" s="14"/>
    </row>
    <row r="767" ht="14.25" customHeight="1">
      <c r="A767" s="14"/>
      <c r="B767" s="14"/>
      <c r="C767" s="27"/>
      <c r="D767" s="14"/>
      <c r="F767" s="27"/>
      <c r="G767" s="14"/>
      <c r="H767" s="14"/>
      <c r="I767" s="14"/>
      <c r="J767" s="27"/>
      <c r="K767" s="27"/>
      <c r="L767" s="27"/>
      <c r="M767" s="27"/>
      <c r="N767" s="27"/>
      <c r="O767" s="27"/>
      <c r="P767" s="27"/>
      <c r="Q767" s="27"/>
      <c r="R767" s="14"/>
      <c r="S767" s="14"/>
      <c r="T767" s="14"/>
      <c r="U767" s="14"/>
      <c r="V767" s="66"/>
      <c r="W767" s="14"/>
      <c r="X767" s="27"/>
      <c r="Y767" s="29"/>
      <c r="Z767" s="14"/>
      <c r="AA767" s="27"/>
      <c r="AB767" s="27"/>
      <c r="AC767" s="27"/>
      <c r="AD767" s="14"/>
      <c r="AE767" s="14"/>
      <c r="AF767" s="14"/>
    </row>
    <row r="768" ht="14.25" customHeight="1">
      <c r="A768" s="14"/>
      <c r="B768" s="14"/>
      <c r="C768" s="27"/>
      <c r="D768" s="14"/>
      <c r="F768" s="27"/>
      <c r="G768" s="14"/>
      <c r="H768" s="14"/>
      <c r="I768" s="14"/>
      <c r="J768" s="27"/>
      <c r="K768" s="27"/>
      <c r="L768" s="27"/>
      <c r="M768" s="27"/>
      <c r="N768" s="27"/>
      <c r="O768" s="27"/>
      <c r="P768" s="27"/>
      <c r="Q768" s="27"/>
      <c r="R768" s="14"/>
      <c r="S768" s="14"/>
      <c r="T768" s="14"/>
      <c r="U768" s="14"/>
      <c r="V768" s="66"/>
      <c r="W768" s="14"/>
      <c r="X768" s="27"/>
      <c r="Y768" s="29"/>
      <c r="Z768" s="14"/>
      <c r="AA768" s="27"/>
      <c r="AB768" s="27"/>
      <c r="AC768" s="27"/>
      <c r="AD768" s="14"/>
      <c r="AE768" s="14"/>
      <c r="AF768" s="14"/>
    </row>
    <row r="769" ht="14.25" customHeight="1">
      <c r="A769" s="14"/>
      <c r="B769" s="14"/>
      <c r="C769" s="27"/>
      <c r="D769" s="14"/>
      <c r="F769" s="27"/>
      <c r="G769" s="14"/>
      <c r="H769" s="14"/>
      <c r="I769" s="14"/>
      <c r="J769" s="27"/>
      <c r="K769" s="27"/>
      <c r="L769" s="27"/>
      <c r="M769" s="27"/>
      <c r="N769" s="27"/>
      <c r="O769" s="27"/>
      <c r="P769" s="27"/>
      <c r="Q769" s="27"/>
      <c r="R769" s="14"/>
      <c r="S769" s="14"/>
      <c r="T769" s="14"/>
      <c r="U769" s="14"/>
      <c r="V769" s="66"/>
      <c r="W769" s="14"/>
      <c r="X769" s="27"/>
      <c r="Y769" s="29"/>
      <c r="Z769" s="14"/>
      <c r="AA769" s="27"/>
      <c r="AB769" s="27"/>
      <c r="AC769" s="27"/>
      <c r="AD769" s="14"/>
      <c r="AE769" s="14"/>
      <c r="AF769" s="14"/>
    </row>
    <row r="770" ht="14.25" customHeight="1">
      <c r="A770" s="14"/>
      <c r="B770" s="14"/>
      <c r="C770" s="27"/>
      <c r="D770" s="14"/>
      <c r="F770" s="27"/>
      <c r="G770" s="14"/>
      <c r="H770" s="14"/>
      <c r="I770" s="14"/>
      <c r="J770" s="27"/>
      <c r="K770" s="27"/>
      <c r="L770" s="27"/>
      <c r="M770" s="27"/>
      <c r="N770" s="27"/>
      <c r="O770" s="27"/>
      <c r="P770" s="27"/>
      <c r="Q770" s="27"/>
      <c r="R770" s="14"/>
      <c r="S770" s="14"/>
      <c r="T770" s="14"/>
      <c r="U770" s="14"/>
      <c r="V770" s="66"/>
      <c r="W770" s="14"/>
      <c r="X770" s="27"/>
      <c r="Y770" s="29"/>
      <c r="Z770" s="14"/>
      <c r="AA770" s="27"/>
      <c r="AB770" s="27"/>
      <c r="AC770" s="27"/>
      <c r="AD770" s="14"/>
      <c r="AE770" s="14"/>
      <c r="AF770" s="14"/>
    </row>
    <row r="771" ht="14.25" customHeight="1">
      <c r="A771" s="14"/>
      <c r="B771" s="14"/>
      <c r="C771" s="27"/>
      <c r="D771" s="14"/>
      <c r="F771" s="27"/>
      <c r="G771" s="14"/>
      <c r="H771" s="14"/>
      <c r="I771" s="14"/>
      <c r="J771" s="27"/>
      <c r="K771" s="27"/>
      <c r="L771" s="27"/>
      <c r="M771" s="27"/>
      <c r="N771" s="27"/>
      <c r="O771" s="27"/>
      <c r="P771" s="27"/>
      <c r="Q771" s="27"/>
      <c r="R771" s="14"/>
      <c r="S771" s="14"/>
      <c r="T771" s="14"/>
      <c r="U771" s="14"/>
      <c r="V771" s="66"/>
      <c r="W771" s="14"/>
      <c r="X771" s="27"/>
      <c r="Y771" s="29"/>
      <c r="Z771" s="14"/>
      <c r="AA771" s="27"/>
      <c r="AB771" s="27"/>
      <c r="AC771" s="27"/>
      <c r="AD771" s="14"/>
      <c r="AE771" s="14"/>
      <c r="AF771" s="14"/>
    </row>
    <row r="772" ht="14.25" customHeight="1">
      <c r="A772" s="14"/>
      <c r="B772" s="14"/>
      <c r="C772" s="27"/>
      <c r="D772" s="14"/>
      <c r="F772" s="27"/>
      <c r="G772" s="14"/>
      <c r="H772" s="14"/>
      <c r="I772" s="14"/>
      <c r="J772" s="27"/>
      <c r="K772" s="27"/>
      <c r="L772" s="27"/>
      <c r="M772" s="27"/>
      <c r="N772" s="27"/>
      <c r="O772" s="27"/>
      <c r="P772" s="27"/>
      <c r="Q772" s="27"/>
      <c r="R772" s="14"/>
      <c r="S772" s="14"/>
      <c r="T772" s="14"/>
      <c r="U772" s="14"/>
      <c r="V772" s="66"/>
      <c r="W772" s="14"/>
      <c r="X772" s="27"/>
      <c r="Y772" s="29"/>
      <c r="Z772" s="14"/>
      <c r="AA772" s="27"/>
      <c r="AB772" s="27"/>
      <c r="AC772" s="27"/>
      <c r="AD772" s="14"/>
      <c r="AE772" s="14"/>
      <c r="AF772" s="14"/>
    </row>
    <row r="773" ht="14.25" customHeight="1">
      <c r="A773" s="14"/>
      <c r="B773" s="14"/>
      <c r="C773" s="27"/>
      <c r="D773" s="14"/>
      <c r="F773" s="27"/>
      <c r="G773" s="14"/>
      <c r="H773" s="14"/>
      <c r="I773" s="14"/>
      <c r="J773" s="27"/>
      <c r="K773" s="27"/>
      <c r="L773" s="27"/>
      <c r="M773" s="27"/>
      <c r="N773" s="27"/>
      <c r="O773" s="27"/>
      <c r="P773" s="27"/>
      <c r="Q773" s="27"/>
      <c r="R773" s="14"/>
      <c r="S773" s="14"/>
      <c r="T773" s="14"/>
      <c r="U773" s="14"/>
      <c r="V773" s="66"/>
      <c r="W773" s="14"/>
      <c r="X773" s="27"/>
      <c r="Y773" s="29"/>
      <c r="Z773" s="14"/>
      <c r="AA773" s="27"/>
      <c r="AB773" s="27"/>
      <c r="AC773" s="27"/>
      <c r="AD773" s="14"/>
      <c r="AE773" s="14"/>
      <c r="AF773" s="14"/>
    </row>
    <row r="774" ht="14.25" customHeight="1">
      <c r="A774" s="14"/>
      <c r="B774" s="14"/>
      <c r="C774" s="27"/>
      <c r="D774" s="14"/>
      <c r="F774" s="27"/>
      <c r="G774" s="14"/>
      <c r="H774" s="14"/>
      <c r="I774" s="14"/>
      <c r="J774" s="27"/>
      <c r="K774" s="27"/>
      <c r="L774" s="27"/>
      <c r="M774" s="27"/>
      <c r="N774" s="27"/>
      <c r="O774" s="27"/>
      <c r="P774" s="27"/>
      <c r="Q774" s="27"/>
      <c r="R774" s="14"/>
      <c r="S774" s="14"/>
      <c r="T774" s="14"/>
      <c r="U774" s="14"/>
      <c r="V774" s="66"/>
      <c r="W774" s="14"/>
      <c r="X774" s="27"/>
      <c r="Y774" s="29"/>
      <c r="Z774" s="14"/>
      <c r="AA774" s="27"/>
      <c r="AB774" s="27"/>
      <c r="AC774" s="27"/>
      <c r="AD774" s="14"/>
      <c r="AE774" s="14"/>
      <c r="AF774" s="14"/>
    </row>
    <row r="775" ht="14.25" customHeight="1">
      <c r="A775" s="14"/>
      <c r="B775" s="14"/>
      <c r="C775" s="27"/>
      <c r="D775" s="14"/>
      <c r="F775" s="27"/>
      <c r="G775" s="14"/>
      <c r="H775" s="14"/>
      <c r="I775" s="14"/>
      <c r="J775" s="27"/>
      <c r="K775" s="27"/>
      <c r="L775" s="27"/>
      <c r="M775" s="27"/>
      <c r="N775" s="27"/>
      <c r="O775" s="27"/>
      <c r="P775" s="27"/>
      <c r="Q775" s="27"/>
      <c r="R775" s="14"/>
      <c r="S775" s="14"/>
      <c r="T775" s="14"/>
      <c r="U775" s="14"/>
      <c r="V775" s="66"/>
      <c r="W775" s="14"/>
      <c r="X775" s="27"/>
      <c r="Y775" s="29"/>
      <c r="Z775" s="14"/>
      <c r="AA775" s="27"/>
      <c r="AB775" s="27"/>
      <c r="AC775" s="27"/>
      <c r="AD775" s="14"/>
      <c r="AE775" s="14"/>
      <c r="AF775" s="14"/>
    </row>
    <row r="776" ht="14.25" customHeight="1">
      <c r="A776" s="14"/>
      <c r="B776" s="14"/>
      <c r="C776" s="27"/>
      <c r="D776" s="14"/>
      <c r="F776" s="27"/>
      <c r="G776" s="14"/>
      <c r="H776" s="14"/>
      <c r="I776" s="14"/>
      <c r="J776" s="27"/>
      <c r="K776" s="27"/>
      <c r="L776" s="27"/>
      <c r="M776" s="27"/>
      <c r="N776" s="27"/>
      <c r="O776" s="27"/>
      <c r="P776" s="27"/>
      <c r="Q776" s="27"/>
      <c r="R776" s="14"/>
      <c r="S776" s="14"/>
      <c r="T776" s="14"/>
      <c r="U776" s="14"/>
      <c r="V776" s="66"/>
      <c r="W776" s="14"/>
      <c r="X776" s="27"/>
      <c r="Y776" s="29"/>
      <c r="Z776" s="14"/>
      <c r="AA776" s="27"/>
      <c r="AB776" s="27"/>
      <c r="AC776" s="27"/>
      <c r="AD776" s="14"/>
      <c r="AE776" s="14"/>
      <c r="AF776" s="14"/>
    </row>
    <row r="777" ht="14.25" customHeight="1">
      <c r="A777" s="14"/>
      <c r="B777" s="14"/>
      <c r="C777" s="27"/>
      <c r="D777" s="14"/>
      <c r="F777" s="27"/>
      <c r="G777" s="14"/>
      <c r="H777" s="14"/>
      <c r="I777" s="14"/>
      <c r="J777" s="27"/>
      <c r="K777" s="27"/>
      <c r="L777" s="27"/>
      <c r="M777" s="27"/>
      <c r="N777" s="27"/>
      <c r="O777" s="27"/>
      <c r="P777" s="27"/>
      <c r="Q777" s="27"/>
      <c r="R777" s="14"/>
      <c r="S777" s="14"/>
      <c r="T777" s="14"/>
      <c r="U777" s="14"/>
      <c r="V777" s="66"/>
      <c r="W777" s="14"/>
      <c r="X777" s="27"/>
      <c r="Y777" s="29"/>
      <c r="Z777" s="14"/>
      <c r="AA777" s="27"/>
      <c r="AB777" s="27"/>
      <c r="AC777" s="27"/>
      <c r="AD777" s="14"/>
      <c r="AE777" s="14"/>
      <c r="AF777" s="14"/>
    </row>
    <row r="778" ht="14.25" customHeight="1">
      <c r="A778" s="14"/>
      <c r="B778" s="14"/>
      <c r="C778" s="27"/>
      <c r="D778" s="14"/>
      <c r="F778" s="27"/>
      <c r="G778" s="14"/>
      <c r="H778" s="14"/>
      <c r="I778" s="14"/>
      <c r="J778" s="27"/>
      <c r="K778" s="27"/>
      <c r="L778" s="27"/>
      <c r="M778" s="27"/>
      <c r="N778" s="27"/>
      <c r="O778" s="27"/>
      <c r="P778" s="27"/>
      <c r="Q778" s="27"/>
      <c r="R778" s="14"/>
      <c r="S778" s="14"/>
      <c r="T778" s="14"/>
      <c r="U778" s="14"/>
      <c r="V778" s="66"/>
      <c r="W778" s="14"/>
      <c r="X778" s="27"/>
      <c r="Y778" s="29"/>
      <c r="Z778" s="14"/>
      <c r="AA778" s="27"/>
      <c r="AB778" s="27"/>
      <c r="AC778" s="27"/>
      <c r="AD778" s="14"/>
      <c r="AE778" s="14"/>
      <c r="AF778" s="14"/>
    </row>
    <row r="779" ht="14.25" customHeight="1">
      <c r="A779" s="14"/>
      <c r="B779" s="14"/>
      <c r="C779" s="27"/>
      <c r="D779" s="14"/>
      <c r="F779" s="27"/>
      <c r="G779" s="14"/>
      <c r="H779" s="14"/>
      <c r="I779" s="14"/>
      <c r="J779" s="27"/>
      <c r="K779" s="27"/>
      <c r="L779" s="27"/>
      <c r="M779" s="27"/>
      <c r="N779" s="27"/>
      <c r="O779" s="27"/>
      <c r="P779" s="27"/>
      <c r="Q779" s="27"/>
      <c r="R779" s="14"/>
      <c r="S779" s="14"/>
      <c r="T779" s="14"/>
      <c r="U779" s="14"/>
      <c r="V779" s="66"/>
      <c r="W779" s="14"/>
      <c r="X779" s="27"/>
      <c r="Y779" s="29"/>
      <c r="Z779" s="14"/>
      <c r="AA779" s="27"/>
      <c r="AB779" s="27"/>
      <c r="AC779" s="27"/>
      <c r="AD779" s="14"/>
      <c r="AE779" s="14"/>
      <c r="AF779" s="14"/>
    </row>
    <row r="780" ht="14.25" customHeight="1">
      <c r="A780" s="14"/>
      <c r="B780" s="14"/>
      <c r="C780" s="27"/>
      <c r="D780" s="14"/>
      <c r="F780" s="27"/>
      <c r="G780" s="14"/>
      <c r="H780" s="14"/>
      <c r="I780" s="14"/>
      <c r="J780" s="27"/>
      <c r="K780" s="27"/>
      <c r="L780" s="27"/>
      <c r="M780" s="27"/>
      <c r="N780" s="27"/>
      <c r="O780" s="27"/>
      <c r="P780" s="27"/>
      <c r="Q780" s="27"/>
      <c r="R780" s="14"/>
      <c r="S780" s="14"/>
      <c r="T780" s="14"/>
      <c r="U780" s="14"/>
      <c r="V780" s="66"/>
      <c r="W780" s="14"/>
      <c r="X780" s="27"/>
      <c r="Y780" s="29"/>
      <c r="Z780" s="14"/>
      <c r="AA780" s="27"/>
      <c r="AB780" s="27"/>
      <c r="AC780" s="27"/>
      <c r="AD780" s="14"/>
      <c r="AE780" s="14"/>
      <c r="AF780" s="14"/>
    </row>
    <row r="781" ht="14.25" customHeight="1">
      <c r="A781" s="14"/>
      <c r="B781" s="14"/>
      <c r="C781" s="27"/>
      <c r="D781" s="14"/>
      <c r="F781" s="27"/>
      <c r="G781" s="14"/>
      <c r="H781" s="14"/>
      <c r="I781" s="14"/>
      <c r="J781" s="27"/>
      <c r="K781" s="27"/>
      <c r="L781" s="27"/>
      <c r="M781" s="27"/>
      <c r="N781" s="27"/>
      <c r="O781" s="27"/>
      <c r="P781" s="27"/>
      <c r="Q781" s="27"/>
      <c r="R781" s="14"/>
      <c r="S781" s="14"/>
      <c r="T781" s="14"/>
      <c r="U781" s="14"/>
      <c r="V781" s="66"/>
      <c r="W781" s="14"/>
      <c r="X781" s="27"/>
      <c r="Y781" s="29"/>
      <c r="Z781" s="14"/>
      <c r="AA781" s="27"/>
      <c r="AB781" s="27"/>
      <c r="AC781" s="27"/>
      <c r="AD781" s="14"/>
      <c r="AE781" s="14"/>
      <c r="AF781" s="14"/>
    </row>
    <row r="782" ht="14.25" customHeight="1">
      <c r="A782" s="14"/>
      <c r="B782" s="14"/>
      <c r="C782" s="27"/>
      <c r="D782" s="14"/>
      <c r="F782" s="27"/>
      <c r="G782" s="14"/>
      <c r="H782" s="14"/>
      <c r="I782" s="14"/>
      <c r="J782" s="27"/>
      <c r="K782" s="27"/>
      <c r="L782" s="27"/>
      <c r="M782" s="27"/>
      <c r="N782" s="27"/>
      <c r="O782" s="27"/>
      <c r="P782" s="27"/>
      <c r="Q782" s="27"/>
      <c r="R782" s="14"/>
      <c r="S782" s="14"/>
      <c r="T782" s="14"/>
      <c r="U782" s="14"/>
      <c r="V782" s="66"/>
      <c r="W782" s="14"/>
      <c r="X782" s="27"/>
      <c r="Y782" s="29"/>
      <c r="Z782" s="14"/>
      <c r="AA782" s="27"/>
      <c r="AB782" s="27"/>
      <c r="AC782" s="27"/>
      <c r="AD782" s="14"/>
      <c r="AE782" s="14"/>
      <c r="AF782" s="14"/>
    </row>
    <row r="783" ht="14.25" customHeight="1">
      <c r="A783" s="14"/>
      <c r="B783" s="14"/>
      <c r="C783" s="27"/>
      <c r="D783" s="14"/>
      <c r="F783" s="27"/>
      <c r="G783" s="14"/>
      <c r="H783" s="14"/>
      <c r="I783" s="14"/>
      <c r="J783" s="27"/>
      <c r="K783" s="27"/>
      <c r="L783" s="27"/>
      <c r="M783" s="27"/>
      <c r="N783" s="27"/>
      <c r="O783" s="27"/>
      <c r="P783" s="27"/>
      <c r="Q783" s="27"/>
      <c r="R783" s="14"/>
      <c r="S783" s="14"/>
      <c r="T783" s="14"/>
      <c r="U783" s="14"/>
      <c r="V783" s="66"/>
      <c r="W783" s="14"/>
      <c r="X783" s="27"/>
      <c r="Y783" s="29"/>
      <c r="Z783" s="14"/>
      <c r="AA783" s="27"/>
      <c r="AB783" s="27"/>
      <c r="AC783" s="27"/>
      <c r="AD783" s="14"/>
      <c r="AE783" s="14"/>
      <c r="AF783" s="14"/>
    </row>
    <row r="784" ht="14.25" customHeight="1">
      <c r="A784" s="14"/>
      <c r="B784" s="14"/>
      <c r="C784" s="27"/>
      <c r="D784" s="14"/>
      <c r="F784" s="27"/>
      <c r="G784" s="14"/>
      <c r="H784" s="14"/>
      <c r="I784" s="14"/>
      <c r="J784" s="27"/>
      <c r="K784" s="27"/>
      <c r="L784" s="27"/>
      <c r="M784" s="27"/>
      <c r="N784" s="27"/>
      <c r="O784" s="27"/>
      <c r="P784" s="27"/>
      <c r="Q784" s="27"/>
      <c r="R784" s="14"/>
      <c r="S784" s="14"/>
      <c r="T784" s="14"/>
      <c r="U784" s="14"/>
      <c r="V784" s="66"/>
      <c r="W784" s="14"/>
      <c r="X784" s="27"/>
      <c r="Y784" s="29"/>
      <c r="Z784" s="14"/>
      <c r="AA784" s="27"/>
      <c r="AB784" s="27"/>
      <c r="AC784" s="27"/>
      <c r="AD784" s="14"/>
      <c r="AE784" s="14"/>
      <c r="AF784" s="14"/>
    </row>
    <row r="785" ht="14.25" customHeight="1">
      <c r="A785" s="14"/>
      <c r="B785" s="14"/>
      <c r="C785" s="27"/>
      <c r="D785" s="14"/>
      <c r="F785" s="27"/>
      <c r="G785" s="14"/>
      <c r="H785" s="14"/>
      <c r="I785" s="14"/>
      <c r="J785" s="27"/>
      <c r="K785" s="27"/>
      <c r="L785" s="27"/>
      <c r="M785" s="27"/>
      <c r="N785" s="27"/>
      <c r="O785" s="27"/>
      <c r="P785" s="27"/>
      <c r="Q785" s="27"/>
      <c r="R785" s="14"/>
      <c r="S785" s="14"/>
      <c r="T785" s="14"/>
      <c r="U785" s="14"/>
      <c r="V785" s="66"/>
      <c r="W785" s="14"/>
      <c r="X785" s="27"/>
      <c r="Y785" s="29"/>
      <c r="Z785" s="14"/>
      <c r="AA785" s="27"/>
      <c r="AB785" s="27"/>
      <c r="AC785" s="27"/>
      <c r="AD785" s="14"/>
      <c r="AE785" s="14"/>
      <c r="AF785" s="14"/>
    </row>
    <row r="786" ht="14.25" customHeight="1">
      <c r="A786" s="14"/>
      <c r="B786" s="14"/>
      <c r="C786" s="27"/>
      <c r="D786" s="14"/>
      <c r="F786" s="27"/>
      <c r="G786" s="14"/>
      <c r="H786" s="14"/>
      <c r="I786" s="14"/>
      <c r="J786" s="27"/>
      <c r="K786" s="27"/>
      <c r="L786" s="27"/>
      <c r="M786" s="27"/>
      <c r="N786" s="27"/>
      <c r="O786" s="27"/>
      <c r="P786" s="27"/>
      <c r="Q786" s="27"/>
      <c r="R786" s="14"/>
      <c r="S786" s="14"/>
      <c r="T786" s="14"/>
      <c r="U786" s="14"/>
      <c r="V786" s="66"/>
      <c r="W786" s="14"/>
      <c r="X786" s="27"/>
      <c r="Y786" s="29"/>
      <c r="Z786" s="14"/>
      <c r="AA786" s="27"/>
      <c r="AB786" s="27"/>
      <c r="AC786" s="27"/>
      <c r="AD786" s="14"/>
      <c r="AE786" s="14"/>
      <c r="AF786" s="14"/>
    </row>
    <row r="787" ht="14.25" customHeight="1">
      <c r="A787" s="14"/>
      <c r="B787" s="14"/>
      <c r="C787" s="27"/>
      <c r="D787" s="14"/>
      <c r="F787" s="27"/>
      <c r="G787" s="14"/>
      <c r="H787" s="14"/>
      <c r="I787" s="14"/>
      <c r="J787" s="27"/>
      <c r="K787" s="27"/>
      <c r="L787" s="27"/>
      <c r="M787" s="27"/>
      <c r="N787" s="27"/>
      <c r="O787" s="27"/>
      <c r="P787" s="27"/>
      <c r="Q787" s="27"/>
      <c r="R787" s="14"/>
      <c r="S787" s="14"/>
      <c r="T787" s="14"/>
      <c r="U787" s="14"/>
      <c r="V787" s="66"/>
      <c r="W787" s="14"/>
      <c r="X787" s="27"/>
      <c r="Y787" s="29"/>
      <c r="Z787" s="14"/>
      <c r="AA787" s="27"/>
      <c r="AB787" s="27"/>
      <c r="AC787" s="27"/>
      <c r="AD787" s="14"/>
      <c r="AE787" s="14"/>
      <c r="AF787" s="14"/>
    </row>
    <row r="788" ht="14.25" customHeight="1">
      <c r="A788" s="14"/>
      <c r="B788" s="14"/>
      <c r="C788" s="27"/>
      <c r="D788" s="14"/>
      <c r="F788" s="27"/>
      <c r="G788" s="14"/>
      <c r="H788" s="14"/>
      <c r="I788" s="14"/>
      <c r="J788" s="27"/>
      <c r="K788" s="27"/>
      <c r="L788" s="27"/>
      <c r="M788" s="27"/>
      <c r="N788" s="27"/>
      <c r="O788" s="27"/>
      <c r="P788" s="27"/>
      <c r="Q788" s="27"/>
      <c r="R788" s="14"/>
      <c r="S788" s="14"/>
      <c r="T788" s="14"/>
      <c r="U788" s="14"/>
      <c r="V788" s="66"/>
      <c r="W788" s="14"/>
      <c r="X788" s="27"/>
      <c r="Y788" s="29"/>
      <c r="Z788" s="14"/>
      <c r="AA788" s="27"/>
      <c r="AB788" s="27"/>
      <c r="AC788" s="27"/>
      <c r="AD788" s="14"/>
      <c r="AE788" s="14"/>
      <c r="AF788" s="14"/>
    </row>
    <row r="789" ht="14.25" customHeight="1">
      <c r="A789" s="14"/>
      <c r="B789" s="14"/>
      <c r="C789" s="27"/>
      <c r="D789" s="14"/>
      <c r="F789" s="27"/>
      <c r="G789" s="14"/>
      <c r="H789" s="14"/>
      <c r="I789" s="14"/>
      <c r="J789" s="27"/>
      <c r="K789" s="27"/>
      <c r="L789" s="27"/>
      <c r="M789" s="27"/>
      <c r="N789" s="27"/>
      <c r="O789" s="27"/>
      <c r="P789" s="27"/>
      <c r="Q789" s="27"/>
      <c r="R789" s="14"/>
      <c r="S789" s="14"/>
      <c r="T789" s="14"/>
      <c r="U789" s="14"/>
      <c r="V789" s="66"/>
      <c r="W789" s="14"/>
      <c r="X789" s="27"/>
      <c r="Y789" s="29"/>
      <c r="Z789" s="14"/>
      <c r="AA789" s="27"/>
      <c r="AB789" s="27"/>
      <c r="AC789" s="27"/>
      <c r="AD789" s="14"/>
      <c r="AE789" s="14"/>
      <c r="AF789" s="14"/>
    </row>
    <row r="790" ht="14.25" customHeight="1">
      <c r="A790" s="14"/>
      <c r="B790" s="14"/>
      <c r="C790" s="27"/>
      <c r="D790" s="14"/>
      <c r="F790" s="27"/>
      <c r="G790" s="14"/>
      <c r="H790" s="14"/>
      <c r="I790" s="14"/>
      <c r="J790" s="27"/>
      <c r="K790" s="27"/>
      <c r="L790" s="27"/>
      <c r="M790" s="27"/>
      <c r="N790" s="27"/>
      <c r="O790" s="27"/>
      <c r="P790" s="27"/>
      <c r="Q790" s="27"/>
      <c r="R790" s="14"/>
      <c r="S790" s="14"/>
      <c r="T790" s="14"/>
      <c r="U790" s="14"/>
      <c r="V790" s="66"/>
      <c r="W790" s="14"/>
      <c r="X790" s="27"/>
      <c r="Y790" s="29"/>
      <c r="Z790" s="14"/>
      <c r="AA790" s="27"/>
      <c r="AB790" s="27"/>
      <c r="AC790" s="27"/>
      <c r="AD790" s="14"/>
      <c r="AE790" s="14"/>
      <c r="AF790" s="14"/>
    </row>
    <row r="791" ht="14.25" customHeight="1">
      <c r="A791" s="14"/>
      <c r="B791" s="14"/>
      <c r="C791" s="27"/>
      <c r="D791" s="14"/>
      <c r="F791" s="27"/>
      <c r="G791" s="14"/>
      <c r="H791" s="14"/>
      <c r="I791" s="14"/>
      <c r="J791" s="27"/>
      <c r="K791" s="27"/>
      <c r="L791" s="27"/>
      <c r="M791" s="27"/>
      <c r="N791" s="27"/>
      <c r="O791" s="27"/>
      <c r="P791" s="27"/>
      <c r="Q791" s="27"/>
      <c r="R791" s="14"/>
      <c r="S791" s="14"/>
      <c r="T791" s="14"/>
      <c r="U791" s="14"/>
      <c r="V791" s="66"/>
      <c r="W791" s="14"/>
      <c r="X791" s="27"/>
      <c r="Y791" s="29"/>
      <c r="Z791" s="14"/>
      <c r="AA791" s="27"/>
      <c r="AB791" s="27"/>
      <c r="AC791" s="27"/>
      <c r="AD791" s="14"/>
      <c r="AE791" s="14"/>
      <c r="AF791" s="14"/>
    </row>
    <row r="792" ht="14.25" customHeight="1">
      <c r="A792" s="14"/>
      <c r="B792" s="14"/>
      <c r="C792" s="27"/>
      <c r="D792" s="14"/>
      <c r="F792" s="27"/>
      <c r="G792" s="14"/>
      <c r="H792" s="14"/>
      <c r="I792" s="14"/>
      <c r="J792" s="27"/>
      <c r="K792" s="27"/>
      <c r="L792" s="27"/>
      <c r="M792" s="27"/>
      <c r="N792" s="27"/>
      <c r="O792" s="27"/>
      <c r="P792" s="27"/>
      <c r="Q792" s="27"/>
      <c r="R792" s="14"/>
      <c r="S792" s="14"/>
      <c r="T792" s="14"/>
      <c r="U792" s="14"/>
      <c r="V792" s="66"/>
      <c r="W792" s="14"/>
      <c r="X792" s="27"/>
      <c r="Y792" s="29"/>
      <c r="Z792" s="14"/>
      <c r="AA792" s="27"/>
      <c r="AB792" s="27"/>
      <c r="AC792" s="27"/>
      <c r="AD792" s="14"/>
      <c r="AE792" s="14"/>
      <c r="AF792" s="14"/>
    </row>
    <row r="793" ht="14.25" customHeight="1">
      <c r="A793" s="14"/>
      <c r="B793" s="14"/>
      <c r="C793" s="27"/>
      <c r="D793" s="14"/>
      <c r="F793" s="27"/>
      <c r="G793" s="14"/>
      <c r="H793" s="14"/>
      <c r="I793" s="14"/>
      <c r="J793" s="27"/>
      <c r="K793" s="27"/>
      <c r="L793" s="27"/>
      <c r="M793" s="27"/>
      <c r="N793" s="27"/>
      <c r="O793" s="27"/>
      <c r="P793" s="27"/>
      <c r="Q793" s="27"/>
      <c r="R793" s="14"/>
      <c r="S793" s="14"/>
      <c r="T793" s="14"/>
      <c r="U793" s="14"/>
      <c r="V793" s="66"/>
      <c r="W793" s="14"/>
      <c r="X793" s="27"/>
      <c r="Y793" s="29"/>
      <c r="Z793" s="14"/>
      <c r="AA793" s="27"/>
      <c r="AB793" s="27"/>
      <c r="AC793" s="27"/>
      <c r="AD793" s="14"/>
      <c r="AE793" s="14"/>
      <c r="AF793" s="14"/>
    </row>
    <row r="794" ht="14.25" customHeight="1">
      <c r="A794" s="14"/>
      <c r="B794" s="14"/>
      <c r="C794" s="27"/>
      <c r="D794" s="14"/>
      <c r="F794" s="27"/>
      <c r="G794" s="14"/>
      <c r="H794" s="14"/>
      <c r="I794" s="14"/>
      <c r="J794" s="27"/>
      <c r="K794" s="27"/>
      <c r="L794" s="27"/>
      <c r="M794" s="27"/>
      <c r="N794" s="27"/>
      <c r="O794" s="27"/>
      <c r="P794" s="27"/>
      <c r="Q794" s="27"/>
      <c r="R794" s="14"/>
      <c r="S794" s="14"/>
      <c r="T794" s="14"/>
      <c r="U794" s="14"/>
      <c r="V794" s="66"/>
      <c r="W794" s="14"/>
      <c r="X794" s="27"/>
      <c r="Y794" s="29"/>
      <c r="Z794" s="14"/>
      <c r="AA794" s="27"/>
      <c r="AB794" s="27"/>
      <c r="AC794" s="27"/>
      <c r="AD794" s="14"/>
      <c r="AE794" s="14"/>
      <c r="AF794" s="14"/>
    </row>
    <row r="795" ht="14.25" customHeight="1">
      <c r="A795" s="14"/>
      <c r="B795" s="14"/>
      <c r="C795" s="27"/>
      <c r="D795" s="14"/>
      <c r="F795" s="27"/>
      <c r="G795" s="14"/>
      <c r="H795" s="14"/>
      <c r="I795" s="14"/>
      <c r="J795" s="27"/>
      <c r="K795" s="27"/>
      <c r="L795" s="27"/>
      <c r="M795" s="27"/>
      <c r="N795" s="27"/>
      <c r="O795" s="27"/>
      <c r="P795" s="27"/>
      <c r="Q795" s="27"/>
      <c r="R795" s="14"/>
      <c r="S795" s="14"/>
      <c r="T795" s="14"/>
      <c r="U795" s="14"/>
      <c r="V795" s="66"/>
      <c r="W795" s="14"/>
      <c r="X795" s="27"/>
      <c r="Y795" s="29"/>
      <c r="Z795" s="14"/>
      <c r="AA795" s="27"/>
      <c r="AB795" s="27"/>
      <c r="AC795" s="27"/>
      <c r="AD795" s="14"/>
      <c r="AE795" s="14"/>
      <c r="AF795" s="14"/>
    </row>
    <row r="796" ht="14.25" customHeight="1">
      <c r="A796" s="14"/>
      <c r="B796" s="14"/>
      <c r="C796" s="27"/>
      <c r="D796" s="14"/>
      <c r="F796" s="27"/>
      <c r="G796" s="14"/>
      <c r="H796" s="14"/>
      <c r="I796" s="14"/>
      <c r="J796" s="27"/>
      <c r="K796" s="27"/>
      <c r="L796" s="27"/>
      <c r="M796" s="27"/>
      <c r="N796" s="27"/>
      <c r="O796" s="27"/>
      <c r="P796" s="27"/>
      <c r="Q796" s="27"/>
      <c r="R796" s="14"/>
      <c r="S796" s="14"/>
      <c r="T796" s="14"/>
      <c r="U796" s="14"/>
      <c r="V796" s="66"/>
      <c r="W796" s="14"/>
      <c r="X796" s="27"/>
      <c r="Y796" s="29"/>
      <c r="Z796" s="14"/>
      <c r="AA796" s="27"/>
      <c r="AB796" s="27"/>
      <c r="AC796" s="27"/>
      <c r="AD796" s="14"/>
      <c r="AE796" s="14"/>
      <c r="AF796" s="14"/>
    </row>
    <row r="797" ht="14.25" customHeight="1">
      <c r="A797" s="14"/>
      <c r="B797" s="14"/>
      <c r="C797" s="27"/>
      <c r="D797" s="14"/>
      <c r="F797" s="27"/>
      <c r="G797" s="14"/>
      <c r="H797" s="14"/>
      <c r="I797" s="14"/>
      <c r="J797" s="27"/>
      <c r="K797" s="27"/>
      <c r="L797" s="27"/>
      <c r="M797" s="27"/>
      <c r="N797" s="27"/>
      <c r="O797" s="27"/>
      <c r="P797" s="27"/>
      <c r="Q797" s="27"/>
      <c r="R797" s="14"/>
      <c r="S797" s="14"/>
      <c r="T797" s="14"/>
      <c r="U797" s="14"/>
      <c r="V797" s="66"/>
      <c r="W797" s="14"/>
      <c r="X797" s="27"/>
      <c r="Y797" s="29"/>
      <c r="Z797" s="14"/>
      <c r="AA797" s="27"/>
      <c r="AB797" s="27"/>
      <c r="AC797" s="27"/>
      <c r="AD797" s="14"/>
      <c r="AE797" s="14"/>
      <c r="AF797" s="14"/>
    </row>
    <row r="798" ht="14.25" customHeight="1">
      <c r="A798" s="14"/>
      <c r="B798" s="14"/>
      <c r="C798" s="27"/>
      <c r="D798" s="14"/>
      <c r="F798" s="27"/>
      <c r="G798" s="14"/>
      <c r="H798" s="14"/>
      <c r="I798" s="14"/>
      <c r="J798" s="27"/>
      <c r="K798" s="27"/>
      <c r="L798" s="27"/>
      <c r="M798" s="27"/>
      <c r="N798" s="27"/>
      <c r="O798" s="27"/>
      <c r="P798" s="27"/>
      <c r="Q798" s="27"/>
      <c r="R798" s="14"/>
      <c r="S798" s="14"/>
      <c r="T798" s="14"/>
      <c r="U798" s="14"/>
      <c r="V798" s="66"/>
      <c r="W798" s="14"/>
      <c r="X798" s="27"/>
      <c r="Y798" s="29"/>
      <c r="Z798" s="14"/>
      <c r="AA798" s="27"/>
      <c r="AB798" s="27"/>
      <c r="AC798" s="27"/>
      <c r="AD798" s="14"/>
      <c r="AE798" s="14"/>
      <c r="AF798" s="14"/>
    </row>
    <row r="799" ht="14.25" customHeight="1">
      <c r="A799" s="14"/>
      <c r="B799" s="14"/>
      <c r="C799" s="27"/>
      <c r="D799" s="14"/>
      <c r="F799" s="27"/>
      <c r="G799" s="14"/>
      <c r="H799" s="14"/>
      <c r="I799" s="14"/>
      <c r="J799" s="27"/>
      <c r="K799" s="27"/>
      <c r="L799" s="27"/>
      <c r="M799" s="27"/>
      <c r="N799" s="27"/>
      <c r="O799" s="27"/>
      <c r="P799" s="27"/>
      <c r="Q799" s="27"/>
      <c r="R799" s="14"/>
      <c r="S799" s="14"/>
      <c r="T799" s="14"/>
      <c r="U799" s="14"/>
      <c r="V799" s="66"/>
      <c r="W799" s="14"/>
      <c r="X799" s="27"/>
      <c r="Y799" s="29"/>
      <c r="Z799" s="14"/>
      <c r="AA799" s="27"/>
      <c r="AB799" s="27"/>
      <c r="AC799" s="27"/>
      <c r="AD799" s="14"/>
      <c r="AE799" s="14"/>
      <c r="AF799" s="14"/>
    </row>
    <row r="800" ht="14.25" customHeight="1">
      <c r="A800" s="14"/>
      <c r="B800" s="14"/>
      <c r="C800" s="27"/>
      <c r="D800" s="14"/>
      <c r="F800" s="27"/>
      <c r="G800" s="14"/>
      <c r="H800" s="14"/>
      <c r="I800" s="14"/>
      <c r="J800" s="27"/>
      <c r="K800" s="27"/>
      <c r="L800" s="27"/>
      <c r="M800" s="27"/>
      <c r="N800" s="27"/>
      <c r="O800" s="27"/>
      <c r="P800" s="27"/>
      <c r="Q800" s="27"/>
      <c r="R800" s="14"/>
      <c r="S800" s="14"/>
      <c r="T800" s="14"/>
      <c r="U800" s="14"/>
      <c r="V800" s="66"/>
      <c r="W800" s="14"/>
      <c r="X800" s="27"/>
      <c r="Y800" s="29"/>
      <c r="Z800" s="14"/>
      <c r="AA800" s="27"/>
      <c r="AB800" s="27"/>
      <c r="AC800" s="27"/>
      <c r="AD800" s="14"/>
      <c r="AE800" s="14"/>
      <c r="AF800" s="14"/>
    </row>
    <row r="801" ht="14.25" customHeight="1">
      <c r="A801" s="14"/>
      <c r="B801" s="14"/>
      <c r="C801" s="27"/>
      <c r="D801" s="14"/>
      <c r="F801" s="27"/>
      <c r="G801" s="14"/>
      <c r="H801" s="14"/>
      <c r="I801" s="14"/>
      <c r="J801" s="27"/>
      <c r="K801" s="27"/>
      <c r="L801" s="27"/>
      <c r="M801" s="27"/>
      <c r="N801" s="27"/>
      <c r="O801" s="27"/>
      <c r="P801" s="27"/>
      <c r="Q801" s="27"/>
      <c r="R801" s="14"/>
      <c r="S801" s="14"/>
      <c r="T801" s="14"/>
      <c r="U801" s="14"/>
      <c r="V801" s="66"/>
      <c r="W801" s="14"/>
      <c r="X801" s="27"/>
      <c r="Y801" s="29"/>
      <c r="Z801" s="14"/>
      <c r="AA801" s="27"/>
      <c r="AB801" s="27"/>
      <c r="AC801" s="27"/>
      <c r="AD801" s="14"/>
      <c r="AE801" s="14"/>
      <c r="AF801" s="14"/>
    </row>
    <row r="802" ht="14.25" customHeight="1">
      <c r="A802" s="14"/>
      <c r="B802" s="14"/>
      <c r="C802" s="27"/>
      <c r="D802" s="14"/>
      <c r="F802" s="27"/>
      <c r="G802" s="14"/>
      <c r="H802" s="14"/>
      <c r="I802" s="14"/>
      <c r="J802" s="27"/>
      <c r="K802" s="27"/>
      <c r="L802" s="27"/>
      <c r="M802" s="27"/>
      <c r="N802" s="27"/>
      <c r="O802" s="27"/>
      <c r="P802" s="27"/>
      <c r="Q802" s="27"/>
      <c r="R802" s="14"/>
      <c r="S802" s="14"/>
      <c r="T802" s="14"/>
      <c r="U802" s="14"/>
      <c r="V802" s="66"/>
      <c r="W802" s="14"/>
      <c r="X802" s="27"/>
      <c r="Y802" s="29"/>
      <c r="Z802" s="14"/>
      <c r="AA802" s="27"/>
      <c r="AB802" s="27"/>
      <c r="AC802" s="27"/>
      <c r="AD802" s="14"/>
      <c r="AE802" s="14"/>
      <c r="AF802" s="14"/>
    </row>
    <row r="803" ht="14.25" customHeight="1">
      <c r="A803" s="14"/>
      <c r="B803" s="14"/>
      <c r="C803" s="27"/>
      <c r="D803" s="14"/>
      <c r="F803" s="27"/>
      <c r="G803" s="14"/>
      <c r="H803" s="14"/>
      <c r="I803" s="14"/>
      <c r="J803" s="27"/>
      <c r="K803" s="27"/>
      <c r="L803" s="27"/>
      <c r="M803" s="27"/>
      <c r="N803" s="27"/>
      <c r="O803" s="27"/>
      <c r="P803" s="27"/>
      <c r="Q803" s="27"/>
      <c r="R803" s="14"/>
      <c r="S803" s="14"/>
      <c r="T803" s="14"/>
      <c r="U803" s="14"/>
      <c r="V803" s="66"/>
      <c r="W803" s="14"/>
      <c r="X803" s="27"/>
      <c r="Y803" s="29"/>
      <c r="Z803" s="14"/>
      <c r="AA803" s="27"/>
      <c r="AB803" s="27"/>
      <c r="AC803" s="27"/>
      <c r="AD803" s="14"/>
      <c r="AE803" s="14"/>
      <c r="AF803" s="14"/>
    </row>
    <row r="804" ht="14.25" customHeight="1">
      <c r="A804" s="14"/>
      <c r="B804" s="14"/>
      <c r="C804" s="27"/>
      <c r="D804" s="14"/>
      <c r="F804" s="27"/>
      <c r="G804" s="14"/>
      <c r="H804" s="14"/>
      <c r="I804" s="14"/>
      <c r="J804" s="27"/>
      <c r="K804" s="27"/>
      <c r="L804" s="27"/>
      <c r="M804" s="27"/>
      <c r="N804" s="27"/>
      <c r="O804" s="27"/>
      <c r="P804" s="27"/>
      <c r="Q804" s="27"/>
      <c r="R804" s="14"/>
      <c r="S804" s="14"/>
      <c r="T804" s="14"/>
      <c r="U804" s="14"/>
      <c r="V804" s="66"/>
      <c r="W804" s="14"/>
      <c r="X804" s="27"/>
      <c r="Y804" s="29"/>
      <c r="Z804" s="14"/>
      <c r="AA804" s="27"/>
      <c r="AB804" s="27"/>
      <c r="AC804" s="27"/>
      <c r="AD804" s="14"/>
      <c r="AE804" s="14"/>
      <c r="AF804" s="14"/>
    </row>
    <row r="805" ht="14.25" customHeight="1">
      <c r="A805" s="14"/>
      <c r="B805" s="14"/>
      <c r="C805" s="27"/>
      <c r="D805" s="14"/>
      <c r="F805" s="27"/>
      <c r="G805" s="14"/>
      <c r="H805" s="14"/>
      <c r="I805" s="14"/>
      <c r="J805" s="27"/>
      <c r="K805" s="27"/>
      <c r="L805" s="27"/>
      <c r="M805" s="27"/>
      <c r="N805" s="27"/>
      <c r="O805" s="27"/>
      <c r="P805" s="27"/>
      <c r="Q805" s="27"/>
      <c r="R805" s="14"/>
      <c r="S805" s="14"/>
      <c r="T805" s="14"/>
      <c r="U805" s="14"/>
      <c r="V805" s="66"/>
      <c r="W805" s="14"/>
      <c r="X805" s="27"/>
      <c r="Y805" s="29"/>
      <c r="Z805" s="14"/>
      <c r="AA805" s="27"/>
      <c r="AB805" s="27"/>
      <c r="AC805" s="27"/>
      <c r="AD805" s="14"/>
      <c r="AE805" s="14"/>
      <c r="AF805" s="14"/>
    </row>
    <row r="806" ht="14.25" customHeight="1">
      <c r="A806" s="14"/>
      <c r="B806" s="14"/>
      <c r="C806" s="27"/>
      <c r="D806" s="14"/>
      <c r="F806" s="27"/>
      <c r="G806" s="14"/>
      <c r="H806" s="14"/>
      <c r="I806" s="14"/>
      <c r="J806" s="27"/>
      <c r="K806" s="27"/>
      <c r="L806" s="27"/>
      <c r="M806" s="27"/>
      <c r="N806" s="27"/>
      <c r="O806" s="27"/>
      <c r="P806" s="27"/>
      <c r="Q806" s="27"/>
      <c r="R806" s="14"/>
      <c r="S806" s="14"/>
      <c r="T806" s="14"/>
      <c r="U806" s="14"/>
      <c r="V806" s="66"/>
      <c r="W806" s="14"/>
      <c r="X806" s="27"/>
      <c r="Y806" s="29"/>
      <c r="Z806" s="14"/>
      <c r="AA806" s="27"/>
      <c r="AB806" s="27"/>
      <c r="AC806" s="27"/>
      <c r="AD806" s="14"/>
      <c r="AE806" s="14"/>
      <c r="AF806" s="14"/>
    </row>
    <row r="807" ht="14.25" customHeight="1">
      <c r="A807" s="14"/>
      <c r="B807" s="14"/>
      <c r="C807" s="27"/>
      <c r="D807" s="14"/>
      <c r="F807" s="27"/>
      <c r="G807" s="14"/>
      <c r="H807" s="14"/>
      <c r="I807" s="14"/>
      <c r="J807" s="27"/>
      <c r="K807" s="27"/>
      <c r="L807" s="27"/>
      <c r="M807" s="27"/>
      <c r="N807" s="27"/>
      <c r="O807" s="27"/>
      <c r="P807" s="27"/>
      <c r="Q807" s="27"/>
      <c r="R807" s="14"/>
      <c r="S807" s="14"/>
      <c r="T807" s="14"/>
      <c r="U807" s="14"/>
      <c r="V807" s="66"/>
      <c r="W807" s="14"/>
      <c r="X807" s="27"/>
      <c r="Y807" s="29"/>
      <c r="Z807" s="14"/>
      <c r="AA807" s="27"/>
      <c r="AB807" s="27"/>
      <c r="AC807" s="27"/>
      <c r="AD807" s="14"/>
      <c r="AE807" s="14"/>
      <c r="AF807" s="14"/>
    </row>
    <row r="808" ht="14.25" customHeight="1">
      <c r="A808" s="14"/>
      <c r="B808" s="14"/>
      <c r="C808" s="27"/>
      <c r="D808" s="14"/>
      <c r="F808" s="27"/>
      <c r="G808" s="14"/>
      <c r="H808" s="14"/>
      <c r="I808" s="14"/>
      <c r="J808" s="27"/>
      <c r="K808" s="27"/>
      <c r="L808" s="27"/>
      <c r="M808" s="27"/>
      <c r="N808" s="27"/>
      <c r="O808" s="27"/>
      <c r="P808" s="27"/>
      <c r="Q808" s="27"/>
      <c r="R808" s="14"/>
      <c r="S808" s="14"/>
      <c r="T808" s="14"/>
      <c r="U808" s="14"/>
      <c r="V808" s="66"/>
      <c r="W808" s="14"/>
      <c r="X808" s="27"/>
      <c r="Y808" s="29"/>
      <c r="Z808" s="14"/>
      <c r="AA808" s="27"/>
      <c r="AB808" s="27"/>
      <c r="AC808" s="27"/>
      <c r="AD808" s="14"/>
      <c r="AE808" s="14"/>
      <c r="AF808" s="14"/>
    </row>
    <row r="809" ht="14.25" customHeight="1">
      <c r="A809" s="14"/>
      <c r="B809" s="14"/>
      <c r="C809" s="27"/>
      <c r="D809" s="14"/>
      <c r="F809" s="27"/>
      <c r="G809" s="14"/>
      <c r="H809" s="14"/>
      <c r="I809" s="14"/>
      <c r="J809" s="27"/>
      <c r="K809" s="27"/>
      <c r="L809" s="27"/>
      <c r="M809" s="27"/>
      <c r="N809" s="27"/>
      <c r="O809" s="27"/>
      <c r="P809" s="27"/>
      <c r="Q809" s="27"/>
      <c r="R809" s="14"/>
      <c r="S809" s="14"/>
      <c r="T809" s="14"/>
      <c r="U809" s="14"/>
      <c r="V809" s="66"/>
      <c r="W809" s="14"/>
      <c r="X809" s="27"/>
      <c r="Y809" s="29"/>
      <c r="Z809" s="14"/>
      <c r="AA809" s="27"/>
      <c r="AB809" s="27"/>
      <c r="AC809" s="27"/>
      <c r="AD809" s="14"/>
      <c r="AE809" s="14"/>
      <c r="AF809" s="14"/>
    </row>
    <row r="810" ht="14.25" customHeight="1">
      <c r="A810" s="14"/>
      <c r="B810" s="14"/>
      <c r="C810" s="27"/>
      <c r="D810" s="14"/>
      <c r="F810" s="27"/>
      <c r="G810" s="14"/>
      <c r="H810" s="14"/>
      <c r="I810" s="14"/>
      <c r="J810" s="27"/>
      <c r="K810" s="27"/>
      <c r="L810" s="27"/>
      <c r="M810" s="27"/>
      <c r="N810" s="27"/>
      <c r="O810" s="27"/>
      <c r="P810" s="27"/>
      <c r="Q810" s="27"/>
      <c r="R810" s="14"/>
      <c r="S810" s="14"/>
      <c r="T810" s="14"/>
      <c r="U810" s="14"/>
      <c r="V810" s="66"/>
      <c r="W810" s="14"/>
      <c r="X810" s="27"/>
      <c r="Y810" s="29"/>
      <c r="Z810" s="14"/>
      <c r="AA810" s="27"/>
      <c r="AB810" s="27"/>
      <c r="AC810" s="27"/>
      <c r="AD810" s="14"/>
      <c r="AE810" s="14"/>
      <c r="AF810" s="14"/>
    </row>
    <row r="811" ht="14.25" customHeight="1">
      <c r="A811" s="14"/>
      <c r="B811" s="14"/>
      <c r="C811" s="27"/>
      <c r="D811" s="14"/>
      <c r="F811" s="27"/>
      <c r="G811" s="14"/>
      <c r="H811" s="14"/>
      <c r="I811" s="14"/>
      <c r="J811" s="27"/>
      <c r="K811" s="27"/>
      <c r="L811" s="27"/>
      <c r="M811" s="27"/>
      <c r="N811" s="27"/>
      <c r="O811" s="27"/>
      <c r="P811" s="27"/>
      <c r="Q811" s="27"/>
      <c r="R811" s="14"/>
      <c r="S811" s="14"/>
      <c r="T811" s="14"/>
      <c r="U811" s="14"/>
      <c r="V811" s="66"/>
      <c r="W811" s="14"/>
      <c r="X811" s="27"/>
      <c r="Y811" s="29"/>
      <c r="Z811" s="14"/>
      <c r="AA811" s="27"/>
      <c r="AB811" s="27"/>
      <c r="AC811" s="27"/>
      <c r="AD811" s="14"/>
      <c r="AE811" s="14"/>
      <c r="AF811" s="14"/>
    </row>
    <row r="812" ht="14.25" customHeight="1">
      <c r="A812" s="14"/>
      <c r="B812" s="14"/>
      <c r="C812" s="27"/>
      <c r="D812" s="14"/>
      <c r="F812" s="27"/>
      <c r="G812" s="14"/>
      <c r="H812" s="14"/>
      <c r="I812" s="14"/>
      <c r="J812" s="27"/>
      <c r="K812" s="27"/>
      <c r="L812" s="27"/>
      <c r="M812" s="27"/>
      <c r="N812" s="27"/>
      <c r="O812" s="27"/>
      <c r="P812" s="27"/>
      <c r="Q812" s="27"/>
      <c r="R812" s="14"/>
      <c r="S812" s="14"/>
      <c r="T812" s="14"/>
      <c r="U812" s="14"/>
      <c r="V812" s="66"/>
      <c r="W812" s="14"/>
      <c r="X812" s="27"/>
      <c r="Y812" s="29"/>
      <c r="Z812" s="14"/>
      <c r="AA812" s="27"/>
      <c r="AB812" s="27"/>
      <c r="AC812" s="27"/>
      <c r="AD812" s="14"/>
      <c r="AE812" s="14"/>
      <c r="AF812" s="14"/>
    </row>
    <row r="813" ht="14.25" customHeight="1">
      <c r="A813" s="14"/>
      <c r="B813" s="14"/>
      <c r="C813" s="27"/>
      <c r="D813" s="14"/>
      <c r="F813" s="27"/>
      <c r="G813" s="14"/>
      <c r="H813" s="14"/>
      <c r="I813" s="14"/>
      <c r="J813" s="27"/>
      <c r="K813" s="27"/>
      <c r="L813" s="27"/>
      <c r="M813" s="27"/>
      <c r="N813" s="27"/>
      <c r="O813" s="27"/>
      <c r="P813" s="27"/>
      <c r="Q813" s="27"/>
      <c r="R813" s="14"/>
      <c r="S813" s="14"/>
      <c r="T813" s="14"/>
      <c r="U813" s="14"/>
      <c r="V813" s="66"/>
      <c r="W813" s="14"/>
      <c r="X813" s="27"/>
      <c r="Y813" s="29"/>
      <c r="Z813" s="14"/>
      <c r="AA813" s="27"/>
      <c r="AB813" s="27"/>
      <c r="AC813" s="27"/>
      <c r="AD813" s="14"/>
      <c r="AE813" s="14"/>
      <c r="AF813" s="14"/>
    </row>
    <row r="814" ht="14.25" customHeight="1">
      <c r="A814" s="14"/>
      <c r="B814" s="14"/>
      <c r="C814" s="27"/>
      <c r="D814" s="14"/>
      <c r="F814" s="27"/>
      <c r="G814" s="14"/>
      <c r="H814" s="14"/>
      <c r="I814" s="14"/>
      <c r="J814" s="27"/>
      <c r="K814" s="27"/>
      <c r="L814" s="27"/>
      <c r="M814" s="27"/>
      <c r="N814" s="27"/>
      <c r="O814" s="27"/>
      <c r="P814" s="27"/>
      <c r="Q814" s="27"/>
      <c r="R814" s="14"/>
      <c r="S814" s="14"/>
      <c r="T814" s="14"/>
      <c r="U814" s="14"/>
      <c r="V814" s="66"/>
      <c r="W814" s="14"/>
      <c r="X814" s="27"/>
      <c r="Y814" s="29"/>
      <c r="Z814" s="14"/>
      <c r="AA814" s="27"/>
      <c r="AB814" s="27"/>
      <c r="AC814" s="27"/>
      <c r="AD814" s="14"/>
      <c r="AE814" s="14"/>
      <c r="AF814" s="14"/>
    </row>
    <row r="815" ht="14.25" customHeight="1">
      <c r="A815" s="14"/>
      <c r="B815" s="14"/>
      <c r="C815" s="27"/>
      <c r="D815" s="14"/>
      <c r="F815" s="27"/>
      <c r="G815" s="14"/>
      <c r="H815" s="14"/>
      <c r="I815" s="14"/>
      <c r="J815" s="27"/>
      <c r="K815" s="27"/>
      <c r="L815" s="27"/>
      <c r="M815" s="27"/>
      <c r="N815" s="27"/>
      <c r="O815" s="27"/>
      <c r="P815" s="27"/>
      <c r="Q815" s="27"/>
      <c r="R815" s="14"/>
      <c r="S815" s="14"/>
      <c r="T815" s="14"/>
      <c r="U815" s="14"/>
      <c r="V815" s="66"/>
      <c r="W815" s="14"/>
      <c r="X815" s="27"/>
      <c r="Y815" s="29"/>
      <c r="Z815" s="14"/>
      <c r="AA815" s="27"/>
      <c r="AB815" s="27"/>
      <c r="AC815" s="27"/>
      <c r="AD815" s="14"/>
      <c r="AE815" s="14"/>
      <c r="AF815" s="14"/>
    </row>
    <row r="816" ht="14.25" customHeight="1">
      <c r="A816" s="14"/>
      <c r="B816" s="14"/>
      <c r="C816" s="27"/>
      <c r="D816" s="14"/>
      <c r="F816" s="27"/>
      <c r="G816" s="14"/>
      <c r="H816" s="14"/>
      <c r="I816" s="14"/>
      <c r="J816" s="27"/>
      <c r="K816" s="27"/>
      <c r="L816" s="27"/>
      <c r="M816" s="27"/>
      <c r="N816" s="27"/>
      <c r="O816" s="27"/>
      <c r="P816" s="27"/>
      <c r="Q816" s="27"/>
      <c r="R816" s="14"/>
      <c r="S816" s="14"/>
      <c r="T816" s="14"/>
      <c r="U816" s="14"/>
      <c r="V816" s="66"/>
      <c r="W816" s="14"/>
      <c r="X816" s="27"/>
      <c r="Y816" s="29"/>
      <c r="Z816" s="14"/>
      <c r="AA816" s="27"/>
      <c r="AB816" s="27"/>
      <c r="AC816" s="27"/>
      <c r="AD816" s="14"/>
      <c r="AE816" s="14"/>
      <c r="AF816" s="14"/>
    </row>
    <row r="817" ht="14.25" customHeight="1">
      <c r="A817" s="14"/>
      <c r="B817" s="14"/>
      <c r="C817" s="27"/>
      <c r="D817" s="14"/>
      <c r="F817" s="27"/>
      <c r="G817" s="14"/>
      <c r="H817" s="14"/>
      <c r="I817" s="14"/>
      <c r="J817" s="27"/>
      <c r="K817" s="27"/>
      <c r="L817" s="27"/>
      <c r="M817" s="27"/>
      <c r="N817" s="27"/>
      <c r="O817" s="27"/>
      <c r="P817" s="27"/>
      <c r="Q817" s="27"/>
      <c r="R817" s="14"/>
      <c r="S817" s="14"/>
      <c r="T817" s="14"/>
      <c r="U817" s="14"/>
      <c r="V817" s="66"/>
      <c r="W817" s="14"/>
      <c r="X817" s="27"/>
      <c r="Y817" s="29"/>
      <c r="Z817" s="14"/>
      <c r="AA817" s="27"/>
      <c r="AB817" s="27"/>
      <c r="AC817" s="27"/>
      <c r="AD817" s="14"/>
      <c r="AE817" s="14"/>
      <c r="AF817" s="14"/>
    </row>
    <row r="818" ht="14.25" customHeight="1">
      <c r="A818" s="14"/>
      <c r="B818" s="14"/>
      <c r="C818" s="27"/>
      <c r="D818" s="14"/>
      <c r="F818" s="27"/>
      <c r="G818" s="14"/>
      <c r="H818" s="14"/>
      <c r="I818" s="14"/>
      <c r="J818" s="27"/>
      <c r="K818" s="27"/>
      <c r="L818" s="27"/>
      <c r="M818" s="27"/>
      <c r="N818" s="27"/>
      <c r="O818" s="27"/>
      <c r="P818" s="27"/>
      <c r="Q818" s="27"/>
      <c r="R818" s="14"/>
      <c r="S818" s="14"/>
      <c r="T818" s="14"/>
      <c r="U818" s="14"/>
      <c r="V818" s="66"/>
      <c r="W818" s="14"/>
      <c r="X818" s="27"/>
      <c r="Y818" s="29"/>
      <c r="Z818" s="14"/>
      <c r="AA818" s="27"/>
      <c r="AB818" s="27"/>
      <c r="AC818" s="27"/>
      <c r="AD818" s="14"/>
      <c r="AE818" s="14"/>
      <c r="AF818" s="14"/>
    </row>
    <row r="819" ht="14.25" customHeight="1">
      <c r="A819" s="14"/>
      <c r="B819" s="14"/>
      <c r="C819" s="27"/>
      <c r="D819" s="14"/>
      <c r="F819" s="27"/>
      <c r="G819" s="14"/>
      <c r="H819" s="14"/>
      <c r="I819" s="14"/>
      <c r="J819" s="27"/>
      <c r="K819" s="27"/>
      <c r="L819" s="27"/>
      <c r="M819" s="27"/>
      <c r="N819" s="27"/>
      <c r="O819" s="27"/>
      <c r="P819" s="27"/>
      <c r="Q819" s="27"/>
      <c r="R819" s="14"/>
      <c r="S819" s="14"/>
      <c r="T819" s="14"/>
      <c r="U819" s="14"/>
      <c r="V819" s="66"/>
      <c r="W819" s="14"/>
      <c r="X819" s="27"/>
      <c r="Y819" s="29"/>
      <c r="Z819" s="14"/>
      <c r="AA819" s="27"/>
      <c r="AB819" s="27"/>
      <c r="AC819" s="27"/>
      <c r="AD819" s="14"/>
      <c r="AE819" s="14"/>
      <c r="AF819" s="14"/>
    </row>
    <row r="820" ht="14.25" customHeight="1">
      <c r="A820" s="14"/>
      <c r="B820" s="14"/>
      <c r="C820" s="27"/>
      <c r="D820" s="14"/>
      <c r="F820" s="27"/>
      <c r="G820" s="14"/>
      <c r="H820" s="14"/>
      <c r="I820" s="14"/>
      <c r="J820" s="27"/>
      <c r="K820" s="27"/>
      <c r="L820" s="27"/>
      <c r="M820" s="27"/>
      <c r="N820" s="27"/>
      <c r="O820" s="27"/>
      <c r="P820" s="27"/>
      <c r="Q820" s="27"/>
      <c r="R820" s="14"/>
      <c r="S820" s="14"/>
      <c r="T820" s="14"/>
      <c r="U820" s="14"/>
      <c r="V820" s="66"/>
      <c r="W820" s="14"/>
      <c r="X820" s="27"/>
      <c r="Y820" s="29"/>
      <c r="Z820" s="14"/>
      <c r="AA820" s="27"/>
      <c r="AB820" s="27"/>
      <c r="AC820" s="27"/>
      <c r="AD820" s="14"/>
      <c r="AE820" s="14"/>
      <c r="AF820" s="14"/>
    </row>
    <row r="821" ht="14.25" customHeight="1">
      <c r="A821" s="14"/>
      <c r="B821" s="14"/>
      <c r="C821" s="27"/>
      <c r="D821" s="14"/>
      <c r="F821" s="27"/>
      <c r="G821" s="14"/>
      <c r="H821" s="14"/>
      <c r="I821" s="14"/>
      <c r="J821" s="27"/>
      <c r="K821" s="27"/>
      <c r="L821" s="27"/>
      <c r="M821" s="27"/>
      <c r="N821" s="27"/>
      <c r="O821" s="27"/>
      <c r="P821" s="27"/>
      <c r="Q821" s="27"/>
      <c r="R821" s="14"/>
      <c r="S821" s="14"/>
      <c r="T821" s="14"/>
      <c r="U821" s="14"/>
      <c r="V821" s="66"/>
      <c r="W821" s="14"/>
      <c r="X821" s="27"/>
      <c r="Y821" s="29"/>
      <c r="Z821" s="14"/>
      <c r="AA821" s="27"/>
      <c r="AB821" s="27"/>
      <c r="AC821" s="27"/>
      <c r="AD821" s="14"/>
      <c r="AE821" s="14"/>
      <c r="AF821" s="14"/>
    </row>
    <row r="822" ht="14.25" customHeight="1">
      <c r="A822" s="14"/>
      <c r="B822" s="14"/>
      <c r="C822" s="27"/>
      <c r="D822" s="14"/>
      <c r="F822" s="27"/>
      <c r="G822" s="14"/>
      <c r="H822" s="14"/>
      <c r="I822" s="14"/>
      <c r="J822" s="27"/>
      <c r="K822" s="27"/>
      <c r="L822" s="27"/>
      <c r="M822" s="27"/>
      <c r="N822" s="27"/>
      <c r="O822" s="27"/>
      <c r="P822" s="27"/>
      <c r="Q822" s="27"/>
      <c r="R822" s="14"/>
      <c r="S822" s="14"/>
      <c r="T822" s="14"/>
      <c r="U822" s="14"/>
      <c r="V822" s="66"/>
      <c r="W822" s="14"/>
      <c r="X822" s="27"/>
      <c r="Y822" s="29"/>
      <c r="Z822" s="14"/>
      <c r="AA822" s="27"/>
      <c r="AB822" s="27"/>
      <c r="AC822" s="27"/>
      <c r="AD822" s="14"/>
      <c r="AE822" s="14"/>
      <c r="AF822" s="14"/>
    </row>
    <row r="823" ht="14.25" customHeight="1">
      <c r="A823" s="14"/>
      <c r="B823" s="14"/>
      <c r="C823" s="27"/>
      <c r="D823" s="14"/>
      <c r="F823" s="27"/>
      <c r="G823" s="14"/>
      <c r="H823" s="14"/>
      <c r="I823" s="14"/>
      <c r="J823" s="27"/>
      <c r="K823" s="27"/>
      <c r="L823" s="27"/>
      <c r="M823" s="27"/>
      <c r="N823" s="27"/>
      <c r="O823" s="27"/>
      <c r="P823" s="27"/>
      <c r="Q823" s="27"/>
      <c r="R823" s="14"/>
      <c r="S823" s="14"/>
      <c r="T823" s="14"/>
      <c r="U823" s="14"/>
      <c r="V823" s="66"/>
      <c r="W823" s="14"/>
      <c r="X823" s="27"/>
      <c r="Y823" s="29"/>
      <c r="Z823" s="14"/>
      <c r="AA823" s="27"/>
      <c r="AB823" s="27"/>
      <c r="AC823" s="27"/>
      <c r="AD823" s="14"/>
      <c r="AE823" s="14"/>
      <c r="AF823" s="14"/>
    </row>
    <row r="824" ht="14.25" customHeight="1">
      <c r="A824" s="14"/>
      <c r="B824" s="14"/>
      <c r="C824" s="27"/>
      <c r="D824" s="14"/>
      <c r="F824" s="27"/>
      <c r="G824" s="14"/>
      <c r="H824" s="14"/>
      <c r="I824" s="14"/>
      <c r="J824" s="27"/>
      <c r="K824" s="27"/>
      <c r="L824" s="27"/>
      <c r="M824" s="27"/>
      <c r="N824" s="27"/>
      <c r="O824" s="27"/>
      <c r="P824" s="27"/>
      <c r="Q824" s="27"/>
      <c r="R824" s="14"/>
      <c r="S824" s="14"/>
      <c r="T824" s="14"/>
      <c r="U824" s="14"/>
      <c r="V824" s="66"/>
      <c r="W824" s="14"/>
      <c r="X824" s="27"/>
      <c r="Y824" s="29"/>
      <c r="Z824" s="14"/>
      <c r="AA824" s="27"/>
      <c r="AB824" s="27"/>
      <c r="AC824" s="27"/>
      <c r="AD824" s="14"/>
      <c r="AE824" s="14"/>
      <c r="AF824" s="14"/>
    </row>
    <row r="825" ht="14.25" customHeight="1">
      <c r="A825" s="14"/>
      <c r="B825" s="14"/>
      <c r="C825" s="27"/>
      <c r="D825" s="14"/>
      <c r="F825" s="27"/>
      <c r="G825" s="14"/>
      <c r="H825" s="14"/>
      <c r="I825" s="14"/>
      <c r="J825" s="27"/>
      <c r="K825" s="27"/>
      <c r="L825" s="27"/>
      <c r="M825" s="27"/>
      <c r="N825" s="27"/>
      <c r="O825" s="27"/>
      <c r="P825" s="27"/>
      <c r="Q825" s="27"/>
      <c r="R825" s="14"/>
      <c r="S825" s="14"/>
      <c r="T825" s="14"/>
      <c r="U825" s="14"/>
      <c r="V825" s="66"/>
      <c r="W825" s="14"/>
      <c r="X825" s="27"/>
      <c r="Y825" s="29"/>
      <c r="Z825" s="14"/>
      <c r="AA825" s="27"/>
      <c r="AB825" s="27"/>
      <c r="AC825" s="27"/>
      <c r="AD825" s="14"/>
      <c r="AE825" s="14"/>
      <c r="AF825" s="14"/>
    </row>
    <row r="826" ht="14.25" customHeight="1">
      <c r="A826" s="14"/>
      <c r="B826" s="14"/>
      <c r="C826" s="27"/>
      <c r="D826" s="14"/>
      <c r="F826" s="27"/>
      <c r="G826" s="14"/>
      <c r="H826" s="14"/>
      <c r="I826" s="14"/>
      <c r="J826" s="27"/>
      <c r="K826" s="27"/>
      <c r="L826" s="27"/>
      <c r="M826" s="27"/>
      <c r="N826" s="27"/>
      <c r="O826" s="27"/>
      <c r="P826" s="27"/>
      <c r="Q826" s="27"/>
      <c r="R826" s="14"/>
      <c r="S826" s="14"/>
      <c r="T826" s="14"/>
      <c r="U826" s="14"/>
      <c r="V826" s="66"/>
      <c r="W826" s="14"/>
      <c r="X826" s="27"/>
      <c r="Y826" s="29"/>
      <c r="Z826" s="14"/>
      <c r="AA826" s="27"/>
      <c r="AB826" s="27"/>
      <c r="AC826" s="27"/>
      <c r="AD826" s="14"/>
      <c r="AE826" s="14"/>
      <c r="AF826" s="14"/>
    </row>
    <row r="827" ht="14.25" customHeight="1">
      <c r="A827" s="14"/>
      <c r="B827" s="14"/>
      <c r="C827" s="27"/>
      <c r="D827" s="14"/>
      <c r="F827" s="27"/>
      <c r="G827" s="14"/>
      <c r="H827" s="14"/>
      <c r="I827" s="14"/>
      <c r="J827" s="27"/>
      <c r="K827" s="27"/>
      <c r="L827" s="27"/>
      <c r="M827" s="27"/>
      <c r="N827" s="27"/>
      <c r="O827" s="27"/>
      <c r="P827" s="27"/>
      <c r="Q827" s="27"/>
      <c r="R827" s="14"/>
      <c r="S827" s="14"/>
      <c r="T827" s="14"/>
      <c r="U827" s="14"/>
      <c r="V827" s="66"/>
      <c r="W827" s="14"/>
      <c r="X827" s="27"/>
      <c r="Y827" s="29"/>
      <c r="Z827" s="14"/>
      <c r="AA827" s="27"/>
      <c r="AB827" s="27"/>
      <c r="AC827" s="27"/>
      <c r="AD827" s="14"/>
      <c r="AE827" s="14"/>
      <c r="AF827" s="14"/>
    </row>
    <row r="828" ht="14.25" customHeight="1">
      <c r="A828" s="14"/>
      <c r="B828" s="14"/>
      <c r="C828" s="27"/>
      <c r="D828" s="14"/>
      <c r="F828" s="27"/>
      <c r="G828" s="14"/>
      <c r="H828" s="14"/>
      <c r="I828" s="14"/>
      <c r="J828" s="27"/>
      <c r="K828" s="27"/>
      <c r="L828" s="27"/>
      <c r="M828" s="27"/>
      <c r="N828" s="27"/>
      <c r="O828" s="27"/>
      <c r="P828" s="27"/>
      <c r="Q828" s="27"/>
      <c r="R828" s="14"/>
      <c r="S828" s="14"/>
      <c r="T828" s="14"/>
      <c r="U828" s="14"/>
      <c r="V828" s="66"/>
      <c r="W828" s="14"/>
      <c r="X828" s="27"/>
      <c r="Y828" s="29"/>
      <c r="Z828" s="14"/>
      <c r="AA828" s="27"/>
      <c r="AB828" s="27"/>
      <c r="AC828" s="27"/>
      <c r="AD828" s="14"/>
      <c r="AE828" s="14"/>
      <c r="AF828" s="14"/>
    </row>
    <row r="829" ht="14.25" customHeight="1">
      <c r="A829" s="14"/>
      <c r="B829" s="14"/>
      <c r="C829" s="27"/>
      <c r="D829" s="14"/>
      <c r="F829" s="27"/>
      <c r="G829" s="14"/>
      <c r="H829" s="14"/>
      <c r="I829" s="14"/>
      <c r="J829" s="27"/>
      <c r="K829" s="27"/>
      <c r="L829" s="27"/>
      <c r="M829" s="27"/>
      <c r="N829" s="27"/>
      <c r="O829" s="27"/>
      <c r="P829" s="27"/>
      <c r="Q829" s="27"/>
      <c r="R829" s="14"/>
      <c r="S829" s="14"/>
      <c r="T829" s="14"/>
      <c r="U829" s="14"/>
      <c r="V829" s="66"/>
      <c r="W829" s="14"/>
      <c r="X829" s="27"/>
      <c r="Y829" s="29"/>
      <c r="Z829" s="14"/>
      <c r="AA829" s="27"/>
      <c r="AB829" s="27"/>
      <c r="AC829" s="27"/>
      <c r="AD829" s="14"/>
      <c r="AE829" s="14"/>
      <c r="AF829" s="14"/>
    </row>
    <row r="830" ht="14.25" customHeight="1">
      <c r="A830" s="14"/>
      <c r="B830" s="14"/>
      <c r="C830" s="27"/>
      <c r="D830" s="14"/>
      <c r="F830" s="27"/>
      <c r="G830" s="14"/>
      <c r="H830" s="14"/>
      <c r="I830" s="14"/>
      <c r="J830" s="27"/>
      <c r="K830" s="27"/>
      <c r="L830" s="27"/>
      <c r="M830" s="27"/>
      <c r="N830" s="27"/>
      <c r="O830" s="27"/>
      <c r="P830" s="27"/>
      <c r="Q830" s="27"/>
      <c r="R830" s="14"/>
      <c r="S830" s="14"/>
      <c r="T830" s="14"/>
      <c r="U830" s="14"/>
      <c r="V830" s="66"/>
      <c r="W830" s="14"/>
      <c r="X830" s="27"/>
      <c r="Y830" s="29"/>
      <c r="Z830" s="14"/>
      <c r="AA830" s="27"/>
      <c r="AB830" s="27"/>
      <c r="AC830" s="27"/>
      <c r="AD830" s="14"/>
      <c r="AE830" s="14"/>
      <c r="AF830" s="14"/>
    </row>
    <row r="831" ht="14.25" customHeight="1">
      <c r="A831" s="14"/>
      <c r="B831" s="14"/>
      <c r="C831" s="27"/>
      <c r="D831" s="14"/>
      <c r="F831" s="27"/>
      <c r="G831" s="14"/>
      <c r="H831" s="14"/>
      <c r="I831" s="14"/>
      <c r="J831" s="27"/>
      <c r="K831" s="27"/>
      <c r="L831" s="27"/>
      <c r="M831" s="27"/>
      <c r="N831" s="27"/>
      <c r="O831" s="27"/>
      <c r="P831" s="27"/>
      <c r="Q831" s="27"/>
      <c r="R831" s="14"/>
      <c r="S831" s="14"/>
      <c r="T831" s="14"/>
      <c r="U831" s="14"/>
      <c r="V831" s="66"/>
      <c r="W831" s="14"/>
      <c r="X831" s="27"/>
      <c r="Y831" s="29"/>
      <c r="Z831" s="14"/>
      <c r="AA831" s="27"/>
      <c r="AB831" s="27"/>
      <c r="AC831" s="27"/>
      <c r="AD831" s="14"/>
      <c r="AE831" s="14"/>
      <c r="AF831" s="14"/>
    </row>
    <row r="832" ht="14.25" customHeight="1">
      <c r="A832" s="14"/>
      <c r="B832" s="14"/>
      <c r="C832" s="27"/>
      <c r="D832" s="14"/>
      <c r="F832" s="27"/>
      <c r="G832" s="14"/>
      <c r="H832" s="14"/>
      <c r="I832" s="14"/>
      <c r="J832" s="27"/>
      <c r="K832" s="27"/>
      <c r="L832" s="27"/>
      <c r="M832" s="27"/>
      <c r="N832" s="27"/>
      <c r="O832" s="27"/>
      <c r="P832" s="27"/>
      <c r="Q832" s="27"/>
      <c r="R832" s="14"/>
      <c r="S832" s="14"/>
      <c r="T832" s="14"/>
      <c r="U832" s="14"/>
      <c r="V832" s="66"/>
      <c r="W832" s="14"/>
      <c r="X832" s="27"/>
      <c r="Y832" s="29"/>
      <c r="Z832" s="14"/>
      <c r="AA832" s="27"/>
      <c r="AB832" s="27"/>
      <c r="AC832" s="27"/>
      <c r="AD832" s="14"/>
      <c r="AE832" s="14"/>
      <c r="AF832" s="14"/>
    </row>
    <row r="833" ht="14.25" customHeight="1">
      <c r="A833" s="14"/>
      <c r="B833" s="14"/>
      <c r="C833" s="27"/>
      <c r="D833" s="14"/>
      <c r="F833" s="27"/>
      <c r="G833" s="14"/>
      <c r="H833" s="14"/>
      <c r="I833" s="14"/>
      <c r="J833" s="27"/>
      <c r="K833" s="27"/>
      <c r="L833" s="27"/>
      <c r="M833" s="27"/>
      <c r="N833" s="27"/>
      <c r="O833" s="27"/>
      <c r="P833" s="27"/>
      <c r="Q833" s="27"/>
      <c r="R833" s="14"/>
      <c r="S833" s="14"/>
      <c r="T833" s="14"/>
      <c r="U833" s="14"/>
      <c r="V833" s="66"/>
      <c r="W833" s="14"/>
      <c r="X833" s="27"/>
      <c r="Y833" s="29"/>
      <c r="Z833" s="14"/>
      <c r="AA833" s="27"/>
      <c r="AB833" s="27"/>
      <c r="AC833" s="27"/>
      <c r="AD833" s="14"/>
      <c r="AE833" s="14"/>
      <c r="AF833" s="14"/>
    </row>
    <row r="834" ht="14.25" customHeight="1">
      <c r="A834" s="14"/>
      <c r="B834" s="14"/>
      <c r="C834" s="27"/>
      <c r="D834" s="14"/>
      <c r="F834" s="27"/>
      <c r="G834" s="14"/>
      <c r="H834" s="14"/>
      <c r="I834" s="14"/>
      <c r="J834" s="27"/>
      <c r="K834" s="27"/>
      <c r="L834" s="27"/>
      <c r="M834" s="27"/>
      <c r="N834" s="27"/>
      <c r="O834" s="27"/>
      <c r="P834" s="27"/>
      <c r="Q834" s="27"/>
      <c r="R834" s="14"/>
      <c r="S834" s="14"/>
      <c r="T834" s="14"/>
      <c r="U834" s="14"/>
      <c r="V834" s="66"/>
      <c r="W834" s="14"/>
      <c r="X834" s="27"/>
      <c r="Y834" s="29"/>
      <c r="Z834" s="14"/>
      <c r="AA834" s="27"/>
      <c r="AB834" s="27"/>
      <c r="AC834" s="27"/>
      <c r="AD834" s="14"/>
      <c r="AE834" s="14"/>
      <c r="AF834" s="14"/>
    </row>
    <row r="835" ht="14.25" customHeight="1">
      <c r="A835" s="14"/>
      <c r="B835" s="14"/>
      <c r="C835" s="27"/>
      <c r="D835" s="14"/>
      <c r="F835" s="27"/>
      <c r="G835" s="14"/>
      <c r="H835" s="14"/>
      <c r="I835" s="14"/>
      <c r="J835" s="27"/>
      <c r="K835" s="27"/>
      <c r="L835" s="27"/>
      <c r="M835" s="27"/>
      <c r="N835" s="27"/>
      <c r="O835" s="27"/>
      <c r="P835" s="27"/>
      <c r="Q835" s="27"/>
      <c r="R835" s="14"/>
      <c r="S835" s="14"/>
      <c r="T835" s="14"/>
      <c r="U835" s="14"/>
      <c r="V835" s="66"/>
      <c r="W835" s="14"/>
      <c r="X835" s="27"/>
      <c r="Y835" s="29"/>
      <c r="Z835" s="14"/>
      <c r="AA835" s="27"/>
      <c r="AB835" s="27"/>
      <c r="AC835" s="27"/>
      <c r="AD835" s="14"/>
      <c r="AE835" s="14"/>
      <c r="AF835" s="14"/>
    </row>
    <row r="836" ht="14.25" customHeight="1">
      <c r="A836" s="14"/>
      <c r="B836" s="14"/>
      <c r="C836" s="27"/>
      <c r="D836" s="14"/>
      <c r="F836" s="27"/>
      <c r="G836" s="14"/>
      <c r="H836" s="14"/>
      <c r="I836" s="14"/>
      <c r="J836" s="27"/>
      <c r="K836" s="27"/>
      <c r="L836" s="27"/>
      <c r="M836" s="27"/>
      <c r="N836" s="27"/>
      <c r="O836" s="27"/>
      <c r="P836" s="27"/>
      <c r="Q836" s="27"/>
      <c r="R836" s="14"/>
      <c r="S836" s="14"/>
      <c r="T836" s="14"/>
      <c r="U836" s="14"/>
      <c r="V836" s="66"/>
      <c r="W836" s="14"/>
      <c r="X836" s="27"/>
      <c r="Y836" s="29"/>
      <c r="Z836" s="14"/>
      <c r="AA836" s="27"/>
      <c r="AB836" s="27"/>
      <c r="AC836" s="27"/>
      <c r="AD836" s="14"/>
      <c r="AE836" s="14"/>
      <c r="AF836" s="14"/>
    </row>
    <row r="837" ht="14.25" customHeight="1">
      <c r="A837" s="14"/>
      <c r="B837" s="14"/>
      <c r="C837" s="27"/>
      <c r="D837" s="14"/>
      <c r="F837" s="27"/>
      <c r="G837" s="14"/>
      <c r="H837" s="14"/>
      <c r="I837" s="14"/>
      <c r="J837" s="27"/>
      <c r="K837" s="27"/>
      <c r="L837" s="27"/>
      <c r="M837" s="27"/>
      <c r="N837" s="27"/>
      <c r="O837" s="27"/>
      <c r="P837" s="27"/>
      <c r="Q837" s="27"/>
      <c r="R837" s="14"/>
      <c r="S837" s="14"/>
      <c r="T837" s="14"/>
      <c r="U837" s="14"/>
      <c r="V837" s="66"/>
      <c r="W837" s="14"/>
      <c r="X837" s="27"/>
      <c r="Y837" s="29"/>
      <c r="Z837" s="14"/>
      <c r="AA837" s="27"/>
      <c r="AB837" s="27"/>
      <c r="AC837" s="27"/>
      <c r="AD837" s="14"/>
      <c r="AE837" s="14"/>
      <c r="AF837" s="14"/>
    </row>
    <row r="838" ht="14.25" customHeight="1">
      <c r="A838" s="14"/>
      <c r="B838" s="14"/>
      <c r="C838" s="27"/>
      <c r="D838" s="14"/>
      <c r="F838" s="27"/>
      <c r="G838" s="14"/>
      <c r="H838" s="14"/>
      <c r="I838" s="14"/>
      <c r="J838" s="27"/>
      <c r="K838" s="27"/>
      <c r="L838" s="27"/>
      <c r="M838" s="27"/>
      <c r="N838" s="27"/>
      <c r="O838" s="27"/>
      <c r="P838" s="27"/>
      <c r="Q838" s="27"/>
      <c r="R838" s="14"/>
      <c r="S838" s="14"/>
      <c r="T838" s="14"/>
      <c r="U838" s="14"/>
      <c r="V838" s="66"/>
      <c r="W838" s="14"/>
      <c r="X838" s="27"/>
      <c r="Y838" s="29"/>
      <c r="Z838" s="14"/>
      <c r="AA838" s="27"/>
      <c r="AB838" s="27"/>
      <c r="AC838" s="27"/>
      <c r="AD838" s="14"/>
      <c r="AE838" s="14"/>
      <c r="AF838" s="14"/>
    </row>
    <row r="839" ht="14.25" customHeight="1">
      <c r="A839" s="14"/>
      <c r="B839" s="14"/>
      <c r="C839" s="27"/>
      <c r="D839" s="14"/>
      <c r="F839" s="27"/>
      <c r="G839" s="14"/>
      <c r="H839" s="14"/>
      <c r="I839" s="14"/>
      <c r="J839" s="27"/>
      <c r="K839" s="27"/>
      <c r="L839" s="27"/>
      <c r="M839" s="27"/>
      <c r="N839" s="27"/>
      <c r="O839" s="27"/>
      <c r="P839" s="27"/>
      <c r="Q839" s="27"/>
      <c r="R839" s="14"/>
      <c r="S839" s="14"/>
      <c r="T839" s="14"/>
      <c r="U839" s="14"/>
      <c r="V839" s="66"/>
      <c r="W839" s="14"/>
      <c r="X839" s="27"/>
      <c r="Y839" s="29"/>
      <c r="Z839" s="14"/>
      <c r="AA839" s="27"/>
      <c r="AB839" s="27"/>
      <c r="AC839" s="27"/>
      <c r="AD839" s="14"/>
      <c r="AE839" s="14"/>
      <c r="AF839" s="14"/>
    </row>
    <row r="840" ht="14.25" customHeight="1">
      <c r="A840" s="14"/>
      <c r="B840" s="14"/>
      <c r="C840" s="27"/>
      <c r="D840" s="14"/>
      <c r="F840" s="27"/>
      <c r="G840" s="14"/>
      <c r="H840" s="14"/>
      <c r="I840" s="14"/>
      <c r="J840" s="27"/>
      <c r="K840" s="27"/>
      <c r="L840" s="27"/>
      <c r="M840" s="27"/>
      <c r="N840" s="27"/>
      <c r="O840" s="27"/>
      <c r="P840" s="27"/>
      <c r="Q840" s="27"/>
      <c r="R840" s="14"/>
      <c r="S840" s="14"/>
      <c r="T840" s="14"/>
      <c r="U840" s="14"/>
      <c r="V840" s="66"/>
      <c r="W840" s="14"/>
      <c r="X840" s="27"/>
      <c r="Y840" s="29"/>
      <c r="Z840" s="14"/>
      <c r="AA840" s="27"/>
      <c r="AB840" s="27"/>
      <c r="AC840" s="27"/>
      <c r="AD840" s="14"/>
      <c r="AE840" s="14"/>
      <c r="AF840" s="14"/>
    </row>
    <row r="841" ht="14.25" customHeight="1">
      <c r="A841" s="14"/>
      <c r="B841" s="14"/>
      <c r="C841" s="27"/>
      <c r="D841" s="14"/>
      <c r="F841" s="27"/>
      <c r="G841" s="14"/>
      <c r="H841" s="14"/>
      <c r="I841" s="14"/>
      <c r="J841" s="27"/>
      <c r="K841" s="27"/>
      <c r="L841" s="27"/>
      <c r="M841" s="27"/>
      <c r="N841" s="27"/>
      <c r="O841" s="27"/>
      <c r="P841" s="27"/>
      <c r="Q841" s="27"/>
      <c r="R841" s="14"/>
      <c r="S841" s="14"/>
      <c r="T841" s="14"/>
      <c r="U841" s="14"/>
      <c r="V841" s="66"/>
      <c r="W841" s="14"/>
      <c r="X841" s="27"/>
      <c r="Y841" s="29"/>
      <c r="Z841" s="14"/>
      <c r="AA841" s="27"/>
      <c r="AB841" s="27"/>
      <c r="AC841" s="27"/>
      <c r="AD841" s="14"/>
      <c r="AE841" s="14"/>
      <c r="AF841" s="14"/>
    </row>
    <row r="842" ht="14.25" customHeight="1">
      <c r="A842" s="14"/>
      <c r="B842" s="14"/>
      <c r="C842" s="27"/>
      <c r="D842" s="14"/>
      <c r="F842" s="27"/>
      <c r="G842" s="14"/>
      <c r="H842" s="14"/>
      <c r="I842" s="14"/>
      <c r="J842" s="27"/>
      <c r="K842" s="27"/>
      <c r="L842" s="27"/>
      <c r="M842" s="27"/>
      <c r="N842" s="27"/>
      <c r="O842" s="27"/>
      <c r="P842" s="27"/>
      <c r="Q842" s="27"/>
      <c r="R842" s="14"/>
      <c r="S842" s="14"/>
      <c r="T842" s="14"/>
      <c r="U842" s="14"/>
      <c r="V842" s="66"/>
      <c r="W842" s="14"/>
      <c r="X842" s="27"/>
      <c r="Y842" s="29"/>
      <c r="Z842" s="14"/>
      <c r="AA842" s="27"/>
      <c r="AB842" s="27"/>
      <c r="AC842" s="27"/>
      <c r="AD842" s="14"/>
      <c r="AE842" s="14"/>
      <c r="AF842" s="14"/>
    </row>
    <row r="843" ht="14.25" customHeight="1">
      <c r="A843" s="14"/>
      <c r="B843" s="14"/>
      <c r="C843" s="27"/>
      <c r="D843" s="14"/>
      <c r="F843" s="27"/>
      <c r="G843" s="14"/>
      <c r="H843" s="14"/>
      <c r="I843" s="14"/>
      <c r="J843" s="27"/>
      <c r="K843" s="27"/>
      <c r="L843" s="27"/>
      <c r="M843" s="27"/>
      <c r="N843" s="27"/>
      <c r="O843" s="27"/>
      <c r="P843" s="27"/>
      <c r="Q843" s="27"/>
      <c r="R843" s="14"/>
      <c r="S843" s="14"/>
      <c r="T843" s="14"/>
      <c r="U843" s="14"/>
      <c r="V843" s="66"/>
      <c r="W843" s="14"/>
      <c r="X843" s="27"/>
      <c r="Y843" s="29"/>
      <c r="Z843" s="14"/>
      <c r="AA843" s="27"/>
      <c r="AB843" s="27"/>
      <c r="AC843" s="27"/>
      <c r="AD843" s="14"/>
      <c r="AE843" s="14"/>
      <c r="AF843" s="14"/>
    </row>
    <row r="844" ht="14.25" customHeight="1">
      <c r="A844" s="14"/>
      <c r="B844" s="14"/>
      <c r="C844" s="27"/>
      <c r="D844" s="14"/>
      <c r="F844" s="27"/>
      <c r="G844" s="14"/>
      <c r="H844" s="14"/>
      <c r="I844" s="14"/>
      <c r="J844" s="27"/>
      <c r="K844" s="27"/>
      <c r="L844" s="27"/>
      <c r="M844" s="27"/>
      <c r="N844" s="27"/>
      <c r="O844" s="27"/>
      <c r="P844" s="27"/>
      <c r="Q844" s="27"/>
      <c r="R844" s="14"/>
      <c r="S844" s="14"/>
      <c r="T844" s="14"/>
      <c r="U844" s="14"/>
      <c r="V844" s="66"/>
      <c r="W844" s="14"/>
      <c r="X844" s="27"/>
      <c r="Y844" s="29"/>
      <c r="Z844" s="14"/>
      <c r="AA844" s="27"/>
      <c r="AB844" s="27"/>
      <c r="AC844" s="27"/>
      <c r="AD844" s="14"/>
      <c r="AE844" s="14"/>
      <c r="AF844" s="14"/>
    </row>
    <row r="845" ht="14.25" customHeight="1">
      <c r="A845" s="14"/>
      <c r="B845" s="14"/>
      <c r="C845" s="27"/>
      <c r="D845" s="14"/>
      <c r="F845" s="27"/>
      <c r="G845" s="14"/>
      <c r="H845" s="14"/>
      <c r="I845" s="14"/>
      <c r="J845" s="27"/>
      <c r="K845" s="27"/>
      <c r="L845" s="27"/>
      <c r="M845" s="27"/>
      <c r="N845" s="27"/>
      <c r="O845" s="27"/>
      <c r="P845" s="27"/>
      <c r="Q845" s="27"/>
      <c r="R845" s="14"/>
      <c r="S845" s="14"/>
      <c r="T845" s="14"/>
      <c r="U845" s="14"/>
      <c r="V845" s="66"/>
      <c r="W845" s="14"/>
      <c r="X845" s="27"/>
      <c r="Y845" s="29"/>
      <c r="Z845" s="14"/>
      <c r="AA845" s="27"/>
      <c r="AB845" s="27"/>
      <c r="AC845" s="27"/>
      <c r="AD845" s="14"/>
      <c r="AE845" s="14"/>
      <c r="AF845" s="14"/>
    </row>
    <row r="846" ht="14.25" customHeight="1">
      <c r="A846" s="14"/>
      <c r="B846" s="14"/>
      <c r="C846" s="27"/>
      <c r="D846" s="14"/>
      <c r="F846" s="27"/>
      <c r="G846" s="14"/>
      <c r="H846" s="14"/>
      <c r="I846" s="14"/>
      <c r="J846" s="27"/>
      <c r="K846" s="27"/>
      <c r="L846" s="27"/>
      <c r="M846" s="27"/>
      <c r="N846" s="27"/>
      <c r="O846" s="27"/>
      <c r="P846" s="27"/>
      <c r="Q846" s="27"/>
      <c r="R846" s="14"/>
      <c r="S846" s="14"/>
      <c r="T846" s="14"/>
      <c r="U846" s="14"/>
      <c r="V846" s="66"/>
      <c r="W846" s="14"/>
      <c r="X846" s="27"/>
      <c r="Y846" s="29"/>
      <c r="Z846" s="14"/>
      <c r="AA846" s="27"/>
      <c r="AB846" s="27"/>
      <c r="AC846" s="27"/>
      <c r="AD846" s="14"/>
      <c r="AE846" s="14"/>
      <c r="AF846" s="14"/>
    </row>
    <row r="847" ht="14.25" customHeight="1">
      <c r="A847" s="14"/>
      <c r="B847" s="14"/>
      <c r="C847" s="27"/>
      <c r="D847" s="14"/>
      <c r="F847" s="27"/>
      <c r="G847" s="14"/>
      <c r="H847" s="14"/>
      <c r="I847" s="14"/>
      <c r="J847" s="27"/>
      <c r="K847" s="27"/>
      <c r="L847" s="27"/>
      <c r="M847" s="27"/>
      <c r="N847" s="27"/>
      <c r="O847" s="27"/>
      <c r="P847" s="27"/>
      <c r="Q847" s="27"/>
      <c r="R847" s="14"/>
      <c r="S847" s="14"/>
      <c r="T847" s="14"/>
      <c r="U847" s="14"/>
      <c r="V847" s="66"/>
      <c r="W847" s="14"/>
      <c r="X847" s="27"/>
      <c r="Y847" s="29"/>
      <c r="Z847" s="14"/>
      <c r="AA847" s="27"/>
      <c r="AB847" s="27"/>
      <c r="AC847" s="27"/>
      <c r="AD847" s="14"/>
      <c r="AE847" s="14"/>
      <c r="AF847" s="14"/>
    </row>
    <row r="848" ht="14.25" customHeight="1">
      <c r="A848" s="14"/>
      <c r="B848" s="14"/>
      <c r="C848" s="27"/>
      <c r="D848" s="14"/>
      <c r="F848" s="27"/>
      <c r="G848" s="14"/>
      <c r="H848" s="14"/>
      <c r="I848" s="14"/>
      <c r="J848" s="27"/>
      <c r="K848" s="27"/>
      <c r="L848" s="27"/>
      <c r="M848" s="27"/>
      <c r="N848" s="27"/>
      <c r="O848" s="27"/>
      <c r="P848" s="27"/>
      <c r="Q848" s="27"/>
      <c r="R848" s="14"/>
      <c r="S848" s="14"/>
      <c r="T848" s="14"/>
      <c r="U848" s="14"/>
      <c r="V848" s="66"/>
      <c r="W848" s="14"/>
      <c r="X848" s="27"/>
      <c r="Y848" s="29"/>
      <c r="Z848" s="14"/>
      <c r="AA848" s="27"/>
      <c r="AB848" s="27"/>
      <c r="AC848" s="27"/>
      <c r="AD848" s="14"/>
      <c r="AE848" s="14"/>
      <c r="AF848" s="14"/>
    </row>
    <row r="849" ht="14.25" customHeight="1">
      <c r="A849" s="14"/>
      <c r="B849" s="14"/>
      <c r="C849" s="27"/>
      <c r="D849" s="14"/>
      <c r="F849" s="27"/>
      <c r="G849" s="14"/>
      <c r="H849" s="14"/>
      <c r="I849" s="14"/>
      <c r="J849" s="27"/>
      <c r="K849" s="27"/>
      <c r="L849" s="27"/>
      <c r="M849" s="27"/>
      <c r="N849" s="27"/>
      <c r="O849" s="27"/>
      <c r="P849" s="27"/>
      <c r="Q849" s="27"/>
      <c r="R849" s="14"/>
      <c r="S849" s="14"/>
      <c r="T849" s="14"/>
      <c r="U849" s="14"/>
      <c r="V849" s="66"/>
      <c r="W849" s="14"/>
      <c r="X849" s="27"/>
      <c r="Y849" s="29"/>
      <c r="Z849" s="14"/>
      <c r="AA849" s="27"/>
      <c r="AB849" s="27"/>
      <c r="AC849" s="27"/>
      <c r="AD849" s="14"/>
      <c r="AE849" s="14"/>
      <c r="AF849" s="14"/>
    </row>
    <row r="850" ht="14.25" customHeight="1">
      <c r="A850" s="14"/>
      <c r="B850" s="14"/>
      <c r="C850" s="27"/>
      <c r="D850" s="14"/>
      <c r="F850" s="27"/>
      <c r="G850" s="14"/>
      <c r="H850" s="14"/>
      <c r="I850" s="14"/>
      <c r="J850" s="27"/>
      <c r="K850" s="27"/>
      <c r="L850" s="27"/>
      <c r="M850" s="27"/>
      <c r="N850" s="27"/>
      <c r="O850" s="27"/>
      <c r="P850" s="27"/>
      <c r="Q850" s="27"/>
      <c r="R850" s="14"/>
      <c r="S850" s="14"/>
      <c r="T850" s="14"/>
      <c r="U850" s="14"/>
      <c r="V850" s="66"/>
      <c r="W850" s="14"/>
      <c r="X850" s="27"/>
      <c r="Y850" s="29"/>
      <c r="Z850" s="14"/>
      <c r="AA850" s="27"/>
      <c r="AB850" s="27"/>
      <c r="AC850" s="27"/>
      <c r="AD850" s="14"/>
      <c r="AE850" s="14"/>
      <c r="AF850" s="14"/>
    </row>
    <row r="851" ht="14.25" customHeight="1">
      <c r="A851" s="14"/>
      <c r="B851" s="14"/>
      <c r="C851" s="27"/>
      <c r="D851" s="14"/>
      <c r="F851" s="27"/>
      <c r="G851" s="14"/>
      <c r="H851" s="14"/>
      <c r="I851" s="14"/>
      <c r="J851" s="27"/>
      <c r="K851" s="27"/>
      <c r="L851" s="27"/>
      <c r="M851" s="27"/>
      <c r="N851" s="27"/>
      <c r="O851" s="27"/>
      <c r="P851" s="27"/>
      <c r="Q851" s="27"/>
      <c r="R851" s="14"/>
      <c r="S851" s="14"/>
      <c r="T851" s="14"/>
      <c r="U851" s="14"/>
      <c r="V851" s="66"/>
      <c r="W851" s="14"/>
      <c r="X851" s="27"/>
      <c r="Y851" s="29"/>
      <c r="Z851" s="14"/>
      <c r="AA851" s="27"/>
      <c r="AB851" s="27"/>
      <c r="AC851" s="27"/>
      <c r="AD851" s="14"/>
      <c r="AE851" s="14"/>
      <c r="AF851" s="14"/>
    </row>
    <row r="852" ht="14.25" customHeight="1">
      <c r="A852" s="14"/>
      <c r="B852" s="14"/>
      <c r="C852" s="27"/>
      <c r="D852" s="14"/>
      <c r="F852" s="27"/>
      <c r="G852" s="14"/>
      <c r="H852" s="14"/>
      <c r="I852" s="14"/>
      <c r="J852" s="27"/>
      <c r="K852" s="27"/>
      <c r="L852" s="27"/>
      <c r="M852" s="27"/>
      <c r="N852" s="27"/>
      <c r="O852" s="27"/>
      <c r="P852" s="27"/>
      <c r="Q852" s="27"/>
      <c r="R852" s="14"/>
      <c r="S852" s="14"/>
      <c r="T852" s="14"/>
      <c r="U852" s="14"/>
      <c r="V852" s="66"/>
      <c r="W852" s="14"/>
      <c r="X852" s="27"/>
      <c r="Y852" s="29"/>
      <c r="Z852" s="14"/>
      <c r="AA852" s="27"/>
      <c r="AB852" s="27"/>
      <c r="AC852" s="27"/>
      <c r="AD852" s="14"/>
      <c r="AE852" s="14"/>
      <c r="AF852" s="14"/>
    </row>
    <row r="853" ht="14.25" customHeight="1">
      <c r="A853" s="14"/>
      <c r="B853" s="14"/>
      <c r="C853" s="27"/>
      <c r="D853" s="14"/>
      <c r="F853" s="27"/>
      <c r="G853" s="14"/>
      <c r="H853" s="14"/>
      <c r="I853" s="14"/>
      <c r="J853" s="27"/>
      <c r="K853" s="27"/>
      <c r="L853" s="27"/>
      <c r="M853" s="27"/>
      <c r="N853" s="27"/>
      <c r="O853" s="27"/>
      <c r="P853" s="27"/>
      <c r="Q853" s="27"/>
      <c r="R853" s="14"/>
      <c r="S853" s="14"/>
      <c r="T853" s="14"/>
      <c r="U853" s="14"/>
      <c r="V853" s="66"/>
      <c r="W853" s="14"/>
      <c r="X853" s="27"/>
      <c r="Y853" s="29"/>
      <c r="Z853" s="14"/>
      <c r="AA853" s="27"/>
      <c r="AB853" s="27"/>
      <c r="AC853" s="27"/>
      <c r="AD853" s="14"/>
      <c r="AE853" s="14"/>
      <c r="AF853" s="14"/>
    </row>
    <row r="854" ht="14.25" customHeight="1">
      <c r="A854" s="14"/>
      <c r="B854" s="14"/>
      <c r="C854" s="27"/>
      <c r="D854" s="14"/>
      <c r="F854" s="27"/>
      <c r="G854" s="14"/>
      <c r="H854" s="14"/>
      <c r="I854" s="14"/>
      <c r="J854" s="27"/>
      <c r="K854" s="27"/>
      <c r="L854" s="27"/>
      <c r="M854" s="27"/>
      <c r="N854" s="27"/>
      <c r="O854" s="27"/>
      <c r="P854" s="27"/>
      <c r="Q854" s="27"/>
      <c r="R854" s="14"/>
      <c r="S854" s="14"/>
      <c r="T854" s="14"/>
      <c r="U854" s="14"/>
      <c r="V854" s="66"/>
      <c r="W854" s="14"/>
      <c r="X854" s="27"/>
      <c r="Y854" s="29"/>
      <c r="Z854" s="14"/>
      <c r="AA854" s="27"/>
      <c r="AB854" s="27"/>
      <c r="AC854" s="27"/>
      <c r="AD854" s="14"/>
      <c r="AE854" s="14"/>
      <c r="AF854" s="14"/>
    </row>
    <row r="855" ht="14.25" customHeight="1">
      <c r="A855" s="14"/>
      <c r="B855" s="14"/>
      <c r="C855" s="27"/>
      <c r="D855" s="14"/>
      <c r="F855" s="27"/>
      <c r="G855" s="14"/>
      <c r="H855" s="14"/>
      <c r="I855" s="14"/>
      <c r="J855" s="27"/>
      <c r="K855" s="27"/>
      <c r="L855" s="27"/>
      <c r="M855" s="27"/>
      <c r="N855" s="27"/>
      <c r="O855" s="27"/>
      <c r="P855" s="27"/>
      <c r="Q855" s="27"/>
      <c r="R855" s="14"/>
      <c r="S855" s="14"/>
      <c r="T855" s="14"/>
      <c r="U855" s="14"/>
      <c r="V855" s="66"/>
      <c r="W855" s="14"/>
      <c r="X855" s="27"/>
      <c r="Y855" s="29"/>
      <c r="Z855" s="14"/>
      <c r="AA855" s="27"/>
      <c r="AB855" s="27"/>
      <c r="AC855" s="27"/>
      <c r="AD855" s="14"/>
      <c r="AE855" s="14"/>
      <c r="AF855" s="14"/>
    </row>
    <row r="856" ht="14.25" customHeight="1">
      <c r="A856" s="14"/>
      <c r="B856" s="14"/>
      <c r="C856" s="27"/>
      <c r="D856" s="14"/>
      <c r="F856" s="27"/>
      <c r="G856" s="14"/>
      <c r="H856" s="14"/>
      <c r="I856" s="14"/>
      <c r="J856" s="27"/>
      <c r="K856" s="27"/>
      <c r="L856" s="27"/>
      <c r="M856" s="27"/>
      <c r="N856" s="27"/>
      <c r="O856" s="27"/>
      <c r="P856" s="27"/>
      <c r="Q856" s="27"/>
      <c r="R856" s="14"/>
      <c r="S856" s="14"/>
      <c r="T856" s="14"/>
      <c r="U856" s="14"/>
      <c r="V856" s="66"/>
      <c r="W856" s="14"/>
      <c r="X856" s="27"/>
      <c r="Y856" s="29"/>
      <c r="Z856" s="14"/>
      <c r="AA856" s="27"/>
      <c r="AB856" s="27"/>
      <c r="AC856" s="27"/>
      <c r="AD856" s="14"/>
      <c r="AE856" s="14"/>
      <c r="AF856" s="14"/>
    </row>
    <row r="857" ht="14.25" customHeight="1">
      <c r="A857" s="14"/>
      <c r="B857" s="14"/>
      <c r="C857" s="27"/>
      <c r="D857" s="14"/>
      <c r="F857" s="27"/>
      <c r="G857" s="14"/>
      <c r="H857" s="14"/>
      <c r="I857" s="14"/>
      <c r="J857" s="27"/>
      <c r="K857" s="27"/>
      <c r="L857" s="27"/>
      <c r="M857" s="27"/>
      <c r="N857" s="27"/>
      <c r="O857" s="27"/>
      <c r="P857" s="27"/>
      <c r="Q857" s="27"/>
      <c r="R857" s="14"/>
      <c r="S857" s="14"/>
      <c r="T857" s="14"/>
      <c r="U857" s="14"/>
      <c r="V857" s="66"/>
      <c r="W857" s="14"/>
      <c r="X857" s="27"/>
      <c r="Y857" s="29"/>
      <c r="Z857" s="14"/>
      <c r="AA857" s="27"/>
      <c r="AB857" s="27"/>
      <c r="AC857" s="27"/>
      <c r="AD857" s="14"/>
      <c r="AE857" s="14"/>
      <c r="AF857" s="14"/>
    </row>
    <row r="858" ht="14.25" customHeight="1">
      <c r="A858" s="14"/>
      <c r="B858" s="14"/>
      <c r="C858" s="27"/>
      <c r="D858" s="14"/>
      <c r="F858" s="27"/>
      <c r="G858" s="14"/>
      <c r="H858" s="14"/>
      <c r="I858" s="14"/>
      <c r="J858" s="27"/>
      <c r="K858" s="27"/>
      <c r="L858" s="27"/>
      <c r="M858" s="27"/>
      <c r="N858" s="27"/>
      <c r="O858" s="27"/>
      <c r="P858" s="27"/>
      <c r="Q858" s="27"/>
      <c r="R858" s="14"/>
      <c r="S858" s="14"/>
      <c r="T858" s="14"/>
      <c r="U858" s="14"/>
      <c r="V858" s="66"/>
      <c r="W858" s="14"/>
      <c r="X858" s="27"/>
      <c r="Y858" s="29"/>
      <c r="Z858" s="14"/>
      <c r="AA858" s="27"/>
      <c r="AB858" s="27"/>
      <c r="AC858" s="27"/>
      <c r="AD858" s="14"/>
      <c r="AE858" s="14"/>
      <c r="AF858" s="14"/>
    </row>
    <row r="859" ht="14.25" customHeight="1">
      <c r="A859" s="14"/>
      <c r="B859" s="14"/>
      <c r="C859" s="27"/>
      <c r="D859" s="14"/>
      <c r="F859" s="27"/>
      <c r="G859" s="14"/>
      <c r="H859" s="14"/>
      <c r="I859" s="14"/>
      <c r="J859" s="27"/>
      <c r="K859" s="27"/>
      <c r="L859" s="27"/>
      <c r="M859" s="27"/>
      <c r="N859" s="27"/>
      <c r="O859" s="27"/>
      <c r="P859" s="27"/>
      <c r="Q859" s="27"/>
      <c r="R859" s="14"/>
      <c r="S859" s="14"/>
      <c r="T859" s="14"/>
      <c r="U859" s="14"/>
      <c r="V859" s="66"/>
      <c r="W859" s="14"/>
      <c r="X859" s="27"/>
      <c r="Y859" s="29"/>
      <c r="Z859" s="14"/>
      <c r="AA859" s="27"/>
      <c r="AB859" s="27"/>
      <c r="AC859" s="27"/>
      <c r="AD859" s="14"/>
      <c r="AE859" s="14"/>
      <c r="AF859" s="14"/>
    </row>
    <row r="860" ht="14.25" customHeight="1">
      <c r="A860" s="14"/>
      <c r="B860" s="14"/>
      <c r="C860" s="27"/>
      <c r="D860" s="14"/>
      <c r="F860" s="27"/>
      <c r="G860" s="14"/>
      <c r="H860" s="14"/>
      <c r="I860" s="14"/>
      <c r="J860" s="27"/>
      <c r="K860" s="27"/>
      <c r="L860" s="27"/>
      <c r="M860" s="27"/>
      <c r="N860" s="27"/>
      <c r="O860" s="27"/>
      <c r="P860" s="27"/>
      <c r="Q860" s="27"/>
      <c r="R860" s="14"/>
      <c r="S860" s="14"/>
      <c r="T860" s="14"/>
      <c r="U860" s="14"/>
      <c r="V860" s="66"/>
      <c r="W860" s="14"/>
      <c r="X860" s="27"/>
      <c r="Y860" s="29"/>
      <c r="Z860" s="14"/>
      <c r="AA860" s="27"/>
      <c r="AB860" s="27"/>
      <c r="AC860" s="27"/>
      <c r="AD860" s="14"/>
      <c r="AE860" s="14"/>
      <c r="AF860" s="14"/>
    </row>
    <row r="861" ht="14.25" customHeight="1">
      <c r="A861" s="14"/>
      <c r="B861" s="14"/>
      <c r="C861" s="27"/>
      <c r="D861" s="14"/>
      <c r="F861" s="27"/>
      <c r="G861" s="14"/>
      <c r="H861" s="14"/>
      <c r="I861" s="14"/>
      <c r="J861" s="27"/>
      <c r="K861" s="27"/>
      <c r="L861" s="27"/>
      <c r="M861" s="27"/>
      <c r="N861" s="27"/>
      <c r="O861" s="27"/>
      <c r="P861" s="27"/>
      <c r="Q861" s="27"/>
      <c r="R861" s="14"/>
      <c r="S861" s="14"/>
      <c r="T861" s="14"/>
      <c r="U861" s="14"/>
      <c r="V861" s="66"/>
      <c r="W861" s="14"/>
      <c r="X861" s="27"/>
      <c r="Y861" s="29"/>
      <c r="Z861" s="14"/>
      <c r="AA861" s="27"/>
      <c r="AB861" s="27"/>
      <c r="AC861" s="27"/>
      <c r="AD861" s="14"/>
      <c r="AE861" s="14"/>
      <c r="AF861" s="14"/>
    </row>
    <row r="862" ht="14.25" customHeight="1">
      <c r="A862" s="14"/>
      <c r="B862" s="14"/>
      <c r="C862" s="27"/>
      <c r="D862" s="14"/>
      <c r="F862" s="27"/>
      <c r="G862" s="14"/>
      <c r="H862" s="14"/>
      <c r="I862" s="14"/>
      <c r="J862" s="27"/>
      <c r="K862" s="27"/>
      <c r="L862" s="27"/>
      <c r="M862" s="27"/>
      <c r="N862" s="27"/>
      <c r="O862" s="27"/>
      <c r="P862" s="27"/>
      <c r="Q862" s="27"/>
      <c r="R862" s="14"/>
      <c r="S862" s="14"/>
      <c r="T862" s="14"/>
      <c r="U862" s="14"/>
      <c r="V862" s="66"/>
      <c r="W862" s="14"/>
      <c r="X862" s="27"/>
      <c r="Y862" s="29"/>
      <c r="Z862" s="14"/>
      <c r="AA862" s="27"/>
      <c r="AB862" s="27"/>
      <c r="AC862" s="27"/>
      <c r="AD862" s="14"/>
      <c r="AE862" s="14"/>
      <c r="AF862" s="14"/>
    </row>
    <row r="863" ht="14.25" customHeight="1">
      <c r="A863" s="14"/>
      <c r="B863" s="14"/>
      <c r="C863" s="27"/>
      <c r="D863" s="14"/>
      <c r="F863" s="27"/>
      <c r="G863" s="14"/>
      <c r="H863" s="14"/>
      <c r="I863" s="14"/>
      <c r="J863" s="27"/>
      <c r="K863" s="27"/>
      <c r="L863" s="27"/>
      <c r="M863" s="27"/>
      <c r="N863" s="27"/>
      <c r="O863" s="27"/>
      <c r="P863" s="27"/>
      <c r="Q863" s="27"/>
      <c r="R863" s="14"/>
      <c r="S863" s="14"/>
      <c r="T863" s="14"/>
      <c r="U863" s="14"/>
      <c r="V863" s="66"/>
      <c r="W863" s="14"/>
      <c r="X863" s="27"/>
      <c r="Y863" s="29"/>
      <c r="Z863" s="14"/>
      <c r="AA863" s="27"/>
      <c r="AB863" s="27"/>
      <c r="AC863" s="27"/>
      <c r="AD863" s="14"/>
      <c r="AE863" s="14"/>
      <c r="AF863" s="14"/>
    </row>
    <row r="864" ht="14.25" customHeight="1">
      <c r="A864" s="14"/>
      <c r="B864" s="14"/>
      <c r="C864" s="27"/>
      <c r="D864" s="14"/>
      <c r="F864" s="27"/>
      <c r="G864" s="14"/>
      <c r="H864" s="14"/>
      <c r="I864" s="14"/>
      <c r="J864" s="27"/>
      <c r="K864" s="27"/>
      <c r="L864" s="27"/>
      <c r="M864" s="27"/>
      <c r="N864" s="27"/>
      <c r="O864" s="27"/>
      <c r="P864" s="27"/>
      <c r="Q864" s="27"/>
      <c r="R864" s="14"/>
      <c r="S864" s="14"/>
      <c r="T864" s="14"/>
      <c r="U864" s="14"/>
      <c r="V864" s="66"/>
      <c r="W864" s="14"/>
      <c r="X864" s="27"/>
      <c r="Y864" s="29"/>
      <c r="Z864" s="14"/>
      <c r="AA864" s="27"/>
      <c r="AB864" s="27"/>
      <c r="AC864" s="27"/>
      <c r="AD864" s="14"/>
      <c r="AE864" s="14"/>
      <c r="AF864" s="14"/>
    </row>
    <row r="865" ht="14.25" customHeight="1">
      <c r="A865" s="14"/>
      <c r="B865" s="14"/>
      <c r="C865" s="27"/>
      <c r="D865" s="14"/>
      <c r="F865" s="27"/>
      <c r="G865" s="14"/>
      <c r="H865" s="14"/>
      <c r="I865" s="14"/>
      <c r="J865" s="27"/>
      <c r="K865" s="27"/>
      <c r="L865" s="27"/>
      <c r="M865" s="27"/>
      <c r="N865" s="27"/>
      <c r="O865" s="27"/>
      <c r="P865" s="27"/>
      <c r="Q865" s="27"/>
      <c r="R865" s="14"/>
      <c r="S865" s="14"/>
      <c r="T865" s="14"/>
      <c r="U865" s="14"/>
      <c r="V865" s="66"/>
      <c r="W865" s="14"/>
      <c r="X865" s="27"/>
      <c r="Y865" s="29"/>
      <c r="Z865" s="14"/>
      <c r="AA865" s="27"/>
      <c r="AB865" s="27"/>
      <c r="AC865" s="27"/>
      <c r="AD865" s="14"/>
      <c r="AE865" s="14"/>
      <c r="AF865" s="14"/>
    </row>
    <row r="866" ht="14.25" customHeight="1">
      <c r="A866" s="14"/>
      <c r="B866" s="14"/>
      <c r="C866" s="27"/>
      <c r="D866" s="14"/>
      <c r="F866" s="27"/>
      <c r="G866" s="14"/>
      <c r="H866" s="14"/>
      <c r="I866" s="14"/>
      <c r="J866" s="27"/>
      <c r="K866" s="27"/>
      <c r="L866" s="27"/>
      <c r="M866" s="27"/>
      <c r="N866" s="27"/>
      <c r="O866" s="27"/>
      <c r="P866" s="27"/>
      <c r="Q866" s="27"/>
      <c r="R866" s="14"/>
      <c r="S866" s="14"/>
      <c r="T866" s="14"/>
      <c r="U866" s="14"/>
      <c r="V866" s="66"/>
      <c r="W866" s="14"/>
      <c r="X866" s="27"/>
      <c r="Y866" s="29"/>
      <c r="Z866" s="14"/>
      <c r="AA866" s="27"/>
      <c r="AB866" s="27"/>
      <c r="AC866" s="27"/>
      <c r="AD866" s="14"/>
      <c r="AE866" s="14"/>
      <c r="AF866" s="14"/>
    </row>
    <row r="867" ht="14.25" customHeight="1">
      <c r="A867" s="14"/>
      <c r="B867" s="14"/>
      <c r="C867" s="27"/>
      <c r="D867" s="14"/>
      <c r="F867" s="27"/>
      <c r="G867" s="14"/>
      <c r="H867" s="14"/>
      <c r="I867" s="14"/>
      <c r="J867" s="27"/>
      <c r="K867" s="27"/>
      <c r="L867" s="27"/>
      <c r="M867" s="27"/>
      <c r="N867" s="27"/>
      <c r="O867" s="27"/>
      <c r="P867" s="27"/>
      <c r="Q867" s="27"/>
      <c r="R867" s="14"/>
      <c r="S867" s="14"/>
      <c r="T867" s="14"/>
      <c r="U867" s="14"/>
      <c r="V867" s="66"/>
      <c r="W867" s="14"/>
      <c r="X867" s="27"/>
      <c r="Y867" s="29"/>
      <c r="Z867" s="14"/>
      <c r="AA867" s="27"/>
      <c r="AB867" s="27"/>
      <c r="AC867" s="27"/>
      <c r="AD867" s="14"/>
      <c r="AE867" s="14"/>
      <c r="AF867" s="14"/>
    </row>
    <row r="868" ht="14.25" customHeight="1">
      <c r="A868" s="14"/>
      <c r="B868" s="14"/>
      <c r="C868" s="27"/>
      <c r="D868" s="14"/>
      <c r="F868" s="27"/>
      <c r="G868" s="14"/>
      <c r="H868" s="14"/>
      <c r="I868" s="14"/>
      <c r="J868" s="27"/>
      <c r="K868" s="27"/>
      <c r="L868" s="27"/>
      <c r="M868" s="27"/>
      <c r="N868" s="27"/>
      <c r="O868" s="27"/>
      <c r="P868" s="27"/>
      <c r="Q868" s="27"/>
      <c r="R868" s="14"/>
      <c r="S868" s="14"/>
      <c r="T868" s="14"/>
      <c r="U868" s="14"/>
      <c r="V868" s="66"/>
      <c r="W868" s="14"/>
      <c r="X868" s="27"/>
      <c r="Y868" s="29"/>
      <c r="Z868" s="14"/>
      <c r="AA868" s="27"/>
      <c r="AB868" s="27"/>
      <c r="AC868" s="27"/>
      <c r="AD868" s="14"/>
      <c r="AE868" s="14"/>
      <c r="AF868" s="14"/>
    </row>
    <row r="869" ht="14.25" customHeight="1">
      <c r="A869" s="14"/>
      <c r="B869" s="14"/>
      <c r="C869" s="27"/>
      <c r="D869" s="14"/>
      <c r="F869" s="27"/>
      <c r="G869" s="14"/>
      <c r="H869" s="14"/>
      <c r="I869" s="14"/>
      <c r="J869" s="27"/>
      <c r="K869" s="27"/>
      <c r="L869" s="27"/>
      <c r="M869" s="27"/>
      <c r="N869" s="27"/>
      <c r="O869" s="27"/>
      <c r="P869" s="27"/>
      <c r="Q869" s="27"/>
      <c r="R869" s="14"/>
      <c r="S869" s="14"/>
      <c r="T869" s="14"/>
      <c r="U869" s="14"/>
      <c r="V869" s="66"/>
      <c r="W869" s="14"/>
      <c r="X869" s="27"/>
      <c r="Y869" s="29"/>
      <c r="Z869" s="14"/>
      <c r="AA869" s="27"/>
      <c r="AB869" s="27"/>
      <c r="AC869" s="27"/>
      <c r="AD869" s="14"/>
      <c r="AE869" s="14"/>
      <c r="AF869" s="14"/>
    </row>
    <row r="870" ht="14.25" customHeight="1">
      <c r="A870" s="14"/>
      <c r="B870" s="14"/>
      <c r="C870" s="27"/>
      <c r="D870" s="14"/>
      <c r="F870" s="27"/>
      <c r="G870" s="14"/>
      <c r="H870" s="14"/>
      <c r="I870" s="14"/>
      <c r="J870" s="27"/>
      <c r="K870" s="27"/>
      <c r="L870" s="27"/>
      <c r="M870" s="27"/>
      <c r="N870" s="27"/>
      <c r="O870" s="27"/>
      <c r="P870" s="27"/>
      <c r="Q870" s="27"/>
      <c r="R870" s="14"/>
      <c r="S870" s="14"/>
      <c r="T870" s="14"/>
      <c r="U870" s="14"/>
      <c r="V870" s="66"/>
      <c r="W870" s="14"/>
      <c r="X870" s="27"/>
      <c r="Y870" s="29"/>
      <c r="Z870" s="14"/>
      <c r="AA870" s="27"/>
      <c r="AB870" s="27"/>
      <c r="AC870" s="27"/>
      <c r="AD870" s="14"/>
      <c r="AE870" s="14"/>
      <c r="AF870" s="14"/>
    </row>
    <row r="871" ht="14.25" customHeight="1">
      <c r="A871" s="14"/>
      <c r="B871" s="14"/>
      <c r="C871" s="27"/>
      <c r="D871" s="14"/>
      <c r="F871" s="27"/>
      <c r="G871" s="14"/>
      <c r="H871" s="14"/>
      <c r="I871" s="14"/>
      <c r="J871" s="27"/>
      <c r="K871" s="27"/>
      <c r="L871" s="27"/>
      <c r="M871" s="27"/>
      <c r="N871" s="27"/>
      <c r="O871" s="27"/>
      <c r="P871" s="27"/>
      <c r="Q871" s="27"/>
      <c r="R871" s="14"/>
      <c r="S871" s="14"/>
      <c r="T871" s="14"/>
      <c r="U871" s="14"/>
      <c r="V871" s="66"/>
      <c r="W871" s="14"/>
      <c r="X871" s="27"/>
      <c r="Y871" s="29"/>
      <c r="Z871" s="14"/>
      <c r="AA871" s="27"/>
      <c r="AB871" s="27"/>
      <c r="AC871" s="27"/>
      <c r="AD871" s="14"/>
      <c r="AE871" s="14"/>
      <c r="AF871" s="14"/>
    </row>
    <row r="872" ht="14.25" customHeight="1">
      <c r="A872" s="14"/>
      <c r="B872" s="14"/>
      <c r="C872" s="27"/>
      <c r="D872" s="14"/>
      <c r="F872" s="27"/>
      <c r="G872" s="14"/>
      <c r="H872" s="14"/>
      <c r="I872" s="14"/>
      <c r="J872" s="27"/>
      <c r="K872" s="27"/>
      <c r="L872" s="27"/>
      <c r="M872" s="27"/>
      <c r="N872" s="27"/>
      <c r="O872" s="27"/>
      <c r="P872" s="27"/>
      <c r="Q872" s="27"/>
      <c r="R872" s="14"/>
      <c r="S872" s="14"/>
      <c r="T872" s="14"/>
      <c r="U872" s="14"/>
      <c r="V872" s="66"/>
      <c r="W872" s="14"/>
      <c r="X872" s="27"/>
      <c r="Y872" s="29"/>
      <c r="Z872" s="14"/>
      <c r="AA872" s="27"/>
      <c r="AB872" s="27"/>
      <c r="AC872" s="27"/>
      <c r="AD872" s="14"/>
      <c r="AE872" s="14"/>
      <c r="AF872" s="14"/>
    </row>
    <row r="873" ht="14.25" customHeight="1">
      <c r="A873" s="14"/>
      <c r="B873" s="14"/>
      <c r="C873" s="27"/>
      <c r="D873" s="14"/>
      <c r="F873" s="27"/>
      <c r="G873" s="14"/>
      <c r="H873" s="14"/>
      <c r="I873" s="14"/>
      <c r="J873" s="27"/>
      <c r="K873" s="27"/>
      <c r="L873" s="27"/>
      <c r="M873" s="27"/>
      <c r="N873" s="27"/>
      <c r="O873" s="27"/>
      <c r="P873" s="27"/>
      <c r="Q873" s="27"/>
      <c r="R873" s="14"/>
      <c r="S873" s="14"/>
      <c r="T873" s="14"/>
      <c r="U873" s="14"/>
      <c r="V873" s="66"/>
      <c r="W873" s="14"/>
      <c r="X873" s="27"/>
      <c r="Y873" s="29"/>
      <c r="Z873" s="14"/>
      <c r="AA873" s="27"/>
      <c r="AB873" s="27"/>
      <c r="AC873" s="27"/>
      <c r="AD873" s="14"/>
      <c r="AE873" s="14"/>
      <c r="AF873" s="14"/>
    </row>
    <row r="874" ht="14.25" customHeight="1">
      <c r="A874" s="14"/>
      <c r="B874" s="14"/>
      <c r="C874" s="27"/>
      <c r="D874" s="14"/>
      <c r="F874" s="27"/>
      <c r="G874" s="14"/>
      <c r="H874" s="14"/>
      <c r="I874" s="14"/>
      <c r="J874" s="27"/>
      <c r="K874" s="27"/>
      <c r="L874" s="27"/>
      <c r="M874" s="27"/>
      <c r="N874" s="27"/>
      <c r="O874" s="27"/>
      <c r="P874" s="27"/>
      <c r="Q874" s="27"/>
      <c r="R874" s="14"/>
      <c r="S874" s="14"/>
      <c r="T874" s="14"/>
      <c r="U874" s="14"/>
      <c r="V874" s="66"/>
      <c r="W874" s="14"/>
      <c r="X874" s="27"/>
      <c r="Y874" s="29"/>
      <c r="Z874" s="14"/>
      <c r="AA874" s="27"/>
      <c r="AB874" s="27"/>
      <c r="AC874" s="27"/>
      <c r="AD874" s="14"/>
      <c r="AE874" s="14"/>
      <c r="AF874" s="14"/>
    </row>
    <row r="875" ht="14.25" customHeight="1">
      <c r="A875" s="14"/>
      <c r="B875" s="14"/>
      <c r="C875" s="27"/>
      <c r="D875" s="14"/>
      <c r="F875" s="27"/>
      <c r="G875" s="14"/>
      <c r="H875" s="14"/>
      <c r="I875" s="14"/>
      <c r="J875" s="27"/>
      <c r="K875" s="27"/>
      <c r="L875" s="27"/>
      <c r="M875" s="27"/>
      <c r="N875" s="27"/>
      <c r="O875" s="27"/>
      <c r="P875" s="27"/>
      <c r="Q875" s="27"/>
      <c r="R875" s="14"/>
      <c r="S875" s="14"/>
      <c r="T875" s="14"/>
      <c r="U875" s="14"/>
      <c r="V875" s="66"/>
      <c r="W875" s="14"/>
      <c r="X875" s="27"/>
      <c r="Y875" s="29"/>
      <c r="Z875" s="14"/>
      <c r="AA875" s="27"/>
      <c r="AB875" s="27"/>
      <c r="AC875" s="27"/>
      <c r="AD875" s="14"/>
      <c r="AE875" s="14"/>
      <c r="AF875" s="14"/>
    </row>
    <row r="876" ht="14.25" customHeight="1">
      <c r="A876" s="14"/>
      <c r="B876" s="14"/>
      <c r="C876" s="27"/>
      <c r="D876" s="14"/>
      <c r="F876" s="27"/>
      <c r="G876" s="14"/>
      <c r="H876" s="14"/>
      <c r="I876" s="14"/>
      <c r="J876" s="27"/>
      <c r="K876" s="27"/>
      <c r="L876" s="27"/>
      <c r="M876" s="27"/>
      <c r="N876" s="27"/>
      <c r="O876" s="27"/>
      <c r="P876" s="27"/>
      <c r="Q876" s="27"/>
      <c r="R876" s="14"/>
      <c r="S876" s="14"/>
      <c r="T876" s="14"/>
      <c r="U876" s="14"/>
      <c r="V876" s="66"/>
      <c r="W876" s="14"/>
      <c r="X876" s="27"/>
      <c r="Y876" s="29"/>
      <c r="Z876" s="14"/>
      <c r="AA876" s="27"/>
      <c r="AB876" s="27"/>
      <c r="AC876" s="27"/>
      <c r="AD876" s="14"/>
      <c r="AE876" s="14"/>
      <c r="AF876" s="14"/>
    </row>
    <row r="877" ht="14.25" customHeight="1">
      <c r="A877" s="14"/>
      <c r="B877" s="14"/>
      <c r="C877" s="27"/>
      <c r="D877" s="14"/>
      <c r="F877" s="27"/>
      <c r="G877" s="14"/>
      <c r="H877" s="14"/>
      <c r="I877" s="14"/>
      <c r="J877" s="27"/>
      <c r="K877" s="27"/>
      <c r="L877" s="27"/>
      <c r="M877" s="27"/>
      <c r="N877" s="27"/>
      <c r="O877" s="27"/>
      <c r="P877" s="27"/>
      <c r="Q877" s="27"/>
      <c r="R877" s="14"/>
      <c r="S877" s="14"/>
      <c r="T877" s="14"/>
      <c r="U877" s="14"/>
      <c r="V877" s="66"/>
      <c r="W877" s="14"/>
      <c r="X877" s="27"/>
      <c r="Y877" s="29"/>
      <c r="Z877" s="14"/>
      <c r="AA877" s="27"/>
      <c r="AB877" s="27"/>
      <c r="AC877" s="27"/>
      <c r="AD877" s="14"/>
      <c r="AE877" s="14"/>
      <c r="AF877" s="14"/>
    </row>
    <row r="878" ht="14.25" customHeight="1">
      <c r="A878" s="14"/>
      <c r="B878" s="14"/>
      <c r="C878" s="27"/>
      <c r="D878" s="14"/>
      <c r="F878" s="27"/>
      <c r="G878" s="14"/>
      <c r="H878" s="14"/>
      <c r="I878" s="14"/>
      <c r="J878" s="27"/>
      <c r="K878" s="27"/>
      <c r="L878" s="27"/>
      <c r="M878" s="27"/>
      <c r="N878" s="27"/>
      <c r="O878" s="27"/>
      <c r="P878" s="27"/>
      <c r="Q878" s="27"/>
      <c r="R878" s="14"/>
      <c r="S878" s="14"/>
      <c r="T878" s="14"/>
      <c r="U878" s="14"/>
      <c r="V878" s="66"/>
      <c r="W878" s="14"/>
      <c r="X878" s="27"/>
      <c r="Y878" s="29"/>
      <c r="Z878" s="14"/>
      <c r="AA878" s="27"/>
      <c r="AB878" s="27"/>
      <c r="AC878" s="27"/>
      <c r="AD878" s="14"/>
      <c r="AE878" s="14"/>
      <c r="AF878" s="14"/>
    </row>
    <row r="879" ht="14.25" customHeight="1">
      <c r="A879" s="14"/>
      <c r="B879" s="14"/>
      <c r="C879" s="27"/>
      <c r="D879" s="14"/>
      <c r="F879" s="27"/>
      <c r="G879" s="14"/>
      <c r="H879" s="14"/>
      <c r="I879" s="14"/>
      <c r="J879" s="27"/>
      <c r="K879" s="27"/>
      <c r="L879" s="27"/>
      <c r="M879" s="27"/>
      <c r="N879" s="27"/>
      <c r="O879" s="27"/>
      <c r="P879" s="27"/>
      <c r="Q879" s="27"/>
      <c r="R879" s="14"/>
      <c r="S879" s="14"/>
      <c r="T879" s="14"/>
      <c r="U879" s="14"/>
      <c r="V879" s="66"/>
      <c r="W879" s="14"/>
      <c r="X879" s="27"/>
      <c r="Y879" s="29"/>
      <c r="Z879" s="14"/>
      <c r="AA879" s="27"/>
      <c r="AB879" s="27"/>
      <c r="AC879" s="27"/>
      <c r="AD879" s="14"/>
      <c r="AE879" s="14"/>
      <c r="AF879" s="14"/>
    </row>
    <row r="880" ht="14.25" customHeight="1">
      <c r="A880" s="14"/>
      <c r="B880" s="14"/>
      <c r="C880" s="27"/>
      <c r="D880" s="14"/>
      <c r="F880" s="27"/>
      <c r="G880" s="14"/>
      <c r="H880" s="14"/>
      <c r="I880" s="14"/>
      <c r="J880" s="27"/>
      <c r="K880" s="27"/>
      <c r="L880" s="27"/>
      <c r="M880" s="27"/>
      <c r="N880" s="27"/>
      <c r="O880" s="27"/>
      <c r="P880" s="27"/>
      <c r="Q880" s="27"/>
      <c r="R880" s="14"/>
      <c r="S880" s="14"/>
      <c r="T880" s="14"/>
      <c r="U880" s="14"/>
      <c r="V880" s="66"/>
      <c r="W880" s="14"/>
      <c r="X880" s="27"/>
      <c r="Y880" s="29"/>
      <c r="Z880" s="14"/>
      <c r="AA880" s="27"/>
      <c r="AB880" s="27"/>
      <c r="AC880" s="27"/>
      <c r="AD880" s="14"/>
      <c r="AE880" s="14"/>
      <c r="AF880" s="14"/>
    </row>
    <row r="881" ht="14.25" customHeight="1">
      <c r="A881" s="14"/>
      <c r="B881" s="14"/>
      <c r="C881" s="27"/>
      <c r="D881" s="14"/>
      <c r="F881" s="27"/>
      <c r="G881" s="14"/>
      <c r="H881" s="14"/>
      <c r="I881" s="14"/>
      <c r="J881" s="27"/>
      <c r="K881" s="27"/>
      <c r="L881" s="27"/>
      <c r="M881" s="27"/>
      <c r="N881" s="27"/>
      <c r="O881" s="27"/>
      <c r="P881" s="27"/>
      <c r="Q881" s="27"/>
      <c r="R881" s="14"/>
      <c r="S881" s="14"/>
      <c r="T881" s="14"/>
      <c r="U881" s="14"/>
      <c r="V881" s="66"/>
      <c r="W881" s="14"/>
      <c r="X881" s="27"/>
      <c r="Y881" s="29"/>
      <c r="Z881" s="14"/>
      <c r="AA881" s="27"/>
      <c r="AB881" s="27"/>
      <c r="AC881" s="27"/>
      <c r="AD881" s="14"/>
      <c r="AE881" s="14"/>
      <c r="AF881" s="14"/>
    </row>
    <row r="882" ht="14.25" customHeight="1">
      <c r="A882" s="14"/>
      <c r="B882" s="14"/>
      <c r="C882" s="27"/>
      <c r="D882" s="14"/>
      <c r="F882" s="27"/>
      <c r="G882" s="14"/>
      <c r="H882" s="14"/>
      <c r="I882" s="14"/>
      <c r="J882" s="27"/>
      <c r="K882" s="27"/>
      <c r="L882" s="27"/>
      <c r="M882" s="27"/>
      <c r="N882" s="27"/>
      <c r="O882" s="27"/>
      <c r="P882" s="27"/>
      <c r="Q882" s="27"/>
      <c r="R882" s="14"/>
      <c r="S882" s="14"/>
      <c r="T882" s="14"/>
      <c r="U882" s="14"/>
      <c r="V882" s="66"/>
      <c r="W882" s="14"/>
      <c r="X882" s="27"/>
      <c r="Y882" s="29"/>
      <c r="Z882" s="14"/>
      <c r="AA882" s="27"/>
      <c r="AB882" s="27"/>
      <c r="AC882" s="27"/>
      <c r="AD882" s="14"/>
      <c r="AE882" s="14"/>
      <c r="AF882" s="14"/>
    </row>
    <row r="883" ht="14.25" customHeight="1">
      <c r="A883" s="14"/>
      <c r="B883" s="14"/>
      <c r="C883" s="27"/>
      <c r="D883" s="14"/>
      <c r="F883" s="27"/>
      <c r="G883" s="14"/>
      <c r="H883" s="14"/>
      <c r="I883" s="14"/>
      <c r="J883" s="27"/>
      <c r="K883" s="27"/>
      <c r="L883" s="27"/>
      <c r="M883" s="27"/>
      <c r="N883" s="27"/>
      <c r="O883" s="27"/>
      <c r="P883" s="27"/>
      <c r="Q883" s="27"/>
      <c r="R883" s="14"/>
      <c r="S883" s="14"/>
      <c r="T883" s="14"/>
      <c r="U883" s="14"/>
      <c r="V883" s="66"/>
      <c r="W883" s="14"/>
      <c r="X883" s="27"/>
      <c r="Y883" s="29"/>
      <c r="Z883" s="14"/>
      <c r="AA883" s="27"/>
      <c r="AB883" s="27"/>
      <c r="AC883" s="27"/>
      <c r="AD883" s="14"/>
      <c r="AE883" s="14"/>
      <c r="AF883" s="14"/>
    </row>
    <row r="884" ht="14.25" customHeight="1">
      <c r="A884" s="14"/>
      <c r="B884" s="14"/>
      <c r="C884" s="27"/>
      <c r="D884" s="14"/>
      <c r="F884" s="27"/>
      <c r="G884" s="14"/>
      <c r="H884" s="14"/>
      <c r="I884" s="14"/>
      <c r="J884" s="27"/>
      <c r="K884" s="27"/>
      <c r="L884" s="27"/>
      <c r="M884" s="27"/>
      <c r="N884" s="27"/>
      <c r="O884" s="27"/>
      <c r="P884" s="27"/>
      <c r="Q884" s="27"/>
      <c r="R884" s="14"/>
      <c r="S884" s="14"/>
      <c r="T884" s="14"/>
      <c r="U884" s="14"/>
      <c r="V884" s="66"/>
      <c r="W884" s="14"/>
      <c r="X884" s="27"/>
      <c r="Y884" s="29"/>
      <c r="Z884" s="14"/>
      <c r="AA884" s="27"/>
      <c r="AB884" s="27"/>
      <c r="AC884" s="27"/>
      <c r="AD884" s="14"/>
      <c r="AE884" s="14"/>
      <c r="AF884" s="14"/>
    </row>
    <row r="885" ht="14.25" customHeight="1">
      <c r="A885" s="14"/>
      <c r="B885" s="14"/>
      <c r="C885" s="27"/>
      <c r="D885" s="14"/>
      <c r="F885" s="27"/>
      <c r="G885" s="14"/>
      <c r="H885" s="14"/>
      <c r="I885" s="14"/>
      <c r="J885" s="27"/>
      <c r="K885" s="27"/>
      <c r="L885" s="27"/>
      <c r="M885" s="27"/>
      <c r="N885" s="27"/>
      <c r="O885" s="27"/>
      <c r="P885" s="27"/>
      <c r="Q885" s="27"/>
      <c r="R885" s="14"/>
      <c r="S885" s="14"/>
      <c r="T885" s="14"/>
      <c r="U885" s="14"/>
      <c r="V885" s="66"/>
      <c r="W885" s="14"/>
      <c r="X885" s="27"/>
      <c r="Y885" s="29"/>
      <c r="Z885" s="14"/>
      <c r="AA885" s="27"/>
      <c r="AB885" s="27"/>
      <c r="AC885" s="27"/>
      <c r="AD885" s="14"/>
      <c r="AE885" s="14"/>
      <c r="AF885" s="14"/>
    </row>
    <row r="886" ht="14.25" customHeight="1">
      <c r="A886" s="14"/>
      <c r="B886" s="14"/>
      <c r="C886" s="27"/>
      <c r="D886" s="14"/>
      <c r="F886" s="27"/>
      <c r="G886" s="14"/>
      <c r="H886" s="14"/>
      <c r="I886" s="14"/>
      <c r="J886" s="27"/>
      <c r="K886" s="27"/>
      <c r="L886" s="27"/>
      <c r="M886" s="27"/>
      <c r="N886" s="27"/>
      <c r="O886" s="27"/>
      <c r="P886" s="27"/>
      <c r="Q886" s="27"/>
      <c r="R886" s="14"/>
      <c r="S886" s="14"/>
      <c r="T886" s="14"/>
      <c r="U886" s="14"/>
      <c r="V886" s="66"/>
      <c r="W886" s="14"/>
      <c r="X886" s="27"/>
      <c r="Y886" s="29"/>
      <c r="Z886" s="14"/>
      <c r="AA886" s="27"/>
      <c r="AB886" s="27"/>
      <c r="AC886" s="27"/>
      <c r="AD886" s="14"/>
      <c r="AE886" s="14"/>
      <c r="AF886" s="14"/>
    </row>
    <row r="887" ht="14.25" customHeight="1">
      <c r="A887" s="14"/>
      <c r="B887" s="14"/>
      <c r="C887" s="27"/>
      <c r="D887" s="14"/>
      <c r="F887" s="27"/>
      <c r="G887" s="14"/>
      <c r="H887" s="14"/>
      <c r="I887" s="14"/>
      <c r="J887" s="27"/>
      <c r="K887" s="27"/>
      <c r="L887" s="27"/>
      <c r="M887" s="27"/>
      <c r="N887" s="27"/>
      <c r="O887" s="27"/>
      <c r="P887" s="27"/>
      <c r="Q887" s="27"/>
      <c r="R887" s="14"/>
      <c r="S887" s="14"/>
      <c r="T887" s="14"/>
      <c r="U887" s="14"/>
      <c r="V887" s="66"/>
      <c r="W887" s="14"/>
      <c r="X887" s="27"/>
      <c r="Y887" s="29"/>
      <c r="Z887" s="14"/>
      <c r="AA887" s="27"/>
      <c r="AB887" s="27"/>
      <c r="AC887" s="27"/>
      <c r="AD887" s="14"/>
      <c r="AE887" s="14"/>
      <c r="AF887" s="14"/>
    </row>
    <row r="888" ht="14.25" customHeight="1">
      <c r="A888" s="14"/>
      <c r="B888" s="14"/>
      <c r="C888" s="27"/>
      <c r="D888" s="14"/>
      <c r="F888" s="27"/>
      <c r="G888" s="14"/>
      <c r="H888" s="14"/>
      <c r="I888" s="14"/>
      <c r="J888" s="27"/>
      <c r="K888" s="27"/>
      <c r="L888" s="27"/>
      <c r="M888" s="27"/>
      <c r="N888" s="27"/>
      <c r="O888" s="27"/>
      <c r="P888" s="27"/>
      <c r="Q888" s="27"/>
      <c r="R888" s="14"/>
      <c r="S888" s="14"/>
      <c r="T888" s="14"/>
      <c r="U888" s="14"/>
      <c r="V888" s="66"/>
      <c r="W888" s="14"/>
      <c r="X888" s="27"/>
      <c r="Y888" s="29"/>
      <c r="Z888" s="14"/>
      <c r="AA888" s="27"/>
      <c r="AB888" s="27"/>
      <c r="AC888" s="27"/>
      <c r="AD888" s="14"/>
      <c r="AE888" s="14"/>
      <c r="AF888" s="14"/>
    </row>
    <row r="889" ht="14.25" customHeight="1">
      <c r="A889" s="14"/>
      <c r="B889" s="14"/>
      <c r="C889" s="27"/>
      <c r="D889" s="14"/>
      <c r="F889" s="27"/>
      <c r="G889" s="14"/>
      <c r="H889" s="14"/>
      <c r="I889" s="14"/>
      <c r="J889" s="27"/>
      <c r="K889" s="27"/>
      <c r="L889" s="27"/>
      <c r="M889" s="27"/>
      <c r="N889" s="27"/>
      <c r="O889" s="27"/>
      <c r="P889" s="27"/>
      <c r="Q889" s="27"/>
      <c r="R889" s="14"/>
      <c r="S889" s="14"/>
      <c r="T889" s="14"/>
      <c r="U889" s="14"/>
      <c r="V889" s="66"/>
      <c r="W889" s="14"/>
      <c r="X889" s="27"/>
      <c r="Y889" s="29"/>
      <c r="Z889" s="14"/>
      <c r="AA889" s="27"/>
      <c r="AB889" s="27"/>
      <c r="AC889" s="27"/>
      <c r="AD889" s="14"/>
      <c r="AE889" s="14"/>
      <c r="AF889" s="14"/>
    </row>
    <row r="890" ht="14.25" customHeight="1">
      <c r="A890" s="14"/>
      <c r="B890" s="14"/>
      <c r="C890" s="27"/>
      <c r="D890" s="14"/>
      <c r="F890" s="27"/>
      <c r="G890" s="14"/>
      <c r="H890" s="14"/>
      <c r="I890" s="14"/>
      <c r="J890" s="27"/>
      <c r="K890" s="27"/>
      <c r="L890" s="27"/>
      <c r="M890" s="27"/>
      <c r="N890" s="27"/>
      <c r="O890" s="27"/>
      <c r="P890" s="27"/>
      <c r="Q890" s="27"/>
      <c r="R890" s="14"/>
      <c r="S890" s="14"/>
      <c r="T890" s="14"/>
      <c r="U890" s="14"/>
      <c r="V890" s="66"/>
      <c r="W890" s="14"/>
      <c r="X890" s="27"/>
      <c r="Y890" s="29"/>
      <c r="Z890" s="14"/>
      <c r="AA890" s="27"/>
      <c r="AB890" s="27"/>
      <c r="AC890" s="27"/>
      <c r="AD890" s="14"/>
      <c r="AE890" s="14"/>
      <c r="AF890" s="14"/>
    </row>
    <row r="891" ht="14.25" customHeight="1">
      <c r="A891" s="14"/>
      <c r="B891" s="14"/>
      <c r="C891" s="27"/>
      <c r="D891" s="14"/>
      <c r="F891" s="27"/>
      <c r="G891" s="14"/>
      <c r="H891" s="14"/>
      <c r="I891" s="14"/>
      <c r="J891" s="27"/>
      <c r="K891" s="27"/>
      <c r="L891" s="27"/>
      <c r="M891" s="27"/>
      <c r="N891" s="27"/>
      <c r="O891" s="27"/>
      <c r="P891" s="27"/>
      <c r="Q891" s="27"/>
      <c r="R891" s="14"/>
      <c r="S891" s="14"/>
      <c r="T891" s="14"/>
      <c r="U891" s="14"/>
      <c r="V891" s="66"/>
      <c r="W891" s="14"/>
      <c r="X891" s="27"/>
      <c r="Y891" s="29"/>
      <c r="Z891" s="14"/>
      <c r="AA891" s="27"/>
      <c r="AB891" s="27"/>
      <c r="AC891" s="27"/>
      <c r="AD891" s="14"/>
      <c r="AE891" s="14"/>
      <c r="AF891" s="14"/>
    </row>
    <row r="892" ht="14.25" customHeight="1">
      <c r="A892" s="14"/>
      <c r="B892" s="14"/>
      <c r="C892" s="27"/>
      <c r="D892" s="14"/>
      <c r="F892" s="27"/>
      <c r="G892" s="14"/>
      <c r="H892" s="14"/>
      <c r="I892" s="14"/>
      <c r="J892" s="27"/>
      <c r="K892" s="27"/>
      <c r="L892" s="27"/>
      <c r="M892" s="27"/>
      <c r="N892" s="27"/>
      <c r="O892" s="27"/>
      <c r="P892" s="27"/>
      <c r="Q892" s="27"/>
      <c r="R892" s="14"/>
      <c r="S892" s="14"/>
      <c r="T892" s="14"/>
      <c r="U892" s="14"/>
      <c r="V892" s="66"/>
      <c r="W892" s="14"/>
      <c r="X892" s="27"/>
      <c r="Y892" s="29"/>
      <c r="Z892" s="14"/>
      <c r="AA892" s="27"/>
      <c r="AB892" s="27"/>
      <c r="AC892" s="27"/>
      <c r="AD892" s="14"/>
      <c r="AE892" s="14"/>
      <c r="AF892" s="14"/>
    </row>
    <row r="893" ht="14.25" customHeight="1">
      <c r="A893" s="14"/>
      <c r="B893" s="14"/>
      <c r="C893" s="27"/>
      <c r="D893" s="14"/>
      <c r="F893" s="27"/>
      <c r="G893" s="14"/>
      <c r="H893" s="14"/>
      <c r="I893" s="14"/>
      <c r="J893" s="27"/>
      <c r="K893" s="27"/>
      <c r="L893" s="27"/>
      <c r="M893" s="27"/>
      <c r="N893" s="27"/>
      <c r="O893" s="27"/>
      <c r="P893" s="27"/>
      <c r="Q893" s="27"/>
      <c r="R893" s="14"/>
      <c r="S893" s="14"/>
      <c r="T893" s="14"/>
      <c r="U893" s="14"/>
      <c r="V893" s="66"/>
      <c r="W893" s="14"/>
      <c r="X893" s="27"/>
      <c r="Y893" s="29"/>
      <c r="Z893" s="14"/>
      <c r="AA893" s="27"/>
      <c r="AB893" s="27"/>
      <c r="AC893" s="27"/>
      <c r="AD893" s="14"/>
      <c r="AE893" s="14"/>
      <c r="AF893" s="14"/>
    </row>
    <row r="894" ht="14.25" customHeight="1">
      <c r="A894" s="14"/>
      <c r="B894" s="14"/>
      <c r="C894" s="27"/>
      <c r="D894" s="14"/>
      <c r="F894" s="27"/>
      <c r="G894" s="14"/>
      <c r="H894" s="14"/>
      <c r="I894" s="14"/>
      <c r="J894" s="27"/>
      <c r="K894" s="27"/>
      <c r="L894" s="27"/>
      <c r="M894" s="27"/>
      <c r="N894" s="27"/>
      <c r="O894" s="27"/>
      <c r="P894" s="27"/>
      <c r="Q894" s="27"/>
      <c r="R894" s="14"/>
      <c r="S894" s="14"/>
      <c r="T894" s="14"/>
      <c r="U894" s="14"/>
      <c r="V894" s="66"/>
      <c r="W894" s="14"/>
      <c r="X894" s="27"/>
      <c r="Y894" s="29"/>
      <c r="Z894" s="14"/>
      <c r="AA894" s="27"/>
      <c r="AB894" s="27"/>
      <c r="AC894" s="27"/>
      <c r="AD894" s="14"/>
      <c r="AE894" s="14"/>
      <c r="AF894" s="14"/>
    </row>
    <row r="895" ht="14.25" customHeight="1">
      <c r="A895" s="14"/>
      <c r="B895" s="14"/>
      <c r="C895" s="27"/>
      <c r="D895" s="14"/>
      <c r="F895" s="27"/>
      <c r="G895" s="14"/>
      <c r="H895" s="14"/>
      <c r="I895" s="14"/>
      <c r="J895" s="27"/>
      <c r="K895" s="27"/>
      <c r="L895" s="27"/>
      <c r="M895" s="27"/>
      <c r="N895" s="27"/>
      <c r="O895" s="27"/>
      <c r="P895" s="27"/>
      <c r="Q895" s="27"/>
      <c r="R895" s="14"/>
      <c r="S895" s="14"/>
      <c r="T895" s="14"/>
      <c r="U895" s="14"/>
      <c r="V895" s="66"/>
      <c r="W895" s="14"/>
      <c r="X895" s="27"/>
      <c r="Y895" s="29"/>
      <c r="Z895" s="14"/>
      <c r="AA895" s="27"/>
      <c r="AB895" s="27"/>
      <c r="AC895" s="27"/>
      <c r="AD895" s="14"/>
      <c r="AE895" s="14"/>
      <c r="AF895" s="14"/>
    </row>
    <row r="896" ht="14.25" customHeight="1">
      <c r="A896" s="14"/>
      <c r="B896" s="14"/>
      <c r="C896" s="27"/>
      <c r="D896" s="14"/>
      <c r="F896" s="27"/>
      <c r="G896" s="14"/>
      <c r="H896" s="14"/>
      <c r="I896" s="14"/>
      <c r="J896" s="27"/>
      <c r="K896" s="27"/>
      <c r="L896" s="27"/>
      <c r="M896" s="27"/>
      <c r="N896" s="27"/>
      <c r="O896" s="27"/>
      <c r="P896" s="27"/>
      <c r="Q896" s="27"/>
      <c r="R896" s="14"/>
      <c r="S896" s="14"/>
      <c r="T896" s="14"/>
      <c r="U896" s="14"/>
      <c r="V896" s="66"/>
      <c r="W896" s="14"/>
      <c r="X896" s="27"/>
      <c r="Y896" s="29"/>
      <c r="Z896" s="14"/>
      <c r="AA896" s="27"/>
      <c r="AB896" s="27"/>
      <c r="AC896" s="27"/>
      <c r="AD896" s="14"/>
      <c r="AE896" s="14"/>
      <c r="AF896" s="14"/>
    </row>
    <row r="897" ht="14.25" customHeight="1">
      <c r="A897" s="14"/>
      <c r="B897" s="14"/>
      <c r="C897" s="27"/>
      <c r="D897" s="14"/>
      <c r="F897" s="27"/>
      <c r="G897" s="14"/>
      <c r="H897" s="14"/>
      <c r="I897" s="14"/>
      <c r="J897" s="27"/>
      <c r="K897" s="27"/>
      <c r="L897" s="27"/>
      <c r="M897" s="27"/>
      <c r="N897" s="27"/>
      <c r="O897" s="27"/>
      <c r="P897" s="27"/>
      <c r="Q897" s="27"/>
      <c r="R897" s="14"/>
      <c r="S897" s="14"/>
      <c r="T897" s="14"/>
      <c r="U897" s="14"/>
      <c r="V897" s="66"/>
      <c r="W897" s="14"/>
      <c r="X897" s="27"/>
      <c r="Y897" s="29"/>
      <c r="Z897" s="14"/>
      <c r="AA897" s="27"/>
      <c r="AB897" s="27"/>
      <c r="AC897" s="27"/>
      <c r="AD897" s="14"/>
      <c r="AE897" s="14"/>
      <c r="AF897" s="14"/>
    </row>
    <row r="898" ht="14.25" customHeight="1">
      <c r="A898" s="14"/>
      <c r="B898" s="14"/>
      <c r="C898" s="27"/>
      <c r="D898" s="14"/>
      <c r="F898" s="27"/>
      <c r="G898" s="14"/>
      <c r="H898" s="14"/>
      <c r="I898" s="14"/>
      <c r="J898" s="27"/>
      <c r="K898" s="27"/>
      <c r="L898" s="27"/>
      <c r="M898" s="27"/>
      <c r="N898" s="27"/>
      <c r="O898" s="27"/>
      <c r="P898" s="27"/>
      <c r="Q898" s="27"/>
      <c r="R898" s="14"/>
      <c r="S898" s="14"/>
      <c r="T898" s="14"/>
      <c r="U898" s="14"/>
      <c r="V898" s="66"/>
      <c r="W898" s="14"/>
      <c r="X898" s="27"/>
      <c r="Y898" s="29"/>
      <c r="Z898" s="14"/>
      <c r="AA898" s="27"/>
      <c r="AB898" s="27"/>
      <c r="AC898" s="27"/>
      <c r="AD898" s="14"/>
      <c r="AE898" s="14"/>
      <c r="AF898" s="14"/>
    </row>
    <row r="899" ht="14.25" customHeight="1">
      <c r="A899" s="14"/>
      <c r="B899" s="14"/>
      <c r="C899" s="27"/>
      <c r="D899" s="14"/>
      <c r="F899" s="27"/>
      <c r="G899" s="14"/>
      <c r="H899" s="14"/>
      <c r="I899" s="14"/>
      <c r="J899" s="27"/>
      <c r="K899" s="27"/>
      <c r="L899" s="27"/>
      <c r="M899" s="27"/>
      <c r="N899" s="27"/>
      <c r="O899" s="27"/>
      <c r="P899" s="27"/>
      <c r="Q899" s="27"/>
      <c r="R899" s="14"/>
      <c r="S899" s="14"/>
      <c r="T899" s="14"/>
      <c r="U899" s="14"/>
      <c r="V899" s="66"/>
      <c r="W899" s="14"/>
      <c r="X899" s="27"/>
      <c r="Y899" s="29"/>
      <c r="Z899" s="14"/>
      <c r="AA899" s="27"/>
      <c r="AB899" s="27"/>
      <c r="AC899" s="27"/>
      <c r="AD899" s="14"/>
      <c r="AE899" s="14"/>
      <c r="AF899" s="14"/>
    </row>
    <row r="900" ht="14.25" customHeight="1">
      <c r="A900" s="14"/>
      <c r="B900" s="14"/>
      <c r="C900" s="27"/>
      <c r="D900" s="14"/>
      <c r="F900" s="27"/>
      <c r="G900" s="14"/>
      <c r="H900" s="14"/>
      <c r="I900" s="14"/>
      <c r="J900" s="27"/>
      <c r="K900" s="27"/>
      <c r="L900" s="27"/>
      <c r="M900" s="27"/>
      <c r="N900" s="27"/>
      <c r="O900" s="27"/>
      <c r="P900" s="27"/>
      <c r="Q900" s="27"/>
      <c r="R900" s="14"/>
      <c r="S900" s="14"/>
      <c r="T900" s="14"/>
      <c r="U900" s="14"/>
      <c r="V900" s="66"/>
      <c r="W900" s="14"/>
      <c r="X900" s="27"/>
      <c r="Y900" s="29"/>
      <c r="Z900" s="14"/>
      <c r="AA900" s="27"/>
      <c r="AB900" s="27"/>
      <c r="AC900" s="27"/>
      <c r="AD900" s="14"/>
      <c r="AE900" s="14"/>
      <c r="AF900" s="14"/>
    </row>
    <row r="901" ht="14.25" customHeight="1">
      <c r="A901" s="14"/>
      <c r="B901" s="14"/>
      <c r="C901" s="27"/>
      <c r="D901" s="14"/>
      <c r="F901" s="27"/>
      <c r="G901" s="14"/>
      <c r="H901" s="14"/>
      <c r="I901" s="14"/>
      <c r="J901" s="27"/>
      <c r="K901" s="27"/>
      <c r="L901" s="27"/>
      <c r="M901" s="27"/>
      <c r="N901" s="27"/>
      <c r="O901" s="27"/>
      <c r="P901" s="27"/>
      <c r="Q901" s="27"/>
      <c r="R901" s="14"/>
      <c r="S901" s="14"/>
      <c r="T901" s="14"/>
      <c r="U901" s="14"/>
      <c r="V901" s="66"/>
      <c r="W901" s="14"/>
      <c r="X901" s="27"/>
      <c r="Y901" s="29"/>
      <c r="Z901" s="14"/>
      <c r="AA901" s="27"/>
      <c r="AB901" s="27"/>
      <c r="AC901" s="27"/>
      <c r="AD901" s="14"/>
      <c r="AE901" s="14"/>
      <c r="AF901" s="14"/>
    </row>
    <row r="902" ht="14.25" customHeight="1">
      <c r="A902" s="14"/>
      <c r="B902" s="14"/>
      <c r="C902" s="27"/>
      <c r="D902" s="14"/>
      <c r="F902" s="27"/>
      <c r="G902" s="14"/>
      <c r="H902" s="14"/>
      <c r="I902" s="14"/>
      <c r="J902" s="27"/>
      <c r="K902" s="27"/>
      <c r="L902" s="27"/>
      <c r="M902" s="27"/>
      <c r="N902" s="27"/>
      <c r="O902" s="27"/>
      <c r="P902" s="27"/>
      <c r="Q902" s="27"/>
      <c r="R902" s="14"/>
      <c r="S902" s="14"/>
      <c r="T902" s="14"/>
      <c r="U902" s="14"/>
      <c r="V902" s="66"/>
      <c r="W902" s="14"/>
      <c r="X902" s="27"/>
      <c r="Y902" s="29"/>
      <c r="Z902" s="14"/>
      <c r="AA902" s="27"/>
      <c r="AB902" s="27"/>
      <c r="AC902" s="27"/>
      <c r="AD902" s="14"/>
      <c r="AE902" s="14"/>
      <c r="AF902" s="14"/>
    </row>
    <row r="903" ht="14.25" customHeight="1">
      <c r="A903" s="14"/>
      <c r="B903" s="14"/>
      <c r="C903" s="27"/>
      <c r="D903" s="14"/>
      <c r="F903" s="27"/>
      <c r="G903" s="14"/>
      <c r="H903" s="14"/>
      <c r="I903" s="14"/>
      <c r="J903" s="27"/>
      <c r="K903" s="27"/>
      <c r="L903" s="27"/>
      <c r="M903" s="27"/>
      <c r="N903" s="27"/>
      <c r="O903" s="27"/>
      <c r="P903" s="27"/>
      <c r="Q903" s="27"/>
      <c r="R903" s="14"/>
      <c r="S903" s="14"/>
      <c r="T903" s="14"/>
      <c r="U903" s="14"/>
      <c r="V903" s="66"/>
      <c r="W903" s="14"/>
      <c r="X903" s="27"/>
      <c r="Y903" s="29"/>
      <c r="Z903" s="14"/>
      <c r="AA903" s="27"/>
      <c r="AB903" s="27"/>
      <c r="AC903" s="27"/>
      <c r="AD903" s="14"/>
      <c r="AE903" s="14"/>
      <c r="AF903" s="14"/>
    </row>
    <row r="904" ht="14.25" customHeight="1">
      <c r="A904" s="14"/>
      <c r="B904" s="14"/>
      <c r="C904" s="27"/>
      <c r="D904" s="14"/>
      <c r="F904" s="27"/>
      <c r="G904" s="14"/>
      <c r="H904" s="14"/>
      <c r="I904" s="14"/>
      <c r="J904" s="27"/>
      <c r="K904" s="27"/>
      <c r="L904" s="27"/>
      <c r="M904" s="27"/>
      <c r="N904" s="27"/>
      <c r="O904" s="27"/>
      <c r="P904" s="27"/>
      <c r="Q904" s="27"/>
      <c r="R904" s="14"/>
      <c r="S904" s="14"/>
      <c r="T904" s="14"/>
      <c r="U904" s="14"/>
      <c r="V904" s="66"/>
      <c r="W904" s="14"/>
      <c r="X904" s="27"/>
      <c r="Y904" s="29"/>
      <c r="Z904" s="14"/>
      <c r="AA904" s="27"/>
      <c r="AB904" s="27"/>
      <c r="AC904" s="27"/>
      <c r="AD904" s="14"/>
      <c r="AE904" s="14"/>
      <c r="AF904" s="14"/>
    </row>
    <row r="905" ht="14.25" customHeight="1">
      <c r="A905" s="14"/>
      <c r="B905" s="14"/>
      <c r="C905" s="27"/>
      <c r="D905" s="14"/>
      <c r="F905" s="27"/>
      <c r="G905" s="14"/>
      <c r="H905" s="14"/>
      <c r="I905" s="14"/>
      <c r="J905" s="27"/>
      <c r="K905" s="27"/>
      <c r="L905" s="27"/>
      <c r="M905" s="27"/>
      <c r="N905" s="27"/>
      <c r="O905" s="27"/>
      <c r="P905" s="27"/>
      <c r="Q905" s="27"/>
      <c r="R905" s="14"/>
      <c r="S905" s="14"/>
      <c r="T905" s="14"/>
      <c r="U905" s="14"/>
      <c r="V905" s="66"/>
      <c r="W905" s="14"/>
      <c r="X905" s="27"/>
      <c r="Y905" s="29"/>
      <c r="Z905" s="14"/>
      <c r="AA905" s="27"/>
      <c r="AB905" s="27"/>
      <c r="AC905" s="27"/>
      <c r="AD905" s="14"/>
      <c r="AE905" s="14"/>
      <c r="AF905" s="14"/>
    </row>
    <row r="906" ht="14.25" customHeight="1">
      <c r="A906" s="14"/>
      <c r="B906" s="14"/>
      <c r="C906" s="27"/>
      <c r="D906" s="14"/>
      <c r="F906" s="27"/>
      <c r="G906" s="14"/>
      <c r="H906" s="14"/>
      <c r="I906" s="14"/>
      <c r="J906" s="27"/>
      <c r="K906" s="27"/>
      <c r="L906" s="27"/>
      <c r="M906" s="27"/>
      <c r="N906" s="27"/>
      <c r="O906" s="27"/>
      <c r="P906" s="27"/>
      <c r="Q906" s="27"/>
      <c r="R906" s="14"/>
      <c r="S906" s="14"/>
      <c r="T906" s="14"/>
      <c r="U906" s="14"/>
      <c r="V906" s="66"/>
      <c r="W906" s="14"/>
      <c r="X906" s="27"/>
      <c r="Y906" s="29"/>
      <c r="Z906" s="14"/>
      <c r="AA906" s="27"/>
      <c r="AB906" s="27"/>
      <c r="AC906" s="27"/>
      <c r="AD906" s="14"/>
      <c r="AE906" s="14"/>
      <c r="AF906" s="14"/>
    </row>
    <row r="907" ht="14.25" customHeight="1">
      <c r="A907" s="14"/>
      <c r="B907" s="14"/>
      <c r="C907" s="27"/>
      <c r="D907" s="14"/>
      <c r="F907" s="27"/>
      <c r="G907" s="14"/>
      <c r="H907" s="14"/>
      <c r="I907" s="14"/>
      <c r="J907" s="27"/>
      <c r="K907" s="27"/>
      <c r="L907" s="27"/>
      <c r="M907" s="27"/>
      <c r="N907" s="27"/>
      <c r="O907" s="27"/>
      <c r="P907" s="27"/>
      <c r="Q907" s="27"/>
      <c r="R907" s="14"/>
      <c r="S907" s="14"/>
      <c r="T907" s="14"/>
      <c r="U907" s="14"/>
      <c r="V907" s="66"/>
      <c r="W907" s="14"/>
      <c r="X907" s="27"/>
      <c r="Y907" s="29"/>
      <c r="Z907" s="14"/>
      <c r="AA907" s="27"/>
      <c r="AB907" s="27"/>
      <c r="AC907" s="27"/>
      <c r="AD907" s="14"/>
      <c r="AE907" s="14"/>
      <c r="AF907" s="14"/>
    </row>
    <row r="908" ht="14.25" customHeight="1">
      <c r="A908" s="14"/>
      <c r="B908" s="14"/>
      <c r="C908" s="27"/>
      <c r="D908" s="14"/>
      <c r="F908" s="27"/>
      <c r="G908" s="14"/>
      <c r="H908" s="14"/>
      <c r="I908" s="14"/>
      <c r="J908" s="27"/>
      <c r="K908" s="27"/>
      <c r="L908" s="27"/>
      <c r="M908" s="27"/>
      <c r="N908" s="27"/>
      <c r="O908" s="27"/>
      <c r="P908" s="27"/>
      <c r="Q908" s="27"/>
      <c r="R908" s="14"/>
      <c r="S908" s="14"/>
      <c r="T908" s="14"/>
      <c r="U908" s="14"/>
      <c r="V908" s="66"/>
      <c r="W908" s="14"/>
      <c r="X908" s="27"/>
      <c r="Y908" s="29"/>
      <c r="Z908" s="14"/>
      <c r="AA908" s="27"/>
      <c r="AB908" s="27"/>
      <c r="AC908" s="27"/>
      <c r="AD908" s="14"/>
      <c r="AE908" s="14"/>
      <c r="AF908" s="14"/>
    </row>
    <row r="909" ht="14.25" customHeight="1">
      <c r="A909" s="14"/>
      <c r="B909" s="14"/>
      <c r="C909" s="27"/>
      <c r="D909" s="14"/>
      <c r="F909" s="27"/>
      <c r="G909" s="14"/>
      <c r="H909" s="14"/>
      <c r="I909" s="14"/>
      <c r="J909" s="27"/>
      <c r="K909" s="27"/>
      <c r="L909" s="27"/>
      <c r="M909" s="27"/>
      <c r="N909" s="27"/>
      <c r="O909" s="27"/>
      <c r="P909" s="27"/>
      <c r="Q909" s="27"/>
      <c r="R909" s="14"/>
      <c r="S909" s="14"/>
      <c r="T909" s="14"/>
      <c r="U909" s="14"/>
      <c r="V909" s="66"/>
      <c r="W909" s="14"/>
      <c r="X909" s="27"/>
      <c r="Y909" s="29"/>
      <c r="Z909" s="14"/>
      <c r="AA909" s="27"/>
      <c r="AB909" s="27"/>
      <c r="AC909" s="27"/>
      <c r="AD909" s="14"/>
      <c r="AE909" s="14"/>
      <c r="AF909" s="14"/>
    </row>
    <row r="910" ht="14.25" customHeight="1">
      <c r="A910" s="14"/>
      <c r="B910" s="14"/>
      <c r="C910" s="27"/>
      <c r="D910" s="14"/>
      <c r="F910" s="27"/>
      <c r="G910" s="14"/>
      <c r="H910" s="14"/>
      <c r="I910" s="14"/>
      <c r="J910" s="27"/>
      <c r="K910" s="27"/>
      <c r="L910" s="27"/>
      <c r="M910" s="27"/>
      <c r="N910" s="27"/>
      <c r="O910" s="27"/>
      <c r="P910" s="27"/>
      <c r="Q910" s="27"/>
      <c r="R910" s="14"/>
      <c r="S910" s="14"/>
      <c r="T910" s="14"/>
      <c r="U910" s="14"/>
      <c r="V910" s="66"/>
      <c r="W910" s="14"/>
      <c r="X910" s="27"/>
      <c r="Y910" s="29"/>
      <c r="Z910" s="14"/>
      <c r="AA910" s="27"/>
      <c r="AB910" s="27"/>
      <c r="AC910" s="27"/>
      <c r="AD910" s="14"/>
      <c r="AE910" s="14"/>
      <c r="AF910" s="14"/>
    </row>
    <row r="911" ht="14.25" customHeight="1">
      <c r="A911" s="14"/>
      <c r="B911" s="14"/>
      <c r="C911" s="27"/>
      <c r="D911" s="14"/>
      <c r="F911" s="27"/>
      <c r="G911" s="14"/>
      <c r="H911" s="14"/>
      <c r="I911" s="14"/>
      <c r="J911" s="27"/>
      <c r="K911" s="27"/>
      <c r="L911" s="27"/>
      <c r="M911" s="27"/>
      <c r="N911" s="27"/>
      <c r="O911" s="27"/>
      <c r="P911" s="27"/>
      <c r="Q911" s="27"/>
      <c r="R911" s="14"/>
      <c r="S911" s="14"/>
      <c r="T911" s="14"/>
      <c r="U911" s="14"/>
      <c r="V911" s="66"/>
      <c r="W911" s="14"/>
      <c r="X911" s="27"/>
      <c r="Y911" s="29"/>
      <c r="Z911" s="14"/>
      <c r="AA911" s="27"/>
      <c r="AB911" s="27"/>
      <c r="AC911" s="27"/>
      <c r="AD911" s="14"/>
      <c r="AE911" s="14"/>
      <c r="AF911" s="14"/>
    </row>
    <row r="912" ht="14.25" customHeight="1">
      <c r="A912" s="14"/>
      <c r="B912" s="14"/>
      <c r="C912" s="27"/>
      <c r="D912" s="14"/>
      <c r="F912" s="27"/>
      <c r="G912" s="14"/>
      <c r="H912" s="14"/>
      <c r="I912" s="14"/>
      <c r="J912" s="27"/>
      <c r="K912" s="27"/>
      <c r="L912" s="27"/>
      <c r="M912" s="27"/>
      <c r="N912" s="27"/>
      <c r="O912" s="27"/>
      <c r="P912" s="27"/>
      <c r="Q912" s="27"/>
      <c r="R912" s="14"/>
      <c r="S912" s="14"/>
      <c r="T912" s="14"/>
      <c r="U912" s="14"/>
      <c r="V912" s="66"/>
      <c r="W912" s="14"/>
      <c r="X912" s="27"/>
      <c r="Y912" s="29"/>
      <c r="Z912" s="14"/>
      <c r="AA912" s="27"/>
      <c r="AB912" s="27"/>
      <c r="AC912" s="27"/>
      <c r="AD912" s="14"/>
      <c r="AE912" s="14"/>
      <c r="AF912" s="14"/>
    </row>
    <row r="913" ht="14.25" customHeight="1">
      <c r="A913" s="14"/>
      <c r="B913" s="14"/>
      <c r="C913" s="27"/>
      <c r="D913" s="14"/>
      <c r="F913" s="27"/>
      <c r="G913" s="14"/>
      <c r="H913" s="14"/>
      <c r="I913" s="14"/>
      <c r="J913" s="27"/>
      <c r="K913" s="27"/>
      <c r="L913" s="27"/>
      <c r="M913" s="27"/>
      <c r="N913" s="27"/>
      <c r="O913" s="27"/>
      <c r="P913" s="27"/>
      <c r="Q913" s="27"/>
      <c r="R913" s="14"/>
      <c r="S913" s="14"/>
      <c r="T913" s="14"/>
      <c r="U913" s="14"/>
      <c r="V913" s="66"/>
      <c r="W913" s="14"/>
      <c r="X913" s="27"/>
      <c r="Y913" s="29"/>
      <c r="Z913" s="14"/>
      <c r="AA913" s="27"/>
      <c r="AB913" s="27"/>
      <c r="AC913" s="27"/>
      <c r="AD913" s="14"/>
      <c r="AE913" s="14"/>
      <c r="AF913" s="14"/>
    </row>
    <row r="914" ht="14.25" customHeight="1">
      <c r="A914" s="14"/>
      <c r="B914" s="14"/>
      <c r="C914" s="27"/>
      <c r="D914" s="14"/>
      <c r="F914" s="27"/>
      <c r="G914" s="14"/>
      <c r="H914" s="14"/>
      <c r="I914" s="14"/>
      <c r="J914" s="27"/>
      <c r="K914" s="27"/>
      <c r="L914" s="27"/>
      <c r="M914" s="27"/>
      <c r="N914" s="27"/>
      <c r="O914" s="27"/>
      <c r="P914" s="27"/>
      <c r="Q914" s="27"/>
      <c r="R914" s="14"/>
      <c r="S914" s="14"/>
      <c r="T914" s="14"/>
      <c r="U914" s="14"/>
      <c r="V914" s="66"/>
      <c r="W914" s="14"/>
      <c r="X914" s="27"/>
      <c r="Y914" s="29"/>
      <c r="Z914" s="14"/>
      <c r="AA914" s="27"/>
      <c r="AB914" s="27"/>
      <c r="AC914" s="27"/>
      <c r="AD914" s="14"/>
      <c r="AE914" s="14"/>
      <c r="AF914" s="14"/>
    </row>
    <row r="915" ht="14.25" customHeight="1">
      <c r="A915" s="14"/>
      <c r="B915" s="14"/>
      <c r="C915" s="27"/>
      <c r="D915" s="14"/>
      <c r="F915" s="27"/>
      <c r="G915" s="14"/>
      <c r="H915" s="14"/>
      <c r="I915" s="14"/>
      <c r="J915" s="27"/>
      <c r="K915" s="27"/>
      <c r="L915" s="27"/>
      <c r="M915" s="27"/>
      <c r="N915" s="27"/>
      <c r="O915" s="27"/>
      <c r="P915" s="27"/>
      <c r="Q915" s="27"/>
      <c r="R915" s="14"/>
      <c r="S915" s="14"/>
      <c r="T915" s="14"/>
      <c r="U915" s="14"/>
      <c r="V915" s="66"/>
      <c r="W915" s="14"/>
      <c r="X915" s="27"/>
      <c r="Y915" s="29"/>
      <c r="Z915" s="14"/>
      <c r="AA915" s="27"/>
      <c r="AB915" s="27"/>
      <c r="AC915" s="27"/>
      <c r="AD915" s="14"/>
      <c r="AE915" s="14"/>
      <c r="AF915" s="14"/>
    </row>
    <row r="916" ht="14.25" customHeight="1">
      <c r="A916" s="14"/>
      <c r="B916" s="14"/>
      <c r="C916" s="27"/>
      <c r="D916" s="14"/>
      <c r="F916" s="27"/>
      <c r="G916" s="14"/>
      <c r="H916" s="14"/>
      <c r="I916" s="14"/>
      <c r="J916" s="27"/>
      <c r="K916" s="27"/>
      <c r="L916" s="27"/>
      <c r="M916" s="27"/>
      <c r="N916" s="27"/>
      <c r="O916" s="27"/>
      <c r="P916" s="27"/>
      <c r="Q916" s="27"/>
      <c r="R916" s="14"/>
      <c r="S916" s="14"/>
      <c r="T916" s="14"/>
      <c r="U916" s="14"/>
      <c r="V916" s="66"/>
      <c r="W916" s="14"/>
      <c r="X916" s="27"/>
      <c r="Y916" s="29"/>
      <c r="Z916" s="14"/>
      <c r="AA916" s="27"/>
      <c r="AB916" s="27"/>
      <c r="AC916" s="27"/>
      <c r="AD916" s="14"/>
      <c r="AE916" s="14"/>
      <c r="AF916" s="14"/>
    </row>
    <row r="917" ht="14.25" customHeight="1">
      <c r="A917" s="14"/>
      <c r="B917" s="14"/>
      <c r="C917" s="27"/>
      <c r="D917" s="14"/>
      <c r="F917" s="27"/>
      <c r="G917" s="14"/>
      <c r="H917" s="14"/>
      <c r="I917" s="14"/>
      <c r="J917" s="27"/>
      <c r="K917" s="27"/>
      <c r="L917" s="27"/>
      <c r="M917" s="27"/>
      <c r="N917" s="27"/>
      <c r="O917" s="27"/>
      <c r="P917" s="27"/>
      <c r="Q917" s="27"/>
      <c r="R917" s="14"/>
      <c r="S917" s="14"/>
      <c r="T917" s="14"/>
      <c r="U917" s="14"/>
      <c r="V917" s="66"/>
      <c r="W917" s="14"/>
      <c r="X917" s="27"/>
      <c r="Y917" s="29"/>
      <c r="Z917" s="14"/>
      <c r="AA917" s="27"/>
      <c r="AB917" s="27"/>
      <c r="AC917" s="27"/>
      <c r="AD917" s="14"/>
      <c r="AE917" s="14"/>
      <c r="AF917" s="14"/>
    </row>
    <row r="918" ht="14.25" customHeight="1">
      <c r="A918" s="14"/>
      <c r="B918" s="14"/>
      <c r="C918" s="27"/>
      <c r="D918" s="14"/>
      <c r="F918" s="27"/>
      <c r="G918" s="14"/>
      <c r="H918" s="14"/>
      <c r="I918" s="14"/>
      <c r="J918" s="27"/>
      <c r="K918" s="27"/>
      <c r="L918" s="27"/>
      <c r="M918" s="27"/>
      <c r="N918" s="27"/>
      <c r="O918" s="27"/>
      <c r="P918" s="27"/>
      <c r="Q918" s="27"/>
      <c r="R918" s="14"/>
      <c r="S918" s="14"/>
      <c r="T918" s="14"/>
      <c r="U918" s="14"/>
      <c r="V918" s="66"/>
      <c r="W918" s="14"/>
      <c r="X918" s="27"/>
      <c r="Y918" s="29"/>
      <c r="Z918" s="14"/>
      <c r="AA918" s="27"/>
      <c r="AB918" s="27"/>
      <c r="AC918" s="27"/>
      <c r="AD918" s="14"/>
      <c r="AE918" s="14"/>
      <c r="AF918" s="14"/>
    </row>
    <row r="919" ht="14.25" customHeight="1">
      <c r="A919" s="14"/>
      <c r="B919" s="14"/>
      <c r="C919" s="27"/>
      <c r="D919" s="14"/>
      <c r="F919" s="27"/>
      <c r="G919" s="14"/>
      <c r="H919" s="14"/>
      <c r="I919" s="14"/>
      <c r="J919" s="27"/>
      <c r="K919" s="27"/>
      <c r="L919" s="27"/>
      <c r="M919" s="27"/>
      <c r="N919" s="27"/>
      <c r="O919" s="27"/>
      <c r="P919" s="27"/>
      <c r="Q919" s="27"/>
      <c r="R919" s="14"/>
      <c r="S919" s="14"/>
      <c r="T919" s="14"/>
      <c r="U919" s="14"/>
      <c r="V919" s="66"/>
      <c r="W919" s="14"/>
      <c r="X919" s="27"/>
      <c r="Y919" s="29"/>
      <c r="Z919" s="14"/>
      <c r="AA919" s="27"/>
      <c r="AB919" s="27"/>
      <c r="AC919" s="27"/>
      <c r="AD919" s="14"/>
      <c r="AE919" s="14"/>
      <c r="AF919" s="14"/>
    </row>
    <row r="920" ht="14.25" customHeight="1">
      <c r="A920" s="14"/>
      <c r="B920" s="14"/>
      <c r="C920" s="27"/>
      <c r="D920" s="14"/>
      <c r="F920" s="27"/>
      <c r="G920" s="14"/>
      <c r="H920" s="14"/>
      <c r="I920" s="14"/>
      <c r="J920" s="27"/>
      <c r="K920" s="27"/>
      <c r="L920" s="27"/>
      <c r="M920" s="27"/>
      <c r="N920" s="27"/>
      <c r="O920" s="27"/>
      <c r="P920" s="27"/>
      <c r="Q920" s="27"/>
      <c r="R920" s="14"/>
      <c r="S920" s="14"/>
      <c r="T920" s="14"/>
      <c r="U920" s="14"/>
      <c r="V920" s="66"/>
      <c r="W920" s="14"/>
      <c r="X920" s="27"/>
      <c r="Y920" s="29"/>
      <c r="Z920" s="14"/>
      <c r="AA920" s="27"/>
      <c r="AB920" s="27"/>
      <c r="AC920" s="27"/>
      <c r="AD920" s="14"/>
      <c r="AE920" s="14"/>
      <c r="AF920" s="14"/>
    </row>
    <row r="921" ht="14.25" customHeight="1">
      <c r="A921" s="14"/>
      <c r="B921" s="14"/>
      <c r="C921" s="27"/>
      <c r="D921" s="14"/>
      <c r="F921" s="27"/>
      <c r="G921" s="14"/>
      <c r="H921" s="14"/>
      <c r="I921" s="14"/>
      <c r="J921" s="27"/>
      <c r="K921" s="27"/>
      <c r="L921" s="27"/>
      <c r="M921" s="27"/>
      <c r="N921" s="27"/>
      <c r="O921" s="27"/>
      <c r="P921" s="27"/>
      <c r="Q921" s="27"/>
      <c r="R921" s="14"/>
      <c r="S921" s="14"/>
      <c r="T921" s="14"/>
      <c r="U921" s="14"/>
      <c r="V921" s="66"/>
      <c r="W921" s="14"/>
      <c r="X921" s="27"/>
      <c r="Y921" s="29"/>
      <c r="Z921" s="14"/>
      <c r="AA921" s="27"/>
      <c r="AB921" s="27"/>
      <c r="AC921" s="27"/>
      <c r="AD921" s="14"/>
      <c r="AE921" s="14"/>
      <c r="AF921" s="14"/>
    </row>
    <row r="922" ht="14.25" customHeight="1">
      <c r="A922" s="14"/>
      <c r="B922" s="14"/>
      <c r="C922" s="27"/>
      <c r="D922" s="14"/>
      <c r="F922" s="27"/>
      <c r="G922" s="14"/>
      <c r="H922" s="14"/>
      <c r="I922" s="14"/>
      <c r="J922" s="27"/>
      <c r="K922" s="27"/>
      <c r="L922" s="27"/>
      <c r="M922" s="27"/>
      <c r="N922" s="27"/>
      <c r="O922" s="27"/>
      <c r="P922" s="27"/>
      <c r="Q922" s="27"/>
      <c r="R922" s="14"/>
      <c r="S922" s="14"/>
      <c r="T922" s="14"/>
      <c r="U922" s="14"/>
      <c r="V922" s="66"/>
      <c r="W922" s="14"/>
      <c r="X922" s="27"/>
      <c r="Y922" s="29"/>
      <c r="Z922" s="14"/>
      <c r="AA922" s="27"/>
      <c r="AB922" s="27"/>
      <c r="AC922" s="27"/>
      <c r="AD922" s="14"/>
      <c r="AE922" s="14"/>
      <c r="AF922" s="14"/>
    </row>
    <row r="923" ht="14.25" customHeight="1">
      <c r="A923" s="14"/>
      <c r="B923" s="14"/>
      <c r="C923" s="27"/>
      <c r="D923" s="14"/>
      <c r="F923" s="27"/>
      <c r="G923" s="14"/>
      <c r="H923" s="14"/>
      <c r="I923" s="14"/>
      <c r="J923" s="27"/>
      <c r="K923" s="27"/>
      <c r="L923" s="27"/>
      <c r="M923" s="27"/>
      <c r="N923" s="27"/>
      <c r="O923" s="27"/>
      <c r="P923" s="27"/>
      <c r="Q923" s="27"/>
      <c r="R923" s="14"/>
      <c r="S923" s="14"/>
      <c r="T923" s="14"/>
      <c r="U923" s="14"/>
      <c r="V923" s="66"/>
      <c r="W923" s="14"/>
      <c r="X923" s="27"/>
      <c r="Y923" s="29"/>
      <c r="Z923" s="14"/>
      <c r="AA923" s="27"/>
      <c r="AB923" s="27"/>
      <c r="AC923" s="27"/>
      <c r="AD923" s="14"/>
      <c r="AE923" s="14"/>
      <c r="AF923" s="14"/>
    </row>
    <row r="924" ht="14.25" customHeight="1">
      <c r="A924" s="14"/>
      <c r="B924" s="14"/>
      <c r="C924" s="27"/>
      <c r="D924" s="14"/>
      <c r="F924" s="27"/>
      <c r="G924" s="14"/>
      <c r="H924" s="14"/>
      <c r="I924" s="14"/>
      <c r="J924" s="27"/>
      <c r="K924" s="27"/>
      <c r="L924" s="27"/>
      <c r="M924" s="27"/>
      <c r="N924" s="27"/>
      <c r="O924" s="27"/>
      <c r="P924" s="27"/>
      <c r="Q924" s="27"/>
      <c r="R924" s="14"/>
      <c r="S924" s="14"/>
      <c r="T924" s="14"/>
      <c r="U924" s="14"/>
      <c r="V924" s="66"/>
      <c r="W924" s="14"/>
      <c r="X924" s="27"/>
      <c r="Y924" s="29"/>
      <c r="Z924" s="14"/>
      <c r="AA924" s="27"/>
      <c r="AB924" s="27"/>
      <c r="AC924" s="27"/>
      <c r="AD924" s="14"/>
      <c r="AE924" s="14"/>
      <c r="AF924" s="14"/>
    </row>
    <row r="925" ht="14.25" customHeight="1">
      <c r="A925" s="14"/>
      <c r="B925" s="14"/>
      <c r="C925" s="27"/>
      <c r="D925" s="14"/>
      <c r="F925" s="27"/>
      <c r="G925" s="14"/>
      <c r="H925" s="14"/>
      <c r="I925" s="14"/>
      <c r="J925" s="27"/>
      <c r="K925" s="27"/>
      <c r="L925" s="27"/>
      <c r="M925" s="27"/>
      <c r="N925" s="27"/>
      <c r="O925" s="27"/>
      <c r="P925" s="27"/>
      <c r="Q925" s="27"/>
      <c r="R925" s="14"/>
      <c r="S925" s="14"/>
      <c r="T925" s="14"/>
      <c r="U925" s="14"/>
      <c r="V925" s="66"/>
      <c r="W925" s="14"/>
      <c r="X925" s="27"/>
      <c r="Y925" s="29"/>
      <c r="Z925" s="14"/>
      <c r="AA925" s="27"/>
      <c r="AB925" s="27"/>
      <c r="AC925" s="27"/>
      <c r="AD925" s="14"/>
      <c r="AE925" s="14"/>
      <c r="AF925" s="14"/>
    </row>
    <row r="926" ht="14.25" customHeight="1">
      <c r="A926" s="14"/>
      <c r="B926" s="14"/>
      <c r="C926" s="27"/>
      <c r="D926" s="14"/>
      <c r="F926" s="27"/>
      <c r="G926" s="14"/>
      <c r="H926" s="14"/>
      <c r="I926" s="14"/>
      <c r="J926" s="27"/>
      <c r="K926" s="27"/>
      <c r="L926" s="27"/>
      <c r="M926" s="27"/>
      <c r="N926" s="27"/>
      <c r="O926" s="27"/>
      <c r="P926" s="27"/>
      <c r="Q926" s="27"/>
      <c r="R926" s="14"/>
      <c r="S926" s="14"/>
      <c r="T926" s="14"/>
      <c r="U926" s="14"/>
      <c r="V926" s="66"/>
      <c r="W926" s="14"/>
      <c r="X926" s="27"/>
      <c r="Y926" s="29"/>
      <c r="Z926" s="14"/>
      <c r="AA926" s="27"/>
      <c r="AB926" s="27"/>
      <c r="AC926" s="27"/>
      <c r="AD926" s="14"/>
      <c r="AE926" s="14"/>
      <c r="AF926" s="14"/>
    </row>
    <row r="927" ht="14.25" customHeight="1">
      <c r="A927" s="14"/>
      <c r="B927" s="14"/>
      <c r="C927" s="27"/>
      <c r="D927" s="14"/>
      <c r="F927" s="27"/>
      <c r="G927" s="14"/>
      <c r="H927" s="14"/>
      <c r="I927" s="14"/>
      <c r="J927" s="27"/>
      <c r="K927" s="27"/>
      <c r="L927" s="27"/>
      <c r="M927" s="27"/>
      <c r="N927" s="27"/>
      <c r="O927" s="27"/>
      <c r="P927" s="27"/>
      <c r="Q927" s="27"/>
      <c r="R927" s="14"/>
      <c r="S927" s="14"/>
      <c r="T927" s="14"/>
      <c r="U927" s="14"/>
      <c r="V927" s="66"/>
      <c r="W927" s="14"/>
      <c r="X927" s="27"/>
      <c r="Y927" s="29"/>
      <c r="Z927" s="14"/>
      <c r="AA927" s="27"/>
      <c r="AB927" s="27"/>
      <c r="AC927" s="27"/>
      <c r="AD927" s="14"/>
      <c r="AE927" s="14"/>
      <c r="AF927" s="14"/>
    </row>
    <row r="928" ht="14.25" customHeight="1">
      <c r="A928" s="14"/>
      <c r="B928" s="14"/>
      <c r="C928" s="27"/>
      <c r="D928" s="14"/>
      <c r="F928" s="27"/>
      <c r="G928" s="14"/>
      <c r="H928" s="14"/>
      <c r="I928" s="14"/>
      <c r="J928" s="27"/>
      <c r="K928" s="27"/>
      <c r="L928" s="27"/>
      <c r="M928" s="27"/>
      <c r="N928" s="27"/>
      <c r="O928" s="27"/>
      <c r="P928" s="27"/>
      <c r="Q928" s="27"/>
      <c r="R928" s="14"/>
      <c r="S928" s="14"/>
      <c r="T928" s="14"/>
      <c r="U928" s="14"/>
      <c r="V928" s="66"/>
      <c r="W928" s="14"/>
      <c r="X928" s="27"/>
      <c r="Y928" s="29"/>
      <c r="Z928" s="14"/>
      <c r="AA928" s="27"/>
      <c r="AB928" s="27"/>
      <c r="AC928" s="27"/>
      <c r="AD928" s="14"/>
      <c r="AE928" s="14"/>
      <c r="AF928" s="14"/>
    </row>
    <row r="929" ht="14.25" customHeight="1">
      <c r="A929" s="14"/>
      <c r="B929" s="14"/>
      <c r="C929" s="27"/>
      <c r="D929" s="14"/>
      <c r="F929" s="27"/>
      <c r="G929" s="14"/>
      <c r="H929" s="14"/>
      <c r="I929" s="14"/>
      <c r="J929" s="27"/>
      <c r="K929" s="27"/>
      <c r="L929" s="27"/>
      <c r="M929" s="27"/>
      <c r="N929" s="27"/>
      <c r="O929" s="27"/>
      <c r="P929" s="27"/>
      <c r="Q929" s="27"/>
      <c r="R929" s="14"/>
      <c r="S929" s="14"/>
      <c r="T929" s="14"/>
      <c r="U929" s="14"/>
      <c r="V929" s="66"/>
      <c r="W929" s="14"/>
      <c r="X929" s="27"/>
      <c r="Y929" s="29"/>
      <c r="Z929" s="14"/>
      <c r="AA929" s="27"/>
      <c r="AB929" s="27"/>
      <c r="AC929" s="27"/>
      <c r="AD929" s="14"/>
      <c r="AE929" s="14"/>
      <c r="AF929" s="14"/>
    </row>
    <row r="930" ht="14.25" customHeight="1">
      <c r="A930" s="14"/>
      <c r="B930" s="14"/>
      <c r="C930" s="27"/>
      <c r="D930" s="14"/>
      <c r="F930" s="27"/>
      <c r="G930" s="14"/>
      <c r="H930" s="14"/>
      <c r="I930" s="14"/>
      <c r="J930" s="27"/>
      <c r="K930" s="27"/>
      <c r="L930" s="27"/>
      <c r="M930" s="27"/>
      <c r="N930" s="27"/>
      <c r="O930" s="27"/>
      <c r="P930" s="27"/>
      <c r="Q930" s="27"/>
      <c r="R930" s="14"/>
      <c r="S930" s="14"/>
      <c r="T930" s="14"/>
      <c r="U930" s="14"/>
      <c r="V930" s="66"/>
      <c r="W930" s="14"/>
      <c r="X930" s="27"/>
      <c r="Y930" s="29"/>
      <c r="Z930" s="14"/>
      <c r="AA930" s="27"/>
      <c r="AB930" s="27"/>
      <c r="AC930" s="27"/>
      <c r="AD930" s="14"/>
      <c r="AE930" s="14"/>
      <c r="AF930" s="14"/>
    </row>
    <row r="931" ht="14.25" customHeight="1">
      <c r="A931" s="14"/>
      <c r="B931" s="14"/>
      <c r="C931" s="27"/>
      <c r="D931" s="14"/>
      <c r="F931" s="27"/>
      <c r="G931" s="14"/>
      <c r="H931" s="14"/>
      <c r="I931" s="14"/>
      <c r="J931" s="27"/>
      <c r="K931" s="27"/>
      <c r="L931" s="27"/>
      <c r="M931" s="27"/>
      <c r="N931" s="27"/>
      <c r="O931" s="27"/>
      <c r="P931" s="27"/>
      <c r="Q931" s="27"/>
      <c r="R931" s="14"/>
      <c r="S931" s="14"/>
      <c r="T931" s="14"/>
      <c r="U931" s="14"/>
      <c r="V931" s="66"/>
      <c r="W931" s="14"/>
      <c r="X931" s="27"/>
      <c r="Y931" s="29"/>
      <c r="Z931" s="14"/>
      <c r="AA931" s="27"/>
      <c r="AB931" s="27"/>
      <c r="AC931" s="27"/>
      <c r="AD931" s="14"/>
      <c r="AE931" s="14"/>
      <c r="AF931" s="14"/>
    </row>
    <row r="932" ht="14.25" customHeight="1">
      <c r="A932" s="14"/>
      <c r="B932" s="14"/>
      <c r="C932" s="27"/>
      <c r="D932" s="14"/>
      <c r="F932" s="27"/>
      <c r="G932" s="14"/>
      <c r="H932" s="14"/>
      <c r="I932" s="14"/>
      <c r="J932" s="27"/>
      <c r="K932" s="27"/>
      <c r="L932" s="27"/>
      <c r="M932" s="27"/>
      <c r="N932" s="27"/>
      <c r="O932" s="27"/>
      <c r="P932" s="27"/>
      <c r="Q932" s="27"/>
      <c r="R932" s="14"/>
      <c r="S932" s="14"/>
      <c r="T932" s="14"/>
      <c r="U932" s="14"/>
      <c r="V932" s="66"/>
      <c r="W932" s="14"/>
      <c r="X932" s="27"/>
      <c r="Y932" s="29"/>
      <c r="Z932" s="14"/>
      <c r="AA932" s="27"/>
      <c r="AB932" s="27"/>
      <c r="AC932" s="27"/>
      <c r="AD932" s="14"/>
      <c r="AE932" s="14"/>
      <c r="AF932" s="14"/>
    </row>
    <row r="933" ht="14.25" customHeight="1">
      <c r="A933" s="14"/>
      <c r="B933" s="14"/>
      <c r="C933" s="27"/>
      <c r="D933" s="14"/>
      <c r="F933" s="27"/>
      <c r="G933" s="14"/>
      <c r="H933" s="14"/>
      <c r="I933" s="14"/>
      <c r="J933" s="27"/>
      <c r="K933" s="27"/>
      <c r="L933" s="27"/>
      <c r="M933" s="27"/>
      <c r="N933" s="27"/>
      <c r="O933" s="27"/>
      <c r="P933" s="27"/>
      <c r="Q933" s="27"/>
      <c r="R933" s="14"/>
      <c r="S933" s="14"/>
      <c r="T933" s="14"/>
      <c r="U933" s="14"/>
      <c r="V933" s="66"/>
      <c r="W933" s="14"/>
      <c r="X933" s="27"/>
      <c r="Y933" s="29"/>
      <c r="Z933" s="14"/>
      <c r="AA933" s="27"/>
      <c r="AB933" s="27"/>
      <c r="AC933" s="27"/>
      <c r="AD933" s="14"/>
      <c r="AE933" s="14"/>
      <c r="AF933" s="14"/>
    </row>
    <row r="934" ht="14.25" customHeight="1">
      <c r="A934" s="14"/>
      <c r="B934" s="14"/>
      <c r="C934" s="27"/>
      <c r="D934" s="14"/>
      <c r="F934" s="27"/>
      <c r="G934" s="14"/>
      <c r="H934" s="14"/>
      <c r="I934" s="14"/>
      <c r="J934" s="27"/>
      <c r="K934" s="27"/>
      <c r="L934" s="27"/>
      <c r="M934" s="27"/>
      <c r="N934" s="27"/>
      <c r="O934" s="27"/>
      <c r="P934" s="27"/>
      <c r="Q934" s="27"/>
      <c r="R934" s="14"/>
      <c r="S934" s="14"/>
      <c r="T934" s="14"/>
      <c r="U934" s="14"/>
      <c r="V934" s="66"/>
      <c r="W934" s="14"/>
      <c r="X934" s="27"/>
      <c r="Y934" s="29"/>
      <c r="Z934" s="14"/>
      <c r="AA934" s="27"/>
      <c r="AB934" s="27"/>
      <c r="AC934" s="27"/>
      <c r="AD934" s="14"/>
      <c r="AE934" s="14"/>
      <c r="AF934" s="14"/>
    </row>
    <row r="935" ht="14.25" customHeight="1">
      <c r="A935" s="14"/>
      <c r="B935" s="14"/>
      <c r="C935" s="27"/>
      <c r="D935" s="14"/>
      <c r="F935" s="27"/>
      <c r="G935" s="14"/>
      <c r="H935" s="14"/>
      <c r="I935" s="14"/>
      <c r="J935" s="27"/>
      <c r="K935" s="27"/>
      <c r="L935" s="27"/>
      <c r="M935" s="27"/>
      <c r="N935" s="27"/>
      <c r="O935" s="27"/>
      <c r="P935" s="27"/>
      <c r="Q935" s="27"/>
      <c r="R935" s="14"/>
      <c r="S935" s="14"/>
      <c r="T935" s="14"/>
      <c r="U935" s="14"/>
      <c r="V935" s="66"/>
      <c r="W935" s="14"/>
      <c r="X935" s="27"/>
      <c r="Y935" s="29"/>
      <c r="Z935" s="14"/>
      <c r="AA935" s="27"/>
      <c r="AB935" s="27"/>
      <c r="AC935" s="27"/>
      <c r="AD935" s="14"/>
      <c r="AE935" s="14"/>
      <c r="AF935" s="14"/>
    </row>
    <row r="936" ht="14.25" customHeight="1">
      <c r="A936" s="14"/>
      <c r="B936" s="14"/>
      <c r="C936" s="27"/>
      <c r="D936" s="14"/>
      <c r="F936" s="27"/>
      <c r="G936" s="14"/>
      <c r="H936" s="14"/>
      <c r="I936" s="14"/>
      <c r="J936" s="27"/>
      <c r="K936" s="27"/>
      <c r="L936" s="27"/>
      <c r="M936" s="27"/>
      <c r="N936" s="27"/>
      <c r="O936" s="27"/>
      <c r="P936" s="27"/>
      <c r="Q936" s="27"/>
      <c r="R936" s="14"/>
      <c r="S936" s="14"/>
      <c r="T936" s="14"/>
      <c r="U936" s="14"/>
      <c r="V936" s="66"/>
      <c r="W936" s="14"/>
      <c r="X936" s="27"/>
      <c r="Y936" s="29"/>
      <c r="Z936" s="14"/>
      <c r="AA936" s="27"/>
      <c r="AB936" s="27"/>
      <c r="AC936" s="27"/>
      <c r="AD936" s="14"/>
      <c r="AE936" s="14"/>
      <c r="AF936" s="14"/>
    </row>
    <row r="937" ht="14.25" customHeight="1">
      <c r="A937" s="14"/>
      <c r="B937" s="14"/>
      <c r="C937" s="27"/>
      <c r="D937" s="14"/>
      <c r="F937" s="27"/>
      <c r="G937" s="14"/>
      <c r="H937" s="14"/>
      <c r="I937" s="14"/>
      <c r="J937" s="27"/>
      <c r="K937" s="27"/>
      <c r="L937" s="27"/>
      <c r="M937" s="27"/>
      <c r="N937" s="27"/>
      <c r="O937" s="27"/>
      <c r="P937" s="27"/>
      <c r="Q937" s="27"/>
      <c r="R937" s="14"/>
      <c r="S937" s="14"/>
      <c r="T937" s="14"/>
      <c r="U937" s="14"/>
      <c r="V937" s="66"/>
      <c r="W937" s="14"/>
      <c r="X937" s="27"/>
      <c r="Y937" s="29"/>
      <c r="Z937" s="14"/>
      <c r="AA937" s="27"/>
      <c r="AB937" s="27"/>
      <c r="AC937" s="27"/>
      <c r="AD937" s="14"/>
      <c r="AE937" s="14"/>
      <c r="AF937" s="14"/>
    </row>
    <row r="938" ht="14.25" customHeight="1">
      <c r="A938" s="14"/>
      <c r="B938" s="14"/>
      <c r="C938" s="27"/>
      <c r="D938" s="14"/>
      <c r="F938" s="27"/>
      <c r="G938" s="14"/>
      <c r="H938" s="14"/>
      <c r="I938" s="14"/>
      <c r="J938" s="27"/>
      <c r="K938" s="27"/>
      <c r="L938" s="27"/>
      <c r="M938" s="27"/>
      <c r="N938" s="27"/>
      <c r="O938" s="27"/>
      <c r="P938" s="27"/>
      <c r="Q938" s="27"/>
      <c r="R938" s="14"/>
      <c r="S938" s="14"/>
      <c r="T938" s="14"/>
      <c r="U938" s="14"/>
      <c r="V938" s="66"/>
      <c r="W938" s="14"/>
      <c r="X938" s="27"/>
      <c r="Y938" s="29"/>
      <c r="Z938" s="14"/>
      <c r="AA938" s="27"/>
      <c r="AB938" s="27"/>
      <c r="AC938" s="27"/>
      <c r="AD938" s="14"/>
      <c r="AE938" s="14"/>
      <c r="AF938" s="14"/>
    </row>
    <row r="939" ht="14.25" customHeight="1">
      <c r="A939" s="14"/>
      <c r="B939" s="14"/>
      <c r="C939" s="27"/>
      <c r="D939" s="14"/>
      <c r="F939" s="27"/>
      <c r="G939" s="14"/>
      <c r="H939" s="14"/>
      <c r="I939" s="14"/>
      <c r="J939" s="27"/>
      <c r="K939" s="27"/>
      <c r="L939" s="27"/>
      <c r="M939" s="27"/>
      <c r="N939" s="27"/>
      <c r="O939" s="27"/>
      <c r="P939" s="27"/>
      <c r="Q939" s="27"/>
      <c r="R939" s="14"/>
      <c r="S939" s="14"/>
      <c r="T939" s="14"/>
      <c r="U939" s="14"/>
      <c r="V939" s="66"/>
      <c r="W939" s="14"/>
      <c r="X939" s="27"/>
      <c r="Y939" s="29"/>
      <c r="Z939" s="14"/>
      <c r="AA939" s="27"/>
      <c r="AB939" s="27"/>
      <c r="AC939" s="27"/>
      <c r="AD939" s="14"/>
      <c r="AE939" s="14"/>
      <c r="AF939" s="14"/>
    </row>
    <row r="940" ht="14.25" customHeight="1">
      <c r="A940" s="14"/>
      <c r="B940" s="14"/>
      <c r="C940" s="27"/>
      <c r="D940" s="14"/>
      <c r="F940" s="27"/>
      <c r="G940" s="14"/>
      <c r="H940" s="14"/>
      <c r="I940" s="14"/>
      <c r="J940" s="27"/>
      <c r="K940" s="27"/>
      <c r="L940" s="27"/>
      <c r="M940" s="27"/>
      <c r="N940" s="27"/>
      <c r="O940" s="27"/>
      <c r="P940" s="27"/>
      <c r="Q940" s="27"/>
      <c r="R940" s="14"/>
      <c r="S940" s="14"/>
      <c r="T940" s="14"/>
      <c r="U940" s="14"/>
      <c r="V940" s="66"/>
      <c r="W940" s="14"/>
      <c r="X940" s="27"/>
      <c r="Y940" s="29"/>
      <c r="Z940" s="14"/>
      <c r="AA940" s="27"/>
      <c r="AB940" s="27"/>
      <c r="AC940" s="27"/>
      <c r="AD940" s="14"/>
      <c r="AE940" s="14"/>
      <c r="AF940" s="14"/>
    </row>
    <row r="941" ht="14.25" customHeight="1">
      <c r="A941" s="14"/>
      <c r="B941" s="14"/>
      <c r="C941" s="27"/>
      <c r="D941" s="14"/>
      <c r="F941" s="27"/>
      <c r="G941" s="14"/>
      <c r="H941" s="14"/>
      <c r="I941" s="14"/>
      <c r="J941" s="27"/>
      <c r="K941" s="27"/>
      <c r="L941" s="27"/>
      <c r="M941" s="27"/>
      <c r="N941" s="27"/>
      <c r="O941" s="27"/>
      <c r="P941" s="27"/>
      <c r="Q941" s="27"/>
      <c r="R941" s="14"/>
      <c r="S941" s="14"/>
      <c r="T941" s="14"/>
      <c r="U941" s="14"/>
      <c r="V941" s="66"/>
      <c r="W941" s="14"/>
      <c r="X941" s="27"/>
      <c r="Y941" s="29"/>
      <c r="Z941" s="14"/>
      <c r="AA941" s="27"/>
      <c r="AB941" s="27"/>
      <c r="AC941" s="27"/>
      <c r="AD941" s="14"/>
      <c r="AE941" s="14"/>
      <c r="AF941" s="14"/>
    </row>
    <row r="942" ht="14.25" customHeight="1">
      <c r="A942" s="14"/>
      <c r="B942" s="14"/>
      <c r="C942" s="27"/>
      <c r="D942" s="14"/>
      <c r="F942" s="27"/>
      <c r="G942" s="14"/>
      <c r="H942" s="14"/>
      <c r="I942" s="14"/>
      <c r="J942" s="27"/>
      <c r="K942" s="27"/>
      <c r="L942" s="27"/>
      <c r="M942" s="27"/>
      <c r="N942" s="27"/>
      <c r="O942" s="27"/>
      <c r="P942" s="27"/>
      <c r="Q942" s="27"/>
      <c r="R942" s="14"/>
      <c r="S942" s="14"/>
      <c r="T942" s="14"/>
      <c r="U942" s="14"/>
      <c r="V942" s="66"/>
      <c r="W942" s="14"/>
      <c r="X942" s="27"/>
      <c r="Y942" s="29"/>
      <c r="Z942" s="14"/>
      <c r="AA942" s="27"/>
      <c r="AB942" s="27"/>
      <c r="AC942" s="27"/>
      <c r="AD942" s="14"/>
      <c r="AE942" s="14"/>
      <c r="AF942" s="14"/>
    </row>
    <row r="943" ht="14.25" customHeight="1">
      <c r="A943" s="14"/>
      <c r="B943" s="14"/>
      <c r="C943" s="27"/>
      <c r="D943" s="14"/>
      <c r="F943" s="27"/>
      <c r="G943" s="14"/>
      <c r="H943" s="14"/>
      <c r="I943" s="14"/>
      <c r="J943" s="27"/>
      <c r="K943" s="27"/>
      <c r="L943" s="27"/>
      <c r="M943" s="27"/>
      <c r="N943" s="27"/>
      <c r="O943" s="27"/>
      <c r="P943" s="27"/>
      <c r="Q943" s="27"/>
      <c r="R943" s="14"/>
      <c r="S943" s="14"/>
      <c r="T943" s="14"/>
      <c r="U943" s="14"/>
      <c r="V943" s="66"/>
      <c r="W943" s="14"/>
      <c r="X943" s="27"/>
      <c r="Y943" s="29"/>
      <c r="Z943" s="14"/>
      <c r="AA943" s="27"/>
      <c r="AB943" s="27"/>
      <c r="AC943" s="27"/>
      <c r="AD943" s="14"/>
      <c r="AE943" s="14"/>
      <c r="AF943" s="14"/>
    </row>
    <row r="944" ht="14.25" customHeight="1">
      <c r="A944" s="14"/>
      <c r="B944" s="14"/>
      <c r="C944" s="27"/>
      <c r="D944" s="14"/>
      <c r="F944" s="27"/>
      <c r="G944" s="14"/>
      <c r="H944" s="14"/>
      <c r="I944" s="14"/>
      <c r="J944" s="27"/>
      <c r="K944" s="27"/>
      <c r="L944" s="27"/>
      <c r="M944" s="27"/>
      <c r="N944" s="27"/>
      <c r="O944" s="27"/>
      <c r="P944" s="27"/>
      <c r="Q944" s="27"/>
      <c r="R944" s="14"/>
      <c r="S944" s="14"/>
      <c r="T944" s="14"/>
      <c r="U944" s="14"/>
      <c r="V944" s="66"/>
      <c r="W944" s="14"/>
      <c r="X944" s="27"/>
      <c r="Y944" s="29"/>
      <c r="Z944" s="14"/>
      <c r="AA944" s="27"/>
      <c r="AB944" s="27"/>
      <c r="AC944" s="27"/>
      <c r="AD944" s="14"/>
      <c r="AE944" s="14"/>
      <c r="AF944" s="14"/>
    </row>
    <row r="945" ht="14.25" customHeight="1">
      <c r="A945" s="14"/>
      <c r="B945" s="14"/>
      <c r="C945" s="27"/>
      <c r="D945" s="14"/>
      <c r="F945" s="27"/>
      <c r="G945" s="14"/>
      <c r="H945" s="14"/>
      <c r="I945" s="14"/>
      <c r="J945" s="27"/>
      <c r="K945" s="27"/>
      <c r="L945" s="27"/>
      <c r="M945" s="27"/>
      <c r="N945" s="27"/>
      <c r="O945" s="27"/>
      <c r="P945" s="27"/>
      <c r="Q945" s="27"/>
      <c r="R945" s="14"/>
      <c r="S945" s="14"/>
      <c r="T945" s="14"/>
      <c r="U945" s="14"/>
      <c r="V945" s="66"/>
      <c r="W945" s="14"/>
      <c r="X945" s="27"/>
      <c r="Y945" s="29"/>
      <c r="Z945" s="14"/>
      <c r="AA945" s="27"/>
      <c r="AB945" s="27"/>
      <c r="AC945" s="27"/>
      <c r="AD945" s="14"/>
      <c r="AE945" s="14"/>
      <c r="AF945" s="14"/>
    </row>
    <row r="946" ht="14.25" customHeight="1">
      <c r="A946" s="14"/>
      <c r="B946" s="14"/>
      <c r="C946" s="27"/>
      <c r="D946" s="14"/>
      <c r="F946" s="27"/>
      <c r="G946" s="14"/>
      <c r="H946" s="14"/>
      <c r="I946" s="14"/>
      <c r="J946" s="27"/>
      <c r="K946" s="27"/>
      <c r="L946" s="27"/>
      <c r="M946" s="27"/>
      <c r="N946" s="27"/>
      <c r="O946" s="27"/>
      <c r="P946" s="27"/>
      <c r="Q946" s="27"/>
      <c r="R946" s="14"/>
      <c r="S946" s="14"/>
      <c r="T946" s="14"/>
      <c r="U946" s="14"/>
      <c r="V946" s="66"/>
      <c r="W946" s="14"/>
      <c r="X946" s="27"/>
      <c r="Y946" s="29"/>
      <c r="Z946" s="14"/>
      <c r="AA946" s="27"/>
      <c r="AB946" s="27"/>
      <c r="AC946" s="27"/>
      <c r="AD946" s="14"/>
      <c r="AE946" s="14"/>
      <c r="AF946" s="14"/>
    </row>
    <row r="947" ht="14.25" customHeight="1">
      <c r="A947" s="14"/>
      <c r="B947" s="14"/>
      <c r="C947" s="27"/>
      <c r="D947" s="14"/>
      <c r="F947" s="27"/>
      <c r="G947" s="14"/>
      <c r="H947" s="14"/>
      <c r="I947" s="14"/>
      <c r="J947" s="27"/>
      <c r="K947" s="27"/>
      <c r="L947" s="27"/>
      <c r="M947" s="27"/>
      <c r="N947" s="27"/>
      <c r="O947" s="27"/>
      <c r="P947" s="27"/>
      <c r="Q947" s="27"/>
      <c r="R947" s="14"/>
      <c r="S947" s="14"/>
      <c r="T947" s="14"/>
      <c r="U947" s="14"/>
      <c r="V947" s="66"/>
      <c r="W947" s="14"/>
      <c r="X947" s="27"/>
      <c r="Y947" s="29"/>
      <c r="Z947" s="14"/>
      <c r="AA947" s="27"/>
      <c r="AB947" s="27"/>
      <c r="AC947" s="27"/>
      <c r="AD947" s="14"/>
      <c r="AE947" s="14"/>
      <c r="AF947" s="14"/>
    </row>
    <row r="948" ht="14.25" customHeight="1">
      <c r="A948" s="14"/>
      <c r="B948" s="14"/>
      <c r="C948" s="27"/>
      <c r="D948" s="14"/>
      <c r="F948" s="27"/>
      <c r="G948" s="14"/>
      <c r="H948" s="14"/>
      <c r="I948" s="14"/>
      <c r="J948" s="27"/>
      <c r="K948" s="27"/>
      <c r="L948" s="27"/>
      <c r="M948" s="27"/>
      <c r="N948" s="27"/>
      <c r="O948" s="27"/>
      <c r="P948" s="27"/>
      <c r="Q948" s="27"/>
      <c r="R948" s="14"/>
      <c r="S948" s="14"/>
      <c r="T948" s="14"/>
      <c r="U948" s="14"/>
      <c r="V948" s="66"/>
      <c r="W948" s="14"/>
      <c r="X948" s="27"/>
      <c r="Y948" s="29"/>
      <c r="Z948" s="14"/>
      <c r="AA948" s="27"/>
      <c r="AB948" s="27"/>
      <c r="AC948" s="27"/>
      <c r="AD948" s="14"/>
      <c r="AE948" s="14"/>
      <c r="AF948" s="14"/>
    </row>
    <row r="949" ht="14.25" customHeight="1">
      <c r="A949" s="14"/>
      <c r="B949" s="14"/>
      <c r="C949" s="27"/>
      <c r="D949" s="14"/>
      <c r="F949" s="27"/>
      <c r="G949" s="14"/>
      <c r="H949" s="14"/>
      <c r="I949" s="14"/>
      <c r="J949" s="27"/>
      <c r="K949" s="27"/>
      <c r="L949" s="27"/>
      <c r="M949" s="27"/>
      <c r="N949" s="27"/>
      <c r="O949" s="27"/>
      <c r="P949" s="27"/>
      <c r="Q949" s="27"/>
      <c r="R949" s="14"/>
      <c r="S949" s="14"/>
      <c r="T949" s="14"/>
      <c r="U949" s="14"/>
      <c r="V949" s="66"/>
      <c r="W949" s="14"/>
      <c r="X949" s="27"/>
      <c r="Y949" s="29"/>
      <c r="Z949" s="14"/>
      <c r="AA949" s="27"/>
      <c r="AB949" s="27"/>
      <c r="AC949" s="27"/>
      <c r="AD949" s="14"/>
      <c r="AE949" s="14"/>
      <c r="AF949" s="14"/>
    </row>
    <row r="950" ht="14.25" customHeight="1">
      <c r="A950" s="14"/>
      <c r="B950" s="14"/>
      <c r="C950" s="27"/>
      <c r="D950" s="14"/>
      <c r="F950" s="27"/>
      <c r="G950" s="14"/>
      <c r="H950" s="14"/>
      <c r="I950" s="14"/>
      <c r="J950" s="27"/>
      <c r="K950" s="27"/>
      <c r="L950" s="27"/>
      <c r="M950" s="27"/>
      <c r="N950" s="27"/>
      <c r="O950" s="27"/>
      <c r="P950" s="27"/>
      <c r="Q950" s="27"/>
      <c r="R950" s="14"/>
      <c r="S950" s="14"/>
      <c r="T950" s="14"/>
      <c r="U950" s="14"/>
      <c r="V950" s="66"/>
      <c r="W950" s="14"/>
      <c r="X950" s="27"/>
      <c r="Y950" s="29"/>
      <c r="Z950" s="14"/>
      <c r="AA950" s="27"/>
      <c r="AB950" s="27"/>
      <c r="AC950" s="27"/>
      <c r="AD950" s="14"/>
      <c r="AE950" s="14"/>
      <c r="AF950" s="14"/>
    </row>
    <row r="951" ht="14.25" customHeight="1">
      <c r="A951" s="14"/>
      <c r="B951" s="14"/>
      <c r="C951" s="27"/>
      <c r="D951" s="14"/>
      <c r="F951" s="27"/>
      <c r="G951" s="14"/>
      <c r="H951" s="14"/>
      <c r="I951" s="14"/>
      <c r="J951" s="27"/>
      <c r="K951" s="27"/>
      <c r="L951" s="27"/>
      <c r="M951" s="27"/>
      <c r="N951" s="27"/>
      <c r="O951" s="27"/>
      <c r="P951" s="27"/>
      <c r="Q951" s="27"/>
      <c r="R951" s="14"/>
      <c r="S951" s="14"/>
      <c r="T951" s="14"/>
      <c r="U951" s="14"/>
      <c r="V951" s="66"/>
      <c r="W951" s="14"/>
      <c r="X951" s="27"/>
      <c r="Y951" s="29"/>
      <c r="Z951" s="14"/>
      <c r="AA951" s="27"/>
      <c r="AB951" s="27"/>
      <c r="AC951" s="27"/>
      <c r="AD951" s="14"/>
      <c r="AE951" s="14"/>
      <c r="AF951" s="14"/>
    </row>
    <row r="952" ht="14.25" customHeight="1">
      <c r="A952" s="14"/>
      <c r="B952" s="14"/>
      <c r="C952" s="27"/>
      <c r="D952" s="14"/>
      <c r="F952" s="27"/>
      <c r="G952" s="14"/>
      <c r="H952" s="14"/>
      <c r="I952" s="14"/>
      <c r="J952" s="27"/>
      <c r="K952" s="27"/>
      <c r="L952" s="27"/>
      <c r="M952" s="27"/>
      <c r="N952" s="27"/>
      <c r="O952" s="27"/>
      <c r="P952" s="27"/>
      <c r="Q952" s="27"/>
      <c r="R952" s="14"/>
      <c r="S952" s="14"/>
      <c r="T952" s="14"/>
      <c r="U952" s="14"/>
      <c r="V952" s="66"/>
      <c r="W952" s="14"/>
      <c r="X952" s="27"/>
      <c r="Y952" s="29"/>
      <c r="Z952" s="14"/>
      <c r="AA952" s="27"/>
      <c r="AB952" s="27"/>
      <c r="AC952" s="27"/>
      <c r="AD952" s="14"/>
      <c r="AE952" s="14"/>
      <c r="AF952" s="14"/>
    </row>
    <row r="953" ht="14.25" customHeight="1">
      <c r="A953" s="14"/>
      <c r="B953" s="14"/>
      <c r="C953" s="27"/>
      <c r="D953" s="14"/>
      <c r="F953" s="27"/>
      <c r="G953" s="14"/>
      <c r="H953" s="14"/>
      <c r="I953" s="14"/>
      <c r="J953" s="27"/>
      <c r="K953" s="27"/>
      <c r="L953" s="27"/>
      <c r="M953" s="27"/>
      <c r="N953" s="27"/>
      <c r="O953" s="27"/>
      <c r="P953" s="27"/>
      <c r="Q953" s="27"/>
      <c r="R953" s="14"/>
      <c r="S953" s="14"/>
      <c r="T953" s="14"/>
      <c r="U953" s="14"/>
      <c r="V953" s="66"/>
      <c r="W953" s="14"/>
      <c r="X953" s="27"/>
      <c r="Y953" s="29"/>
      <c r="Z953" s="14"/>
      <c r="AA953" s="27"/>
      <c r="AB953" s="27"/>
      <c r="AC953" s="27"/>
      <c r="AD953" s="14"/>
      <c r="AE953" s="14"/>
      <c r="AF953" s="14"/>
    </row>
    <row r="954" ht="14.25" customHeight="1">
      <c r="A954" s="14"/>
      <c r="B954" s="14"/>
      <c r="C954" s="27"/>
      <c r="D954" s="14"/>
      <c r="F954" s="27"/>
      <c r="G954" s="14"/>
      <c r="H954" s="14"/>
      <c r="I954" s="14"/>
      <c r="J954" s="27"/>
      <c r="K954" s="27"/>
      <c r="L954" s="27"/>
      <c r="M954" s="27"/>
      <c r="N954" s="27"/>
      <c r="O954" s="27"/>
      <c r="P954" s="27"/>
      <c r="Q954" s="27"/>
      <c r="R954" s="14"/>
      <c r="S954" s="14"/>
      <c r="T954" s="14"/>
      <c r="U954" s="14"/>
      <c r="V954" s="66"/>
      <c r="W954" s="14"/>
      <c r="X954" s="27"/>
      <c r="Y954" s="29"/>
      <c r="Z954" s="14"/>
      <c r="AA954" s="27"/>
      <c r="AB954" s="27"/>
      <c r="AC954" s="27"/>
      <c r="AD954" s="14"/>
      <c r="AE954" s="14"/>
      <c r="AF954" s="14"/>
    </row>
    <row r="955" ht="14.25" customHeight="1">
      <c r="A955" s="14"/>
      <c r="B955" s="14"/>
      <c r="C955" s="27"/>
      <c r="D955" s="14"/>
      <c r="F955" s="27"/>
      <c r="G955" s="14"/>
      <c r="H955" s="14"/>
      <c r="I955" s="14"/>
      <c r="J955" s="27"/>
      <c r="K955" s="27"/>
      <c r="L955" s="27"/>
      <c r="M955" s="27"/>
      <c r="N955" s="27"/>
      <c r="O955" s="27"/>
      <c r="P955" s="27"/>
      <c r="Q955" s="27"/>
      <c r="R955" s="14"/>
      <c r="S955" s="14"/>
      <c r="T955" s="14"/>
      <c r="U955" s="14"/>
      <c r="V955" s="66"/>
      <c r="W955" s="14"/>
      <c r="X955" s="27"/>
      <c r="Y955" s="29"/>
      <c r="Z955" s="14"/>
      <c r="AA955" s="27"/>
      <c r="AB955" s="27"/>
      <c r="AC955" s="27"/>
      <c r="AD955" s="14"/>
      <c r="AE955" s="14"/>
      <c r="AF955" s="14"/>
    </row>
    <row r="956" ht="14.25" customHeight="1">
      <c r="A956" s="14"/>
      <c r="B956" s="14"/>
      <c r="C956" s="27"/>
      <c r="D956" s="14"/>
      <c r="F956" s="27"/>
      <c r="G956" s="14"/>
      <c r="H956" s="14"/>
      <c r="I956" s="14"/>
      <c r="J956" s="27"/>
      <c r="K956" s="27"/>
      <c r="L956" s="27"/>
      <c r="M956" s="27"/>
      <c r="N956" s="27"/>
      <c r="O956" s="27"/>
      <c r="P956" s="27"/>
      <c r="Q956" s="27"/>
      <c r="R956" s="14"/>
      <c r="S956" s="14"/>
      <c r="T956" s="14"/>
      <c r="U956" s="14"/>
      <c r="V956" s="66"/>
      <c r="W956" s="14"/>
      <c r="X956" s="27"/>
      <c r="Y956" s="29"/>
      <c r="Z956" s="14"/>
      <c r="AA956" s="27"/>
      <c r="AB956" s="27"/>
      <c r="AC956" s="27"/>
      <c r="AD956" s="14"/>
      <c r="AE956" s="14"/>
      <c r="AF956" s="14"/>
    </row>
    <row r="957" ht="14.25" customHeight="1">
      <c r="A957" s="14"/>
      <c r="B957" s="14"/>
      <c r="C957" s="27"/>
      <c r="D957" s="14"/>
      <c r="F957" s="27"/>
      <c r="G957" s="14"/>
      <c r="H957" s="14"/>
      <c r="I957" s="14"/>
      <c r="J957" s="27"/>
      <c r="K957" s="27"/>
      <c r="L957" s="27"/>
      <c r="M957" s="27"/>
      <c r="N957" s="27"/>
      <c r="O957" s="27"/>
      <c r="P957" s="27"/>
      <c r="Q957" s="27"/>
      <c r="R957" s="14"/>
      <c r="S957" s="14"/>
      <c r="T957" s="14"/>
      <c r="U957" s="14"/>
      <c r="V957" s="66"/>
      <c r="W957" s="14"/>
      <c r="X957" s="27"/>
      <c r="Y957" s="29"/>
      <c r="Z957" s="14"/>
      <c r="AA957" s="27"/>
      <c r="AB957" s="27"/>
      <c r="AC957" s="27"/>
      <c r="AD957" s="14"/>
      <c r="AE957" s="14"/>
      <c r="AF957" s="14"/>
    </row>
    <row r="958" ht="14.25" customHeight="1">
      <c r="A958" s="14"/>
      <c r="B958" s="14"/>
      <c r="C958" s="27"/>
      <c r="D958" s="14"/>
      <c r="F958" s="27"/>
      <c r="G958" s="14"/>
      <c r="H958" s="14"/>
      <c r="I958" s="14"/>
      <c r="J958" s="27"/>
      <c r="K958" s="27"/>
      <c r="L958" s="27"/>
      <c r="M958" s="27"/>
      <c r="N958" s="27"/>
      <c r="O958" s="27"/>
      <c r="P958" s="27"/>
      <c r="Q958" s="27"/>
      <c r="R958" s="14"/>
      <c r="S958" s="14"/>
      <c r="T958" s="14"/>
      <c r="U958" s="14"/>
      <c r="V958" s="66"/>
      <c r="W958" s="14"/>
      <c r="X958" s="27"/>
      <c r="Y958" s="29"/>
      <c r="Z958" s="14"/>
      <c r="AA958" s="27"/>
      <c r="AB958" s="27"/>
      <c r="AC958" s="27"/>
      <c r="AD958" s="14"/>
      <c r="AE958" s="14"/>
      <c r="AF958" s="14"/>
    </row>
    <row r="959" ht="14.25" customHeight="1">
      <c r="A959" s="14"/>
      <c r="B959" s="14"/>
      <c r="C959" s="27"/>
      <c r="D959" s="14"/>
      <c r="F959" s="27"/>
      <c r="G959" s="14"/>
      <c r="H959" s="14"/>
      <c r="I959" s="14"/>
      <c r="J959" s="27"/>
      <c r="K959" s="27"/>
      <c r="L959" s="27"/>
      <c r="M959" s="27"/>
      <c r="N959" s="27"/>
      <c r="O959" s="27"/>
      <c r="P959" s="27"/>
      <c r="Q959" s="27"/>
      <c r="R959" s="14"/>
      <c r="S959" s="14"/>
      <c r="T959" s="14"/>
      <c r="U959" s="14"/>
      <c r="V959" s="66"/>
      <c r="W959" s="14"/>
      <c r="X959" s="27"/>
      <c r="Y959" s="29"/>
      <c r="Z959" s="14"/>
      <c r="AA959" s="27"/>
      <c r="AB959" s="27"/>
      <c r="AC959" s="27"/>
      <c r="AD959" s="14"/>
      <c r="AE959" s="14"/>
      <c r="AF959" s="14"/>
    </row>
    <row r="960" ht="14.25" customHeight="1">
      <c r="A960" s="14"/>
      <c r="B960" s="14"/>
      <c r="C960" s="27"/>
      <c r="D960" s="14"/>
      <c r="F960" s="27"/>
      <c r="G960" s="14"/>
      <c r="H960" s="14"/>
      <c r="I960" s="14"/>
      <c r="J960" s="27"/>
      <c r="K960" s="27"/>
      <c r="L960" s="27"/>
      <c r="M960" s="27"/>
      <c r="N960" s="27"/>
      <c r="O960" s="27"/>
      <c r="P960" s="27"/>
      <c r="Q960" s="27"/>
      <c r="R960" s="14"/>
      <c r="S960" s="14"/>
      <c r="T960" s="14"/>
      <c r="U960" s="14"/>
      <c r="V960" s="66"/>
      <c r="W960" s="14"/>
      <c r="X960" s="27"/>
      <c r="Y960" s="29"/>
      <c r="Z960" s="14"/>
      <c r="AA960" s="27"/>
      <c r="AB960" s="27"/>
      <c r="AC960" s="27"/>
      <c r="AD960" s="14"/>
      <c r="AE960" s="14"/>
      <c r="AF960" s="14"/>
    </row>
    <row r="961" ht="14.25" customHeight="1">
      <c r="A961" s="14"/>
      <c r="B961" s="14"/>
      <c r="C961" s="27"/>
      <c r="D961" s="14"/>
      <c r="F961" s="27"/>
      <c r="G961" s="14"/>
      <c r="H961" s="14"/>
      <c r="I961" s="14"/>
      <c r="J961" s="27"/>
      <c r="K961" s="27"/>
      <c r="L961" s="27"/>
      <c r="M961" s="27"/>
      <c r="N961" s="27"/>
      <c r="O961" s="27"/>
      <c r="P961" s="27"/>
      <c r="Q961" s="27"/>
      <c r="R961" s="14"/>
      <c r="S961" s="14"/>
      <c r="T961" s="14"/>
      <c r="U961" s="14"/>
      <c r="V961" s="66"/>
      <c r="W961" s="14"/>
      <c r="X961" s="27"/>
      <c r="Y961" s="29"/>
      <c r="Z961" s="14"/>
      <c r="AA961" s="27"/>
      <c r="AB961" s="27"/>
      <c r="AC961" s="27"/>
      <c r="AD961" s="14"/>
      <c r="AE961" s="14"/>
      <c r="AF961" s="14"/>
    </row>
    <row r="962" ht="14.25" customHeight="1">
      <c r="A962" s="14"/>
      <c r="B962" s="14"/>
      <c r="C962" s="27"/>
      <c r="D962" s="14"/>
      <c r="F962" s="27"/>
      <c r="G962" s="14"/>
      <c r="H962" s="14"/>
      <c r="I962" s="14"/>
      <c r="J962" s="27"/>
      <c r="K962" s="27"/>
      <c r="L962" s="27"/>
      <c r="M962" s="27"/>
      <c r="N962" s="27"/>
      <c r="O962" s="27"/>
      <c r="P962" s="27"/>
      <c r="Q962" s="27"/>
      <c r="R962" s="14"/>
      <c r="S962" s="14"/>
      <c r="T962" s="14"/>
      <c r="U962" s="14"/>
      <c r="V962" s="66"/>
      <c r="W962" s="14"/>
      <c r="X962" s="27"/>
      <c r="Y962" s="29"/>
      <c r="Z962" s="14"/>
      <c r="AA962" s="27"/>
      <c r="AB962" s="27"/>
      <c r="AC962" s="27"/>
      <c r="AD962" s="14"/>
      <c r="AE962" s="14"/>
      <c r="AF962" s="14"/>
    </row>
    <row r="963" ht="14.25" customHeight="1">
      <c r="A963" s="14"/>
      <c r="B963" s="14"/>
      <c r="C963" s="27"/>
      <c r="D963" s="14"/>
      <c r="F963" s="27"/>
      <c r="G963" s="14"/>
      <c r="H963" s="14"/>
      <c r="I963" s="14"/>
      <c r="J963" s="27"/>
      <c r="K963" s="27"/>
      <c r="L963" s="27"/>
      <c r="M963" s="27"/>
      <c r="N963" s="27"/>
      <c r="O963" s="27"/>
      <c r="P963" s="27"/>
      <c r="Q963" s="27"/>
      <c r="R963" s="14"/>
      <c r="S963" s="14"/>
      <c r="T963" s="14"/>
      <c r="U963" s="14"/>
      <c r="V963" s="66"/>
      <c r="W963" s="14"/>
      <c r="X963" s="27"/>
      <c r="Y963" s="29"/>
      <c r="Z963" s="14"/>
      <c r="AA963" s="27"/>
      <c r="AB963" s="27"/>
      <c r="AC963" s="27"/>
      <c r="AD963" s="14"/>
      <c r="AE963" s="14"/>
      <c r="AF963" s="14"/>
    </row>
    <row r="964" ht="14.25" customHeight="1">
      <c r="A964" s="14"/>
      <c r="B964" s="14"/>
      <c r="C964" s="27"/>
      <c r="D964" s="14"/>
      <c r="F964" s="27"/>
      <c r="G964" s="14"/>
      <c r="H964" s="14"/>
      <c r="I964" s="14"/>
      <c r="J964" s="27"/>
      <c r="K964" s="27"/>
      <c r="L964" s="27"/>
      <c r="M964" s="27"/>
      <c r="N964" s="27"/>
      <c r="O964" s="27"/>
      <c r="P964" s="27"/>
      <c r="Q964" s="27"/>
      <c r="R964" s="14"/>
      <c r="S964" s="14"/>
      <c r="T964" s="14"/>
      <c r="U964" s="14"/>
      <c r="V964" s="66"/>
      <c r="W964" s="14"/>
      <c r="X964" s="27"/>
      <c r="Y964" s="29"/>
      <c r="Z964" s="14"/>
      <c r="AA964" s="27"/>
      <c r="AB964" s="27"/>
      <c r="AC964" s="27"/>
      <c r="AD964" s="14"/>
      <c r="AE964" s="14"/>
      <c r="AF964" s="14"/>
    </row>
    <row r="965" ht="14.25" customHeight="1">
      <c r="A965" s="14"/>
      <c r="B965" s="14"/>
      <c r="C965" s="27"/>
      <c r="D965" s="14"/>
      <c r="F965" s="27"/>
      <c r="G965" s="14"/>
      <c r="H965" s="14"/>
      <c r="I965" s="14"/>
      <c r="J965" s="27"/>
      <c r="K965" s="27"/>
      <c r="L965" s="27"/>
      <c r="M965" s="27"/>
      <c r="N965" s="27"/>
      <c r="O965" s="27"/>
      <c r="P965" s="27"/>
      <c r="Q965" s="27"/>
      <c r="R965" s="14"/>
      <c r="S965" s="14"/>
      <c r="T965" s="14"/>
      <c r="U965" s="14"/>
      <c r="V965" s="66"/>
      <c r="W965" s="14"/>
      <c r="X965" s="27"/>
      <c r="Y965" s="29"/>
      <c r="Z965" s="14"/>
      <c r="AA965" s="27"/>
      <c r="AB965" s="27"/>
      <c r="AC965" s="27"/>
      <c r="AD965" s="14"/>
      <c r="AE965" s="14"/>
      <c r="AF965" s="14"/>
    </row>
    <row r="966" ht="14.25" customHeight="1">
      <c r="A966" s="14"/>
      <c r="B966" s="14"/>
      <c r="C966" s="27"/>
      <c r="D966" s="14"/>
      <c r="F966" s="27"/>
      <c r="G966" s="14"/>
      <c r="H966" s="14"/>
      <c r="I966" s="14"/>
      <c r="J966" s="27"/>
      <c r="K966" s="27"/>
      <c r="L966" s="27"/>
      <c r="M966" s="27"/>
      <c r="N966" s="27"/>
      <c r="O966" s="27"/>
      <c r="P966" s="27"/>
      <c r="Q966" s="27"/>
      <c r="R966" s="14"/>
      <c r="S966" s="14"/>
      <c r="T966" s="14"/>
      <c r="U966" s="14"/>
      <c r="V966" s="66"/>
      <c r="W966" s="14"/>
      <c r="X966" s="27"/>
      <c r="Y966" s="29"/>
      <c r="Z966" s="14"/>
      <c r="AA966" s="27"/>
      <c r="AB966" s="27"/>
      <c r="AC966" s="27"/>
      <c r="AD966" s="14"/>
      <c r="AE966" s="14"/>
      <c r="AF966" s="14"/>
    </row>
    <row r="967" ht="14.25" customHeight="1">
      <c r="A967" s="14"/>
      <c r="B967" s="14"/>
      <c r="C967" s="27"/>
      <c r="D967" s="14"/>
      <c r="F967" s="27"/>
      <c r="G967" s="14"/>
      <c r="H967" s="14"/>
      <c r="I967" s="14"/>
      <c r="J967" s="27"/>
      <c r="K967" s="27"/>
      <c r="L967" s="27"/>
      <c r="M967" s="27"/>
      <c r="N967" s="27"/>
      <c r="O967" s="27"/>
      <c r="P967" s="27"/>
      <c r="Q967" s="27"/>
      <c r="R967" s="14"/>
      <c r="S967" s="14"/>
      <c r="T967" s="14"/>
      <c r="U967" s="14"/>
      <c r="V967" s="66"/>
      <c r="W967" s="14"/>
      <c r="X967" s="27"/>
      <c r="Y967" s="29"/>
      <c r="Z967" s="14"/>
      <c r="AA967" s="27"/>
      <c r="AB967" s="27"/>
      <c r="AC967" s="27"/>
      <c r="AD967" s="14"/>
      <c r="AE967" s="14"/>
      <c r="AF967" s="14"/>
    </row>
    <row r="968" ht="14.25" customHeight="1">
      <c r="A968" s="14"/>
      <c r="B968" s="14"/>
      <c r="C968" s="27"/>
      <c r="D968" s="14"/>
      <c r="F968" s="27"/>
      <c r="G968" s="14"/>
      <c r="H968" s="14"/>
      <c r="I968" s="14"/>
      <c r="J968" s="27"/>
      <c r="K968" s="27"/>
      <c r="L968" s="27"/>
      <c r="M968" s="27"/>
      <c r="N968" s="27"/>
      <c r="O968" s="27"/>
      <c r="P968" s="27"/>
      <c r="Q968" s="27"/>
      <c r="R968" s="14"/>
      <c r="S968" s="14"/>
      <c r="T968" s="14"/>
      <c r="U968" s="14"/>
      <c r="V968" s="66"/>
      <c r="W968" s="14"/>
      <c r="X968" s="27"/>
      <c r="Y968" s="29"/>
      <c r="Z968" s="14"/>
      <c r="AA968" s="27"/>
      <c r="AB968" s="27"/>
      <c r="AC968" s="27"/>
      <c r="AD968" s="14"/>
      <c r="AE968" s="14"/>
      <c r="AF968" s="14"/>
    </row>
    <row r="969" ht="14.25" customHeight="1">
      <c r="A969" s="14"/>
      <c r="B969" s="14"/>
      <c r="C969" s="27"/>
      <c r="D969" s="14"/>
      <c r="F969" s="27"/>
      <c r="G969" s="14"/>
      <c r="H969" s="14"/>
      <c r="I969" s="14"/>
      <c r="J969" s="27"/>
      <c r="K969" s="27"/>
      <c r="L969" s="27"/>
      <c r="M969" s="27"/>
      <c r="N969" s="27"/>
      <c r="O969" s="27"/>
      <c r="P969" s="27"/>
      <c r="Q969" s="27"/>
      <c r="R969" s="14"/>
      <c r="S969" s="14"/>
      <c r="T969" s="14"/>
      <c r="U969" s="14"/>
      <c r="V969" s="66"/>
      <c r="W969" s="14"/>
      <c r="X969" s="27"/>
      <c r="Y969" s="29"/>
      <c r="Z969" s="14"/>
      <c r="AA969" s="27"/>
      <c r="AB969" s="27"/>
      <c r="AC969" s="27"/>
      <c r="AD969" s="14"/>
      <c r="AE969" s="14"/>
      <c r="AF969" s="14"/>
    </row>
    <row r="970" ht="14.25" customHeight="1">
      <c r="A970" s="14"/>
      <c r="B970" s="14"/>
      <c r="C970" s="27"/>
      <c r="D970" s="14"/>
      <c r="F970" s="27"/>
      <c r="G970" s="14"/>
      <c r="H970" s="14"/>
      <c r="I970" s="14"/>
      <c r="J970" s="27"/>
      <c r="K970" s="27"/>
      <c r="L970" s="27"/>
      <c r="M970" s="27"/>
      <c r="N970" s="27"/>
      <c r="O970" s="27"/>
      <c r="P970" s="27"/>
      <c r="Q970" s="27"/>
      <c r="R970" s="14"/>
      <c r="S970" s="14"/>
      <c r="T970" s="14"/>
      <c r="U970" s="14"/>
      <c r="V970" s="66"/>
      <c r="W970" s="14"/>
      <c r="X970" s="27"/>
      <c r="Y970" s="29"/>
      <c r="Z970" s="14"/>
      <c r="AA970" s="27"/>
      <c r="AB970" s="27"/>
      <c r="AC970" s="27"/>
      <c r="AD970" s="14"/>
      <c r="AE970" s="14"/>
      <c r="AF970" s="14"/>
    </row>
    <row r="971" ht="14.25" customHeight="1">
      <c r="A971" s="14"/>
      <c r="B971" s="14"/>
      <c r="C971" s="27"/>
      <c r="D971" s="14"/>
      <c r="F971" s="27"/>
      <c r="G971" s="14"/>
      <c r="H971" s="14"/>
      <c r="I971" s="14"/>
      <c r="J971" s="27"/>
      <c r="K971" s="27"/>
      <c r="L971" s="27"/>
      <c r="M971" s="27"/>
      <c r="N971" s="27"/>
      <c r="O971" s="27"/>
      <c r="P971" s="27"/>
      <c r="Q971" s="27"/>
      <c r="R971" s="14"/>
      <c r="S971" s="14"/>
      <c r="T971" s="14"/>
      <c r="U971" s="14"/>
      <c r="V971" s="66"/>
      <c r="W971" s="14"/>
      <c r="X971" s="27"/>
      <c r="Y971" s="29"/>
      <c r="Z971" s="14"/>
      <c r="AA971" s="27"/>
      <c r="AB971" s="27"/>
      <c r="AC971" s="27"/>
      <c r="AD971" s="14"/>
      <c r="AE971" s="14"/>
      <c r="AF971" s="14"/>
    </row>
    <row r="972" ht="14.25" customHeight="1">
      <c r="A972" s="14"/>
      <c r="B972" s="14"/>
      <c r="C972" s="27"/>
      <c r="D972" s="14"/>
      <c r="F972" s="27"/>
      <c r="G972" s="14"/>
      <c r="H972" s="14"/>
      <c r="I972" s="14"/>
      <c r="J972" s="27"/>
      <c r="K972" s="27"/>
      <c r="L972" s="27"/>
      <c r="M972" s="27"/>
      <c r="N972" s="27"/>
      <c r="O972" s="27"/>
      <c r="P972" s="27"/>
      <c r="Q972" s="27"/>
      <c r="R972" s="14"/>
      <c r="S972" s="14"/>
      <c r="T972" s="14"/>
      <c r="U972" s="14"/>
      <c r="V972" s="66"/>
      <c r="W972" s="14"/>
      <c r="X972" s="27"/>
      <c r="Y972" s="29"/>
      <c r="Z972" s="14"/>
      <c r="AA972" s="27"/>
      <c r="AB972" s="27"/>
      <c r="AC972" s="27"/>
      <c r="AD972" s="14"/>
      <c r="AE972" s="14"/>
      <c r="AF972" s="14"/>
    </row>
    <row r="973" ht="14.25" customHeight="1">
      <c r="A973" s="14"/>
      <c r="B973" s="14"/>
      <c r="C973" s="27"/>
      <c r="D973" s="14"/>
      <c r="F973" s="27"/>
      <c r="G973" s="14"/>
      <c r="H973" s="14"/>
      <c r="I973" s="14"/>
      <c r="J973" s="27"/>
      <c r="K973" s="27"/>
      <c r="L973" s="27"/>
      <c r="M973" s="27"/>
      <c r="N973" s="27"/>
      <c r="O973" s="27"/>
      <c r="P973" s="27"/>
      <c r="Q973" s="27"/>
      <c r="R973" s="14"/>
      <c r="S973" s="14"/>
      <c r="T973" s="14"/>
      <c r="U973" s="14"/>
      <c r="V973" s="66"/>
      <c r="W973" s="14"/>
      <c r="X973" s="27"/>
      <c r="Y973" s="29"/>
      <c r="Z973" s="14"/>
      <c r="AA973" s="27"/>
      <c r="AB973" s="27"/>
      <c r="AC973" s="27"/>
      <c r="AD973" s="14"/>
      <c r="AE973" s="14"/>
      <c r="AF973" s="14"/>
    </row>
    <row r="974" ht="14.25" customHeight="1">
      <c r="A974" s="14"/>
      <c r="B974" s="14"/>
      <c r="C974" s="27"/>
      <c r="D974" s="14"/>
      <c r="F974" s="27"/>
      <c r="G974" s="14"/>
      <c r="H974" s="14"/>
      <c r="I974" s="14"/>
      <c r="J974" s="27"/>
      <c r="K974" s="27"/>
      <c r="L974" s="27"/>
      <c r="M974" s="27"/>
      <c r="N974" s="27"/>
      <c r="O974" s="27"/>
      <c r="P974" s="27"/>
      <c r="Q974" s="27"/>
      <c r="R974" s="14"/>
      <c r="S974" s="14"/>
      <c r="T974" s="14"/>
      <c r="U974" s="14"/>
      <c r="V974" s="66"/>
      <c r="W974" s="14"/>
      <c r="X974" s="27"/>
      <c r="Y974" s="29"/>
      <c r="Z974" s="14"/>
      <c r="AA974" s="27"/>
      <c r="AB974" s="27"/>
      <c r="AC974" s="27"/>
      <c r="AD974" s="14"/>
      <c r="AE974" s="14"/>
      <c r="AF974" s="14"/>
    </row>
    <row r="975" ht="14.25" customHeight="1">
      <c r="A975" s="14"/>
      <c r="B975" s="14"/>
      <c r="C975" s="27"/>
      <c r="D975" s="14"/>
      <c r="F975" s="27"/>
      <c r="G975" s="14"/>
      <c r="H975" s="14"/>
      <c r="I975" s="14"/>
      <c r="J975" s="27"/>
      <c r="K975" s="27"/>
      <c r="L975" s="27"/>
      <c r="M975" s="27"/>
      <c r="N975" s="27"/>
      <c r="O975" s="27"/>
      <c r="P975" s="27"/>
      <c r="Q975" s="27"/>
      <c r="R975" s="14"/>
      <c r="S975" s="14"/>
      <c r="T975" s="14"/>
      <c r="U975" s="14"/>
      <c r="V975" s="66"/>
      <c r="W975" s="14"/>
      <c r="X975" s="27"/>
      <c r="Y975" s="29"/>
      <c r="Z975" s="14"/>
      <c r="AA975" s="27"/>
      <c r="AB975" s="27"/>
      <c r="AC975" s="27"/>
      <c r="AD975" s="14"/>
      <c r="AE975" s="14"/>
      <c r="AF975" s="14"/>
    </row>
    <row r="976" ht="14.25" customHeight="1">
      <c r="A976" s="14"/>
      <c r="B976" s="14"/>
      <c r="C976" s="27"/>
      <c r="D976" s="14"/>
      <c r="F976" s="27"/>
      <c r="G976" s="14"/>
      <c r="H976" s="14"/>
      <c r="I976" s="14"/>
      <c r="J976" s="27"/>
      <c r="K976" s="27"/>
      <c r="L976" s="27"/>
      <c r="M976" s="27"/>
      <c r="N976" s="27"/>
      <c r="O976" s="27"/>
      <c r="P976" s="27"/>
      <c r="Q976" s="27"/>
      <c r="R976" s="14"/>
      <c r="S976" s="14"/>
      <c r="T976" s="14"/>
      <c r="U976" s="14"/>
      <c r="V976" s="66"/>
      <c r="W976" s="14"/>
      <c r="X976" s="27"/>
      <c r="Y976" s="29"/>
      <c r="Z976" s="14"/>
      <c r="AA976" s="27"/>
      <c r="AB976" s="27"/>
      <c r="AC976" s="27"/>
      <c r="AD976" s="14"/>
      <c r="AE976" s="14"/>
      <c r="AF976" s="14"/>
    </row>
    <row r="977" ht="14.25" customHeight="1">
      <c r="A977" s="14"/>
      <c r="B977" s="14"/>
      <c r="C977" s="27"/>
      <c r="D977" s="14"/>
      <c r="F977" s="27"/>
      <c r="G977" s="14"/>
      <c r="H977" s="14"/>
      <c r="I977" s="14"/>
      <c r="J977" s="27"/>
      <c r="K977" s="27"/>
      <c r="L977" s="27"/>
      <c r="M977" s="27"/>
      <c r="N977" s="27"/>
      <c r="O977" s="27"/>
      <c r="P977" s="27"/>
      <c r="Q977" s="27"/>
      <c r="R977" s="14"/>
      <c r="S977" s="14"/>
      <c r="T977" s="14"/>
      <c r="U977" s="14"/>
      <c r="V977" s="66"/>
      <c r="W977" s="14"/>
      <c r="X977" s="27"/>
      <c r="Y977" s="29"/>
      <c r="Z977" s="14"/>
      <c r="AA977" s="27"/>
      <c r="AB977" s="27"/>
      <c r="AC977" s="27"/>
      <c r="AD977" s="14"/>
      <c r="AE977" s="14"/>
      <c r="AF977" s="14"/>
    </row>
    <row r="978" ht="14.25" customHeight="1">
      <c r="A978" s="14"/>
      <c r="B978" s="14"/>
      <c r="C978" s="27"/>
      <c r="D978" s="14"/>
      <c r="F978" s="27"/>
      <c r="G978" s="14"/>
      <c r="H978" s="14"/>
      <c r="I978" s="14"/>
      <c r="J978" s="27"/>
      <c r="K978" s="27"/>
      <c r="L978" s="27"/>
      <c r="M978" s="27"/>
      <c r="N978" s="27"/>
      <c r="O978" s="27"/>
      <c r="P978" s="27"/>
      <c r="Q978" s="27"/>
      <c r="R978" s="14"/>
      <c r="S978" s="14"/>
      <c r="T978" s="14"/>
      <c r="U978" s="14"/>
      <c r="V978" s="66"/>
      <c r="W978" s="14"/>
      <c r="X978" s="27"/>
      <c r="Y978" s="29"/>
      <c r="Z978" s="14"/>
      <c r="AA978" s="27"/>
      <c r="AB978" s="27"/>
      <c r="AC978" s="27"/>
      <c r="AD978" s="14"/>
      <c r="AE978" s="14"/>
      <c r="AF978" s="14"/>
    </row>
    <row r="979" ht="14.25" customHeight="1">
      <c r="A979" s="14"/>
      <c r="B979" s="14"/>
      <c r="C979" s="27"/>
      <c r="D979" s="14"/>
      <c r="F979" s="27"/>
      <c r="G979" s="14"/>
      <c r="H979" s="14"/>
      <c r="I979" s="14"/>
      <c r="J979" s="27"/>
      <c r="K979" s="27"/>
      <c r="L979" s="27"/>
      <c r="M979" s="27"/>
      <c r="N979" s="27"/>
      <c r="O979" s="27"/>
      <c r="P979" s="27"/>
      <c r="Q979" s="27"/>
      <c r="R979" s="14"/>
      <c r="S979" s="14"/>
      <c r="T979" s="14"/>
      <c r="U979" s="14"/>
      <c r="V979" s="66"/>
      <c r="W979" s="14"/>
      <c r="X979" s="27"/>
      <c r="Y979" s="29"/>
      <c r="Z979" s="14"/>
      <c r="AA979" s="27"/>
      <c r="AB979" s="27"/>
      <c r="AC979" s="27"/>
      <c r="AD979" s="14"/>
      <c r="AE979" s="14"/>
      <c r="AF979" s="14"/>
    </row>
    <row r="980" ht="14.25" customHeight="1">
      <c r="A980" s="14"/>
      <c r="B980" s="14"/>
      <c r="C980" s="27"/>
      <c r="D980" s="14"/>
      <c r="F980" s="27"/>
      <c r="G980" s="14"/>
      <c r="H980" s="14"/>
      <c r="I980" s="14"/>
      <c r="J980" s="27"/>
      <c r="K980" s="27"/>
      <c r="L980" s="27"/>
      <c r="M980" s="27"/>
      <c r="N980" s="27"/>
      <c r="O980" s="27"/>
      <c r="P980" s="27"/>
      <c r="Q980" s="27"/>
      <c r="R980" s="14"/>
      <c r="S980" s="14"/>
      <c r="T980" s="14"/>
      <c r="U980" s="14"/>
      <c r="V980" s="66"/>
      <c r="W980" s="14"/>
      <c r="X980" s="27"/>
      <c r="Y980" s="29"/>
      <c r="Z980" s="14"/>
      <c r="AA980" s="27"/>
      <c r="AB980" s="27"/>
      <c r="AC980" s="27"/>
      <c r="AD980" s="14"/>
      <c r="AE980" s="14"/>
      <c r="AF980" s="14"/>
    </row>
    <row r="981" ht="14.25" customHeight="1">
      <c r="A981" s="14"/>
      <c r="B981" s="14"/>
      <c r="C981" s="27"/>
      <c r="D981" s="14"/>
      <c r="F981" s="27"/>
      <c r="G981" s="14"/>
      <c r="H981" s="14"/>
      <c r="I981" s="14"/>
      <c r="J981" s="27"/>
      <c r="K981" s="27"/>
      <c r="L981" s="27"/>
      <c r="M981" s="27"/>
      <c r="N981" s="27"/>
      <c r="O981" s="27"/>
      <c r="P981" s="27"/>
      <c r="Q981" s="27"/>
      <c r="R981" s="14"/>
      <c r="S981" s="14"/>
      <c r="T981" s="14"/>
      <c r="U981" s="14"/>
      <c r="V981" s="66"/>
      <c r="W981" s="14"/>
      <c r="X981" s="27"/>
      <c r="Y981" s="29"/>
      <c r="Z981" s="14"/>
      <c r="AA981" s="27"/>
      <c r="AB981" s="27"/>
      <c r="AC981" s="27"/>
      <c r="AD981" s="14"/>
      <c r="AE981" s="14"/>
      <c r="AF981" s="14"/>
    </row>
    <row r="982" ht="14.25" customHeight="1">
      <c r="A982" s="14"/>
      <c r="B982" s="14"/>
      <c r="C982" s="27"/>
      <c r="D982" s="14"/>
      <c r="F982" s="27"/>
      <c r="G982" s="14"/>
      <c r="H982" s="14"/>
      <c r="I982" s="14"/>
      <c r="J982" s="27"/>
      <c r="K982" s="27"/>
      <c r="L982" s="27"/>
      <c r="M982" s="27"/>
      <c r="N982" s="27"/>
      <c r="O982" s="27"/>
      <c r="P982" s="27"/>
      <c r="Q982" s="27"/>
      <c r="R982" s="14"/>
      <c r="S982" s="14"/>
      <c r="T982" s="14"/>
      <c r="U982" s="14"/>
      <c r="V982" s="66"/>
      <c r="W982" s="14"/>
      <c r="X982" s="27"/>
      <c r="Y982" s="29"/>
      <c r="Z982" s="14"/>
      <c r="AA982" s="27"/>
      <c r="AB982" s="27"/>
      <c r="AC982" s="27"/>
      <c r="AD982" s="14"/>
      <c r="AE982" s="14"/>
      <c r="AF982" s="14"/>
    </row>
    <row r="983" ht="14.25" customHeight="1">
      <c r="A983" s="14"/>
      <c r="B983" s="14"/>
      <c r="C983" s="27"/>
      <c r="D983" s="14"/>
      <c r="F983" s="27"/>
      <c r="G983" s="14"/>
      <c r="H983" s="14"/>
      <c r="I983" s="14"/>
      <c r="J983" s="27"/>
      <c r="K983" s="27"/>
      <c r="L983" s="27"/>
      <c r="M983" s="27"/>
      <c r="N983" s="27"/>
      <c r="O983" s="27"/>
      <c r="P983" s="27"/>
      <c r="Q983" s="27"/>
      <c r="R983" s="14"/>
      <c r="S983" s="14"/>
      <c r="T983" s="14"/>
      <c r="U983" s="14"/>
      <c r="V983" s="66"/>
      <c r="W983" s="14"/>
      <c r="X983" s="27"/>
      <c r="Y983" s="29"/>
      <c r="Z983" s="14"/>
      <c r="AA983" s="27"/>
      <c r="AB983" s="27"/>
      <c r="AC983" s="27"/>
      <c r="AD983" s="14"/>
      <c r="AE983" s="14"/>
      <c r="AF983" s="14"/>
    </row>
    <row r="984" ht="14.25" customHeight="1">
      <c r="A984" s="14"/>
      <c r="B984" s="14"/>
      <c r="C984" s="27"/>
      <c r="D984" s="14"/>
      <c r="F984" s="27"/>
      <c r="G984" s="14"/>
      <c r="H984" s="14"/>
      <c r="I984" s="14"/>
      <c r="J984" s="27"/>
      <c r="K984" s="27"/>
      <c r="L984" s="27"/>
      <c r="M984" s="27"/>
      <c r="N984" s="27"/>
      <c r="O984" s="27"/>
      <c r="P984" s="27"/>
      <c r="Q984" s="27"/>
      <c r="R984" s="14"/>
      <c r="S984" s="14"/>
      <c r="T984" s="14"/>
      <c r="U984" s="14"/>
      <c r="V984" s="66"/>
      <c r="W984" s="14"/>
      <c r="X984" s="27"/>
      <c r="Y984" s="29"/>
      <c r="Z984" s="14"/>
      <c r="AA984" s="27"/>
      <c r="AB984" s="27"/>
      <c r="AC984" s="27"/>
      <c r="AD984" s="14"/>
      <c r="AE984" s="14"/>
      <c r="AF984" s="14"/>
    </row>
    <row r="985" ht="14.25" customHeight="1">
      <c r="A985" s="14"/>
      <c r="B985" s="14"/>
      <c r="C985" s="27"/>
      <c r="D985" s="14"/>
      <c r="F985" s="27"/>
      <c r="G985" s="14"/>
      <c r="H985" s="14"/>
      <c r="I985" s="14"/>
      <c r="J985" s="27"/>
      <c r="K985" s="27"/>
      <c r="L985" s="27"/>
      <c r="M985" s="27"/>
      <c r="N985" s="27"/>
      <c r="O985" s="27"/>
      <c r="P985" s="27"/>
      <c r="Q985" s="27"/>
      <c r="R985" s="14"/>
      <c r="S985" s="14"/>
      <c r="T985" s="14"/>
      <c r="U985" s="14"/>
      <c r="V985" s="66"/>
      <c r="W985" s="14"/>
      <c r="X985" s="27"/>
      <c r="Y985" s="29"/>
      <c r="Z985" s="14"/>
      <c r="AA985" s="27"/>
      <c r="AB985" s="27"/>
      <c r="AC985" s="27"/>
      <c r="AD985" s="14"/>
      <c r="AE985" s="14"/>
      <c r="AF985" s="14"/>
    </row>
    <row r="986" ht="14.25" customHeight="1">
      <c r="A986" s="14"/>
      <c r="B986" s="14"/>
      <c r="C986" s="27"/>
      <c r="D986" s="14"/>
      <c r="F986" s="27"/>
      <c r="G986" s="14"/>
      <c r="H986" s="14"/>
      <c r="I986" s="14"/>
      <c r="J986" s="27"/>
      <c r="K986" s="27"/>
      <c r="L986" s="27"/>
      <c r="M986" s="27"/>
      <c r="N986" s="27"/>
      <c r="O986" s="27"/>
      <c r="P986" s="27"/>
      <c r="Q986" s="27"/>
      <c r="R986" s="14"/>
      <c r="S986" s="14"/>
      <c r="T986" s="14"/>
      <c r="U986" s="14"/>
      <c r="V986" s="66"/>
      <c r="W986" s="14"/>
      <c r="X986" s="27"/>
      <c r="Y986" s="29"/>
      <c r="Z986" s="14"/>
      <c r="AA986" s="27"/>
      <c r="AB986" s="27"/>
      <c r="AC986" s="27"/>
      <c r="AD986" s="14"/>
      <c r="AE986" s="14"/>
      <c r="AF986" s="14"/>
    </row>
    <row r="987" ht="14.25" customHeight="1">
      <c r="A987" s="14"/>
      <c r="B987" s="14"/>
      <c r="C987" s="27"/>
      <c r="D987" s="14"/>
      <c r="F987" s="27"/>
      <c r="G987" s="14"/>
      <c r="H987" s="14"/>
      <c r="I987" s="14"/>
      <c r="J987" s="27"/>
      <c r="K987" s="27"/>
      <c r="L987" s="27"/>
      <c r="M987" s="27"/>
      <c r="N987" s="27"/>
      <c r="O987" s="27"/>
      <c r="P987" s="27"/>
      <c r="Q987" s="27"/>
      <c r="R987" s="14"/>
      <c r="S987" s="14"/>
      <c r="T987" s="14"/>
      <c r="U987" s="14"/>
      <c r="V987" s="66"/>
      <c r="W987" s="14"/>
      <c r="X987" s="27"/>
      <c r="Y987" s="29"/>
      <c r="Z987" s="14"/>
      <c r="AA987" s="27"/>
      <c r="AB987" s="27"/>
      <c r="AC987" s="27"/>
      <c r="AD987" s="14"/>
      <c r="AE987" s="14"/>
      <c r="AF987" s="14"/>
    </row>
    <row r="988" ht="14.25" customHeight="1">
      <c r="A988" s="14"/>
      <c r="B988" s="14"/>
      <c r="C988" s="27"/>
      <c r="D988" s="14"/>
      <c r="F988" s="27"/>
      <c r="G988" s="14"/>
      <c r="H988" s="14"/>
      <c r="I988" s="14"/>
      <c r="J988" s="27"/>
      <c r="K988" s="27"/>
      <c r="L988" s="27"/>
      <c r="M988" s="27"/>
      <c r="N988" s="27"/>
      <c r="O988" s="27"/>
      <c r="P988" s="27"/>
      <c r="Q988" s="27"/>
      <c r="R988" s="14"/>
      <c r="S988" s="14"/>
      <c r="T988" s="14"/>
      <c r="U988" s="14"/>
      <c r="V988" s="66"/>
      <c r="W988" s="14"/>
      <c r="X988" s="27"/>
      <c r="Y988" s="29"/>
      <c r="Z988" s="14"/>
      <c r="AA988" s="27"/>
      <c r="AB988" s="27"/>
      <c r="AC988" s="27"/>
      <c r="AD988" s="14"/>
      <c r="AE988" s="14"/>
      <c r="AF988" s="14"/>
    </row>
    <row r="989" ht="14.25" customHeight="1">
      <c r="A989" s="14"/>
      <c r="B989" s="14"/>
      <c r="C989" s="27"/>
      <c r="D989" s="14"/>
      <c r="F989" s="27"/>
      <c r="G989" s="14"/>
      <c r="H989" s="14"/>
      <c r="I989" s="14"/>
      <c r="J989" s="27"/>
      <c r="K989" s="27"/>
      <c r="L989" s="27"/>
      <c r="M989" s="27"/>
      <c r="N989" s="27"/>
      <c r="O989" s="27"/>
      <c r="P989" s="27"/>
      <c r="Q989" s="27"/>
      <c r="R989" s="14"/>
      <c r="S989" s="14"/>
      <c r="T989" s="14"/>
      <c r="U989" s="14"/>
      <c r="V989" s="66"/>
      <c r="W989" s="14"/>
      <c r="X989" s="27"/>
      <c r="Y989" s="29"/>
      <c r="Z989" s="14"/>
      <c r="AA989" s="27"/>
      <c r="AB989" s="27"/>
      <c r="AC989" s="27"/>
      <c r="AD989" s="14"/>
      <c r="AE989" s="14"/>
      <c r="AF989" s="14"/>
    </row>
    <row r="990" ht="14.25" customHeight="1">
      <c r="A990" s="14"/>
      <c r="B990" s="14"/>
      <c r="C990" s="27"/>
      <c r="D990" s="14"/>
      <c r="F990" s="27"/>
      <c r="G990" s="14"/>
      <c r="H990" s="14"/>
      <c r="I990" s="14"/>
      <c r="J990" s="27"/>
      <c r="K990" s="27"/>
      <c r="L990" s="27"/>
      <c r="M990" s="27"/>
      <c r="N990" s="27"/>
      <c r="O990" s="27"/>
      <c r="P990" s="27"/>
      <c r="Q990" s="27"/>
      <c r="R990" s="14"/>
      <c r="S990" s="14"/>
      <c r="T990" s="14"/>
      <c r="U990" s="14"/>
      <c r="V990" s="66"/>
      <c r="W990" s="14"/>
      <c r="X990" s="27"/>
      <c r="Y990" s="29"/>
      <c r="Z990" s="14"/>
      <c r="AA990" s="27"/>
      <c r="AB990" s="27"/>
      <c r="AC990" s="27"/>
      <c r="AD990" s="14"/>
      <c r="AE990" s="14"/>
      <c r="AF990" s="14"/>
    </row>
    <row r="991" ht="14.25" customHeight="1">
      <c r="A991" s="14"/>
      <c r="B991" s="14"/>
      <c r="C991" s="27"/>
      <c r="D991" s="14"/>
      <c r="F991" s="27"/>
      <c r="G991" s="14"/>
      <c r="H991" s="14"/>
      <c r="I991" s="14"/>
      <c r="J991" s="27"/>
      <c r="K991" s="27"/>
      <c r="L991" s="27"/>
      <c r="M991" s="27"/>
      <c r="N991" s="27"/>
      <c r="O991" s="27"/>
      <c r="P991" s="27"/>
      <c r="Q991" s="27"/>
      <c r="R991" s="14"/>
      <c r="S991" s="14"/>
      <c r="T991" s="14"/>
      <c r="U991" s="14"/>
      <c r="V991" s="66"/>
      <c r="W991" s="14"/>
      <c r="X991" s="27"/>
      <c r="Y991" s="29"/>
      <c r="Z991" s="14"/>
      <c r="AA991" s="27"/>
      <c r="AB991" s="27"/>
      <c r="AC991" s="27"/>
      <c r="AD991" s="14"/>
      <c r="AE991" s="14"/>
      <c r="AF991" s="14"/>
    </row>
    <row r="992" ht="14.25" customHeight="1">
      <c r="A992" s="14"/>
      <c r="B992" s="14"/>
      <c r="C992" s="27"/>
      <c r="D992" s="14"/>
      <c r="F992" s="27"/>
      <c r="G992" s="14"/>
      <c r="H992" s="14"/>
      <c r="I992" s="14"/>
      <c r="J992" s="27"/>
      <c r="K992" s="27"/>
      <c r="L992" s="27"/>
      <c r="M992" s="27"/>
      <c r="N992" s="27"/>
      <c r="O992" s="27"/>
      <c r="P992" s="27"/>
      <c r="Q992" s="27"/>
      <c r="R992" s="14"/>
      <c r="S992" s="14"/>
      <c r="T992" s="14"/>
      <c r="U992" s="14"/>
      <c r="V992" s="66"/>
      <c r="W992" s="14"/>
      <c r="X992" s="27"/>
      <c r="Y992" s="29"/>
      <c r="Z992" s="14"/>
      <c r="AA992" s="27"/>
      <c r="AB992" s="27"/>
      <c r="AC992" s="27"/>
      <c r="AD992" s="14"/>
      <c r="AE992" s="14"/>
      <c r="AF992" s="14"/>
    </row>
    <row r="993" ht="14.25" customHeight="1">
      <c r="A993" s="14"/>
      <c r="B993" s="14"/>
      <c r="C993" s="27"/>
      <c r="D993" s="14"/>
      <c r="F993" s="27"/>
      <c r="G993" s="14"/>
      <c r="H993" s="14"/>
      <c r="I993" s="14"/>
      <c r="J993" s="27"/>
      <c r="K993" s="27"/>
      <c r="L993" s="27"/>
      <c r="M993" s="27"/>
      <c r="N993" s="27"/>
      <c r="O993" s="27"/>
      <c r="P993" s="27"/>
      <c r="Q993" s="27"/>
      <c r="R993" s="14"/>
      <c r="S993" s="14"/>
      <c r="T993" s="14"/>
      <c r="U993" s="14"/>
      <c r="V993" s="66"/>
      <c r="W993" s="14"/>
      <c r="X993" s="27"/>
      <c r="Y993" s="29"/>
      <c r="Z993" s="14"/>
      <c r="AA993" s="27"/>
      <c r="AB993" s="27"/>
      <c r="AC993" s="27"/>
      <c r="AD993" s="14"/>
      <c r="AE993" s="14"/>
      <c r="AF993" s="14"/>
    </row>
    <row r="994" ht="14.25" customHeight="1">
      <c r="A994" s="14"/>
      <c r="B994" s="14"/>
      <c r="C994" s="27"/>
      <c r="D994" s="14"/>
      <c r="F994" s="27"/>
      <c r="G994" s="14"/>
      <c r="H994" s="14"/>
      <c r="I994" s="14"/>
      <c r="J994" s="27"/>
      <c r="K994" s="27"/>
      <c r="L994" s="27"/>
      <c r="M994" s="27"/>
      <c r="N994" s="27"/>
      <c r="O994" s="27"/>
      <c r="P994" s="27"/>
      <c r="Q994" s="27"/>
      <c r="R994" s="14"/>
      <c r="S994" s="14"/>
      <c r="T994" s="14"/>
      <c r="U994" s="14"/>
      <c r="V994" s="66"/>
      <c r="W994" s="14"/>
      <c r="X994" s="27"/>
      <c r="Y994" s="29"/>
      <c r="Z994" s="14"/>
      <c r="AA994" s="27"/>
      <c r="AB994" s="27"/>
      <c r="AC994" s="27"/>
      <c r="AD994" s="14"/>
      <c r="AE994" s="14"/>
      <c r="AF994" s="14"/>
    </row>
    <row r="995" ht="14.25" customHeight="1">
      <c r="A995" s="14"/>
      <c r="B995" s="14"/>
      <c r="C995" s="27"/>
      <c r="D995" s="14"/>
      <c r="F995" s="27"/>
      <c r="G995" s="14"/>
      <c r="H995" s="14"/>
      <c r="I995" s="14"/>
      <c r="J995" s="27"/>
      <c r="K995" s="27"/>
      <c r="L995" s="27"/>
      <c r="M995" s="27"/>
      <c r="N995" s="27"/>
      <c r="O995" s="27"/>
      <c r="P995" s="27"/>
      <c r="Q995" s="27"/>
      <c r="R995" s="14"/>
      <c r="S995" s="14"/>
      <c r="T995" s="14"/>
      <c r="U995" s="14"/>
      <c r="V995" s="66"/>
      <c r="W995" s="14"/>
      <c r="X995" s="27"/>
      <c r="Y995" s="29"/>
      <c r="Z995" s="14"/>
      <c r="AA995" s="27"/>
      <c r="AB995" s="27"/>
      <c r="AC995" s="27"/>
      <c r="AD995" s="14"/>
      <c r="AE995" s="14"/>
      <c r="AF995" s="14"/>
    </row>
    <row r="996" ht="14.25" customHeight="1">
      <c r="A996" s="14"/>
      <c r="B996" s="14"/>
      <c r="C996" s="27"/>
      <c r="D996" s="14"/>
      <c r="F996" s="27"/>
      <c r="G996" s="14"/>
      <c r="H996" s="14"/>
      <c r="I996" s="14"/>
      <c r="J996" s="27"/>
      <c r="K996" s="27"/>
      <c r="L996" s="27"/>
      <c r="M996" s="27"/>
      <c r="N996" s="27"/>
      <c r="O996" s="27"/>
      <c r="P996" s="27"/>
      <c r="Q996" s="27"/>
      <c r="R996" s="14"/>
      <c r="S996" s="14"/>
      <c r="T996" s="14"/>
      <c r="U996" s="14"/>
      <c r="V996" s="66"/>
      <c r="W996" s="14"/>
      <c r="X996" s="27"/>
      <c r="Y996" s="29"/>
      <c r="Z996" s="14"/>
      <c r="AA996" s="27"/>
      <c r="AB996" s="27"/>
      <c r="AC996" s="27"/>
      <c r="AD996" s="14"/>
      <c r="AE996" s="14"/>
      <c r="AF996" s="14"/>
    </row>
    <row r="997" ht="14.25" customHeight="1">
      <c r="A997" s="14"/>
      <c r="B997" s="14"/>
      <c r="C997" s="27"/>
      <c r="D997" s="14"/>
      <c r="F997" s="27"/>
      <c r="G997" s="14"/>
      <c r="H997" s="14"/>
      <c r="I997" s="14"/>
      <c r="J997" s="27"/>
      <c r="K997" s="27"/>
      <c r="L997" s="27"/>
      <c r="M997" s="27"/>
      <c r="N997" s="27"/>
      <c r="O997" s="27"/>
      <c r="P997" s="27"/>
      <c r="Q997" s="27"/>
      <c r="R997" s="14"/>
      <c r="S997" s="14"/>
      <c r="T997" s="14"/>
      <c r="U997" s="14"/>
      <c r="V997" s="66"/>
      <c r="W997" s="14"/>
      <c r="X997" s="27"/>
      <c r="Y997" s="29"/>
      <c r="Z997" s="14"/>
      <c r="AA997" s="27"/>
      <c r="AB997" s="27"/>
      <c r="AC997" s="27"/>
      <c r="AD997" s="14"/>
      <c r="AE997" s="14"/>
      <c r="AF997" s="14"/>
    </row>
    <row r="998" ht="14.25" customHeight="1">
      <c r="A998" s="14"/>
      <c r="B998" s="14"/>
      <c r="C998" s="27"/>
      <c r="D998" s="14"/>
      <c r="F998" s="27"/>
      <c r="G998" s="14"/>
      <c r="H998" s="14"/>
      <c r="I998" s="14"/>
      <c r="J998" s="27"/>
      <c r="K998" s="27"/>
      <c r="L998" s="27"/>
      <c r="M998" s="27"/>
      <c r="N998" s="27"/>
      <c r="O998" s="27"/>
      <c r="P998" s="27"/>
      <c r="Q998" s="27"/>
      <c r="R998" s="14"/>
      <c r="S998" s="14"/>
      <c r="T998" s="14"/>
      <c r="U998" s="14"/>
      <c r="V998" s="66"/>
      <c r="W998" s="14"/>
      <c r="X998" s="27"/>
      <c r="Y998" s="29"/>
      <c r="Z998" s="14"/>
      <c r="AA998" s="27"/>
      <c r="AB998" s="27"/>
      <c r="AC998" s="27"/>
      <c r="AD998" s="14"/>
      <c r="AE998" s="14"/>
      <c r="AF998" s="14"/>
    </row>
    <row r="999" ht="14.25" customHeight="1">
      <c r="A999" s="14"/>
      <c r="B999" s="14"/>
      <c r="C999" s="27"/>
      <c r="D999" s="14"/>
      <c r="F999" s="27"/>
      <c r="G999" s="14"/>
      <c r="H999" s="14"/>
      <c r="I999" s="14"/>
      <c r="J999" s="27"/>
      <c r="K999" s="27"/>
      <c r="L999" s="27"/>
      <c r="M999" s="27"/>
      <c r="N999" s="27"/>
      <c r="O999" s="27"/>
      <c r="P999" s="27"/>
      <c r="Q999" s="27"/>
      <c r="R999" s="14"/>
      <c r="S999" s="14"/>
      <c r="T999" s="14"/>
      <c r="U999" s="14"/>
      <c r="V999" s="66"/>
      <c r="W999" s="14"/>
      <c r="X999" s="27"/>
      <c r="Y999" s="29"/>
      <c r="Z999" s="14"/>
      <c r="AA999" s="27"/>
      <c r="AB999" s="27"/>
      <c r="AC999" s="27"/>
      <c r="AD999" s="14"/>
      <c r="AE999" s="14"/>
      <c r="AF999" s="14"/>
    </row>
    <row r="1000" ht="14.25" customHeight="1">
      <c r="A1000" s="14"/>
      <c r="B1000" s="14"/>
      <c r="C1000" s="27"/>
      <c r="D1000" s="14"/>
      <c r="F1000" s="27"/>
      <c r="G1000" s="14"/>
      <c r="H1000" s="14"/>
      <c r="I1000" s="14"/>
      <c r="J1000" s="27"/>
      <c r="K1000" s="27"/>
      <c r="L1000" s="27"/>
      <c r="M1000" s="27"/>
      <c r="N1000" s="27"/>
      <c r="O1000" s="27"/>
      <c r="P1000" s="27"/>
      <c r="Q1000" s="27"/>
      <c r="R1000" s="14"/>
      <c r="S1000" s="14"/>
      <c r="T1000" s="14"/>
      <c r="U1000" s="14"/>
      <c r="V1000" s="66"/>
      <c r="W1000" s="14"/>
      <c r="X1000" s="27"/>
      <c r="Y1000" s="29"/>
      <c r="Z1000" s="14"/>
      <c r="AA1000" s="27"/>
      <c r="AB1000" s="27"/>
      <c r="AC1000" s="27"/>
      <c r="AD1000" s="14"/>
      <c r="AE1000" s="14"/>
      <c r="AF1000" s="14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1.57"/>
    <col customWidth="1" min="3" max="3" width="9.57"/>
    <col customWidth="1" min="4" max="4" width="10.14"/>
    <col customWidth="1" min="5" max="5" width="9.0"/>
    <col customWidth="1" min="6" max="6" width="5.14"/>
    <col customWidth="1" hidden="1" min="7" max="10" width="7.86"/>
    <col customWidth="1" hidden="1" min="11" max="12" width="6.71"/>
    <col customWidth="1" hidden="1" min="13" max="16" width="5.0"/>
    <col customWidth="1" hidden="1" min="17" max="17" width="36.14"/>
    <col customWidth="1" min="18" max="18" width="28.57"/>
    <col customWidth="1" min="19" max="19" width="20.14"/>
    <col customWidth="1" min="20" max="20" width="22.71"/>
    <col customWidth="1" min="21" max="21" width="5.57"/>
    <col customWidth="1" min="22" max="22" width="8.71"/>
    <col customWidth="1" min="23" max="23" width="10.43"/>
    <col customWidth="1" hidden="1" min="24" max="24" width="5.86"/>
    <col customWidth="1" hidden="1" min="25" max="25" width="11.0"/>
    <col customWidth="1" hidden="1" min="26" max="26" width="10.71"/>
    <col customWidth="1" hidden="1" min="27" max="27" width="10.29"/>
    <col customWidth="1" hidden="1" min="28" max="28" width="9.14"/>
    <col customWidth="1" min="29" max="29" width="40.0"/>
    <col customWidth="1" min="30" max="30" width="6.57"/>
    <col customWidth="1" min="31" max="31" width="6.86"/>
    <col customWidth="1" min="32" max="33" width="8.71"/>
    <col customWidth="1" min="34" max="34" width="10.71"/>
    <col customWidth="1" min="35" max="37" width="8.71"/>
  </cols>
  <sheetData>
    <row r="1" ht="14.25" customHeight="1">
      <c r="A1" s="193" t="s">
        <v>4517</v>
      </c>
      <c r="B1" s="193"/>
      <c r="C1" s="91"/>
      <c r="D1" s="90"/>
      <c r="E1" s="90" t="s">
        <v>2042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0"/>
      <c r="S1" s="90"/>
      <c r="T1" s="90"/>
      <c r="U1" s="90"/>
      <c r="V1" s="92"/>
      <c r="W1" s="90"/>
      <c r="X1" s="91"/>
      <c r="Y1" s="93"/>
      <c r="Z1" s="90"/>
      <c r="AA1" s="91"/>
      <c r="AB1" s="90"/>
      <c r="AC1" s="90"/>
      <c r="AD1" s="91"/>
      <c r="AE1" s="91"/>
    </row>
    <row r="2" ht="14.25" customHeight="1">
      <c r="C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V2" s="66"/>
      <c r="X2" s="27"/>
      <c r="Y2" s="29"/>
      <c r="AA2" s="27"/>
      <c r="AD2" s="27"/>
    </row>
    <row r="3" ht="14.25" customHeight="1">
      <c r="A3" s="94"/>
      <c r="B3" s="95">
        <f>TODAY()</f>
        <v>45912</v>
      </c>
      <c r="C3" s="96" t="s">
        <v>2043</v>
      </c>
      <c r="E3" s="94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 t="str">
        <f>"Active Gas Stations:    "&amp;COUNTA(R7:R85)</f>
        <v>Active Gas Stations:    73</v>
      </c>
      <c r="S3" s="99"/>
      <c r="T3" s="100" t="s">
        <v>2044</v>
      </c>
      <c r="U3" s="94"/>
      <c r="V3" s="101"/>
      <c r="W3" s="94"/>
      <c r="X3" s="97"/>
      <c r="Y3" s="100" t="str">
        <f>"Total Viol:  "&amp;COUNTA(X7:X85)</f>
        <v>Total Viol:  21</v>
      </c>
      <c r="Z3" s="100" t="str">
        <f>"Clr:  "&amp;COUNTA(Z7:Z85)</f>
        <v>Clr:  1</v>
      </c>
      <c r="AA3" s="100" t="str">
        <f>"Open:  "&amp;COUNTA(X7:X85)-COUNTA(Z7:Z85)</f>
        <v>Open:  20</v>
      </c>
      <c r="AB3" s="98"/>
      <c r="AC3" s="94"/>
      <c r="AD3" s="100"/>
    </row>
    <row r="4" ht="14.25" customHeight="1">
      <c r="A4" s="1" t="str">
        <f>"No. of Pumps  "&amp;SUM(A7:A135)</f>
        <v>No. of Pumps  1146</v>
      </c>
      <c r="B4" s="3" t="s">
        <v>2046</v>
      </c>
      <c r="C4" s="3" t="s">
        <v>1</v>
      </c>
      <c r="D4" s="4" t="s">
        <v>2</v>
      </c>
      <c r="E4" s="5" t="s">
        <v>3</v>
      </c>
      <c r="F4" s="6" t="s">
        <v>4</v>
      </c>
      <c r="G4" s="1"/>
      <c r="H4" s="1"/>
      <c r="I4" s="1"/>
      <c r="J4" s="1" t="str">
        <f>"Active Devices  "&amp;SUM(J7:J85)</f>
        <v>Active Devices  3181</v>
      </c>
      <c r="K4" s="1" t="str">
        <f>"Deactiv Total  "&amp;SUM(K5:K85)</f>
        <v>Deactiv Total  0</v>
      </c>
      <c r="L4" s="1" t="str">
        <f>"No. of Deactiv Sta.  "&amp;COUNT(K5:K85)</f>
        <v>No. of Deactiv Sta.  0</v>
      </c>
      <c r="M4" s="1" t="str">
        <f>"High Vol.   "&amp;SUM(M7:M85)</f>
        <v>High Vol.   6</v>
      </c>
      <c r="N4" s="1" t="str">
        <f>"Abv  Grnd "&amp;SUM(N7:N85)</f>
        <v>Abv  Grnd 0</v>
      </c>
      <c r="O4" s="6" t="str">
        <f>"H.V. Sta   "&amp;COUNT(O9:O85)</f>
        <v>H.V. Sta   2</v>
      </c>
      <c r="P4" s="6" t="str">
        <f>"A.G. Sta   "&amp;COUNT(P9:P85)</f>
        <v>A.G. Sta   0</v>
      </c>
      <c r="Q4" s="3" t="s">
        <v>6</v>
      </c>
      <c r="R4" s="4" t="s">
        <v>2047</v>
      </c>
      <c r="S4" s="4" t="s">
        <v>9</v>
      </c>
      <c r="T4" s="4" t="s">
        <v>10</v>
      </c>
      <c r="U4" s="4" t="s">
        <v>11</v>
      </c>
      <c r="V4" s="105" t="s">
        <v>12</v>
      </c>
      <c r="W4" s="4" t="s">
        <v>13</v>
      </c>
      <c r="X4" s="1" t="s">
        <v>2048</v>
      </c>
      <c r="Y4" s="1" t="s">
        <v>2049</v>
      </c>
      <c r="Z4" s="1" t="s">
        <v>16</v>
      </c>
      <c r="AA4" s="6" t="s">
        <v>17</v>
      </c>
      <c r="AB4" s="1" t="s">
        <v>19</v>
      </c>
      <c r="AC4" s="12" t="s">
        <v>4517</v>
      </c>
      <c r="AD4" s="1" t="s">
        <v>4518</v>
      </c>
      <c r="AE4" s="1" t="str">
        <f>"OOS Pumps  "&amp;SUM(AE7:AE85)</f>
        <v>OOS Pumps  112</v>
      </c>
    </row>
    <row r="5" ht="14.25" customHeight="1">
      <c r="A5" s="106"/>
      <c r="B5" s="107"/>
      <c r="C5" s="108"/>
      <c r="D5" s="106"/>
      <c r="E5" s="106"/>
      <c r="F5" s="109"/>
      <c r="G5" s="109"/>
      <c r="H5" s="109"/>
      <c r="I5" s="109"/>
      <c r="J5" s="109"/>
      <c r="K5" s="109"/>
      <c r="L5" s="109"/>
      <c r="M5" s="109"/>
      <c r="N5" s="109"/>
      <c r="O5" s="110"/>
      <c r="P5" s="110"/>
      <c r="Q5" s="110"/>
      <c r="R5" s="106"/>
      <c r="S5" s="111"/>
      <c r="T5" s="111"/>
      <c r="U5" s="111"/>
      <c r="V5" s="112"/>
      <c r="W5" s="111"/>
      <c r="X5" s="113"/>
      <c r="Y5" s="29"/>
      <c r="Z5" s="30"/>
      <c r="AA5" s="113"/>
      <c r="AC5" s="80"/>
      <c r="AD5" s="27"/>
    </row>
    <row r="6" ht="14.25" customHeight="1">
      <c r="A6" s="14">
        <v>4.0</v>
      </c>
      <c r="B6" s="30">
        <v>44697.0</v>
      </c>
      <c r="C6" s="31">
        <f t="shared" ref="C6:C36" si="2">B$3-B6</f>
        <v>1215</v>
      </c>
      <c r="D6" s="14" t="s">
        <v>4519</v>
      </c>
      <c r="E6" s="34">
        <v>45247.0</v>
      </c>
      <c r="F6" s="27" t="s">
        <v>52</v>
      </c>
      <c r="G6" s="27"/>
      <c r="H6" s="27"/>
      <c r="I6" s="27"/>
      <c r="J6" s="27">
        <v>20.0</v>
      </c>
      <c r="K6" s="27"/>
      <c r="L6" s="27"/>
      <c r="M6" s="27"/>
      <c r="N6" s="27"/>
      <c r="O6" s="45" t="str">
        <f t="shared" ref="O6:P6" si="1">IF(M6&gt;0,1,"")</f>
        <v/>
      </c>
      <c r="P6" s="45" t="str">
        <f t="shared" si="1"/>
        <v/>
      </c>
      <c r="Q6" s="45"/>
      <c r="R6" s="14" t="s">
        <v>1735</v>
      </c>
      <c r="S6" s="35" t="s">
        <v>4520</v>
      </c>
      <c r="T6" s="35" t="s">
        <v>292</v>
      </c>
      <c r="U6" s="35" t="s">
        <v>28</v>
      </c>
      <c r="V6" s="144">
        <v>84120.0</v>
      </c>
      <c r="W6" s="35" t="s">
        <v>29</v>
      </c>
      <c r="X6" s="42"/>
      <c r="Y6" s="29" t="str">
        <f t="shared" ref="Y6:Y36" si="3">IF(X6="V",B6,IF(X6="C",B6,""))</f>
        <v/>
      </c>
      <c r="Z6" s="30"/>
      <c r="AA6" s="27"/>
      <c r="AB6" s="27" t="str">
        <f t="shared" ref="AB6:AB36" si="4">IF(X6="V",B$3-Y6,IF(X6="C","",""))</f>
        <v/>
      </c>
      <c r="AC6" s="14" t="s">
        <v>4521</v>
      </c>
      <c r="AD6" s="31">
        <f t="shared" ref="AD6:AD36" si="5">B$3-B6</f>
        <v>1215</v>
      </c>
      <c r="AE6" s="14">
        <v>1.0</v>
      </c>
      <c r="AF6" s="14"/>
      <c r="AG6" s="14"/>
      <c r="AH6" s="14"/>
      <c r="AI6" s="14"/>
      <c r="AJ6" s="14"/>
      <c r="AK6" s="14"/>
    </row>
    <row r="7" ht="15.0" customHeight="1">
      <c r="A7" s="14">
        <v>12.0</v>
      </c>
      <c r="B7" s="30">
        <v>44701.0</v>
      </c>
      <c r="C7" s="31">
        <f t="shared" si="2"/>
        <v>1211</v>
      </c>
      <c r="D7" s="14" t="s">
        <v>4522</v>
      </c>
      <c r="E7" s="34">
        <v>1.2232662E7</v>
      </c>
      <c r="F7" s="27" t="s">
        <v>52</v>
      </c>
      <c r="G7" s="65"/>
      <c r="H7" s="65"/>
      <c r="I7" s="65"/>
      <c r="J7" s="65">
        <v>44.0</v>
      </c>
      <c r="K7" s="65"/>
      <c r="L7" s="65"/>
      <c r="M7" s="65"/>
      <c r="N7" s="65"/>
      <c r="O7" s="45"/>
      <c r="P7" s="45"/>
      <c r="Q7" s="45"/>
      <c r="R7" s="14" t="s">
        <v>510</v>
      </c>
      <c r="S7" s="66" t="s">
        <v>511</v>
      </c>
      <c r="T7" s="35" t="s">
        <v>292</v>
      </c>
      <c r="U7" s="35" t="s">
        <v>28</v>
      </c>
      <c r="V7" s="144">
        <v>84128.0</v>
      </c>
      <c r="W7" s="35" t="s">
        <v>29</v>
      </c>
      <c r="X7" s="42"/>
      <c r="Y7" s="29" t="str">
        <f t="shared" si="3"/>
        <v/>
      </c>
      <c r="Z7" s="30"/>
      <c r="AA7" s="27"/>
      <c r="AB7" s="27" t="str">
        <f t="shared" si="4"/>
        <v/>
      </c>
      <c r="AC7" s="14" t="s">
        <v>4523</v>
      </c>
      <c r="AD7" s="31">
        <f t="shared" si="5"/>
        <v>1211</v>
      </c>
      <c r="AE7" s="14">
        <v>1.0</v>
      </c>
      <c r="AF7" s="32"/>
      <c r="AG7" s="14"/>
      <c r="AH7" s="14"/>
      <c r="AI7" s="14"/>
      <c r="AJ7" s="14"/>
      <c r="AK7" s="14"/>
    </row>
    <row r="8" ht="14.25" customHeight="1">
      <c r="A8" s="39">
        <v>16.0</v>
      </c>
      <c r="B8" s="37">
        <v>44727.0</v>
      </c>
      <c r="C8" s="38">
        <f t="shared" si="2"/>
        <v>1185</v>
      </c>
      <c r="D8" s="39" t="s">
        <v>3082</v>
      </c>
      <c r="E8" s="40">
        <v>138059.0</v>
      </c>
      <c r="F8" s="36" t="s">
        <v>52</v>
      </c>
      <c r="G8" s="36"/>
      <c r="H8" s="36"/>
      <c r="I8" s="36"/>
      <c r="J8" s="36">
        <v>57.0</v>
      </c>
      <c r="O8" s="14"/>
      <c r="P8" s="14"/>
      <c r="Q8" s="14"/>
      <c r="R8" s="39" t="s">
        <v>287</v>
      </c>
      <c r="S8" s="39" t="s">
        <v>288</v>
      </c>
      <c r="T8" s="39" t="s">
        <v>256</v>
      </c>
      <c r="U8" s="39" t="s">
        <v>28</v>
      </c>
      <c r="V8" s="81">
        <v>84057.0</v>
      </c>
      <c r="W8" s="39" t="s">
        <v>35</v>
      </c>
      <c r="X8" s="36" t="s">
        <v>1642</v>
      </c>
      <c r="Y8" s="37">
        <f t="shared" si="3"/>
        <v>44727</v>
      </c>
      <c r="Z8" s="37"/>
      <c r="AA8" s="36"/>
      <c r="AB8" s="36">
        <f t="shared" si="4"/>
        <v>1185</v>
      </c>
      <c r="AC8" s="146" t="s">
        <v>4524</v>
      </c>
      <c r="AD8" s="31">
        <f t="shared" si="5"/>
        <v>1185</v>
      </c>
      <c r="AE8" s="14">
        <v>2.0</v>
      </c>
      <c r="AF8" s="14"/>
      <c r="AG8" s="14"/>
      <c r="AH8" s="14"/>
      <c r="AI8" s="14"/>
      <c r="AJ8" s="14"/>
      <c r="AK8" s="14"/>
    </row>
    <row r="9" ht="14.25" customHeight="1">
      <c r="A9" s="14">
        <v>10.0</v>
      </c>
      <c r="B9" s="30">
        <v>44733.0</v>
      </c>
      <c r="C9" s="31">
        <f t="shared" si="2"/>
        <v>1179</v>
      </c>
      <c r="D9" s="14" t="s">
        <v>3150</v>
      </c>
      <c r="E9" s="34">
        <v>78787.0</v>
      </c>
      <c r="F9" s="27" t="s">
        <v>52</v>
      </c>
      <c r="G9" s="27">
        <v>44.0</v>
      </c>
      <c r="H9" s="27">
        <v>4.0</v>
      </c>
      <c r="I9" s="27">
        <v>1.0</v>
      </c>
      <c r="J9" s="27">
        <v>49.0</v>
      </c>
      <c r="K9" s="27"/>
      <c r="L9" s="27"/>
      <c r="M9" s="27"/>
      <c r="N9" s="27"/>
      <c r="O9" s="45" t="str">
        <f t="shared" ref="O9:P9" si="6">IF(M9&gt;0,1,"")</f>
        <v/>
      </c>
      <c r="P9" s="45" t="str">
        <f t="shared" si="6"/>
        <v/>
      </c>
      <c r="Q9" s="45"/>
      <c r="R9" s="14" t="s">
        <v>423</v>
      </c>
      <c r="S9" s="35" t="s">
        <v>424</v>
      </c>
      <c r="T9" s="35" t="s">
        <v>263</v>
      </c>
      <c r="U9" s="35" t="s">
        <v>28</v>
      </c>
      <c r="V9" s="144">
        <v>84067.0</v>
      </c>
      <c r="W9" s="35" t="s">
        <v>29</v>
      </c>
      <c r="X9" s="42" t="s">
        <v>1642</v>
      </c>
      <c r="Y9" s="29">
        <f t="shared" si="3"/>
        <v>44733</v>
      </c>
      <c r="Z9" s="30"/>
      <c r="AA9" s="27"/>
      <c r="AB9" s="27">
        <f t="shared" si="4"/>
        <v>1179</v>
      </c>
      <c r="AC9" s="14" t="s">
        <v>4525</v>
      </c>
      <c r="AD9" s="31">
        <f t="shared" si="5"/>
        <v>1179</v>
      </c>
      <c r="AE9" s="14">
        <v>1.0</v>
      </c>
      <c r="AF9" s="14"/>
      <c r="AG9" s="14"/>
      <c r="AH9" s="14"/>
      <c r="AI9" s="14"/>
      <c r="AJ9" s="14"/>
      <c r="AK9" s="14"/>
    </row>
    <row r="10" ht="14.25" customHeight="1">
      <c r="A10" s="14">
        <v>12.0</v>
      </c>
      <c r="B10" s="30">
        <v>44740.0</v>
      </c>
      <c r="C10" s="31">
        <f t="shared" si="2"/>
        <v>1172</v>
      </c>
      <c r="D10" s="14" t="s">
        <v>4438</v>
      </c>
      <c r="E10" s="34">
        <v>37737.0</v>
      </c>
      <c r="F10" s="27" t="s">
        <v>52</v>
      </c>
      <c r="G10" s="27">
        <v>38.0</v>
      </c>
      <c r="H10" s="27">
        <v>4.0</v>
      </c>
      <c r="I10" s="27">
        <v>1.0</v>
      </c>
      <c r="J10" s="27">
        <v>43.0</v>
      </c>
      <c r="K10" s="27"/>
      <c r="L10" s="27"/>
      <c r="M10" s="27"/>
      <c r="N10" s="27"/>
      <c r="O10" s="45" t="str">
        <f t="shared" ref="O10:P10" si="7">IF(M10&gt;0,1,"")</f>
        <v/>
      </c>
      <c r="P10" s="45" t="str">
        <f t="shared" si="7"/>
        <v/>
      </c>
      <c r="Q10" s="45"/>
      <c r="R10" s="14" t="s">
        <v>624</v>
      </c>
      <c r="S10" s="35" t="s">
        <v>626</v>
      </c>
      <c r="T10" s="35" t="s">
        <v>186</v>
      </c>
      <c r="U10" s="35" t="s">
        <v>28</v>
      </c>
      <c r="V10" s="144">
        <v>84117.0</v>
      </c>
      <c r="W10" s="35" t="s">
        <v>29</v>
      </c>
      <c r="X10" s="42"/>
      <c r="Y10" s="29" t="str">
        <f t="shared" si="3"/>
        <v/>
      </c>
      <c r="Z10" s="30"/>
      <c r="AA10" s="27"/>
      <c r="AB10" s="27" t="str">
        <f t="shared" si="4"/>
        <v/>
      </c>
      <c r="AC10" s="14" t="s">
        <v>4526</v>
      </c>
      <c r="AD10" s="31">
        <f t="shared" si="5"/>
        <v>1172</v>
      </c>
      <c r="AE10" s="14">
        <v>1.0</v>
      </c>
      <c r="AF10" s="14"/>
      <c r="AG10" s="14"/>
      <c r="AH10" s="14"/>
      <c r="AI10" s="56"/>
      <c r="AJ10" s="56"/>
      <c r="AK10" s="56"/>
    </row>
    <row r="11" ht="14.25" customHeight="1">
      <c r="A11" s="32">
        <v>8.0</v>
      </c>
      <c r="B11" s="46">
        <v>44754.0</v>
      </c>
      <c r="C11" s="31">
        <f t="shared" si="2"/>
        <v>1158</v>
      </c>
      <c r="D11" s="32" t="s">
        <v>4527</v>
      </c>
      <c r="E11" s="32">
        <v>4786.0</v>
      </c>
      <c r="F11" s="48" t="s">
        <v>52</v>
      </c>
      <c r="G11" s="48">
        <v>32.0</v>
      </c>
      <c r="H11" s="48">
        <v>5.0</v>
      </c>
      <c r="I11" s="48">
        <v>1.0</v>
      </c>
      <c r="J11" s="48">
        <v>38.0</v>
      </c>
      <c r="K11" s="48"/>
      <c r="L11" s="48"/>
      <c r="M11" s="48"/>
      <c r="N11" s="48"/>
      <c r="O11" s="45" t="str">
        <f t="shared" ref="O11:P11" si="8">IF(M11&gt;0,1,"")</f>
        <v/>
      </c>
      <c r="P11" s="45" t="str">
        <f t="shared" si="8"/>
        <v/>
      </c>
      <c r="Q11" s="45"/>
      <c r="R11" s="32" t="s">
        <v>77</v>
      </c>
      <c r="S11" s="51" t="s">
        <v>79</v>
      </c>
      <c r="T11" s="51" t="s">
        <v>80</v>
      </c>
      <c r="U11" s="51" t="s">
        <v>28</v>
      </c>
      <c r="V11" s="115">
        <v>84074.0</v>
      </c>
      <c r="W11" s="51" t="s">
        <v>75</v>
      </c>
      <c r="X11" s="55"/>
      <c r="Y11" s="46" t="str">
        <f t="shared" si="3"/>
        <v/>
      </c>
      <c r="Z11" s="46"/>
      <c r="AA11" s="48"/>
      <c r="AB11" s="55" t="str">
        <f t="shared" si="4"/>
        <v/>
      </c>
      <c r="AC11" s="51" t="s">
        <v>4528</v>
      </c>
      <c r="AD11" s="31">
        <f t="shared" si="5"/>
        <v>1158</v>
      </c>
      <c r="AE11" s="14">
        <v>1.0</v>
      </c>
      <c r="AF11" s="14"/>
      <c r="AG11" s="14"/>
      <c r="AH11" s="14"/>
      <c r="AI11" s="53"/>
      <c r="AJ11" s="53"/>
      <c r="AK11" s="53"/>
    </row>
    <row r="12" ht="14.25" customHeight="1">
      <c r="A12" s="14">
        <v>10.0</v>
      </c>
      <c r="B12" s="30">
        <v>44756.0</v>
      </c>
      <c r="C12" s="31">
        <f t="shared" si="2"/>
        <v>1156</v>
      </c>
      <c r="D12" s="14" t="s">
        <v>4529</v>
      </c>
      <c r="E12" s="34">
        <v>54928.0</v>
      </c>
      <c r="F12" s="27" t="s">
        <v>52</v>
      </c>
      <c r="G12" s="27">
        <v>36.0</v>
      </c>
      <c r="H12" s="27">
        <v>3.0</v>
      </c>
      <c r="I12" s="27">
        <v>1.0</v>
      </c>
      <c r="J12" s="27">
        <v>40.0</v>
      </c>
      <c r="K12" s="27"/>
      <c r="L12" s="27"/>
      <c r="M12" s="27"/>
      <c r="N12" s="27"/>
      <c r="O12" s="45" t="str">
        <f t="shared" ref="O12:P12" si="9">IF(M12&gt;0,1,"")</f>
        <v/>
      </c>
      <c r="P12" s="45" t="str">
        <f t="shared" si="9"/>
        <v/>
      </c>
      <c r="Q12" s="45"/>
      <c r="R12" s="14" t="s">
        <v>106</v>
      </c>
      <c r="S12" s="35" t="s">
        <v>107</v>
      </c>
      <c r="T12" s="35" t="s">
        <v>108</v>
      </c>
      <c r="U12" s="35" t="s">
        <v>28</v>
      </c>
      <c r="V12" s="144">
        <v>84020.0</v>
      </c>
      <c r="W12" s="35" t="s">
        <v>29</v>
      </c>
      <c r="X12" s="42"/>
      <c r="Y12" s="29" t="str">
        <f t="shared" si="3"/>
        <v/>
      </c>
      <c r="Z12" s="30"/>
      <c r="AA12" s="27"/>
      <c r="AB12" s="27" t="str">
        <f t="shared" si="4"/>
        <v/>
      </c>
      <c r="AC12" s="14" t="s">
        <v>4530</v>
      </c>
      <c r="AD12" s="31">
        <f t="shared" si="5"/>
        <v>1156</v>
      </c>
      <c r="AE12" s="14">
        <v>1.0</v>
      </c>
      <c r="AF12" s="14"/>
      <c r="AG12" s="14"/>
      <c r="AH12" s="14"/>
      <c r="AI12" s="14"/>
      <c r="AJ12" s="14"/>
      <c r="AK12" s="14"/>
    </row>
    <row r="13" ht="14.25" customHeight="1">
      <c r="A13" s="14">
        <v>8.0</v>
      </c>
      <c r="B13" s="30">
        <v>44756.0</v>
      </c>
      <c r="C13" s="31">
        <f t="shared" si="2"/>
        <v>1156</v>
      </c>
      <c r="D13" s="14" t="s">
        <v>3123</v>
      </c>
      <c r="E13" s="34">
        <v>84142.0</v>
      </c>
      <c r="F13" s="27" t="s">
        <v>52</v>
      </c>
      <c r="G13" s="27">
        <v>28.0</v>
      </c>
      <c r="H13" s="27">
        <v>3.0</v>
      </c>
      <c r="I13" s="27">
        <v>1.0</v>
      </c>
      <c r="J13" s="27">
        <v>32.0</v>
      </c>
      <c r="K13" s="27"/>
      <c r="L13" s="27"/>
      <c r="M13" s="27"/>
      <c r="N13" s="27"/>
      <c r="O13" s="45" t="str">
        <f t="shared" ref="O13:P13" si="10">IF(M13&gt;0,1,"")</f>
        <v/>
      </c>
      <c r="P13" s="45" t="str">
        <f t="shared" si="10"/>
        <v/>
      </c>
      <c r="Q13" s="45"/>
      <c r="R13" s="14" t="s">
        <v>3124</v>
      </c>
      <c r="S13" s="35" t="s">
        <v>1790</v>
      </c>
      <c r="T13" s="35" t="s">
        <v>108</v>
      </c>
      <c r="U13" s="35" t="s">
        <v>28</v>
      </c>
      <c r="V13" s="144">
        <v>84020.0</v>
      </c>
      <c r="W13" s="35" t="s">
        <v>29</v>
      </c>
      <c r="X13" s="42" t="s">
        <v>1642</v>
      </c>
      <c r="Y13" s="29">
        <f t="shared" si="3"/>
        <v>44756</v>
      </c>
      <c r="Z13" s="30"/>
      <c r="AA13" s="27"/>
      <c r="AB13" s="27">
        <f t="shared" si="4"/>
        <v>1156</v>
      </c>
      <c r="AC13" s="14" t="s">
        <v>4531</v>
      </c>
      <c r="AD13" s="31">
        <f t="shared" si="5"/>
        <v>1156</v>
      </c>
      <c r="AE13" s="14">
        <v>2.0</v>
      </c>
      <c r="AF13" s="14"/>
      <c r="AG13" s="14"/>
      <c r="AH13" s="14"/>
      <c r="AI13" s="14"/>
      <c r="AJ13" s="14"/>
      <c r="AK13" s="14"/>
    </row>
    <row r="14" ht="14.25" customHeight="1">
      <c r="A14" s="14">
        <v>8.0</v>
      </c>
      <c r="B14" s="30">
        <v>44764.0</v>
      </c>
      <c r="C14" s="31">
        <f t="shared" si="2"/>
        <v>1148</v>
      </c>
      <c r="D14" s="14" t="s">
        <v>4532</v>
      </c>
      <c r="E14" s="34">
        <v>138366.0</v>
      </c>
      <c r="F14" s="27" t="s">
        <v>52</v>
      </c>
      <c r="G14" s="27">
        <v>24.0</v>
      </c>
      <c r="H14" s="27">
        <v>3.0</v>
      </c>
      <c r="I14" s="27">
        <v>1.0</v>
      </c>
      <c r="J14" s="27">
        <v>28.0</v>
      </c>
      <c r="K14" s="27"/>
      <c r="L14" s="27"/>
      <c r="M14" s="27"/>
      <c r="N14" s="27"/>
      <c r="O14" s="45" t="str">
        <f t="shared" ref="O14:P14" si="11">IF(M14&gt;0,1,"")</f>
        <v/>
      </c>
      <c r="P14" s="45" t="str">
        <f t="shared" si="11"/>
        <v/>
      </c>
      <c r="Q14" s="45"/>
      <c r="R14" s="14" t="s">
        <v>571</v>
      </c>
      <c r="S14" s="35" t="s">
        <v>572</v>
      </c>
      <c r="T14" s="35" t="s">
        <v>200</v>
      </c>
      <c r="U14" s="35" t="s">
        <v>28</v>
      </c>
      <c r="V14" s="144">
        <v>84121.0</v>
      </c>
      <c r="W14" s="35" t="s">
        <v>29</v>
      </c>
      <c r="X14" s="42"/>
      <c r="Y14" s="29" t="str">
        <f t="shared" si="3"/>
        <v/>
      </c>
      <c r="Z14" s="30"/>
      <c r="AA14" s="27"/>
      <c r="AB14" s="27" t="str">
        <f t="shared" si="4"/>
        <v/>
      </c>
      <c r="AC14" s="14" t="s">
        <v>4533</v>
      </c>
      <c r="AD14" s="31">
        <f t="shared" si="5"/>
        <v>1148</v>
      </c>
      <c r="AE14" s="14">
        <v>2.0</v>
      </c>
      <c r="AF14" s="14"/>
      <c r="AG14" s="14"/>
      <c r="AH14" s="14"/>
      <c r="AI14" s="14"/>
      <c r="AJ14" s="14"/>
      <c r="AK14" s="14"/>
    </row>
    <row r="15" ht="14.25" customHeight="1">
      <c r="A15" s="59">
        <v>8.0</v>
      </c>
      <c r="B15" s="60">
        <v>44768.0</v>
      </c>
      <c r="C15" s="31">
        <f t="shared" si="2"/>
        <v>1144</v>
      </c>
      <c r="D15" s="59" t="s">
        <v>3188</v>
      </c>
      <c r="E15" s="59">
        <v>57942.0</v>
      </c>
      <c r="F15" s="45" t="s">
        <v>52</v>
      </c>
      <c r="G15" s="45">
        <v>28.0</v>
      </c>
      <c r="H15" s="45">
        <v>3.0</v>
      </c>
      <c r="I15" s="45">
        <v>1.0</v>
      </c>
      <c r="J15" s="45">
        <v>32.0</v>
      </c>
      <c r="K15" s="45"/>
      <c r="L15" s="45"/>
      <c r="M15" s="45">
        <v>4.0</v>
      </c>
      <c r="N15" s="45">
        <v>0.0</v>
      </c>
      <c r="O15" s="45">
        <f t="shared" ref="O15:P15" si="12">IF(M15&gt;0,1,"")</f>
        <v>1</v>
      </c>
      <c r="P15" s="45" t="str">
        <f t="shared" si="12"/>
        <v/>
      </c>
      <c r="Q15" s="45"/>
      <c r="R15" s="59" t="s">
        <v>586</v>
      </c>
      <c r="S15" s="62" t="s">
        <v>587</v>
      </c>
      <c r="T15" s="62" t="s">
        <v>186</v>
      </c>
      <c r="U15" s="62" t="s">
        <v>28</v>
      </c>
      <c r="V15" s="114">
        <v>84106.0</v>
      </c>
      <c r="W15" s="62" t="s">
        <v>29</v>
      </c>
      <c r="X15" s="64" t="s">
        <v>1642</v>
      </c>
      <c r="Y15" s="60">
        <f t="shared" si="3"/>
        <v>44768</v>
      </c>
      <c r="Z15" s="30"/>
      <c r="AA15" s="143"/>
      <c r="AB15" s="27">
        <f t="shared" si="4"/>
        <v>1144</v>
      </c>
      <c r="AC15" s="59" t="s">
        <v>4534</v>
      </c>
      <c r="AD15" s="31">
        <f t="shared" si="5"/>
        <v>1144</v>
      </c>
      <c r="AE15" s="14">
        <v>2.0</v>
      </c>
      <c r="AF15" s="14"/>
      <c r="AG15" s="14"/>
      <c r="AH15" s="14"/>
      <c r="AI15" s="14"/>
      <c r="AJ15" s="14"/>
      <c r="AK15" s="14"/>
    </row>
    <row r="16" ht="14.25" customHeight="1">
      <c r="A16" s="39">
        <v>10.0</v>
      </c>
      <c r="B16" s="37">
        <v>44769.0</v>
      </c>
      <c r="C16" s="38">
        <f t="shared" si="2"/>
        <v>1143</v>
      </c>
      <c r="D16" s="39" t="s">
        <v>4535</v>
      </c>
      <c r="E16" s="40">
        <v>60026.0</v>
      </c>
      <c r="F16" s="36" t="s">
        <v>52</v>
      </c>
      <c r="G16" s="36">
        <v>34.0</v>
      </c>
      <c r="H16" s="36">
        <v>3.0</v>
      </c>
      <c r="I16" s="36">
        <v>1.0</v>
      </c>
      <c r="J16" s="36">
        <v>38.0</v>
      </c>
      <c r="O16" s="14"/>
      <c r="P16" s="14"/>
      <c r="Q16" s="14"/>
      <c r="R16" s="39" t="s">
        <v>346</v>
      </c>
      <c r="S16" s="39" t="s">
        <v>401</v>
      </c>
      <c r="T16" s="39" t="s">
        <v>256</v>
      </c>
      <c r="U16" s="39" t="s">
        <v>28</v>
      </c>
      <c r="V16" s="81">
        <v>84097.0</v>
      </c>
      <c r="W16" s="39" t="s">
        <v>35</v>
      </c>
      <c r="X16" s="36"/>
      <c r="Y16" s="37" t="str">
        <f t="shared" si="3"/>
        <v/>
      </c>
      <c r="Z16" s="37"/>
      <c r="AA16" s="36"/>
      <c r="AB16" s="36" t="str">
        <f t="shared" si="4"/>
        <v/>
      </c>
      <c r="AC16" s="146" t="s">
        <v>4536</v>
      </c>
      <c r="AD16" s="31">
        <f t="shared" si="5"/>
        <v>1143</v>
      </c>
      <c r="AE16" s="14">
        <v>1.0</v>
      </c>
      <c r="AF16" s="14"/>
      <c r="AG16" s="14"/>
      <c r="AH16" s="14"/>
      <c r="AI16" s="14"/>
      <c r="AJ16" s="14"/>
      <c r="AK16" s="14"/>
    </row>
    <row r="17" ht="14.25" customHeight="1">
      <c r="A17" s="14">
        <v>12.0</v>
      </c>
      <c r="B17" s="30">
        <v>44777.0</v>
      </c>
      <c r="C17" s="31">
        <f t="shared" si="2"/>
        <v>1135</v>
      </c>
      <c r="D17" s="14" t="s">
        <v>4537</v>
      </c>
      <c r="E17" s="34">
        <v>86.0</v>
      </c>
      <c r="F17" s="27" t="s">
        <v>52</v>
      </c>
      <c r="G17" s="27">
        <v>40.0</v>
      </c>
      <c r="H17" s="27">
        <v>3.0</v>
      </c>
      <c r="I17" s="27">
        <v>1.0</v>
      </c>
      <c r="J17" s="27">
        <v>44.0</v>
      </c>
      <c r="K17" s="27"/>
      <c r="L17" s="27"/>
      <c r="M17" s="27"/>
      <c r="N17" s="27"/>
      <c r="O17" s="45" t="str">
        <f t="shared" ref="O17:P17" si="13">IF(M17&gt;0,1,"")</f>
        <v/>
      </c>
      <c r="P17" s="45" t="str">
        <f t="shared" si="13"/>
        <v/>
      </c>
      <c r="Q17" s="45"/>
      <c r="R17" s="14" t="s">
        <v>464</v>
      </c>
      <c r="S17" s="35" t="s">
        <v>465</v>
      </c>
      <c r="T17" s="35" t="s">
        <v>186</v>
      </c>
      <c r="U17" s="35" t="s">
        <v>28</v>
      </c>
      <c r="V17" s="144">
        <v>84115.0</v>
      </c>
      <c r="W17" s="14" t="s">
        <v>29</v>
      </c>
      <c r="X17" s="27"/>
      <c r="Y17" s="29" t="str">
        <f t="shared" si="3"/>
        <v/>
      </c>
      <c r="Z17" s="30"/>
      <c r="AA17" s="27"/>
      <c r="AB17" s="27" t="str">
        <f t="shared" si="4"/>
        <v/>
      </c>
      <c r="AC17" s="14" t="s">
        <v>4538</v>
      </c>
      <c r="AD17" s="31">
        <f t="shared" si="5"/>
        <v>1135</v>
      </c>
      <c r="AE17" s="14">
        <v>2.0</v>
      </c>
      <c r="AF17" s="14"/>
      <c r="AG17" s="14"/>
      <c r="AH17" s="14"/>
      <c r="AI17" s="14"/>
      <c r="AJ17" s="14"/>
      <c r="AK17" s="14"/>
    </row>
    <row r="18" ht="14.25" customHeight="1">
      <c r="A18" s="39">
        <v>10.0</v>
      </c>
      <c r="B18" s="37">
        <v>44790.0</v>
      </c>
      <c r="C18" s="38">
        <f t="shared" si="2"/>
        <v>1122</v>
      </c>
      <c r="D18" s="39" t="s">
        <v>4539</v>
      </c>
      <c r="E18" s="40">
        <v>63803.0</v>
      </c>
      <c r="F18" s="36" t="s">
        <v>52</v>
      </c>
      <c r="G18" s="36">
        <v>34.0</v>
      </c>
      <c r="H18" s="36">
        <v>3.0</v>
      </c>
      <c r="I18" s="36">
        <v>1.0</v>
      </c>
      <c r="J18" s="36">
        <v>38.0</v>
      </c>
      <c r="O18" s="14"/>
      <c r="P18" s="14"/>
      <c r="Q18" s="14"/>
      <c r="R18" s="39" t="s">
        <v>123</v>
      </c>
      <c r="S18" s="39" t="s">
        <v>124</v>
      </c>
      <c r="T18" s="39" t="s">
        <v>121</v>
      </c>
      <c r="U18" s="39" t="s">
        <v>28</v>
      </c>
      <c r="V18" s="81">
        <v>84651.0</v>
      </c>
      <c r="W18" s="39" t="s">
        <v>35</v>
      </c>
      <c r="X18" s="36"/>
      <c r="Y18" s="37" t="str">
        <f t="shared" si="3"/>
        <v/>
      </c>
      <c r="Z18" s="37"/>
      <c r="AA18" s="36"/>
      <c r="AB18" s="36" t="str">
        <f t="shared" si="4"/>
        <v/>
      </c>
      <c r="AC18" s="146" t="s">
        <v>4540</v>
      </c>
      <c r="AD18" s="31">
        <f t="shared" si="5"/>
        <v>1122</v>
      </c>
      <c r="AE18" s="14">
        <v>2.0</v>
      </c>
      <c r="AF18" s="14"/>
      <c r="AG18" s="14"/>
      <c r="AH18" s="14"/>
      <c r="AI18" s="14"/>
      <c r="AJ18" s="14"/>
      <c r="AK18" s="14"/>
    </row>
    <row r="19" ht="14.25" customHeight="1">
      <c r="A19" s="39">
        <v>16.0</v>
      </c>
      <c r="B19" s="37">
        <v>44810.0</v>
      </c>
      <c r="C19" s="38">
        <f t="shared" si="2"/>
        <v>1102</v>
      </c>
      <c r="D19" s="39" t="s">
        <v>4541</v>
      </c>
      <c r="E19" s="40">
        <v>1.2234833E7</v>
      </c>
      <c r="F19" s="36" t="s">
        <v>52</v>
      </c>
      <c r="G19" s="36">
        <v>72.0</v>
      </c>
      <c r="H19" s="36">
        <v>4.0</v>
      </c>
      <c r="I19" s="36">
        <v>2.0</v>
      </c>
      <c r="J19" s="36">
        <v>78.0</v>
      </c>
      <c r="O19" s="14"/>
      <c r="P19" s="14"/>
      <c r="Q19" s="14"/>
      <c r="R19" s="39" t="s">
        <v>949</v>
      </c>
      <c r="S19" s="39" t="s">
        <v>951</v>
      </c>
      <c r="T19" s="39" t="s">
        <v>179</v>
      </c>
      <c r="U19" s="39" t="s">
        <v>28</v>
      </c>
      <c r="V19" s="81">
        <v>84043.0</v>
      </c>
      <c r="W19" s="39" t="s">
        <v>35</v>
      </c>
      <c r="X19" s="36"/>
      <c r="Y19" s="37" t="str">
        <f t="shared" si="3"/>
        <v/>
      </c>
      <c r="Z19" s="37"/>
      <c r="AA19" s="36"/>
      <c r="AB19" s="36" t="str">
        <f t="shared" si="4"/>
        <v/>
      </c>
      <c r="AC19" s="146" t="s">
        <v>4542</v>
      </c>
      <c r="AD19" s="31">
        <f t="shared" si="5"/>
        <v>1102</v>
      </c>
      <c r="AE19" s="14">
        <v>1.0</v>
      </c>
      <c r="AF19" s="14"/>
      <c r="AG19" s="14"/>
      <c r="AH19" s="14"/>
      <c r="AI19" s="14"/>
      <c r="AJ19" s="14"/>
      <c r="AK19" s="14"/>
    </row>
    <row r="20" ht="14.25" customHeight="1">
      <c r="A20" s="56">
        <v>8.0</v>
      </c>
      <c r="B20" s="149">
        <v>44817.0</v>
      </c>
      <c r="C20" s="150">
        <f t="shared" si="2"/>
        <v>1095</v>
      </c>
      <c r="D20" s="56" t="s">
        <v>3423</v>
      </c>
      <c r="E20" s="56">
        <v>56177.0</v>
      </c>
      <c r="F20" s="151" t="s">
        <v>52</v>
      </c>
      <c r="G20" s="154">
        <v>28.0</v>
      </c>
      <c r="H20" s="154">
        <v>3.0</v>
      </c>
      <c r="I20" s="154">
        <v>1.0</v>
      </c>
      <c r="J20" s="154">
        <v>32.0</v>
      </c>
      <c r="K20" s="154"/>
      <c r="L20" s="154"/>
      <c r="M20" s="154"/>
      <c r="N20" s="154"/>
      <c r="O20" s="45"/>
      <c r="P20" s="45"/>
      <c r="Q20" s="45"/>
      <c r="R20" s="56" t="s">
        <v>3424</v>
      </c>
      <c r="S20" s="67" t="s">
        <v>2480</v>
      </c>
      <c r="T20" s="67" t="s">
        <v>2093</v>
      </c>
      <c r="U20" s="67" t="s">
        <v>28</v>
      </c>
      <c r="V20" s="116">
        <v>84060.0</v>
      </c>
      <c r="W20" s="67" t="s">
        <v>2094</v>
      </c>
      <c r="X20" s="152" t="s">
        <v>1642</v>
      </c>
      <c r="Y20" s="153">
        <f t="shared" si="3"/>
        <v>44817</v>
      </c>
      <c r="Z20" s="149"/>
      <c r="AA20" s="151"/>
      <c r="AB20" s="151">
        <f t="shared" si="4"/>
        <v>1095</v>
      </c>
      <c r="AC20" s="67" t="s">
        <v>4543</v>
      </c>
      <c r="AD20" s="31">
        <f t="shared" si="5"/>
        <v>1095</v>
      </c>
      <c r="AE20" s="14">
        <v>1.0</v>
      </c>
      <c r="AF20" s="14"/>
      <c r="AG20" s="14"/>
      <c r="AH20" s="14"/>
      <c r="AI20" s="14"/>
      <c r="AJ20" s="14"/>
      <c r="AK20" s="14"/>
    </row>
    <row r="21" ht="14.25" customHeight="1">
      <c r="A21" s="14">
        <v>10.0</v>
      </c>
      <c r="B21" s="30">
        <v>44833.0</v>
      </c>
      <c r="C21" s="31">
        <f t="shared" si="2"/>
        <v>1079</v>
      </c>
      <c r="D21" s="14" t="s">
        <v>4544</v>
      </c>
      <c r="E21" s="34">
        <v>1.2235281E7</v>
      </c>
      <c r="F21" s="27" t="s">
        <v>52</v>
      </c>
      <c r="G21" s="65">
        <v>34.0</v>
      </c>
      <c r="H21" s="65">
        <v>3.0</v>
      </c>
      <c r="I21" s="65">
        <v>1.0</v>
      </c>
      <c r="J21" s="65">
        <v>38.0</v>
      </c>
      <c r="K21" s="65"/>
      <c r="L21" s="65"/>
      <c r="M21" s="65"/>
      <c r="N21" s="65"/>
      <c r="O21" s="45"/>
      <c r="P21" s="45"/>
      <c r="Q21" s="45"/>
      <c r="R21" s="14" t="s">
        <v>794</v>
      </c>
      <c r="S21" s="66" t="s">
        <v>796</v>
      </c>
      <c r="T21" s="35" t="s">
        <v>292</v>
      </c>
      <c r="U21" s="35" t="s">
        <v>28</v>
      </c>
      <c r="V21" s="144">
        <v>84118.0</v>
      </c>
      <c r="W21" s="35" t="s">
        <v>29</v>
      </c>
      <c r="X21" s="42"/>
      <c r="Y21" s="29" t="str">
        <f t="shared" si="3"/>
        <v/>
      </c>
      <c r="Z21" s="30"/>
      <c r="AA21" s="27"/>
      <c r="AB21" s="27" t="str">
        <f t="shared" si="4"/>
        <v/>
      </c>
      <c r="AC21" s="14" t="s">
        <v>4545</v>
      </c>
      <c r="AD21" s="31">
        <f t="shared" si="5"/>
        <v>1079</v>
      </c>
      <c r="AE21" s="14">
        <v>1.0</v>
      </c>
      <c r="AF21" s="32"/>
      <c r="AG21" s="14"/>
      <c r="AH21" s="14"/>
      <c r="AI21" s="14"/>
      <c r="AJ21" s="14"/>
      <c r="AK21" s="14"/>
    </row>
    <row r="22" ht="14.25" customHeight="1">
      <c r="A22" s="39">
        <v>16.0</v>
      </c>
      <c r="B22" s="37">
        <v>44837.0</v>
      </c>
      <c r="C22" s="38">
        <f t="shared" si="2"/>
        <v>1075</v>
      </c>
      <c r="D22" s="39" t="s">
        <v>3318</v>
      </c>
      <c r="E22" s="39">
        <v>1.223471E7</v>
      </c>
      <c r="F22" s="36" t="s">
        <v>52</v>
      </c>
      <c r="G22" s="36">
        <v>80.0</v>
      </c>
      <c r="H22" s="36">
        <v>4.0</v>
      </c>
      <c r="I22" s="36">
        <v>2.0</v>
      </c>
      <c r="J22" s="36">
        <v>86.0</v>
      </c>
      <c r="K22" s="36"/>
      <c r="L22" s="36"/>
      <c r="M22" s="36"/>
      <c r="N22" s="36"/>
      <c r="O22" s="36"/>
      <c r="P22" s="36"/>
      <c r="Q22" s="36"/>
      <c r="R22" s="39" t="s">
        <v>1921</v>
      </c>
      <c r="S22" s="44" t="s">
        <v>1922</v>
      </c>
      <c r="T22" s="44" t="s">
        <v>114</v>
      </c>
      <c r="U22" s="44" t="s">
        <v>28</v>
      </c>
      <c r="V22" s="167">
        <v>84660.0</v>
      </c>
      <c r="W22" s="44" t="s">
        <v>35</v>
      </c>
      <c r="X22" s="36" t="s">
        <v>1642</v>
      </c>
      <c r="Y22" s="37">
        <f t="shared" si="3"/>
        <v>44837</v>
      </c>
      <c r="Z22" s="37"/>
      <c r="AA22" s="36"/>
      <c r="AB22" s="36">
        <f t="shared" si="4"/>
        <v>1075</v>
      </c>
      <c r="AC22" s="146" t="s">
        <v>4546</v>
      </c>
      <c r="AD22" s="31">
        <f t="shared" si="5"/>
        <v>1075</v>
      </c>
      <c r="AE22" s="14">
        <v>1.0</v>
      </c>
      <c r="AF22" s="14"/>
      <c r="AG22" s="56"/>
      <c r="AH22" s="56"/>
      <c r="AI22" s="14"/>
      <c r="AJ22" s="14"/>
      <c r="AK22" s="14"/>
    </row>
    <row r="23" ht="14.25" customHeight="1">
      <c r="A23" s="39">
        <v>14.0</v>
      </c>
      <c r="B23" s="37">
        <v>44845.0</v>
      </c>
      <c r="C23" s="38">
        <f t="shared" si="2"/>
        <v>1067</v>
      </c>
      <c r="D23" s="39" t="s">
        <v>4547</v>
      </c>
      <c r="E23" s="40">
        <v>86046.0</v>
      </c>
      <c r="F23" s="36" t="s">
        <v>52</v>
      </c>
      <c r="G23" s="36">
        <v>50.0</v>
      </c>
      <c r="H23" s="36">
        <v>4.0</v>
      </c>
      <c r="I23" s="36">
        <v>1.0</v>
      </c>
      <c r="J23" s="36">
        <v>55.0</v>
      </c>
      <c r="O23" s="14"/>
      <c r="P23" s="14"/>
      <c r="Q23" s="14"/>
      <c r="R23" s="39" t="s">
        <v>913</v>
      </c>
      <c r="S23" s="39" t="s">
        <v>914</v>
      </c>
      <c r="T23" s="39" t="s">
        <v>179</v>
      </c>
      <c r="U23" s="39" t="s">
        <v>28</v>
      </c>
      <c r="V23" s="81">
        <v>84043.0</v>
      </c>
      <c r="W23" s="39" t="s">
        <v>35</v>
      </c>
      <c r="X23" s="36"/>
      <c r="Y23" s="37" t="str">
        <f t="shared" si="3"/>
        <v/>
      </c>
      <c r="Z23" s="37"/>
      <c r="AA23" s="36"/>
      <c r="AB23" s="36" t="str">
        <f t="shared" si="4"/>
        <v/>
      </c>
      <c r="AC23" s="146" t="s">
        <v>4548</v>
      </c>
      <c r="AD23" s="31">
        <f t="shared" si="5"/>
        <v>1067</v>
      </c>
      <c r="AE23" s="14">
        <v>2.0</v>
      </c>
      <c r="AF23" s="14"/>
      <c r="AG23" s="14"/>
      <c r="AH23" s="14"/>
      <c r="AI23" s="14"/>
      <c r="AJ23" s="14"/>
      <c r="AK23" s="14"/>
    </row>
    <row r="24" ht="14.25" customHeight="1">
      <c r="A24" s="32">
        <v>8.0</v>
      </c>
      <c r="B24" s="46">
        <v>44846.0</v>
      </c>
      <c r="C24" s="31">
        <f t="shared" si="2"/>
        <v>1066</v>
      </c>
      <c r="D24" s="32" t="s">
        <v>3427</v>
      </c>
      <c r="E24" s="32">
        <v>57992.0</v>
      </c>
      <c r="F24" s="48" t="s">
        <v>52</v>
      </c>
      <c r="G24" s="48">
        <v>28.0</v>
      </c>
      <c r="H24" s="48">
        <v>4.0</v>
      </c>
      <c r="I24" s="48">
        <v>1.0</v>
      </c>
      <c r="J24" s="48">
        <v>33.0</v>
      </c>
      <c r="K24" s="48"/>
      <c r="L24" s="48"/>
      <c r="M24" s="48"/>
      <c r="N24" s="48"/>
      <c r="O24" s="45" t="str">
        <f t="shared" ref="O24:P24" si="14">IF(M24&gt;0,1,"")</f>
        <v/>
      </c>
      <c r="P24" s="45" t="str">
        <f t="shared" si="14"/>
        <v/>
      </c>
      <c r="Q24" s="45"/>
      <c r="R24" s="32" t="s">
        <v>370</v>
      </c>
      <c r="S24" s="51" t="s">
        <v>371</v>
      </c>
      <c r="T24" s="51" t="s">
        <v>362</v>
      </c>
      <c r="U24" s="51" t="s">
        <v>28</v>
      </c>
      <c r="V24" s="115">
        <v>84074.0</v>
      </c>
      <c r="W24" s="51" t="s">
        <v>75</v>
      </c>
      <c r="X24" s="55" t="s">
        <v>1642</v>
      </c>
      <c r="Y24" s="69">
        <f t="shared" si="3"/>
        <v>44846</v>
      </c>
      <c r="Z24" s="69"/>
      <c r="AA24" s="51"/>
      <c r="AB24" s="55">
        <f t="shared" si="4"/>
        <v>1066</v>
      </c>
      <c r="AC24" s="51" t="s">
        <v>4549</v>
      </c>
      <c r="AD24" s="31">
        <f t="shared" si="5"/>
        <v>1066</v>
      </c>
      <c r="AE24" s="14">
        <v>2.0</v>
      </c>
      <c r="AF24" s="14"/>
      <c r="AG24" s="14"/>
      <c r="AH24" s="14"/>
      <c r="AI24" s="14"/>
      <c r="AJ24" s="14"/>
      <c r="AK24" s="14"/>
    </row>
    <row r="25" ht="14.25" customHeight="1">
      <c r="A25" s="39">
        <v>10.0</v>
      </c>
      <c r="B25" s="37">
        <v>44853.0</v>
      </c>
      <c r="C25" s="38">
        <f t="shared" si="2"/>
        <v>1059</v>
      </c>
      <c r="D25" s="39" t="s">
        <v>3544</v>
      </c>
      <c r="E25" s="40">
        <v>1.2238987E7</v>
      </c>
      <c r="F25" s="36" t="s">
        <v>52</v>
      </c>
      <c r="G25" s="36">
        <v>50.0</v>
      </c>
      <c r="H25" s="36">
        <v>4.0</v>
      </c>
      <c r="I25" s="36">
        <v>2.0</v>
      </c>
      <c r="J25" s="36">
        <v>56.0</v>
      </c>
      <c r="O25" s="14"/>
      <c r="P25" s="14"/>
      <c r="Q25" s="14"/>
      <c r="R25" s="39" t="s">
        <v>470</v>
      </c>
      <c r="S25" s="39" t="s">
        <v>471</v>
      </c>
      <c r="T25" s="39" t="s">
        <v>205</v>
      </c>
      <c r="U25" s="39" t="s">
        <v>28</v>
      </c>
      <c r="V25" s="81">
        <v>84005.0</v>
      </c>
      <c r="W25" s="39" t="s">
        <v>35</v>
      </c>
      <c r="X25" s="36" t="s">
        <v>1642</v>
      </c>
      <c r="Y25" s="37">
        <f t="shared" si="3"/>
        <v>44853</v>
      </c>
      <c r="Z25" s="37"/>
      <c r="AA25" s="36"/>
      <c r="AB25" s="36">
        <f t="shared" si="4"/>
        <v>1059</v>
      </c>
      <c r="AC25" s="146" t="s">
        <v>4550</v>
      </c>
      <c r="AD25" s="31">
        <f t="shared" si="5"/>
        <v>1059</v>
      </c>
      <c r="AE25" s="14">
        <v>1.0</v>
      </c>
      <c r="AF25" s="14"/>
      <c r="AG25" s="14"/>
      <c r="AH25" s="14"/>
      <c r="AI25" s="14"/>
      <c r="AJ25" s="14"/>
      <c r="AK25" s="14"/>
    </row>
    <row r="26" ht="14.25" customHeight="1">
      <c r="A26" s="14">
        <v>6.0</v>
      </c>
      <c r="B26" s="30">
        <v>44854.0</v>
      </c>
      <c r="C26" s="31">
        <f t="shared" si="2"/>
        <v>1058</v>
      </c>
      <c r="D26" s="14" t="s">
        <v>4551</v>
      </c>
      <c r="E26" s="34">
        <v>93727.0</v>
      </c>
      <c r="F26" s="27" t="s">
        <v>52</v>
      </c>
      <c r="G26" s="27">
        <v>20.0</v>
      </c>
      <c r="H26" s="27">
        <v>3.0</v>
      </c>
      <c r="I26" s="27">
        <v>1.0</v>
      </c>
      <c r="J26" s="27">
        <v>24.0</v>
      </c>
      <c r="K26" s="27"/>
      <c r="L26" s="27"/>
      <c r="M26" s="27"/>
      <c r="N26" s="27"/>
      <c r="O26" s="45" t="str">
        <f t="shared" ref="O26:P26" si="15">IF(M26&gt;0,1,"")</f>
        <v/>
      </c>
      <c r="P26" s="45" t="str">
        <f t="shared" si="15"/>
        <v/>
      </c>
      <c r="Q26" s="45"/>
      <c r="R26" s="14" t="s">
        <v>4552</v>
      </c>
      <c r="S26" s="35" t="s">
        <v>868</v>
      </c>
      <c r="T26" s="35" t="s">
        <v>195</v>
      </c>
      <c r="U26" s="35" t="s">
        <v>28</v>
      </c>
      <c r="V26" s="144">
        <v>84047.0</v>
      </c>
      <c r="W26" s="35" t="s">
        <v>29</v>
      </c>
      <c r="X26" s="42"/>
      <c r="Y26" s="29" t="str">
        <f t="shared" si="3"/>
        <v/>
      </c>
      <c r="Z26" s="30"/>
      <c r="AA26" s="27"/>
      <c r="AB26" s="27" t="str">
        <f t="shared" si="4"/>
        <v/>
      </c>
      <c r="AC26" s="14" t="s">
        <v>4553</v>
      </c>
      <c r="AD26" s="31">
        <f t="shared" si="5"/>
        <v>1058</v>
      </c>
      <c r="AE26" s="14">
        <v>1.0</v>
      </c>
      <c r="AF26" s="14"/>
      <c r="AG26" s="14"/>
      <c r="AH26" s="14"/>
      <c r="AI26" s="14"/>
      <c r="AJ26" s="14"/>
      <c r="AK26" s="14"/>
    </row>
    <row r="27" ht="14.25" customHeight="1">
      <c r="A27" s="59">
        <v>16.0</v>
      </c>
      <c r="B27" s="60">
        <v>44855.0</v>
      </c>
      <c r="C27" s="31">
        <f t="shared" si="2"/>
        <v>1057</v>
      </c>
      <c r="D27" s="59" t="s">
        <v>4554</v>
      </c>
      <c r="E27" s="59">
        <v>97697.0</v>
      </c>
      <c r="F27" s="45" t="s">
        <v>52</v>
      </c>
      <c r="G27" s="45">
        <v>64.0</v>
      </c>
      <c r="H27" s="45">
        <v>5.0</v>
      </c>
      <c r="I27" s="45">
        <v>2.0</v>
      </c>
      <c r="J27" s="45">
        <v>71.0</v>
      </c>
      <c r="K27" s="45"/>
      <c r="L27" s="45"/>
      <c r="M27" s="45">
        <v>2.0</v>
      </c>
      <c r="N27" s="45">
        <v>0.0</v>
      </c>
      <c r="O27" s="45">
        <f t="shared" ref="O27:P27" si="16">IF(M27&gt;0,1,"")</f>
        <v>1</v>
      </c>
      <c r="P27" s="45" t="str">
        <f t="shared" si="16"/>
        <v/>
      </c>
      <c r="Q27" s="45"/>
      <c r="R27" s="59" t="s">
        <v>739</v>
      </c>
      <c r="S27" s="62" t="s">
        <v>1014</v>
      </c>
      <c r="T27" s="62" t="s">
        <v>437</v>
      </c>
      <c r="U27" s="62" t="s">
        <v>28</v>
      </c>
      <c r="V27" s="114">
        <v>84065.0</v>
      </c>
      <c r="W27" s="62" t="s">
        <v>29</v>
      </c>
      <c r="X27" s="64"/>
      <c r="Y27" s="76" t="str">
        <f t="shared" si="3"/>
        <v/>
      </c>
      <c r="Z27" s="60"/>
      <c r="AA27" s="45"/>
      <c r="AB27" s="45" t="str">
        <f t="shared" si="4"/>
        <v/>
      </c>
      <c r="AC27" s="59" t="s">
        <v>4555</v>
      </c>
      <c r="AD27" s="31">
        <f t="shared" si="5"/>
        <v>1057</v>
      </c>
      <c r="AE27" s="14">
        <v>1.0</v>
      </c>
      <c r="AF27" s="14"/>
      <c r="AG27" s="14"/>
      <c r="AH27" s="14"/>
      <c r="AI27" s="14"/>
      <c r="AJ27" s="14"/>
      <c r="AK27" s="14"/>
    </row>
    <row r="28" ht="14.25" customHeight="1">
      <c r="A28" s="14">
        <v>16.0</v>
      </c>
      <c r="B28" s="30">
        <v>44858.0</v>
      </c>
      <c r="C28" s="31">
        <f t="shared" si="2"/>
        <v>1054</v>
      </c>
      <c r="D28" s="14" t="s">
        <v>4556</v>
      </c>
      <c r="E28" s="34">
        <v>80265.0</v>
      </c>
      <c r="F28" s="27" t="s">
        <v>52</v>
      </c>
      <c r="G28" s="27">
        <v>56.0</v>
      </c>
      <c r="H28" s="27">
        <v>4.0</v>
      </c>
      <c r="I28" s="27">
        <v>1.0</v>
      </c>
      <c r="J28" s="27">
        <v>61.0</v>
      </c>
      <c r="K28" s="27"/>
      <c r="L28" s="27"/>
      <c r="M28" s="27"/>
      <c r="N28" s="27"/>
      <c r="O28" s="45" t="str">
        <f t="shared" ref="O28:P28" si="17">IF(M28&gt;0,1,"")</f>
        <v/>
      </c>
      <c r="P28" s="45" t="str">
        <f t="shared" si="17"/>
        <v/>
      </c>
      <c r="Q28" s="45"/>
      <c r="R28" s="14" t="s">
        <v>2143</v>
      </c>
      <c r="S28" s="35" t="s">
        <v>2144</v>
      </c>
      <c r="T28" s="35" t="s">
        <v>108</v>
      </c>
      <c r="U28" s="35" t="s">
        <v>28</v>
      </c>
      <c r="V28" s="144">
        <v>84020.0</v>
      </c>
      <c r="W28" s="35" t="s">
        <v>29</v>
      </c>
      <c r="X28" s="42"/>
      <c r="Y28" s="29" t="str">
        <f t="shared" si="3"/>
        <v/>
      </c>
      <c r="Z28" s="30"/>
      <c r="AA28" s="27"/>
      <c r="AB28" s="27" t="str">
        <f t="shared" si="4"/>
        <v/>
      </c>
      <c r="AC28" s="14" t="s">
        <v>4557</v>
      </c>
      <c r="AD28" s="31">
        <f t="shared" si="5"/>
        <v>1054</v>
      </c>
      <c r="AE28" s="14">
        <v>2.0</v>
      </c>
      <c r="AF28" s="14"/>
      <c r="AG28" s="14"/>
      <c r="AH28" s="14"/>
      <c r="AI28" s="14"/>
      <c r="AJ28" s="14"/>
      <c r="AK28" s="14"/>
    </row>
    <row r="29" ht="14.25" customHeight="1">
      <c r="A29" s="14">
        <v>12.0</v>
      </c>
      <c r="B29" s="30">
        <v>44860.0</v>
      </c>
      <c r="C29" s="31">
        <f t="shared" si="2"/>
        <v>1052</v>
      </c>
      <c r="D29" s="14" t="s">
        <v>4558</v>
      </c>
      <c r="E29" s="34">
        <v>1.2234813E7</v>
      </c>
      <c r="F29" s="27" t="s">
        <v>52</v>
      </c>
      <c r="G29" s="65">
        <v>40.0</v>
      </c>
      <c r="H29" s="65">
        <v>3.0</v>
      </c>
      <c r="I29" s="65">
        <v>1.0</v>
      </c>
      <c r="J29" s="65">
        <v>44.0</v>
      </c>
      <c r="K29" s="65"/>
      <c r="L29" s="65"/>
      <c r="M29" s="65"/>
      <c r="N29" s="65"/>
      <c r="O29" s="45"/>
      <c r="P29" s="45"/>
      <c r="Q29" s="45"/>
      <c r="R29" s="14" t="s">
        <v>885</v>
      </c>
      <c r="S29" s="66" t="s">
        <v>887</v>
      </c>
      <c r="T29" s="14" t="s">
        <v>731</v>
      </c>
      <c r="U29" s="14" t="s">
        <v>28</v>
      </c>
      <c r="V29" s="66">
        <v>84117.0</v>
      </c>
      <c r="W29" s="14" t="s">
        <v>29</v>
      </c>
      <c r="X29" s="27"/>
      <c r="Y29" s="30" t="str">
        <f t="shared" si="3"/>
        <v/>
      </c>
      <c r="Z29" s="30"/>
      <c r="AA29" s="27"/>
      <c r="AB29" s="27" t="str">
        <f t="shared" si="4"/>
        <v/>
      </c>
      <c r="AC29" s="145" t="s">
        <v>4559</v>
      </c>
      <c r="AD29" s="31">
        <f t="shared" si="5"/>
        <v>1052</v>
      </c>
      <c r="AE29" s="14">
        <v>3.0</v>
      </c>
      <c r="AF29" s="32"/>
      <c r="AG29" s="14"/>
      <c r="AH29" s="14"/>
      <c r="AI29" s="14"/>
      <c r="AJ29" s="14"/>
      <c r="AK29" s="14"/>
    </row>
    <row r="30" ht="14.25" customHeight="1">
      <c r="A30" s="14">
        <v>12.0</v>
      </c>
      <c r="B30" s="30">
        <v>44897.0</v>
      </c>
      <c r="C30" s="31">
        <f t="shared" si="2"/>
        <v>1015</v>
      </c>
      <c r="D30" s="14" t="s">
        <v>4560</v>
      </c>
      <c r="E30" s="34">
        <v>1.2236137E7</v>
      </c>
      <c r="F30" s="27" t="s">
        <v>52</v>
      </c>
      <c r="G30" s="27">
        <v>36.0</v>
      </c>
      <c r="H30" s="27">
        <v>2.0</v>
      </c>
      <c r="I30" s="27">
        <v>1.0</v>
      </c>
      <c r="J30" s="27">
        <v>39.0</v>
      </c>
      <c r="K30" s="27"/>
      <c r="L30" s="27"/>
      <c r="M30" s="27"/>
      <c r="N30" s="27"/>
      <c r="O30" s="45" t="str">
        <f t="shared" ref="O30:P30" si="18">IF(M30&gt;0,1,"")</f>
        <v/>
      </c>
      <c r="P30" s="45" t="str">
        <f t="shared" si="18"/>
        <v/>
      </c>
      <c r="Q30" s="45"/>
      <c r="R30" s="14" t="s">
        <v>863</v>
      </c>
      <c r="S30" s="35" t="s">
        <v>865</v>
      </c>
      <c r="T30" s="35" t="s">
        <v>27</v>
      </c>
      <c r="U30" s="35" t="s">
        <v>28</v>
      </c>
      <c r="V30" s="144">
        <v>84070.0</v>
      </c>
      <c r="W30" s="35" t="s">
        <v>29</v>
      </c>
      <c r="X30" s="42"/>
      <c r="Y30" s="29" t="str">
        <f t="shared" si="3"/>
        <v/>
      </c>
      <c r="Z30" s="30"/>
      <c r="AA30" s="27"/>
      <c r="AB30" s="27" t="str">
        <f t="shared" si="4"/>
        <v/>
      </c>
      <c r="AC30" s="14" t="s">
        <v>4561</v>
      </c>
      <c r="AD30" s="31">
        <f t="shared" si="5"/>
        <v>1015</v>
      </c>
      <c r="AE30" s="14">
        <v>2.0</v>
      </c>
      <c r="AF30" s="14"/>
      <c r="AG30" s="14"/>
      <c r="AH30" s="14"/>
      <c r="AI30" s="14"/>
      <c r="AJ30" s="14"/>
      <c r="AK30" s="14"/>
    </row>
    <row r="31" ht="14.25" customHeight="1">
      <c r="A31" s="14">
        <v>14.0</v>
      </c>
      <c r="B31" s="30">
        <v>44900.0</v>
      </c>
      <c r="C31" s="31">
        <f t="shared" si="2"/>
        <v>1012</v>
      </c>
      <c r="D31" s="14" t="s">
        <v>3302</v>
      </c>
      <c r="E31" s="34">
        <v>125996.0</v>
      </c>
      <c r="F31" s="27" t="s">
        <v>52</v>
      </c>
      <c r="G31" s="27">
        <v>70.0</v>
      </c>
      <c r="H31" s="27">
        <v>5.0</v>
      </c>
      <c r="I31" s="27">
        <v>2.0</v>
      </c>
      <c r="J31" s="27">
        <v>77.0</v>
      </c>
      <c r="K31" s="27"/>
      <c r="L31" s="27"/>
      <c r="M31" s="27"/>
      <c r="N31" s="27"/>
      <c r="O31" s="45" t="str">
        <f t="shared" ref="O31:P31" si="19">IF(M31&gt;0,1,"")</f>
        <v/>
      </c>
      <c r="P31" s="45" t="str">
        <f t="shared" si="19"/>
        <v/>
      </c>
      <c r="Q31" s="45"/>
      <c r="R31" s="14" t="s">
        <v>2484</v>
      </c>
      <c r="S31" s="35" t="s">
        <v>1021</v>
      </c>
      <c r="T31" s="35" t="s">
        <v>263</v>
      </c>
      <c r="U31" s="35" t="s">
        <v>28</v>
      </c>
      <c r="V31" s="144">
        <v>84096.0</v>
      </c>
      <c r="W31" s="35" t="s">
        <v>29</v>
      </c>
      <c r="X31" s="42" t="s">
        <v>1642</v>
      </c>
      <c r="Y31" s="29">
        <f t="shared" si="3"/>
        <v>44900</v>
      </c>
      <c r="Z31" s="30"/>
      <c r="AA31" s="27"/>
      <c r="AB31" s="27">
        <f t="shared" si="4"/>
        <v>1012</v>
      </c>
      <c r="AC31" s="14" t="s">
        <v>4562</v>
      </c>
      <c r="AD31" s="31">
        <f t="shared" si="5"/>
        <v>1012</v>
      </c>
      <c r="AE31" s="14">
        <v>1.0</v>
      </c>
      <c r="AF31" s="14"/>
      <c r="AG31" s="53"/>
      <c r="AH31" s="53"/>
      <c r="AI31" s="14"/>
      <c r="AJ31" s="14"/>
      <c r="AK31" s="14"/>
    </row>
    <row r="32" ht="14.25" customHeight="1">
      <c r="A32" s="39">
        <v>10.0</v>
      </c>
      <c r="B32" s="37">
        <v>44901.0</v>
      </c>
      <c r="C32" s="38">
        <f t="shared" si="2"/>
        <v>1011</v>
      </c>
      <c r="D32" s="39" t="s">
        <v>4563</v>
      </c>
      <c r="E32" s="40">
        <v>214750.0</v>
      </c>
      <c r="F32" s="36" t="s">
        <v>52</v>
      </c>
      <c r="G32" s="36">
        <v>34.0</v>
      </c>
      <c r="H32" s="36">
        <v>3.0</v>
      </c>
      <c r="I32" s="36">
        <v>1.0</v>
      </c>
      <c r="J32" s="36">
        <v>38.0</v>
      </c>
      <c r="O32" s="14"/>
      <c r="P32" s="14"/>
      <c r="Q32" s="14"/>
      <c r="R32" s="39" t="s">
        <v>754</v>
      </c>
      <c r="S32" s="39" t="s">
        <v>755</v>
      </c>
      <c r="T32" s="39" t="s">
        <v>256</v>
      </c>
      <c r="U32" s="39" t="s">
        <v>28</v>
      </c>
      <c r="V32" s="81">
        <v>84057.0</v>
      </c>
      <c r="W32" s="39" t="s">
        <v>35</v>
      </c>
      <c r="X32" s="36"/>
      <c r="Y32" s="37" t="str">
        <f t="shared" si="3"/>
        <v/>
      </c>
      <c r="Z32" s="37"/>
      <c r="AA32" s="36"/>
      <c r="AB32" s="36" t="str">
        <f t="shared" si="4"/>
        <v/>
      </c>
      <c r="AC32" s="146" t="s">
        <v>4564</v>
      </c>
      <c r="AD32" s="31">
        <f t="shared" si="5"/>
        <v>1011</v>
      </c>
      <c r="AE32" s="14">
        <v>1.0</v>
      </c>
      <c r="AF32" s="14"/>
      <c r="AG32" s="14"/>
      <c r="AH32" s="14"/>
      <c r="AI32" s="14"/>
      <c r="AJ32" s="14"/>
      <c r="AK32" s="14"/>
    </row>
    <row r="33" ht="14.25" customHeight="1">
      <c r="A33" s="14">
        <v>12.0</v>
      </c>
      <c r="B33" s="30">
        <v>44904.0</v>
      </c>
      <c r="C33" s="31">
        <f t="shared" si="2"/>
        <v>1008</v>
      </c>
      <c r="D33" s="14" t="s">
        <v>4565</v>
      </c>
      <c r="E33" s="34">
        <v>59257.0</v>
      </c>
      <c r="F33" s="27" t="s">
        <v>52</v>
      </c>
      <c r="G33" s="27">
        <v>40.0</v>
      </c>
      <c r="H33" s="27">
        <v>3.0</v>
      </c>
      <c r="I33" s="27">
        <v>1.0</v>
      </c>
      <c r="J33" s="27">
        <v>44.0</v>
      </c>
      <c r="K33" s="27"/>
      <c r="L33" s="27"/>
      <c r="M33" s="27"/>
      <c r="N33" s="27"/>
      <c r="O33" s="45" t="str">
        <f t="shared" ref="O33:P33" si="20">IF(M33&gt;0,1,"")</f>
        <v/>
      </c>
      <c r="P33" s="45" t="str">
        <f t="shared" si="20"/>
        <v/>
      </c>
      <c r="Q33" s="45"/>
      <c r="R33" s="14" t="s">
        <v>1107</v>
      </c>
      <c r="S33" s="35" t="s">
        <v>1109</v>
      </c>
      <c r="T33" s="35" t="s">
        <v>341</v>
      </c>
      <c r="U33" s="35" t="s">
        <v>28</v>
      </c>
      <c r="V33" s="66">
        <v>84118.0</v>
      </c>
      <c r="W33" s="35" t="s">
        <v>29</v>
      </c>
      <c r="X33" s="42"/>
      <c r="Y33" s="29" t="str">
        <f t="shared" si="3"/>
        <v/>
      </c>
      <c r="Z33" s="30"/>
      <c r="AA33" s="27"/>
      <c r="AB33" s="27" t="str">
        <f t="shared" si="4"/>
        <v/>
      </c>
      <c r="AC33" s="14" t="s">
        <v>4566</v>
      </c>
      <c r="AD33" s="31">
        <f t="shared" si="5"/>
        <v>1008</v>
      </c>
      <c r="AE33" s="14">
        <v>1.0</v>
      </c>
      <c r="AF33" s="14"/>
      <c r="AG33" s="14"/>
      <c r="AH33" s="14"/>
      <c r="AI33" s="14"/>
      <c r="AJ33" s="14"/>
      <c r="AK33" s="14"/>
    </row>
    <row r="34" ht="14.25" customHeight="1">
      <c r="A34" s="14">
        <v>12.0</v>
      </c>
      <c r="B34" s="30">
        <v>44922.0</v>
      </c>
      <c r="C34" s="31">
        <f t="shared" si="2"/>
        <v>990</v>
      </c>
      <c r="D34" s="14" t="s">
        <v>4567</v>
      </c>
      <c r="E34" s="34">
        <v>80272.0</v>
      </c>
      <c r="F34" s="27" t="s">
        <v>52</v>
      </c>
      <c r="G34" s="27">
        <v>36.0</v>
      </c>
      <c r="H34" s="27">
        <v>3.0</v>
      </c>
      <c r="I34" s="27">
        <v>1.0</v>
      </c>
      <c r="J34" s="27">
        <v>40.0</v>
      </c>
      <c r="K34" s="27"/>
      <c r="L34" s="27"/>
      <c r="M34" s="27"/>
      <c r="N34" s="27"/>
      <c r="O34" s="45" t="str">
        <f t="shared" ref="O34:P34" si="21">IF(M34&gt;0,1,"")</f>
        <v/>
      </c>
      <c r="P34" s="45" t="str">
        <f t="shared" si="21"/>
        <v/>
      </c>
      <c r="Q34" s="45"/>
      <c r="R34" s="14" t="s">
        <v>2634</v>
      </c>
      <c r="S34" s="35" t="s">
        <v>929</v>
      </c>
      <c r="T34" s="35" t="s">
        <v>186</v>
      </c>
      <c r="U34" s="35" t="s">
        <v>28</v>
      </c>
      <c r="V34" s="144">
        <v>84124.0</v>
      </c>
      <c r="W34" s="35" t="s">
        <v>29</v>
      </c>
      <c r="X34" s="42"/>
      <c r="Y34" s="29" t="str">
        <f t="shared" si="3"/>
        <v/>
      </c>
      <c r="Z34" s="30"/>
      <c r="AA34" s="27"/>
      <c r="AB34" s="27" t="str">
        <f t="shared" si="4"/>
        <v/>
      </c>
      <c r="AC34" s="14" t="s">
        <v>4568</v>
      </c>
      <c r="AD34" s="31">
        <f t="shared" si="5"/>
        <v>990</v>
      </c>
      <c r="AE34" s="14">
        <v>1.0</v>
      </c>
      <c r="AF34" s="14"/>
      <c r="AG34" s="14"/>
      <c r="AH34" s="14"/>
      <c r="AI34" s="14"/>
      <c r="AJ34" s="14"/>
      <c r="AK34" s="14"/>
    </row>
    <row r="35" ht="14.25" customHeight="1">
      <c r="A35" s="14">
        <v>10.0</v>
      </c>
      <c r="B35" s="30">
        <v>44923.0</v>
      </c>
      <c r="C35" s="31">
        <f t="shared" si="2"/>
        <v>989</v>
      </c>
      <c r="D35" s="14" t="s">
        <v>3335</v>
      </c>
      <c r="E35" s="34">
        <v>92891.0</v>
      </c>
      <c r="F35" s="27" t="s">
        <v>52</v>
      </c>
      <c r="G35" s="27">
        <v>44.0</v>
      </c>
      <c r="H35" s="27">
        <v>4.0</v>
      </c>
      <c r="I35" s="27">
        <v>1.0</v>
      </c>
      <c r="J35" s="27">
        <v>49.0</v>
      </c>
      <c r="K35" s="27"/>
      <c r="L35" s="27"/>
      <c r="M35" s="27"/>
      <c r="N35" s="27"/>
      <c r="O35" s="45" t="str">
        <f t="shared" ref="O35:P35" si="22">IF(M35&gt;0,1,"")</f>
        <v/>
      </c>
      <c r="P35" s="45" t="str">
        <f t="shared" si="22"/>
        <v/>
      </c>
      <c r="Q35" s="45"/>
      <c r="R35" s="14" t="s">
        <v>1101</v>
      </c>
      <c r="S35" s="35" t="s">
        <v>1102</v>
      </c>
      <c r="T35" s="35" t="s">
        <v>641</v>
      </c>
      <c r="U35" s="35" t="s">
        <v>28</v>
      </c>
      <c r="V35" s="144">
        <v>84095.0</v>
      </c>
      <c r="W35" s="35" t="s">
        <v>29</v>
      </c>
      <c r="X35" s="42" t="s">
        <v>1642</v>
      </c>
      <c r="Y35" s="29">
        <f t="shared" si="3"/>
        <v>44923</v>
      </c>
      <c r="Z35" s="30"/>
      <c r="AA35" s="27"/>
      <c r="AB35" s="27">
        <f t="shared" si="4"/>
        <v>989</v>
      </c>
      <c r="AC35" s="14" t="s">
        <v>4569</v>
      </c>
      <c r="AD35" s="31">
        <f t="shared" si="5"/>
        <v>989</v>
      </c>
      <c r="AE35" s="14">
        <v>1.0</v>
      </c>
      <c r="AF35" s="14"/>
      <c r="AG35" s="14"/>
      <c r="AH35" s="14"/>
      <c r="AI35" s="14"/>
      <c r="AJ35" s="14"/>
      <c r="AK35" s="14"/>
    </row>
    <row r="36" ht="14.25" customHeight="1">
      <c r="A36" s="14">
        <v>12.0</v>
      </c>
      <c r="B36" s="127">
        <v>44924.0</v>
      </c>
      <c r="C36" s="128">
        <f t="shared" si="2"/>
        <v>988</v>
      </c>
      <c r="D36" s="94" t="s">
        <v>4570</v>
      </c>
      <c r="E36" s="94">
        <v>55895.0</v>
      </c>
      <c r="F36" s="97" t="s">
        <v>52</v>
      </c>
      <c r="G36" s="97">
        <v>56.0</v>
      </c>
      <c r="H36" s="97">
        <v>4.0</v>
      </c>
      <c r="I36" s="97">
        <v>1.0</v>
      </c>
      <c r="J36" s="97">
        <v>61.0</v>
      </c>
      <c r="K36" s="97"/>
      <c r="L36" s="97"/>
      <c r="M36" s="97"/>
      <c r="N36" s="97"/>
      <c r="O36" s="194" t="str">
        <f t="shared" ref="O36:P36" si="23">IF(M36&gt;0,1,"")</f>
        <v/>
      </c>
      <c r="P36" s="194" t="str">
        <f t="shared" si="23"/>
        <v/>
      </c>
      <c r="Q36" s="194"/>
      <c r="R36" s="94" t="s">
        <v>589</v>
      </c>
      <c r="S36" s="195" t="s">
        <v>590</v>
      </c>
      <c r="T36" s="195" t="s">
        <v>186</v>
      </c>
      <c r="U36" s="195" t="s">
        <v>28</v>
      </c>
      <c r="V36" s="196">
        <v>84116.0</v>
      </c>
      <c r="W36" s="195" t="s">
        <v>29</v>
      </c>
      <c r="X36" s="97"/>
      <c r="Y36" s="126" t="str">
        <f t="shared" si="3"/>
        <v/>
      </c>
      <c r="Z36" s="94"/>
      <c r="AA36" s="97"/>
      <c r="AB36" s="94" t="str">
        <f t="shared" si="4"/>
        <v/>
      </c>
      <c r="AC36" s="94" t="s">
        <v>4571</v>
      </c>
      <c r="AD36" s="128">
        <f t="shared" si="5"/>
        <v>988</v>
      </c>
      <c r="AE36" s="94">
        <v>1.0</v>
      </c>
      <c r="AF36" s="94"/>
    </row>
    <row r="37" ht="14.25" customHeight="1">
      <c r="A37" s="14"/>
      <c r="B37" s="30"/>
      <c r="C37" s="31"/>
      <c r="D37" s="14"/>
      <c r="F37" s="27"/>
      <c r="G37" s="27"/>
      <c r="H37" s="27"/>
      <c r="I37" s="27"/>
      <c r="J37" s="27"/>
      <c r="K37" s="27"/>
      <c r="L37" s="27"/>
      <c r="M37" s="27"/>
      <c r="N37" s="27"/>
      <c r="O37" s="45"/>
      <c r="P37" s="45"/>
      <c r="Q37" s="45"/>
      <c r="R37" s="14"/>
      <c r="S37" s="35"/>
      <c r="T37" s="35"/>
      <c r="U37" s="35"/>
      <c r="V37" s="144"/>
      <c r="W37" s="35"/>
      <c r="X37" s="27"/>
      <c r="Y37" s="29"/>
      <c r="Z37" s="14"/>
      <c r="AA37" s="27"/>
      <c r="AC37" s="14"/>
      <c r="AD37" s="31"/>
      <c r="AE37" s="14"/>
    </row>
    <row r="38" ht="14.25" customHeight="1">
      <c r="A38" s="14"/>
      <c r="B38" s="30"/>
      <c r="C38" s="31"/>
      <c r="D38" s="14"/>
      <c r="F38" s="27"/>
      <c r="G38" s="27"/>
      <c r="H38" s="27"/>
      <c r="I38" s="27"/>
      <c r="J38" s="27"/>
      <c r="K38" s="27"/>
      <c r="L38" s="27"/>
      <c r="M38" s="27"/>
      <c r="N38" s="27"/>
      <c r="O38" s="45"/>
      <c r="P38" s="45"/>
      <c r="Q38" s="45"/>
      <c r="R38" s="14"/>
      <c r="S38" s="35"/>
      <c r="T38" s="35"/>
      <c r="U38" s="35"/>
      <c r="V38" s="144"/>
      <c r="W38" s="35"/>
      <c r="X38" s="27"/>
      <c r="Y38" s="29"/>
      <c r="Z38" s="14"/>
      <c r="AA38" s="27"/>
      <c r="AC38" s="14"/>
      <c r="AD38" s="31"/>
      <c r="AE38" s="14"/>
    </row>
    <row r="39" ht="14.25" customHeight="1">
      <c r="A39" s="14"/>
      <c r="B39" s="127"/>
      <c r="C39" s="128"/>
      <c r="D39" s="94"/>
      <c r="E39" s="94"/>
      <c r="F39" s="97"/>
      <c r="G39" s="97"/>
      <c r="H39" s="97"/>
      <c r="I39" s="97"/>
      <c r="J39" s="97"/>
      <c r="K39" s="97"/>
      <c r="L39" s="97"/>
      <c r="M39" s="97"/>
      <c r="N39" s="97"/>
      <c r="O39" s="194"/>
      <c r="P39" s="194"/>
      <c r="Q39" s="194"/>
      <c r="R39" s="94"/>
      <c r="S39" s="195"/>
      <c r="T39" s="195"/>
      <c r="U39" s="195"/>
      <c r="V39" s="196"/>
      <c r="W39" s="195"/>
      <c r="X39" s="97"/>
      <c r="Y39" s="126"/>
      <c r="Z39" s="94"/>
      <c r="AA39" s="97"/>
      <c r="AB39" s="94"/>
      <c r="AC39" s="94"/>
      <c r="AD39" s="128"/>
      <c r="AE39" s="94"/>
      <c r="AF39" s="94"/>
    </row>
    <row r="40" ht="14.25" customHeight="1">
      <c r="A40" s="14">
        <v>8.0</v>
      </c>
      <c r="B40" s="30">
        <v>44935.0</v>
      </c>
      <c r="C40" s="31">
        <f t="shared" ref="C40:C73" si="25">B$3-B40</f>
        <v>977</v>
      </c>
      <c r="D40" s="14" t="s">
        <v>3310</v>
      </c>
      <c r="E40" s="34">
        <v>92635.0</v>
      </c>
      <c r="F40" s="27" t="s">
        <v>52</v>
      </c>
      <c r="G40" s="27">
        <v>32.0</v>
      </c>
      <c r="H40" s="27">
        <v>4.0</v>
      </c>
      <c r="I40" s="27">
        <v>1.0</v>
      </c>
      <c r="J40" s="27">
        <v>37.0</v>
      </c>
      <c r="K40" s="27"/>
      <c r="L40" s="27"/>
      <c r="M40" s="27"/>
      <c r="N40" s="27"/>
      <c r="O40" s="45" t="str">
        <f t="shared" ref="O40:P40" si="24">IF(M40&gt;0,1,"")</f>
        <v/>
      </c>
      <c r="P40" s="45" t="str">
        <f t="shared" si="24"/>
        <v/>
      </c>
      <c r="Q40" s="45"/>
      <c r="R40" s="14" t="s">
        <v>1067</v>
      </c>
      <c r="S40" s="35" t="s">
        <v>1266</v>
      </c>
      <c r="T40" s="35" t="s">
        <v>186</v>
      </c>
      <c r="U40" s="35" t="s">
        <v>28</v>
      </c>
      <c r="V40" s="144">
        <v>84102.0</v>
      </c>
      <c r="W40" s="35" t="s">
        <v>29</v>
      </c>
      <c r="X40" s="42" t="s">
        <v>1642</v>
      </c>
      <c r="Y40" s="29">
        <f t="shared" ref="Y40:Y43" si="27">IF(X40="V",B40,IF(X40="C",B40,""))</f>
        <v>44935</v>
      </c>
      <c r="Z40" s="30"/>
      <c r="AA40" s="27"/>
      <c r="AB40" s="27">
        <f t="shared" ref="AB40:AB43" si="28">IF(X40="V",B$3-Y40,IF(X40="C","",""))</f>
        <v>977</v>
      </c>
      <c r="AC40" s="14" t="s">
        <v>4572</v>
      </c>
      <c r="AD40" s="31">
        <f t="shared" ref="AD40:AD73" si="29">B$3-B40</f>
        <v>977</v>
      </c>
      <c r="AE40" s="14">
        <v>2.0</v>
      </c>
      <c r="AF40" s="14"/>
      <c r="AG40" s="14"/>
      <c r="AH40" s="14"/>
      <c r="AI40" s="14"/>
      <c r="AJ40" s="14"/>
      <c r="AK40" s="14"/>
    </row>
    <row r="41" ht="14.25" customHeight="1">
      <c r="A41" s="39">
        <v>8.0</v>
      </c>
      <c r="B41" s="37">
        <v>44944.0</v>
      </c>
      <c r="C41" s="38">
        <f t="shared" si="25"/>
        <v>968</v>
      </c>
      <c r="D41" s="39" t="s">
        <v>3388</v>
      </c>
      <c r="E41" s="39">
        <v>1234912.0</v>
      </c>
      <c r="F41" s="36" t="s">
        <v>52</v>
      </c>
      <c r="G41" s="36">
        <v>28.0</v>
      </c>
      <c r="H41" s="36">
        <v>4.0</v>
      </c>
      <c r="I41" s="36">
        <v>1.0</v>
      </c>
      <c r="J41" s="36">
        <v>33.0</v>
      </c>
      <c r="K41" s="36"/>
      <c r="L41" s="36"/>
      <c r="M41" s="36"/>
      <c r="N41" s="36"/>
      <c r="O41" s="36" t="str">
        <f t="shared" ref="O41:P41" si="26">IF(M41&gt;0,1,"")</f>
        <v/>
      </c>
      <c r="P41" s="36" t="str">
        <f t="shared" si="26"/>
        <v/>
      </c>
      <c r="Q41" s="36"/>
      <c r="R41" s="39" t="s">
        <v>1456</v>
      </c>
      <c r="S41" s="44" t="s">
        <v>1457</v>
      </c>
      <c r="T41" s="44" t="s">
        <v>114</v>
      </c>
      <c r="U41" s="44" t="s">
        <v>28</v>
      </c>
      <c r="V41" s="167">
        <v>84660.0</v>
      </c>
      <c r="W41" s="44" t="s">
        <v>35</v>
      </c>
      <c r="X41" s="36" t="s">
        <v>1642</v>
      </c>
      <c r="Y41" s="37">
        <f t="shared" si="27"/>
        <v>44944</v>
      </c>
      <c r="Z41" s="37"/>
      <c r="AA41" s="36"/>
      <c r="AB41" s="36">
        <f t="shared" si="28"/>
        <v>968</v>
      </c>
      <c r="AC41" s="146" t="s">
        <v>4573</v>
      </c>
      <c r="AD41" s="31">
        <f t="shared" si="29"/>
        <v>968</v>
      </c>
      <c r="AE41" s="14">
        <v>1.0</v>
      </c>
      <c r="AF41" s="14"/>
      <c r="AG41" s="56"/>
      <c r="AH41" s="56"/>
      <c r="AI41" s="14"/>
      <c r="AJ41" s="14"/>
      <c r="AK41" s="14"/>
    </row>
    <row r="42" ht="14.25" customHeight="1">
      <c r="A42" s="39">
        <v>8.0</v>
      </c>
      <c r="B42" s="37">
        <v>44945.0</v>
      </c>
      <c r="C42" s="38">
        <f t="shared" si="25"/>
        <v>967</v>
      </c>
      <c r="D42" s="39" t="s">
        <v>4574</v>
      </c>
      <c r="E42" s="39">
        <v>31198.0</v>
      </c>
      <c r="F42" s="36" t="s">
        <v>52</v>
      </c>
      <c r="G42" s="36">
        <v>26.0</v>
      </c>
      <c r="H42" s="36">
        <v>3.0</v>
      </c>
      <c r="I42" s="36">
        <v>1.0</v>
      </c>
      <c r="J42" s="36">
        <v>30.0</v>
      </c>
      <c r="K42" s="36"/>
      <c r="L42" s="36"/>
      <c r="M42" s="36"/>
      <c r="N42" s="36"/>
      <c r="O42" s="36" t="str">
        <f t="shared" ref="O42:P42" si="30">IF(M42&gt;0,1,"")</f>
        <v/>
      </c>
      <c r="P42" s="36" t="str">
        <f t="shared" si="30"/>
        <v/>
      </c>
      <c r="Q42" s="36"/>
      <c r="R42" s="39" t="s">
        <v>1570</v>
      </c>
      <c r="S42" s="44" t="s">
        <v>1571</v>
      </c>
      <c r="T42" s="44" t="s">
        <v>114</v>
      </c>
      <c r="U42" s="44" t="s">
        <v>28</v>
      </c>
      <c r="V42" s="167">
        <v>84660.0</v>
      </c>
      <c r="W42" s="44" t="s">
        <v>35</v>
      </c>
      <c r="X42" s="36"/>
      <c r="Y42" s="37" t="str">
        <f t="shared" si="27"/>
        <v/>
      </c>
      <c r="Z42" s="37"/>
      <c r="AA42" s="36"/>
      <c r="AB42" s="36" t="str">
        <f t="shared" si="28"/>
        <v/>
      </c>
      <c r="AC42" s="146" t="s">
        <v>4575</v>
      </c>
      <c r="AD42" s="31">
        <f t="shared" si="29"/>
        <v>967</v>
      </c>
      <c r="AE42" s="14">
        <v>1.0</v>
      </c>
      <c r="AF42" s="14"/>
      <c r="AG42" s="56"/>
      <c r="AH42" s="56"/>
      <c r="AI42" s="14"/>
      <c r="AJ42" s="14"/>
      <c r="AK42" s="14"/>
    </row>
    <row r="43" ht="14.25" customHeight="1">
      <c r="A43" s="14">
        <v>10.0</v>
      </c>
      <c r="B43" s="30">
        <v>44952.0</v>
      </c>
      <c r="C43" s="31">
        <f t="shared" si="25"/>
        <v>960</v>
      </c>
      <c r="D43" s="14" t="s">
        <v>4576</v>
      </c>
      <c r="E43" s="34">
        <v>103441.0</v>
      </c>
      <c r="F43" s="27" t="s">
        <v>52</v>
      </c>
      <c r="G43" s="27">
        <v>34.0</v>
      </c>
      <c r="H43" s="27">
        <v>3.0</v>
      </c>
      <c r="I43" s="27">
        <v>1.0</v>
      </c>
      <c r="J43" s="27">
        <v>38.0</v>
      </c>
      <c r="K43" s="27"/>
      <c r="L43" s="27"/>
      <c r="M43" s="27"/>
      <c r="N43" s="27"/>
      <c r="O43" s="45" t="str">
        <f t="shared" ref="O43:P43" si="31">IF(M43&gt;0,1,"")</f>
        <v/>
      </c>
      <c r="P43" s="45" t="str">
        <f t="shared" si="31"/>
        <v/>
      </c>
      <c r="Q43" s="45"/>
      <c r="R43" s="14" t="s">
        <v>4577</v>
      </c>
      <c r="S43" s="35" t="s">
        <v>1191</v>
      </c>
      <c r="T43" s="35" t="s">
        <v>292</v>
      </c>
      <c r="U43" s="35" t="s">
        <v>28</v>
      </c>
      <c r="V43" s="144">
        <v>84128.0</v>
      </c>
      <c r="W43" s="35" t="s">
        <v>29</v>
      </c>
      <c r="X43" s="42"/>
      <c r="Y43" s="29" t="str">
        <f t="shared" si="27"/>
        <v/>
      </c>
      <c r="Z43" s="30"/>
      <c r="AA43" s="27"/>
      <c r="AB43" s="27" t="str">
        <f t="shared" si="28"/>
        <v/>
      </c>
      <c r="AC43" s="14" t="s">
        <v>4578</v>
      </c>
      <c r="AD43" s="31">
        <f t="shared" si="29"/>
        <v>960</v>
      </c>
      <c r="AE43" s="14">
        <v>2.0</v>
      </c>
      <c r="AF43" s="14"/>
      <c r="AG43" s="14"/>
      <c r="AH43" s="14"/>
      <c r="AI43" s="14"/>
      <c r="AJ43" s="14"/>
      <c r="AK43" s="14"/>
    </row>
    <row r="44" ht="14.25" customHeight="1">
      <c r="A44" s="14"/>
      <c r="B44" s="37">
        <v>44985.0</v>
      </c>
      <c r="C44" s="38">
        <f t="shared" si="25"/>
        <v>927</v>
      </c>
      <c r="D44" s="39" t="s">
        <v>3474</v>
      </c>
      <c r="E44" s="39">
        <v>29617.0</v>
      </c>
      <c r="F44" s="36" t="s">
        <v>52</v>
      </c>
      <c r="G44" s="36">
        <v>54.0</v>
      </c>
      <c r="H44" s="36">
        <v>4.0</v>
      </c>
      <c r="I44" s="36">
        <v>1.0</v>
      </c>
      <c r="J44" s="36">
        <v>59.0</v>
      </c>
      <c r="K44" s="36"/>
      <c r="L44" s="36"/>
      <c r="M44" s="36"/>
      <c r="N44" s="36"/>
      <c r="O44" s="36" t="str">
        <f t="shared" ref="O44:P44" si="32">IF(M44&gt;0,1,"")</f>
        <v/>
      </c>
      <c r="P44" s="36" t="str">
        <f t="shared" si="32"/>
        <v/>
      </c>
      <c r="Q44" s="36"/>
      <c r="R44" s="39" t="s">
        <v>1113</v>
      </c>
      <c r="S44" s="44" t="s">
        <v>1114</v>
      </c>
      <c r="T44" s="44" t="s">
        <v>243</v>
      </c>
      <c r="U44" s="44" t="s">
        <v>28</v>
      </c>
      <c r="V44" s="167">
        <v>84062.0</v>
      </c>
      <c r="W44" s="44" t="s">
        <v>35</v>
      </c>
      <c r="X44" s="42"/>
      <c r="Y44" s="29"/>
      <c r="Z44" s="30"/>
      <c r="AA44" s="27"/>
      <c r="AC44" s="146" t="s">
        <v>4579</v>
      </c>
      <c r="AD44" s="31">
        <f t="shared" si="29"/>
        <v>927</v>
      </c>
      <c r="AE44" s="14">
        <v>2.0</v>
      </c>
    </row>
    <row r="45" ht="14.25" customHeight="1">
      <c r="A45" s="14"/>
      <c r="B45" s="37">
        <v>44985.0</v>
      </c>
      <c r="C45" s="38">
        <f t="shared" si="25"/>
        <v>927</v>
      </c>
      <c r="D45" s="39" t="s">
        <v>4580</v>
      </c>
      <c r="E45" s="39">
        <v>75754.0</v>
      </c>
      <c r="F45" s="36" t="s">
        <v>52</v>
      </c>
      <c r="G45" s="36">
        <v>24.0</v>
      </c>
      <c r="H45" s="36">
        <v>4.0</v>
      </c>
      <c r="I45" s="36">
        <v>1.0</v>
      </c>
      <c r="J45" s="36">
        <v>29.0</v>
      </c>
      <c r="K45" s="36"/>
      <c r="L45" s="36"/>
      <c r="M45" s="36"/>
      <c r="N45" s="36"/>
      <c r="O45" s="36" t="str">
        <f t="shared" ref="O45:P45" si="33">IF(M45&gt;0,1,"")</f>
        <v/>
      </c>
      <c r="P45" s="36" t="str">
        <f t="shared" si="33"/>
        <v/>
      </c>
      <c r="Q45" s="36"/>
      <c r="R45" s="39" t="s">
        <v>1246</v>
      </c>
      <c r="S45" s="44" t="s">
        <v>1248</v>
      </c>
      <c r="T45" s="44" t="s">
        <v>243</v>
      </c>
      <c r="U45" s="44" t="s">
        <v>28</v>
      </c>
      <c r="V45" s="167">
        <v>84062.0</v>
      </c>
      <c r="W45" s="44" t="s">
        <v>35</v>
      </c>
      <c r="X45" s="42"/>
      <c r="Y45" s="29"/>
      <c r="Z45" s="30"/>
      <c r="AA45" s="27"/>
      <c r="AC45" s="146" t="s">
        <v>4581</v>
      </c>
      <c r="AD45" s="31">
        <f t="shared" si="29"/>
        <v>927</v>
      </c>
      <c r="AE45" s="14">
        <v>3.0</v>
      </c>
    </row>
    <row r="46" ht="14.25" customHeight="1">
      <c r="A46" s="39">
        <v>8.0</v>
      </c>
      <c r="B46" s="37">
        <v>44986.0</v>
      </c>
      <c r="C46" s="31">
        <f t="shared" si="25"/>
        <v>926</v>
      </c>
      <c r="D46" s="39" t="s">
        <v>4582</v>
      </c>
      <c r="E46" s="39">
        <v>46062.0</v>
      </c>
      <c r="F46" s="36" t="s">
        <v>52</v>
      </c>
      <c r="G46" s="36">
        <v>16.0</v>
      </c>
      <c r="H46" s="36">
        <v>3.0</v>
      </c>
      <c r="I46" s="36">
        <v>1.0</v>
      </c>
      <c r="J46" s="36">
        <v>20.0</v>
      </c>
      <c r="O46" s="14"/>
      <c r="P46" s="14"/>
      <c r="Q46" s="14"/>
      <c r="R46" s="39" t="s">
        <v>4583</v>
      </c>
      <c r="S46" s="44" t="s">
        <v>1254</v>
      </c>
      <c r="T46" s="39" t="s">
        <v>48</v>
      </c>
      <c r="U46" s="39" t="s">
        <v>28</v>
      </c>
      <c r="V46" s="81">
        <v>84601.0</v>
      </c>
      <c r="W46" s="39" t="s">
        <v>35</v>
      </c>
      <c r="X46" s="36"/>
      <c r="Y46" s="37" t="str">
        <f t="shared" ref="Y46:Y53" si="35">IF(X46="V",B46,IF(X46="C",B46,""))</f>
        <v/>
      </c>
      <c r="Z46" s="37"/>
      <c r="AA46" s="36"/>
      <c r="AB46" s="36" t="str">
        <f t="shared" ref="AB46:AB53" si="36">IF(X46="V",B$3-Y46,IF(X46="C","",""))</f>
        <v/>
      </c>
      <c r="AC46" s="146" t="s">
        <v>4584</v>
      </c>
      <c r="AD46" s="31">
        <f t="shared" si="29"/>
        <v>926</v>
      </c>
      <c r="AE46" s="14">
        <v>1.0</v>
      </c>
      <c r="AF46" s="14"/>
      <c r="AG46" s="14"/>
      <c r="AH46" s="14"/>
      <c r="AI46" s="14"/>
      <c r="AJ46" s="14"/>
      <c r="AK46" s="14"/>
    </row>
    <row r="47" ht="14.25" customHeight="1">
      <c r="A47" s="14">
        <v>10.0</v>
      </c>
      <c r="B47" s="30">
        <v>44993.0</v>
      </c>
      <c r="C47" s="31">
        <f t="shared" si="25"/>
        <v>919</v>
      </c>
      <c r="D47" s="14" t="s">
        <v>4585</v>
      </c>
      <c r="E47" s="34">
        <v>63743.0</v>
      </c>
      <c r="F47" s="27" t="s">
        <v>52</v>
      </c>
      <c r="G47" s="27">
        <v>32.0</v>
      </c>
      <c r="H47" s="27">
        <v>3.0</v>
      </c>
      <c r="I47" s="27">
        <v>1.0</v>
      </c>
      <c r="J47" s="27">
        <v>36.0</v>
      </c>
      <c r="K47" s="27"/>
      <c r="L47" s="27"/>
      <c r="M47" s="27"/>
      <c r="N47" s="27"/>
      <c r="O47" s="45" t="str">
        <f t="shared" ref="O47:P47" si="34">IF(M47&gt;0,1,"")</f>
        <v/>
      </c>
      <c r="P47" s="45" t="str">
        <f t="shared" si="34"/>
        <v/>
      </c>
      <c r="Q47" s="45"/>
      <c r="R47" s="14" t="s">
        <v>902</v>
      </c>
      <c r="S47" s="35" t="s">
        <v>1412</v>
      </c>
      <c r="T47" s="35" t="s">
        <v>731</v>
      </c>
      <c r="U47" s="35" t="s">
        <v>28</v>
      </c>
      <c r="V47" s="144">
        <v>84123.0</v>
      </c>
      <c r="W47" s="35" t="s">
        <v>29</v>
      </c>
      <c r="X47" s="42"/>
      <c r="Y47" s="29" t="str">
        <f t="shared" si="35"/>
        <v/>
      </c>
      <c r="Z47" s="30"/>
      <c r="AA47" s="27"/>
      <c r="AB47" s="27" t="str">
        <f t="shared" si="36"/>
        <v/>
      </c>
      <c r="AC47" s="14" t="s">
        <v>4586</v>
      </c>
      <c r="AD47" s="31">
        <f t="shared" si="29"/>
        <v>919</v>
      </c>
      <c r="AE47" s="14">
        <v>1.0</v>
      </c>
      <c r="AF47" s="14"/>
      <c r="AG47" s="59"/>
      <c r="AH47" s="59"/>
      <c r="AI47" s="14"/>
      <c r="AJ47" s="14"/>
      <c r="AK47" s="14"/>
    </row>
    <row r="48" ht="14.25" customHeight="1">
      <c r="A48" s="32">
        <v>6.0</v>
      </c>
      <c r="B48" s="46">
        <v>44999.0</v>
      </c>
      <c r="C48" s="31">
        <f t="shared" si="25"/>
        <v>913</v>
      </c>
      <c r="D48" s="32" t="s">
        <v>4587</v>
      </c>
      <c r="E48" s="32">
        <v>7347.0</v>
      </c>
      <c r="F48" s="48" t="s">
        <v>52</v>
      </c>
      <c r="G48" s="48">
        <v>14.0</v>
      </c>
      <c r="H48" s="48">
        <v>4.0</v>
      </c>
      <c r="I48" s="48">
        <v>1.0</v>
      </c>
      <c r="J48" s="48">
        <v>19.0</v>
      </c>
      <c r="K48" s="48"/>
      <c r="L48" s="48"/>
      <c r="M48" s="48"/>
      <c r="N48" s="48"/>
      <c r="O48" s="45" t="str">
        <f t="shared" ref="O48:P48" si="37">IF(M48&gt;0,1,"")</f>
        <v/>
      </c>
      <c r="P48" s="45" t="str">
        <f t="shared" si="37"/>
        <v/>
      </c>
      <c r="Q48" s="45"/>
      <c r="R48" s="32" t="s">
        <v>71</v>
      </c>
      <c r="S48" s="32" t="s">
        <v>73</v>
      </c>
      <c r="T48" s="32" t="s">
        <v>74</v>
      </c>
      <c r="U48" s="32" t="s">
        <v>28</v>
      </c>
      <c r="V48" s="84">
        <v>84022.0</v>
      </c>
      <c r="W48" s="32" t="s">
        <v>75</v>
      </c>
      <c r="X48" s="48"/>
      <c r="Y48" s="46" t="str">
        <f t="shared" si="35"/>
        <v/>
      </c>
      <c r="Z48" s="46"/>
      <c r="AA48" s="32"/>
      <c r="AB48" s="48" t="str">
        <f t="shared" si="36"/>
        <v/>
      </c>
      <c r="AC48" s="51" t="s">
        <v>4588</v>
      </c>
      <c r="AD48" s="31">
        <f t="shared" si="29"/>
        <v>913</v>
      </c>
      <c r="AE48" s="14">
        <v>1.0</v>
      </c>
      <c r="AF48" s="53"/>
      <c r="AG48" s="14"/>
      <c r="AH48" s="14"/>
      <c r="AI48" s="14"/>
      <c r="AJ48" s="14"/>
      <c r="AK48" s="14"/>
    </row>
    <row r="49" ht="14.25" customHeight="1">
      <c r="A49" s="14">
        <v>12.0</v>
      </c>
      <c r="B49" s="30">
        <v>45001.0</v>
      </c>
      <c r="C49" s="31">
        <f t="shared" si="25"/>
        <v>911</v>
      </c>
      <c r="D49" s="14" t="s">
        <v>4589</v>
      </c>
      <c r="E49" s="34">
        <v>66012.0</v>
      </c>
      <c r="F49" s="27" t="s">
        <v>52</v>
      </c>
      <c r="G49" s="27">
        <v>24.0</v>
      </c>
      <c r="H49" s="27">
        <v>3.0</v>
      </c>
      <c r="I49" s="27">
        <v>1.0</v>
      </c>
      <c r="J49" s="27">
        <v>28.0</v>
      </c>
      <c r="K49" s="27"/>
      <c r="L49" s="27"/>
      <c r="M49" s="27"/>
      <c r="N49" s="27"/>
      <c r="O49" s="45" t="str">
        <f t="shared" ref="O49:P49" si="38">IF(M49&gt;0,1,"")</f>
        <v/>
      </c>
      <c r="P49" s="45" t="str">
        <f t="shared" si="38"/>
        <v/>
      </c>
      <c r="Q49" s="45"/>
      <c r="R49" s="14" t="s">
        <v>1538</v>
      </c>
      <c r="S49" s="35" t="s">
        <v>1539</v>
      </c>
      <c r="T49" s="35" t="s">
        <v>453</v>
      </c>
      <c r="U49" s="35" t="s">
        <v>28</v>
      </c>
      <c r="V49" s="144">
        <v>84084.0</v>
      </c>
      <c r="W49" s="35" t="s">
        <v>29</v>
      </c>
      <c r="X49" s="42"/>
      <c r="Y49" s="29" t="str">
        <f t="shared" si="35"/>
        <v/>
      </c>
      <c r="Z49" s="30"/>
      <c r="AA49" s="27"/>
      <c r="AB49" s="27" t="str">
        <f t="shared" si="36"/>
        <v/>
      </c>
      <c r="AC49" s="14" t="s">
        <v>4590</v>
      </c>
      <c r="AD49" s="31">
        <f t="shared" si="29"/>
        <v>911</v>
      </c>
      <c r="AE49" s="14">
        <v>2.0</v>
      </c>
      <c r="AF49" s="14"/>
      <c r="AG49" s="14"/>
      <c r="AH49" s="14"/>
      <c r="AI49" s="14"/>
      <c r="AJ49" s="14"/>
      <c r="AK49" s="14"/>
    </row>
    <row r="50" ht="14.25" customHeight="1">
      <c r="A50" s="14">
        <v>20.0</v>
      </c>
      <c r="B50" s="30">
        <v>45006.0</v>
      </c>
      <c r="C50" s="31">
        <f t="shared" si="25"/>
        <v>906</v>
      </c>
      <c r="D50" s="14" t="s">
        <v>3466</v>
      </c>
      <c r="E50" s="34">
        <v>122517.0</v>
      </c>
      <c r="F50" s="27" t="s">
        <v>52</v>
      </c>
      <c r="G50" s="27">
        <v>100.0</v>
      </c>
      <c r="H50" s="27">
        <v>5.0</v>
      </c>
      <c r="I50" s="27">
        <v>2.0</v>
      </c>
      <c r="J50" s="27">
        <v>107.0</v>
      </c>
      <c r="K50" s="27"/>
      <c r="L50" s="27"/>
      <c r="M50" s="27"/>
      <c r="N50" s="27"/>
      <c r="O50" s="45" t="str">
        <f t="shared" ref="O50:P50" si="39">IF(M50&gt;0,1,"")</f>
        <v/>
      </c>
      <c r="P50" s="45" t="str">
        <f t="shared" si="39"/>
        <v/>
      </c>
      <c r="Q50" s="45"/>
      <c r="R50" s="14" t="s">
        <v>1491</v>
      </c>
      <c r="S50" s="35" t="s">
        <v>1492</v>
      </c>
      <c r="T50" s="35" t="s">
        <v>186</v>
      </c>
      <c r="U50" s="35" t="s">
        <v>28</v>
      </c>
      <c r="V50" s="144">
        <v>84119.0</v>
      </c>
      <c r="W50" s="35" t="s">
        <v>29</v>
      </c>
      <c r="X50" s="42" t="s">
        <v>1642</v>
      </c>
      <c r="Y50" s="29">
        <f t="shared" si="35"/>
        <v>45006</v>
      </c>
      <c r="Z50" s="30"/>
      <c r="AA50" s="27"/>
      <c r="AB50" s="27">
        <f t="shared" si="36"/>
        <v>906</v>
      </c>
      <c r="AC50" s="14" t="s">
        <v>4591</v>
      </c>
      <c r="AD50" s="31">
        <f t="shared" si="29"/>
        <v>906</v>
      </c>
      <c r="AE50" s="14">
        <v>2.0</v>
      </c>
      <c r="AF50" s="14"/>
      <c r="AG50" s="14"/>
      <c r="AH50" s="14"/>
      <c r="AI50" s="14"/>
      <c r="AJ50" s="14"/>
      <c r="AK50" s="14"/>
    </row>
    <row r="51" ht="14.25" customHeight="1">
      <c r="A51" s="14">
        <v>10.0</v>
      </c>
      <c r="B51" s="30">
        <v>45013.0</v>
      </c>
      <c r="C51" s="31">
        <f t="shared" si="25"/>
        <v>899</v>
      </c>
      <c r="D51" s="14" t="s">
        <v>4592</v>
      </c>
      <c r="E51" s="34">
        <v>22717.0</v>
      </c>
      <c r="F51" s="27" t="s">
        <v>52</v>
      </c>
      <c r="G51" s="27">
        <v>36.0</v>
      </c>
      <c r="H51" s="27">
        <v>4.0</v>
      </c>
      <c r="I51" s="27">
        <v>1.0</v>
      </c>
      <c r="J51" s="27">
        <v>41.0</v>
      </c>
      <c r="K51" s="27"/>
      <c r="L51" s="27"/>
      <c r="M51" s="27"/>
      <c r="N51" s="27"/>
      <c r="O51" s="45" t="str">
        <f t="shared" ref="O51:P51" si="40">IF(M51&gt;0,1,"")</f>
        <v/>
      </c>
      <c r="P51" s="45" t="str">
        <f t="shared" si="40"/>
        <v/>
      </c>
      <c r="Q51" s="45"/>
      <c r="R51" s="14" t="s">
        <v>1342</v>
      </c>
      <c r="S51" s="35" t="s">
        <v>1343</v>
      </c>
      <c r="T51" s="35" t="s">
        <v>453</v>
      </c>
      <c r="U51" s="35" t="s">
        <v>28</v>
      </c>
      <c r="V51" s="144">
        <v>84084.0</v>
      </c>
      <c r="W51" s="35" t="s">
        <v>29</v>
      </c>
      <c r="X51" s="42"/>
      <c r="Y51" s="29" t="str">
        <f t="shared" si="35"/>
        <v/>
      </c>
      <c r="Z51" s="30"/>
      <c r="AA51" s="27"/>
      <c r="AB51" s="27" t="str">
        <f t="shared" si="36"/>
        <v/>
      </c>
      <c r="AC51" s="14" t="s">
        <v>4579</v>
      </c>
      <c r="AD51" s="31">
        <f t="shared" si="29"/>
        <v>899</v>
      </c>
      <c r="AE51" s="14">
        <v>1.0</v>
      </c>
      <c r="AF51" s="14"/>
      <c r="AG51" s="14"/>
      <c r="AH51" s="14"/>
      <c r="AI51" s="14"/>
      <c r="AJ51" s="14"/>
      <c r="AK51" s="14"/>
    </row>
    <row r="52" ht="14.25" customHeight="1">
      <c r="A52" s="39">
        <v>16.0</v>
      </c>
      <c r="B52" s="37">
        <v>45015.0</v>
      </c>
      <c r="C52" s="38">
        <f t="shared" si="25"/>
        <v>897</v>
      </c>
      <c r="D52" s="39" t="s">
        <v>4593</v>
      </c>
      <c r="E52" s="39">
        <v>116514.0</v>
      </c>
      <c r="F52" s="36" t="s">
        <v>52</v>
      </c>
      <c r="G52" s="36">
        <v>80.0</v>
      </c>
      <c r="H52" s="36">
        <v>4.0</v>
      </c>
      <c r="I52" s="36">
        <v>2.0</v>
      </c>
      <c r="J52" s="36">
        <v>86.0</v>
      </c>
      <c r="K52" s="36"/>
      <c r="L52" s="36"/>
      <c r="M52" s="36"/>
      <c r="N52" s="36"/>
      <c r="O52" s="36" t="str">
        <f t="shared" ref="O52:P52" si="41">IF(M52&gt;0,1,"")</f>
        <v/>
      </c>
      <c r="P52" s="36" t="str">
        <f t="shared" si="41"/>
        <v/>
      </c>
      <c r="Q52" s="36"/>
      <c r="R52" s="39" t="s">
        <v>1732</v>
      </c>
      <c r="S52" s="44" t="s">
        <v>1733</v>
      </c>
      <c r="T52" s="44" t="s">
        <v>243</v>
      </c>
      <c r="U52" s="44" t="s">
        <v>28</v>
      </c>
      <c r="V52" s="167">
        <v>84062.0</v>
      </c>
      <c r="W52" s="44" t="s">
        <v>35</v>
      </c>
      <c r="X52" s="36" t="s">
        <v>64</v>
      </c>
      <c r="Y52" s="37">
        <f t="shared" si="35"/>
        <v>45015</v>
      </c>
      <c r="Z52" s="37">
        <v>44636.0</v>
      </c>
      <c r="AA52" s="36" t="s">
        <v>2857</v>
      </c>
      <c r="AB52" s="36" t="str">
        <f t="shared" si="36"/>
        <v/>
      </c>
      <c r="AC52" s="146" t="s">
        <v>4543</v>
      </c>
      <c r="AD52" s="31">
        <f t="shared" si="29"/>
        <v>897</v>
      </c>
      <c r="AE52" s="14">
        <v>1.0</v>
      </c>
      <c r="AF52" s="14"/>
      <c r="AG52" s="56"/>
      <c r="AH52" s="56"/>
      <c r="AI52" s="14"/>
      <c r="AJ52" s="14"/>
      <c r="AK52" s="14"/>
    </row>
    <row r="53" ht="14.25" customHeight="1">
      <c r="A53" s="14">
        <v>12.0</v>
      </c>
      <c r="B53" s="30">
        <v>45054.0</v>
      </c>
      <c r="C53" s="31">
        <f t="shared" si="25"/>
        <v>858</v>
      </c>
      <c r="D53" s="14" t="s">
        <v>3550</v>
      </c>
      <c r="E53" s="34">
        <v>117483.0</v>
      </c>
      <c r="F53" s="27" t="s">
        <v>52</v>
      </c>
      <c r="G53" s="27">
        <v>40.0</v>
      </c>
      <c r="H53" s="27">
        <v>3.0</v>
      </c>
      <c r="I53" s="27">
        <v>1.0</v>
      </c>
      <c r="J53" s="27">
        <v>44.0</v>
      </c>
      <c r="K53" s="27"/>
      <c r="L53" s="27"/>
      <c r="M53" s="27"/>
      <c r="N53" s="27"/>
      <c r="O53" s="45" t="str">
        <f t="shared" ref="O53:P53" si="42">IF(M53&gt;0,1,"")</f>
        <v/>
      </c>
      <c r="P53" s="45" t="str">
        <f t="shared" si="42"/>
        <v/>
      </c>
      <c r="Q53" s="45"/>
      <c r="R53" s="14" t="s">
        <v>1555</v>
      </c>
      <c r="S53" s="35" t="s">
        <v>1556</v>
      </c>
      <c r="T53" s="35" t="s">
        <v>641</v>
      </c>
      <c r="U53" s="35" t="s">
        <v>28</v>
      </c>
      <c r="V53" s="144">
        <v>84095.0</v>
      </c>
      <c r="W53" s="35" t="s">
        <v>29</v>
      </c>
      <c r="X53" s="42" t="s">
        <v>1642</v>
      </c>
      <c r="Y53" s="29">
        <f t="shared" si="35"/>
        <v>45054</v>
      </c>
      <c r="Z53" s="30"/>
      <c r="AA53" s="27"/>
      <c r="AB53" s="27">
        <f t="shared" si="36"/>
        <v>858</v>
      </c>
      <c r="AC53" s="14" t="s">
        <v>4594</v>
      </c>
      <c r="AD53" s="31">
        <f t="shared" si="29"/>
        <v>858</v>
      </c>
      <c r="AE53" s="14">
        <v>3.0</v>
      </c>
      <c r="AF53" s="14"/>
      <c r="AG53" s="14"/>
      <c r="AH53" s="14"/>
      <c r="AI53" s="14"/>
      <c r="AJ53" s="14"/>
      <c r="AK53" s="14"/>
    </row>
    <row r="54" ht="14.25" customHeight="1">
      <c r="A54" s="14"/>
      <c r="B54" s="46">
        <v>45063.0</v>
      </c>
      <c r="C54" s="31">
        <f t="shared" si="25"/>
        <v>849</v>
      </c>
      <c r="D54" s="32" t="s">
        <v>3628</v>
      </c>
      <c r="E54" s="32">
        <v>80091.0</v>
      </c>
      <c r="F54" s="48" t="s">
        <v>52</v>
      </c>
      <c r="G54" s="48">
        <v>74.0</v>
      </c>
      <c r="H54" s="48">
        <v>4.0</v>
      </c>
      <c r="I54" s="48">
        <v>1.0</v>
      </c>
      <c r="J54" s="48">
        <v>79.0</v>
      </c>
      <c r="K54" s="48"/>
      <c r="L54" s="48"/>
      <c r="M54" s="48"/>
      <c r="N54" s="48"/>
      <c r="O54" s="45" t="str">
        <f t="shared" ref="O54:P54" si="43">IF(M54&gt;0,1,"")</f>
        <v/>
      </c>
      <c r="P54" s="45" t="str">
        <f t="shared" si="43"/>
        <v/>
      </c>
      <c r="Q54" s="45"/>
      <c r="R54" s="32" t="s">
        <v>1985</v>
      </c>
      <c r="S54" s="32" t="s">
        <v>1986</v>
      </c>
      <c r="T54" s="32" t="s">
        <v>362</v>
      </c>
      <c r="U54" s="32" t="s">
        <v>28</v>
      </c>
      <c r="V54" s="84">
        <v>84074.0</v>
      </c>
      <c r="W54" s="32" t="s">
        <v>75</v>
      </c>
      <c r="X54" s="42"/>
      <c r="Y54" s="29"/>
      <c r="Z54" s="30"/>
      <c r="AA54" s="27"/>
      <c r="AC54" s="51" t="s">
        <v>4595</v>
      </c>
      <c r="AD54" s="31">
        <f t="shared" si="29"/>
        <v>849</v>
      </c>
      <c r="AE54" s="14">
        <v>4.0</v>
      </c>
    </row>
    <row r="55" ht="14.25" customHeight="1">
      <c r="A55" s="14">
        <v>6.0</v>
      </c>
      <c r="B55" s="30">
        <v>45064.0</v>
      </c>
      <c r="C55" s="31">
        <f t="shared" si="25"/>
        <v>848</v>
      </c>
      <c r="D55" s="14" t="s">
        <v>4596</v>
      </c>
      <c r="E55" s="34">
        <v>52205.0</v>
      </c>
      <c r="F55" s="27" t="s">
        <v>52</v>
      </c>
      <c r="G55" s="27">
        <v>20.0</v>
      </c>
      <c r="H55" s="27">
        <v>3.0</v>
      </c>
      <c r="I55" s="27">
        <v>1.0</v>
      </c>
      <c r="J55" s="27">
        <v>24.0</v>
      </c>
      <c r="K55" s="27"/>
      <c r="L55" s="27"/>
      <c r="M55" s="27"/>
      <c r="N55" s="27"/>
      <c r="O55" s="45" t="str">
        <f t="shared" ref="O55:P55" si="44">IF(M55&gt;0,1,"")</f>
        <v/>
      </c>
      <c r="P55" s="45" t="str">
        <f t="shared" si="44"/>
        <v/>
      </c>
      <c r="Q55" s="45"/>
      <c r="R55" s="14" t="s">
        <v>1509</v>
      </c>
      <c r="S55" s="35" t="s">
        <v>1510</v>
      </c>
      <c r="T55" s="35" t="s">
        <v>200</v>
      </c>
      <c r="U55" s="35" t="s">
        <v>28</v>
      </c>
      <c r="V55" s="144">
        <v>84121.0</v>
      </c>
      <c r="W55" s="35" t="s">
        <v>29</v>
      </c>
      <c r="X55" s="42"/>
      <c r="Y55" s="29" t="str">
        <f t="shared" ref="Y55:Y62" si="45">IF(X55="V",B55,IF(X55="C",B55,""))</f>
        <v/>
      </c>
      <c r="Z55" s="30"/>
      <c r="AA55" s="27"/>
      <c r="AB55" s="27" t="str">
        <f t="shared" ref="AB55:AB62" si="46">IF(X55="V",B$3-Y55,IF(X55="C","",""))</f>
        <v/>
      </c>
      <c r="AC55" s="14" t="s">
        <v>4597</v>
      </c>
      <c r="AD55" s="31">
        <f t="shared" si="29"/>
        <v>848</v>
      </c>
      <c r="AE55" s="14">
        <v>2.0</v>
      </c>
      <c r="AF55" s="14"/>
      <c r="AG55" s="14"/>
      <c r="AH55" s="14"/>
      <c r="AI55" s="14"/>
      <c r="AJ55" s="14"/>
      <c r="AK55" s="14"/>
    </row>
    <row r="56" ht="14.25" customHeight="1">
      <c r="A56" s="39">
        <v>10.0</v>
      </c>
      <c r="B56" s="37">
        <v>45069.0</v>
      </c>
      <c r="C56" s="38">
        <f t="shared" si="25"/>
        <v>843</v>
      </c>
      <c r="D56" s="39" t="s">
        <v>4598</v>
      </c>
      <c r="E56" s="40">
        <v>1.2237029E7</v>
      </c>
      <c r="F56" s="36" t="s">
        <v>52</v>
      </c>
      <c r="G56" s="36">
        <v>34.0</v>
      </c>
      <c r="H56" s="36">
        <v>3.0</v>
      </c>
      <c r="I56" s="36">
        <v>1.0</v>
      </c>
      <c r="J56" s="36">
        <v>38.0</v>
      </c>
      <c r="O56" s="14"/>
      <c r="P56" s="14"/>
      <c r="Q56" s="14"/>
      <c r="R56" s="39" t="s">
        <v>1776</v>
      </c>
      <c r="S56" s="39" t="s">
        <v>1777</v>
      </c>
      <c r="T56" s="39" t="s">
        <v>205</v>
      </c>
      <c r="U56" s="39" t="s">
        <v>28</v>
      </c>
      <c r="V56" s="81">
        <v>84005.0</v>
      </c>
      <c r="W56" s="39" t="s">
        <v>35</v>
      </c>
      <c r="X56" s="36"/>
      <c r="Y56" s="37" t="str">
        <f t="shared" si="45"/>
        <v/>
      </c>
      <c r="Z56" s="37"/>
      <c r="AA56" s="36"/>
      <c r="AB56" s="36" t="str">
        <f t="shared" si="46"/>
        <v/>
      </c>
      <c r="AC56" s="14" t="s">
        <v>4599</v>
      </c>
      <c r="AD56" s="31">
        <f t="shared" si="29"/>
        <v>843</v>
      </c>
      <c r="AE56" s="14">
        <v>2.0</v>
      </c>
      <c r="AF56" s="14"/>
      <c r="AG56" s="14"/>
      <c r="AH56" s="14"/>
      <c r="AI56" s="14"/>
      <c r="AJ56" s="14"/>
      <c r="AK56" s="14"/>
    </row>
    <row r="57" ht="14.25" customHeight="1">
      <c r="A57" s="14">
        <v>12.0</v>
      </c>
      <c r="B57" s="30">
        <v>45071.0</v>
      </c>
      <c r="C57" s="31">
        <f t="shared" si="25"/>
        <v>841</v>
      </c>
      <c r="D57" s="14" t="s">
        <v>4600</v>
      </c>
      <c r="E57" s="34">
        <v>112355.0</v>
      </c>
      <c r="F57" s="27" t="s">
        <v>52</v>
      </c>
      <c r="G57" s="27">
        <v>40.0</v>
      </c>
      <c r="H57" s="27">
        <v>3.0</v>
      </c>
      <c r="I57" s="27">
        <v>1.0</v>
      </c>
      <c r="J57" s="27">
        <v>44.0</v>
      </c>
      <c r="K57" s="27"/>
      <c r="L57" s="27"/>
      <c r="M57" s="27"/>
      <c r="N57" s="27"/>
      <c r="O57" s="45" t="str">
        <f t="shared" ref="O57:P57" si="47">IF(M57&gt;0,1,"")</f>
        <v/>
      </c>
      <c r="P57" s="45" t="str">
        <f t="shared" si="47"/>
        <v/>
      </c>
      <c r="Q57" s="45"/>
      <c r="R57" s="14" t="s">
        <v>4601</v>
      </c>
      <c r="S57" s="35" t="s">
        <v>4602</v>
      </c>
      <c r="T57" s="35" t="s">
        <v>641</v>
      </c>
      <c r="U57" s="35" t="s">
        <v>28</v>
      </c>
      <c r="V57" s="144">
        <v>84095.0</v>
      </c>
      <c r="W57" s="35" t="s">
        <v>29</v>
      </c>
      <c r="X57" s="42"/>
      <c r="Y57" s="29" t="str">
        <f t="shared" si="45"/>
        <v/>
      </c>
      <c r="Z57" s="30"/>
      <c r="AA57" s="27"/>
      <c r="AB57" s="27" t="str">
        <f t="shared" si="46"/>
        <v/>
      </c>
      <c r="AC57" s="14" t="s">
        <v>4603</v>
      </c>
      <c r="AD57" s="31">
        <f t="shared" si="29"/>
        <v>841</v>
      </c>
      <c r="AE57" s="14">
        <v>1.0</v>
      </c>
      <c r="AF57" s="56"/>
      <c r="AG57" s="14"/>
      <c r="AH57" s="14"/>
      <c r="AI57" s="14"/>
      <c r="AJ57" s="14"/>
      <c r="AK57" s="14"/>
    </row>
    <row r="58" ht="14.25" customHeight="1">
      <c r="A58" s="39">
        <v>20.0</v>
      </c>
      <c r="B58" s="37">
        <v>45077.0</v>
      </c>
      <c r="C58" s="31">
        <f t="shared" si="25"/>
        <v>835</v>
      </c>
      <c r="D58" s="39" t="s">
        <v>3654</v>
      </c>
      <c r="E58" s="39">
        <v>103241.0</v>
      </c>
      <c r="F58" s="36" t="s">
        <v>52</v>
      </c>
      <c r="G58" s="36">
        <v>88.0</v>
      </c>
      <c r="H58" s="36">
        <v>4.0</v>
      </c>
      <c r="I58" s="36">
        <v>1.0</v>
      </c>
      <c r="J58" s="36">
        <v>93.0</v>
      </c>
      <c r="O58" s="14"/>
      <c r="P58" s="14"/>
      <c r="Q58" s="14"/>
      <c r="R58" s="39" t="s">
        <v>1396</v>
      </c>
      <c r="S58" s="39" t="s">
        <v>1397</v>
      </c>
      <c r="T58" s="39" t="s">
        <v>48</v>
      </c>
      <c r="U58" s="39" t="s">
        <v>28</v>
      </c>
      <c r="V58" s="81">
        <v>84601.0</v>
      </c>
      <c r="W58" s="39" t="s">
        <v>35</v>
      </c>
      <c r="X58" s="36" t="s">
        <v>1642</v>
      </c>
      <c r="Y58" s="37">
        <f t="shared" si="45"/>
        <v>45077</v>
      </c>
      <c r="Z58" s="37"/>
      <c r="AA58" s="36"/>
      <c r="AB58" s="36">
        <f t="shared" si="46"/>
        <v>835</v>
      </c>
      <c r="AC58" s="146" t="s">
        <v>4604</v>
      </c>
      <c r="AD58" s="31">
        <f t="shared" si="29"/>
        <v>835</v>
      </c>
      <c r="AE58" s="14">
        <v>1.0</v>
      </c>
      <c r="AF58" s="14"/>
      <c r="AG58" s="14"/>
      <c r="AH58" s="14"/>
      <c r="AI58" s="14"/>
      <c r="AJ58" s="14"/>
      <c r="AK58" s="14"/>
    </row>
    <row r="59" ht="14.25" customHeight="1">
      <c r="A59" s="14">
        <v>8.0</v>
      </c>
      <c r="B59" s="30">
        <v>45079.0</v>
      </c>
      <c r="C59" s="31">
        <f t="shared" si="25"/>
        <v>833</v>
      </c>
      <c r="D59" s="14" t="s">
        <v>3602</v>
      </c>
      <c r="E59" s="34">
        <v>1.223352E7</v>
      </c>
      <c r="F59" s="27" t="s">
        <v>52</v>
      </c>
      <c r="G59" s="27">
        <v>28.0</v>
      </c>
      <c r="H59" s="27">
        <v>3.0</v>
      </c>
      <c r="I59" s="27">
        <v>1.0</v>
      </c>
      <c r="J59" s="27">
        <v>32.0</v>
      </c>
      <c r="K59" s="27"/>
      <c r="L59" s="27"/>
      <c r="M59" s="27"/>
      <c r="N59" s="27"/>
      <c r="O59" s="45" t="str">
        <f t="shared" ref="O59:P59" si="48">IF(M59&gt;0,1,"")</f>
        <v/>
      </c>
      <c r="P59" s="45" t="str">
        <f t="shared" si="48"/>
        <v/>
      </c>
      <c r="Q59" s="45"/>
      <c r="R59" s="14" t="s">
        <v>1786</v>
      </c>
      <c r="S59" s="14" t="s">
        <v>1787</v>
      </c>
      <c r="T59" s="14" t="s">
        <v>186</v>
      </c>
      <c r="U59" s="14" t="s">
        <v>28</v>
      </c>
      <c r="V59" s="66">
        <v>84106.0</v>
      </c>
      <c r="W59" s="14" t="s">
        <v>29</v>
      </c>
      <c r="X59" s="27" t="s">
        <v>1642</v>
      </c>
      <c r="Y59" s="30">
        <f t="shared" si="45"/>
        <v>45079</v>
      </c>
      <c r="Z59" s="30"/>
      <c r="AA59" s="27"/>
      <c r="AB59" s="27">
        <f t="shared" si="46"/>
        <v>833</v>
      </c>
      <c r="AC59" s="14" t="s">
        <v>4605</v>
      </c>
      <c r="AD59" s="31">
        <f t="shared" si="29"/>
        <v>833</v>
      </c>
      <c r="AE59" s="14">
        <v>1.0</v>
      </c>
      <c r="AF59" s="14"/>
      <c r="AG59" s="14"/>
      <c r="AH59" s="14"/>
      <c r="AI59" s="14"/>
      <c r="AJ59" s="14"/>
      <c r="AK59" s="14"/>
    </row>
    <row r="60" ht="14.25" customHeight="1">
      <c r="A60" s="14">
        <v>10.0</v>
      </c>
      <c r="B60" s="30">
        <v>45083.0</v>
      </c>
      <c r="C60" s="31">
        <f t="shared" si="25"/>
        <v>829</v>
      </c>
      <c r="D60" s="14" t="s">
        <v>4606</v>
      </c>
      <c r="E60" s="34">
        <v>115262.0</v>
      </c>
      <c r="F60" s="27" t="s">
        <v>52</v>
      </c>
      <c r="G60" s="27">
        <v>34.0</v>
      </c>
      <c r="H60" s="27">
        <v>3.0</v>
      </c>
      <c r="I60" s="27">
        <v>1.0</v>
      </c>
      <c r="J60" s="27">
        <v>38.0</v>
      </c>
      <c r="K60" s="27"/>
      <c r="L60" s="27"/>
      <c r="M60" s="27"/>
      <c r="N60" s="27"/>
      <c r="O60" s="45" t="str">
        <f t="shared" ref="O60:P60" si="49">IF(M60&gt;0,1,"")</f>
        <v/>
      </c>
      <c r="P60" s="45" t="str">
        <f t="shared" si="49"/>
        <v/>
      </c>
      <c r="Q60" s="45"/>
      <c r="R60" s="14" t="s">
        <v>1797</v>
      </c>
      <c r="S60" s="35" t="s">
        <v>1798</v>
      </c>
      <c r="T60" s="35" t="s">
        <v>108</v>
      </c>
      <c r="U60" s="35" t="s">
        <v>28</v>
      </c>
      <c r="V60" s="144">
        <v>84020.0</v>
      </c>
      <c r="W60" s="35" t="s">
        <v>29</v>
      </c>
      <c r="X60" s="42"/>
      <c r="Y60" s="29" t="str">
        <f t="shared" si="45"/>
        <v/>
      </c>
      <c r="Z60" s="30"/>
      <c r="AA60" s="27"/>
      <c r="AB60" s="27" t="str">
        <f t="shared" si="46"/>
        <v/>
      </c>
      <c r="AC60" s="14" t="s">
        <v>4607</v>
      </c>
      <c r="AD60" s="31">
        <f t="shared" si="29"/>
        <v>829</v>
      </c>
      <c r="AE60" s="14">
        <v>3.0</v>
      </c>
      <c r="AF60" s="53"/>
      <c r="AG60" s="14"/>
      <c r="AH60" s="14"/>
      <c r="AI60" s="14"/>
      <c r="AJ60" s="14"/>
      <c r="AK60" s="14"/>
    </row>
    <row r="61" ht="14.25" customHeight="1">
      <c r="A61" s="14">
        <v>10.0</v>
      </c>
      <c r="B61" s="30">
        <v>45099.0</v>
      </c>
      <c r="C61" s="31">
        <f t="shared" si="25"/>
        <v>813</v>
      </c>
      <c r="D61" s="14" t="s">
        <v>3625</v>
      </c>
      <c r="E61" s="34">
        <v>50120.0</v>
      </c>
      <c r="F61" s="27" t="s">
        <v>52</v>
      </c>
      <c r="G61" s="27">
        <v>50.0</v>
      </c>
      <c r="H61" s="27">
        <v>4.0</v>
      </c>
      <c r="I61" s="27">
        <v>2.0</v>
      </c>
      <c r="J61" s="27">
        <v>56.0</v>
      </c>
      <c r="K61" s="27"/>
      <c r="L61" s="27"/>
      <c r="M61" s="27"/>
      <c r="N61" s="27"/>
      <c r="O61" s="45" t="str">
        <f t="shared" ref="O61:P61" si="50">IF(M61&gt;0,1,"")</f>
        <v/>
      </c>
      <c r="P61" s="45" t="str">
        <f t="shared" si="50"/>
        <v/>
      </c>
      <c r="Q61" s="45"/>
      <c r="R61" s="14" t="s">
        <v>1712</v>
      </c>
      <c r="S61" s="14" t="s">
        <v>1713</v>
      </c>
      <c r="T61" s="14" t="s">
        <v>292</v>
      </c>
      <c r="U61" s="14" t="s">
        <v>28</v>
      </c>
      <c r="V61" s="66">
        <v>84119.0</v>
      </c>
      <c r="W61" s="14" t="s">
        <v>29</v>
      </c>
      <c r="X61" s="27" t="s">
        <v>1642</v>
      </c>
      <c r="Y61" s="30">
        <f t="shared" si="45"/>
        <v>45099</v>
      </c>
      <c r="Z61" s="30"/>
      <c r="AA61" s="27"/>
      <c r="AB61" s="27">
        <f t="shared" si="46"/>
        <v>813</v>
      </c>
      <c r="AC61" s="145" t="s">
        <v>4553</v>
      </c>
      <c r="AD61" s="31">
        <f t="shared" si="29"/>
        <v>813</v>
      </c>
      <c r="AE61" s="14">
        <v>1.0</v>
      </c>
      <c r="AF61" s="14"/>
      <c r="AG61" s="14"/>
      <c r="AH61" s="14"/>
      <c r="AI61" s="14"/>
      <c r="AJ61" s="14"/>
      <c r="AK61" s="14"/>
    </row>
    <row r="62" ht="14.25" customHeight="1">
      <c r="A62" s="14">
        <v>12.0</v>
      </c>
      <c r="B62" s="30">
        <v>45155.0</v>
      </c>
      <c r="C62" s="31">
        <f t="shared" si="25"/>
        <v>757</v>
      </c>
      <c r="D62" s="14" t="s">
        <v>4608</v>
      </c>
      <c r="E62" s="34">
        <v>1.2236029E7</v>
      </c>
      <c r="F62" s="27" t="s">
        <v>52</v>
      </c>
      <c r="G62" s="27">
        <v>40.0</v>
      </c>
      <c r="H62" s="27">
        <v>3.0</v>
      </c>
      <c r="I62" s="27">
        <v>1.0</v>
      </c>
      <c r="J62" s="27">
        <v>44.0</v>
      </c>
      <c r="K62" s="27"/>
      <c r="L62" s="27"/>
      <c r="M62" s="27"/>
      <c r="N62" s="27"/>
      <c r="O62" s="45" t="str">
        <f t="shared" ref="O62:P62" si="51">IF(M62&gt;0,1,"")</f>
        <v/>
      </c>
      <c r="P62" s="45" t="str">
        <f t="shared" si="51"/>
        <v/>
      </c>
      <c r="Q62" s="45"/>
      <c r="R62" s="14" t="s">
        <v>4609</v>
      </c>
      <c r="S62" s="35" t="s">
        <v>1764</v>
      </c>
      <c r="T62" s="35" t="s">
        <v>453</v>
      </c>
      <c r="U62" s="35" t="s">
        <v>28</v>
      </c>
      <c r="V62" s="144">
        <v>84088.0</v>
      </c>
      <c r="W62" s="35" t="s">
        <v>29</v>
      </c>
      <c r="X62" s="42"/>
      <c r="Y62" s="29" t="str">
        <f t="shared" si="45"/>
        <v/>
      </c>
      <c r="Z62" s="30"/>
      <c r="AA62" s="27"/>
      <c r="AB62" s="27" t="str">
        <f t="shared" si="46"/>
        <v/>
      </c>
      <c r="AC62" s="14" t="s">
        <v>4562</v>
      </c>
      <c r="AD62" s="31">
        <f t="shared" si="29"/>
        <v>757</v>
      </c>
      <c r="AE62" s="14">
        <v>1.0</v>
      </c>
      <c r="AF62" s="14"/>
      <c r="AG62" s="56"/>
      <c r="AH62" s="56"/>
      <c r="AI62" s="14"/>
      <c r="AJ62" s="14"/>
      <c r="AK62" s="14"/>
    </row>
    <row r="63" ht="14.25" customHeight="1">
      <c r="A63" s="14"/>
      <c r="B63" s="149">
        <v>45184.0</v>
      </c>
      <c r="C63" s="150">
        <f t="shared" si="25"/>
        <v>728</v>
      </c>
      <c r="D63" s="157" t="s">
        <v>4610</v>
      </c>
      <c r="E63" s="56">
        <v>123121.0</v>
      </c>
      <c r="F63" s="151" t="s">
        <v>52</v>
      </c>
      <c r="G63" s="154">
        <v>14.0</v>
      </c>
      <c r="H63" s="154">
        <v>3.0</v>
      </c>
      <c r="I63" s="154">
        <v>2.0</v>
      </c>
      <c r="J63" s="154">
        <v>19.0</v>
      </c>
      <c r="K63" s="154"/>
      <c r="L63" s="154"/>
      <c r="M63" s="154"/>
      <c r="N63" s="154"/>
      <c r="O63" s="151"/>
      <c r="P63" s="151"/>
      <c r="Q63" s="151"/>
      <c r="R63" s="158" t="s">
        <v>4611</v>
      </c>
      <c r="S63" s="159" t="s">
        <v>4612</v>
      </c>
      <c r="T63" s="56" t="s">
        <v>4613</v>
      </c>
      <c r="U63" s="56" t="s">
        <v>28</v>
      </c>
      <c r="V63" s="86">
        <v>84017.0</v>
      </c>
      <c r="W63" s="67" t="s">
        <v>2094</v>
      </c>
      <c r="X63" s="42"/>
      <c r="Y63" s="29"/>
      <c r="Z63" s="30"/>
      <c r="AA63" s="27"/>
      <c r="AC63" s="14" t="s">
        <v>4614</v>
      </c>
      <c r="AD63" s="31">
        <f t="shared" si="29"/>
        <v>728</v>
      </c>
      <c r="AE63" s="14">
        <v>1.0</v>
      </c>
    </row>
    <row r="64" ht="14.25" customHeight="1">
      <c r="A64" s="56">
        <v>8.0</v>
      </c>
      <c r="B64" s="149">
        <v>45184.0</v>
      </c>
      <c r="C64" s="150">
        <f t="shared" si="25"/>
        <v>728</v>
      </c>
      <c r="D64" s="157" t="s">
        <v>4615</v>
      </c>
      <c r="E64" s="56">
        <v>4782.0</v>
      </c>
      <c r="F64" s="151" t="s">
        <v>52</v>
      </c>
      <c r="G64" s="154">
        <v>20.0</v>
      </c>
      <c r="H64" s="154">
        <v>4.0</v>
      </c>
      <c r="I64" s="154">
        <v>1.0</v>
      </c>
      <c r="J64" s="154">
        <v>25.0</v>
      </c>
      <c r="K64" s="154"/>
      <c r="L64" s="154"/>
      <c r="M64" s="154"/>
      <c r="N64" s="154"/>
      <c r="O64" s="151"/>
      <c r="P64" s="151"/>
      <c r="Q64" s="151"/>
      <c r="R64" s="158" t="s">
        <v>4616</v>
      </c>
      <c r="S64" s="159" t="s">
        <v>4617</v>
      </c>
      <c r="T64" s="56" t="s">
        <v>2597</v>
      </c>
      <c r="U64" s="56" t="s">
        <v>28</v>
      </c>
      <c r="V64" s="86">
        <v>84036.0</v>
      </c>
      <c r="W64" s="67" t="s">
        <v>2094</v>
      </c>
      <c r="X64" s="152"/>
      <c r="Y64" s="153" t="str">
        <f t="shared" ref="Y64:Y73" si="53">IF(X64="V",B64,IF(X64="C",B64,""))</f>
        <v/>
      </c>
      <c r="Z64" s="149"/>
      <c r="AA64" s="151"/>
      <c r="AB64" s="151" t="str">
        <f t="shared" ref="AB64:AB73" si="54">IF(X64="V",B$3-Y64,IF(X64="C","",""))</f>
        <v/>
      </c>
      <c r="AC64" s="56" t="s">
        <v>4540</v>
      </c>
      <c r="AD64" s="31">
        <f t="shared" si="29"/>
        <v>728</v>
      </c>
      <c r="AE64" s="14">
        <v>1.0</v>
      </c>
      <c r="AF64" s="62"/>
      <c r="AG64" s="14"/>
      <c r="AH64" s="14"/>
      <c r="AI64" s="14"/>
      <c r="AJ64" s="14"/>
      <c r="AK64" s="14"/>
    </row>
    <row r="65" ht="14.25" customHeight="1">
      <c r="A65" s="32">
        <v>6.0</v>
      </c>
      <c r="B65" s="46">
        <v>45187.0</v>
      </c>
      <c r="C65" s="47">
        <f t="shared" si="25"/>
        <v>725</v>
      </c>
      <c r="D65" s="32" t="s">
        <v>4618</v>
      </c>
      <c r="E65" s="32">
        <v>95858.0</v>
      </c>
      <c r="F65" s="48" t="s">
        <v>52</v>
      </c>
      <c r="G65" s="48">
        <v>18.0</v>
      </c>
      <c r="H65" s="48">
        <v>3.0</v>
      </c>
      <c r="I65" s="48">
        <v>1.0</v>
      </c>
      <c r="J65" s="48">
        <v>22.0</v>
      </c>
      <c r="K65" s="48"/>
      <c r="L65" s="48"/>
      <c r="M65" s="48"/>
      <c r="N65" s="48"/>
      <c r="O65" s="45" t="str">
        <f t="shared" ref="O65:P65" si="52">IF(M65&gt;0,1,"")</f>
        <v/>
      </c>
      <c r="P65" s="45" t="str">
        <f t="shared" si="52"/>
        <v/>
      </c>
      <c r="Q65" s="45"/>
      <c r="R65" s="32" t="s">
        <v>357</v>
      </c>
      <c r="S65" s="51" t="s">
        <v>358</v>
      </c>
      <c r="T65" s="51" t="s">
        <v>351</v>
      </c>
      <c r="U65" s="51" t="s">
        <v>28</v>
      </c>
      <c r="V65" s="84">
        <v>84083.0</v>
      </c>
      <c r="W65" s="51" t="s">
        <v>75</v>
      </c>
      <c r="X65" s="55"/>
      <c r="Y65" s="46" t="str">
        <f t="shared" si="53"/>
        <v/>
      </c>
      <c r="Z65" s="46"/>
      <c r="AA65" s="48"/>
      <c r="AB65" s="48" t="str">
        <f t="shared" si="54"/>
        <v/>
      </c>
      <c r="AC65" s="32" t="s">
        <v>4619</v>
      </c>
      <c r="AD65" s="31">
        <f t="shared" si="29"/>
        <v>725</v>
      </c>
      <c r="AE65" s="14">
        <v>2.0</v>
      </c>
      <c r="AF65" s="14"/>
      <c r="AG65" s="14"/>
      <c r="AH65" s="14"/>
      <c r="AI65" s="14"/>
      <c r="AJ65" s="14"/>
      <c r="AK65" s="14"/>
    </row>
    <row r="66" ht="14.25" customHeight="1">
      <c r="A66" s="14">
        <v>4.0</v>
      </c>
      <c r="B66" s="30">
        <v>45196.0</v>
      </c>
      <c r="C66" s="31">
        <f t="shared" si="25"/>
        <v>716</v>
      </c>
      <c r="D66" s="14" t="s">
        <v>3778</v>
      </c>
      <c r="E66" s="34">
        <v>32258.0</v>
      </c>
      <c r="F66" s="27" t="s">
        <v>52</v>
      </c>
      <c r="G66" s="27">
        <v>12.0</v>
      </c>
      <c r="H66" s="27">
        <v>3.0</v>
      </c>
      <c r="I66" s="27">
        <v>1.0</v>
      </c>
      <c r="J66" s="27">
        <v>16.0</v>
      </c>
      <c r="K66" s="27"/>
      <c r="L66" s="27"/>
      <c r="M66" s="27"/>
      <c r="N66" s="27"/>
      <c r="O66" s="45" t="str">
        <f t="shared" ref="O66:P66" si="55">IF(M66&gt;0,1,"")</f>
        <v/>
      </c>
      <c r="P66" s="45" t="str">
        <f t="shared" si="55"/>
        <v/>
      </c>
      <c r="Q66" s="45"/>
      <c r="R66" s="14" t="s">
        <v>4620</v>
      </c>
      <c r="S66" s="35" t="s">
        <v>3780</v>
      </c>
      <c r="T66" s="35" t="s">
        <v>731</v>
      </c>
      <c r="U66" s="35" t="s">
        <v>28</v>
      </c>
      <c r="V66" s="144">
        <v>84107.0</v>
      </c>
      <c r="W66" s="35" t="s">
        <v>29</v>
      </c>
      <c r="X66" s="42" t="s">
        <v>1642</v>
      </c>
      <c r="Y66" s="29">
        <f t="shared" si="53"/>
        <v>45196</v>
      </c>
      <c r="Z66" s="30"/>
      <c r="AA66" s="27"/>
      <c r="AB66" s="27">
        <f t="shared" si="54"/>
        <v>716</v>
      </c>
      <c r="AC66" s="14" t="s">
        <v>4621</v>
      </c>
      <c r="AD66" s="31">
        <f t="shared" si="29"/>
        <v>716</v>
      </c>
      <c r="AE66" s="14">
        <v>2.0</v>
      </c>
      <c r="AF66" s="14"/>
      <c r="AG66" s="14"/>
      <c r="AH66" s="14"/>
      <c r="AI66" s="56"/>
      <c r="AJ66" s="56"/>
      <c r="AK66" s="56"/>
    </row>
    <row r="67" ht="14.25" customHeight="1">
      <c r="A67" s="39">
        <v>12.0</v>
      </c>
      <c r="B67" s="37">
        <v>45201.0</v>
      </c>
      <c r="C67" s="38">
        <f t="shared" si="25"/>
        <v>711</v>
      </c>
      <c r="D67" s="39" t="s">
        <v>4622</v>
      </c>
      <c r="E67" s="40">
        <v>102731.0</v>
      </c>
      <c r="F67" s="36" t="s">
        <v>52</v>
      </c>
      <c r="G67" s="36">
        <v>40.0</v>
      </c>
      <c r="H67" s="36">
        <v>3.0</v>
      </c>
      <c r="I67" s="36">
        <v>1.0</v>
      </c>
      <c r="J67" s="36">
        <v>44.0</v>
      </c>
      <c r="O67" s="14"/>
      <c r="P67" s="14"/>
      <c r="Q67" s="14"/>
      <c r="R67" s="39" t="s">
        <v>177</v>
      </c>
      <c r="S67" s="39" t="s">
        <v>178</v>
      </c>
      <c r="T67" s="39" t="s">
        <v>179</v>
      </c>
      <c r="U67" s="39" t="s">
        <v>28</v>
      </c>
      <c r="V67" s="81">
        <v>84043.0</v>
      </c>
      <c r="W67" s="39" t="s">
        <v>35</v>
      </c>
      <c r="X67" s="36"/>
      <c r="Y67" s="37" t="str">
        <f t="shared" si="53"/>
        <v/>
      </c>
      <c r="Z67" s="37"/>
      <c r="AA67" s="36"/>
      <c r="AB67" s="36" t="str">
        <f t="shared" si="54"/>
        <v/>
      </c>
      <c r="AC67" s="146" t="s">
        <v>4623</v>
      </c>
      <c r="AD67" s="31">
        <f t="shared" si="29"/>
        <v>711</v>
      </c>
      <c r="AE67" s="14">
        <v>1.0</v>
      </c>
      <c r="AF67" s="14"/>
      <c r="AG67" s="14"/>
      <c r="AH67" s="14"/>
      <c r="AI67" s="14"/>
      <c r="AJ67" s="14"/>
      <c r="AK67" s="14"/>
    </row>
    <row r="68" ht="14.25" customHeight="1">
      <c r="A68" s="14">
        <v>8.0</v>
      </c>
      <c r="B68" s="30">
        <v>45222.0</v>
      </c>
      <c r="C68" s="31">
        <f t="shared" si="25"/>
        <v>690</v>
      </c>
      <c r="D68" s="14" t="s">
        <v>4624</v>
      </c>
      <c r="E68" s="34">
        <v>216675.0</v>
      </c>
      <c r="F68" s="27" t="s">
        <v>52</v>
      </c>
      <c r="G68" s="27">
        <v>28.0</v>
      </c>
      <c r="H68" s="27">
        <v>3.0</v>
      </c>
      <c r="I68" s="27">
        <v>1.0</v>
      </c>
      <c r="J68" s="27">
        <v>32.0</v>
      </c>
      <c r="K68" s="27"/>
      <c r="L68" s="27"/>
      <c r="M68" s="27"/>
      <c r="N68" s="27"/>
      <c r="O68" s="45" t="str">
        <f t="shared" ref="O68:P68" si="56">IF(M68&gt;0,1,"")</f>
        <v/>
      </c>
      <c r="P68" s="45" t="str">
        <f t="shared" si="56"/>
        <v/>
      </c>
      <c r="Q68" s="45"/>
      <c r="R68" s="14" t="s">
        <v>416</v>
      </c>
      <c r="S68" s="35" t="s">
        <v>417</v>
      </c>
      <c r="T68" s="35" t="s">
        <v>418</v>
      </c>
      <c r="U68" s="35" t="s">
        <v>28</v>
      </c>
      <c r="V68" s="144">
        <v>84117.0</v>
      </c>
      <c r="W68" s="35" t="s">
        <v>29</v>
      </c>
      <c r="X68" s="42"/>
      <c r="Y68" s="29" t="str">
        <f t="shared" si="53"/>
        <v/>
      </c>
      <c r="Z68" s="30"/>
      <c r="AA68" s="42"/>
      <c r="AB68" s="27" t="str">
        <f t="shared" si="54"/>
        <v/>
      </c>
      <c r="AC68" s="35" t="s">
        <v>4625</v>
      </c>
      <c r="AD68" s="31">
        <f t="shared" si="29"/>
        <v>690</v>
      </c>
      <c r="AE68" s="14">
        <v>1.0</v>
      </c>
      <c r="AF68" s="14"/>
      <c r="AG68" s="14"/>
      <c r="AH68" s="14"/>
      <c r="AI68" s="56"/>
      <c r="AJ68" s="56"/>
      <c r="AK68" s="56"/>
    </row>
    <row r="69" ht="14.25" customHeight="1">
      <c r="A69" s="39">
        <v>8.0</v>
      </c>
      <c r="B69" s="37">
        <v>45224.0</v>
      </c>
      <c r="C69" s="38">
        <f t="shared" si="25"/>
        <v>688</v>
      </c>
      <c r="D69" s="39" t="s">
        <v>4626</v>
      </c>
      <c r="E69" s="40">
        <v>1.223344E7</v>
      </c>
      <c r="F69" s="36" t="s">
        <v>52</v>
      </c>
      <c r="G69" s="36">
        <v>26.0</v>
      </c>
      <c r="H69" s="36">
        <v>3.0</v>
      </c>
      <c r="I69" s="36">
        <v>1.0</v>
      </c>
      <c r="J69" s="36">
        <v>30.0</v>
      </c>
      <c r="O69" s="14"/>
      <c r="P69" s="14"/>
      <c r="Q69" s="14"/>
      <c r="R69" s="39" t="s">
        <v>2620</v>
      </c>
      <c r="S69" s="39" t="s">
        <v>282</v>
      </c>
      <c r="T69" s="39" t="s">
        <v>283</v>
      </c>
      <c r="U69" s="39" t="s">
        <v>28</v>
      </c>
      <c r="V69" s="81">
        <v>84042.0</v>
      </c>
      <c r="W69" s="39" t="s">
        <v>35</v>
      </c>
      <c r="X69" s="36"/>
      <c r="Y69" s="37" t="str">
        <f t="shared" si="53"/>
        <v/>
      </c>
      <c r="Z69" s="37"/>
      <c r="AA69" s="36"/>
      <c r="AB69" s="36" t="str">
        <f t="shared" si="54"/>
        <v/>
      </c>
      <c r="AC69" s="35" t="s">
        <v>4627</v>
      </c>
      <c r="AD69" s="31">
        <f t="shared" si="29"/>
        <v>688</v>
      </c>
      <c r="AE69" s="14">
        <v>2.0</v>
      </c>
      <c r="AF69" s="14"/>
      <c r="AG69" s="14"/>
      <c r="AH69" s="14"/>
      <c r="AI69" s="14"/>
      <c r="AJ69" s="14"/>
      <c r="AK69" s="14"/>
    </row>
    <row r="70" ht="14.25" customHeight="1">
      <c r="A70" s="39">
        <v>8.0</v>
      </c>
      <c r="B70" s="37">
        <v>45230.0</v>
      </c>
      <c r="C70" s="38">
        <f t="shared" si="25"/>
        <v>682</v>
      </c>
      <c r="D70" s="39" t="s">
        <v>4628</v>
      </c>
      <c r="E70" s="40">
        <v>115544.0</v>
      </c>
      <c r="F70" s="36" t="s">
        <v>52</v>
      </c>
      <c r="G70" s="36">
        <v>28.0</v>
      </c>
      <c r="H70" s="36">
        <v>3.0</v>
      </c>
      <c r="I70" s="36">
        <v>1.0</v>
      </c>
      <c r="J70" s="36">
        <v>32.0</v>
      </c>
      <c r="O70" s="14"/>
      <c r="P70" s="14"/>
      <c r="Q70" s="14"/>
      <c r="R70" s="39" t="s">
        <v>346</v>
      </c>
      <c r="S70" s="39" t="s">
        <v>347</v>
      </c>
      <c r="T70" s="39" t="s">
        <v>179</v>
      </c>
      <c r="U70" s="39" t="s">
        <v>28</v>
      </c>
      <c r="V70" s="81">
        <v>84043.0</v>
      </c>
      <c r="W70" s="39" t="s">
        <v>35</v>
      </c>
      <c r="X70" s="36"/>
      <c r="Y70" s="37" t="str">
        <f t="shared" si="53"/>
        <v/>
      </c>
      <c r="Z70" s="37"/>
      <c r="AA70" s="36"/>
      <c r="AB70" s="36" t="str">
        <f t="shared" si="54"/>
        <v/>
      </c>
      <c r="AC70" s="35" t="s">
        <v>4629</v>
      </c>
      <c r="AD70" s="31">
        <f t="shared" si="29"/>
        <v>682</v>
      </c>
      <c r="AE70" s="14">
        <v>2.0</v>
      </c>
      <c r="AF70" s="14"/>
      <c r="AG70" s="14"/>
      <c r="AH70" s="14"/>
      <c r="AI70" s="14"/>
      <c r="AJ70" s="14"/>
      <c r="AK70" s="14"/>
    </row>
    <row r="71" ht="14.25" customHeight="1">
      <c r="A71" s="14">
        <v>8.0</v>
      </c>
      <c r="B71" s="30">
        <v>45247.0</v>
      </c>
      <c r="C71" s="31">
        <f t="shared" si="25"/>
        <v>665</v>
      </c>
      <c r="D71" s="14" t="s">
        <v>4630</v>
      </c>
      <c r="E71" s="34">
        <v>87332.0</v>
      </c>
      <c r="F71" s="27" t="s">
        <v>52</v>
      </c>
      <c r="G71" s="27">
        <v>28.0</v>
      </c>
      <c r="H71" s="27">
        <v>3.0</v>
      </c>
      <c r="I71" s="27">
        <v>1.0</v>
      </c>
      <c r="J71" s="27">
        <v>32.0</v>
      </c>
      <c r="K71" s="27"/>
      <c r="L71" s="27"/>
      <c r="M71" s="27"/>
      <c r="N71" s="27"/>
      <c r="O71" s="45" t="str">
        <f t="shared" ref="O71:P71" si="57">IF(M71&gt;0,1,"")</f>
        <v/>
      </c>
      <c r="P71" s="45" t="str">
        <f t="shared" si="57"/>
        <v/>
      </c>
      <c r="Q71" s="45"/>
      <c r="R71" s="14" t="s">
        <v>77</v>
      </c>
      <c r="S71" s="35" t="s">
        <v>653</v>
      </c>
      <c r="T71" s="35" t="s">
        <v>186</v>
      </c>
      <c r="U71" s="35" t="s">
        <v>28</v>
      </c>
      <c r="V71" s="144">
        <v>84104.0</v>
      </c>
      <c r="W71" s="35" t="s">
        <v>29</v>
      </c>
      <c r="X71" s="42"/>
      <c r="Y71" s="29" t="str">
        <f t="shared" si="53"/>
        <v/>
      </c>
      <c r="Z71" s="30"/>
      <c r="AA71" s="27"/>
      <c r="AB71" s="27" t="str">
        <f t="shared" si="54"/>
        <v/>
      </c>
      <c r="AC71" s="14" t="s">
        <v>4631</v>
      </c>
      <c r="AD71" s="31">
        <f t="shared" si="29"/>
        <v>665</v>
      </c>
      <c r="AE71" s="14">
        <v>1.0</v>
      </c>
      <c r="AF71" s="14"/>
      <c r="AG71" s="14"/>
      <c r="AH71" s="14"/>
      <c r="AI71" s="14"/>
      <c r="AJ71" s="14"/>
      <c r="AK71" s="14"/>
    </row>
    <row r="72" ht="14.25" customHeight="1">
      <c r="A72" s="14">
        <v>12.0</v>
      </c>
      <c r="B72" s="30">
        <v>45251.0</v>
      </c>
      <c r="C72" s="31">
        <f t="shared" si="25"/>
        <v>661</v>
      </c>
      <c r="D72" s="14" t="s">
        <v>4632</v>
      </c>
      <c r="E72" s="34">
        <v>86.0</v>
      </c>
      <c r="F72" s="27" t="s">
        <v>52</v>
      </c>
      <c r="G72" s="27">
        <v>40.0</v>
      </c>
      <c r="H72" s="27">
        <v>3.0</v>
      </c>
      <c r="I72" s="27">
        <v>1.0</v>
      </c>
      <c r="J72" s="27">
        <v>44.0</v>
      </c>
      <c r="K72" s="27"/>
      <c r="L72" s="27"/>
      <c r="M72" s="27"/>
      <c r="N72" s="27"/>
      <c r="O72" s="45" t="str">
        <f t="shared" ref="O72:P72" si="58">IF(M72&gt;0,1,"")</f>
        <v/>
      </c>
      <c r="P72" s="45" t="str">
        <f t="shared" si="58"/>
        <v/>
      </c>
      <c r="Q72" s="45"/>
      <c r="R72" s="14" t="s">
        <v>464</v>
      </c>
      <c r="S72" s="35" t="s">
        <v>465</v>
      </c>
      <c r="T72" s="35" t="s">
        <v>186</v>
      </c>
      <c r="U72" s="35" t="s">
        <v>28</v>
      </c>
      <c r="V72" s="144">
        <v>84115.0</v>
      </c>
      <c r="W72" s="14" t="s">
        <v>29</v>
      </c>
      <c r="X72" s="27"/>
      <c r="Y72" s="29" t="str">
        <f t="shared" si="53"/>
        <v/>
      </c>
      <c r="Z72" s="30"/>
      <c r="AA72" s="27"/>
      <c r="AB72" s="27" t="str">
        <f t="shared" si="54"/>
        <v/>
      </c>
      <c r="AC72" s="14" t="s">
        <v>4633</v>
      </c>
      <c r="AD72" s="31">
        <f t="shared" si="29"/>
        <v>661</v>
      </c>
      <c r="AE72" s="14">
        <v>3.0</v>
      </c>
      <c r="AF72" s="14"/>
      <c r="AG72" s="14"/>
      <c r="AH72" s="14"/>
      <c r="AI72" s="14"/>
      <c r="AJ72" s="14"/>
      <c r="AK72" s="14"/>
    </row>
    <row r="73" ht="14.25" customHeight="1">
      <c r="A73" s="14">
        <v>16.0</v>
      </c>
      <c r="B73" s="127">
        <v>45289.0</v>
      </c>
      <c r="C73" s="128">
        <f t="shared" si="25"/>
        <v>623</v>
      </c>
      <c r="D73" s="94" t="s">
        <v>4634</v>
      </c>
      <c r="E73" s="94">
        <v>80265.0</v>
      </c>
      <c r="F73" s="97" t="s">
        <v>52</v>
      </c>
      <c r="G73" s="97">
        <v>56.0</v>
      </c>
      <c r="H73" s="97">
        <v>4.0</v>
      </c>
      <c r="I73" s="97">
        <v>1.0</v>
      </c>
      <c r="J73" s="97">
        <v>61.0</v>
      </c>
      <c r="K73" s="97"/>
      <c r="L73" s="97"/>
      <c r="M73" s="97"/>
      <c r="N73" s="97"/>
      <c r="O73" s="194" t="str">
        <f t="shared" ref="O73:P73" si="59">IF(M73&gt;0,1,"")</f>
        <v/>
      </c>
      <c r="P73" s="194" t="str">
        <f t="shared" si="59"/>
        <v/>
      </c>
      <c r="Q73" s="194"/>
      <c r="R73" s="94" t="s">
        <v>1800</v>
      </c>
      <c r="S73" s="195" t="s">
        <v>2144</v>
      </c>
      <c r="T73" s="195" t="s">
        <v>108</v>
      </c>
      <c r="U73" s="195" t="s">
        <v>28</v>
      </c>
      <c r="V73" s="196">
        <v>84020.0</v>
      </c>
      <c r="W73" s="195" t="s">
        <v>29</v>
      </c>
      <c r="X73" s="97"/>
      <c r="Y73" s="126" t="str">
        <f t="shared" si="53"/>
        <v/>
      </c>
      <c r="Z73" s="94"/>
      <c r="AA73" s="97"/>
      <c r="AB73" s="94" t="str">
        <f t="shared" si="54"/>
        <v/>
      </c>
      <c r="AC73" s="94" t="s">
        <v>4635</v>
      </c>
      <c r="AD73" s="128">
        <f t="shared" si="29"/>
        <v>623</v>
      </c>
      <c r="AE73" s="94">
        <v>3.0</v>
      </c>
      <c r="AF73" s="94"/>
    </row>
    <row r="74" ht="14.25" customHeight="1">
      <c r="A74" s="14"/>
      <c r="B74" s="30"/>
      <c r="C74" s="31"/>
      <c r="D74" s="14"/>
      <c r="F74" s="27"/>
      <c r="G74" s="27"/>
      <c r="H74" s="27"/>
      <c r="I74" s="27"/>
      <c r="J74" s="27"/>
      <c r="K74" s="27"/>
      <c r="L74" s="27"/>
      <c r="M74" s="27"/>
      <c r="N74" s="27"/>
      <c r="O74" s="45"/>
      <c r="P74" s="45"/>
      <c r="Q74" s="45"/>
      <c r="R74" s="14"/>
      <c r="S74" s="35"/>
      <c r="T74" s="35"/>
      <c r="U74" s="35"/>
      <c r="V74" s="144"/>
      <c r="W74" s="35"/>
      <c r="X74" s="27"/>
      <c r="Y74" s="29"/>
      <c r="Z74" s="14"/>
      <c r="AA74" s="27"/>
      <c r="AC74" s="14"/>
      <c r="AD74" s="31"/>
      <c r="AE74" s="14"/>
    </row>
    <row r="75" ht="14.25" customHeight="1">
      <c r="A75" s="14"/>
      <c r="B75" s="30"/>
      <c r="C75" s="31"/>
      <c r="D75" s="14"/>
      <c r="F75" s="27"/>
      <c r="G75" s="27"/>
      <c r="H75" s="27"/>
      <c r="I75" s="27"/>
      <c r="J75" s="27"/>
      <c r="K75" s="27"/>
      <c r="L75" s="27"/>
      <c r="M75" s="27"/>
      <c r="N75" s="27"/>
      <c r="O75" s="45"/>
      <c r="P75" s="45"/>
      <c r="Q75" s="45"/>
      <c r="R75" s="14"/>
      <c r="S75" s="35"/>
      <c r="T75" s="35"/>
      <c r="U75" s="35"/>
      <c r="V75" s="144"/>
      <c r="W75" s="35"/>
      <c r="X75" s="27"/>
      <c r="Y75" s="29"/>
      <c r="Z75" s="14"/>
      <c r="AA75" s="27"/>
      <c r="AC75" s="14"/>
      <c r="AD75" s="31"/>
      <c r="AE75" s="14"/>
    </row>
    <row r="76" ht="14.25" customHeight="1">
      <c r="A76" s="14"/>
      <c r="B76" s="127"/>
      <c r="C76" s="128"/>
      <c r="D76" s="94"/>
      <c r="E76" s="94"/>
      <c r="F76" s="97"/>
      <c r="G76" s="97"/>
      <c r="H76" s="97"/>
      <c r="I76" s="97"/>
      <c r="J76" s="97"/>
      <c r="K76" s="97"/>
      <c r="L76" s="97"/>
      <c r="M76" s="97"/>
      <c r="N76" s="97"/>
      <c r="O76" s="194"/>
      <c r="P76" s="194"/>
      <c r="Q76" s="194"/>
      <c r="R76" s="94"/>
      <c r="S76" s="195"/>
      <c r="T76" s="195"/>
      <c r="U76" s="195"/>
      <c r="V76" s="196"/>
      <c r="W76" s="195"/>
      <c r="X76" s="97"/>
      <c r="Y76" s="126"/>
      <c r="Z76" s="94"/>
      <c r="AA76" s="97"/>
      <c r="AB76" s="94"/>
      <c r="AC76" s="94"/>
      <c r="AD76" s="128"/>
      <c r="AE76" s="94"/>
      <c r="AF76" s="94"/>
    </row>
    <row r="77" ht="14.25" customHeight="1">
      <c r="A77" s="14">
        <v>6.0</v>
      </c>
      <c r="B77" s="30">
        <v>45293.0</v>
      </c>
      <c r="C77" s="31">
        <f t="shared" ref="C77:C107" si="61">B$3-B77</f>
        <v>619</v>
      </c>
      <c r="D77" s="14" t="s">
        <v>4636</v>
      </c>
      <c r="E77" s="34">
        <v>7274.0</v>
      </c>
      <c r="F77" s="27" t="s">
        <v>52</v>
      </c>
      <c r="G77" s="27">
        <v>20.0</v>
      </c>
      <c r="H77" s="27">
        <v>4.0</v>
      </c>
      <c r="I77" s="27">
        <v>1.0</v>
      </c>
      <c r="J77" s="27">
        <v>25.0</v>
      </c>
      <c r="K77" s="27"/>
      <c r="L77" s="27"/>
      <c r="M77" s="27"/>
      <c r="N77" s="27"/>
      <c r="O77" s="45" t="str">
        <f t="shared" ref="O77:P77" si="60">IF(M77&gt;0,1,"")</f>
        <v/>
      </c>
      <c r="P77" s="45" t="str">
        <f t="shared" si="60"/>
        <v/>
      </c>
      <c r="Q77" s="45"/>
      <c r="R77" s="14" t="s">
        <v>713</v>
      </c>
      <c r="S77" s="35" t="s">
        <v>714</v>
      </c>
      <c r="T77" s="35" t="s">
        <v>186</v>
      </c>
      <c r="U77" s="35" t="s">
        <v>28</v>
      </c>
      <c r="V77" s="144">
        <v>84101.0</v>
      </c>
      <c r="W77" s="35" t="s">
        <v>29</v>
      </c>
      <c r="X77" s="42"/>
      <c r="Y77" s="29" t="str">
        <f t="shared" ref="Y77:Y78" si="62">IF(X77="V",B77,IF(X77="C",B77,""))</f>
        <v/>
      </c>
      <c r="Z77" s="30"/>
      <c r="AA77" s="27"/>
      <c r="AB77" s="27" t="str">
        <f t="shared" ref="AB77:AB78" si="63">IF(X77="V",B$3-Y77,IF(X77="C","",""))</f>
        <v/>
      </c>
      <c r="AC77" s="14" t="s">
        <v>4637</v>
      </c>
      <c r="AD77" s="31">
        <f t="shared" ref="AD77:AD107" si="64">B$3-B77</f>
        <v>619</v>
      </c>
      <c r="AE77" s="14">
        <v>2.0</v>
      </c>
      <c r="AF77" s="14"/>
      <c r="AG77" s="14"/>
      <c r="AH77" s="14"/>
      <c r="AI77" s="14"/>
      <c r="AJ77" s="14"/>
      <c r="AK77" s="14"/>
    </row>
    <row r="78" ht="14.25" customHeight="1">
      <c r="A78" s="39">
        <v>10.0</v>
      </c>
      <c r="B78" s="37">
        <v>45295.0</v>
      </c>
      <c r="C78" s="38">
        <f t="shared" si="61"/>
        <v>617</v>
      </c>
      <c r="D78" s="39" t="s">
        <v>4638</v>
      </c>
      <c r="E78" s="40">
        <v>214750.0</v>
      </c>
      <c r="F78" s="36" t="s">
        <v>52</v>
      </c>
      <c r="G78" s="36">
        <v>34.0</v>
      </c>
      <c r="H78" s="36">
        <v>3.0</v>
      </c>
      <c r="I78" s="36">
        <v>1.0</v>
      </c>
      <c r="J78" s="36">
        <v>38.0</v>
      </c>
      <c r="O78" s="14"/>
      <c r="P78" s="14"/>
      <c r="Q78" s="14"/>
      <c r="R78" s="39" t="s">
        <v>754</v>
      </c>
      <c r="S78" s="39" t="s">
        <v>755</v>
      </c>
      <c r="T78" s="39" t="s">
        <v>256</v>
      </c>
      <c r="U78" s="39" t="s">
        <v>28</v>
      </c>
      <c r="V78" s="81">
        <v>84057.0</v>
      </c>
      <c r="W78" s="39" t="s">
        <v>35</v>
      </c>
      <c r="X78" s="36"/>
      <c r="Y78" s="37" t="str">
        <f t="shared" si="62"/>
        <v/>
      </c>
      <c r="Z78" s="37"/>
      <c r="AA78" s="36"/>
      <c r="AB78" s="36" t="str">
        <f t="shared" si="63"/>
        <v/>
      </c>
      <c r="AC78" s="146" t="s">
        <v>4639</v>
      </c>
      <c r="AD78" s="31">
        <f t="shared" si="64"/>
        <v>617</v>
      </c>
      <c r="AE78" s="14">
        <v>1.0</v>
      </c>
      <c r="AF78" s="14"/>
      <c r="AG78" s="14"/>
      <c r="AH78" s="14"/>
      <c r="AI78" s="14"/>
      <c r="AJ78" s="14"/>
      <c r="AK78" s="14"/>
    </row>
    <row r="79" ht="14.25" customHeight="1">
      <c r="A79" s="39">
        <v>8.0</v>
      </c>
      <c r="B79" s="37">
        <v>45323.0</v>
      </c>
      <c r="C79" s="38">
        <f t="shared" si="61"/>
        <v>589</v>
      </c>
      <c r="D79" s="39" t="s">
        <v>4640</v>
      </c>
      <c r="E79" s="40">
        <v>1.2236543E7</v>
      </c>
      <c r="F79" s="36" t="s">
        <v>52</v>
      </c>
      <c r="G79" s="36">
        <v>28.0</v>
      </c>
      <c r="H79" s="36">
        <v>3.0</v>
      </c>
      <c r="I79" s="36">
        <v>1.0</v>
      </c>
      <c r="J79" s="36">
        <v>32.0</v>
      </c>
      <c r="O79" s="14"/>
      <c r="P79" s="14"/>
      <c r="Q79" s="14"/>
      <c r="R79" s="39" t="s">
        <v>821</v>
      </c>
      <c r="S79" s="39" t="s">
        <v>822</v>
      </c>
      <c r="T79" s="39" t="s">
        <v>179</v>
      </c>
      <c r="U79" s="39" t="s">
        <v>28</v>
      </c>
      <c r="V79" s="81">
        <v>84043.0</v>
      </c>
      <c r="W79" s="39" t="s">
        <v>35</v>
      </c>
      <c r="X79" s="36"/>
      <c r="Y79" s="37"/>
      <c r="Z79" s="37"/>
      <c r="AA79" s="36"/>
      <c r="AB79" s="36"/>
      <c r="AC79" s="14" t="s">
        <v>4641</v>
      </c>
      <c r="AD79" s="31">
        <f t="shared" si="64"/>
        <v>589</v>
      </c>
      <c r="AE79" s="14">
        <v>2.0</v>
      </c>
      <c r="AF79" s="14"/>
      <c r="AG79" s="14"/>
      <c r="AH79" s="14"/>
      <c r="AI79" s="14"/>
      <c r="AJ79" s="14"/>
      <c r="AK79" s="14"/>
    </row>
    <row r="80" ht="14.25" customHeight="1">
      <c r="A80" s="39">
        <v>14.0</v>
      </c>
      <c r="B80" s="37">
        <v>45342.0</v>
      </c>
      <c r="C80" s="38">
        <f t="shared" si="61"/>
        <v>570</v>
      </c>
      <c r="D80" s="39" t="s">
        <v>4642</v>
      </c>
      <c r="E80" s="40">
        <v>86046.0</v>
      </c>
      <c r="F80" s="36" t="s">
        <v>52</v>
      </c>
      <c r="G80" s="36">
        <v>50.0</v>
      </c>
      <c r="H80" s="36">
        <v>3.0</v>
      </c>
      <c r="I80" s="36">
        <v>1.0</v>
      </c>
      <c r="J80" s="36">
        <v>54.0</v>
      </c>
      <c r="O80" s="14"/>
      <c r="P80" s="14"/>
      <c r="Q80" s="14"/>
      <c r="R80" s="39" t="s">
        <v>913</v>
      </c>
      <c r="S80" s="39" t="s">
        <v>914</v>
      </c>
      <c r="T80" s="39" t="s">
        <v>179</v>
      </c>
      <c r="U80" s="39" t="s">
        <v>28</v>
      </c>
      <c r="V80" s="81">
        <v>84043.0</v>
      </c>
      <c r="W80" s="39" t="s">
        <v>35</v>
      </c>
      <c r="X80" s="36"/>
      <c r="Y80" s="37" t="str">
        <f t="shared" ref="Y80:Y91" si="65">IF(X80="V",B80,IF(X80="C",B80,""))</f>
        <v/>
      </c>
      <c r="Z80" s="37"/>
      <c r="AA80" s="36"/>
      <c r="AB80" s="36" t="str">
        <f t="shared" ref="AB80:AB91" si="66">IF(X80="V",B$3-Y80,IF(X80="C","",""))</f>
        <v/>
      </c>
      <c r="AC80" s="14" t="s">
        <v>4605</v>
      </c>
      <c r="AD80" s="31">
        <f t="shared" si="64"/>
        <v>570</v>
      </c>
      <c r="AE80" s="14">
        <v>1.0</v>
      </c>
      <c r="AF80" s="14"/>
      <c r="AG80" s="14"/>
      <c r="AH80" s="14"/>
      <c r="AI80" s="14"/>
      <c r="AJ80" s="14"/>
      <c r="AK80" s="14"/>
    </row>
    <row r="81" ht="14.25" customHeight="1">
      <c r="A81" s="39">
        <v>8.0</v>
      </c>
      <c r="B81" s="37">
        <v>45358.0</v>
      </c>
      <c r="C81" s="38">
        <f t="shared" si="61"/>
        <v>554</v>
      </c>
      <c r="D81" s="39" t="s">
        <v>4643</v>
      </c>
      <c r="E81" s="40">
        <v>43653.0</v>
      </c>
      <c r="F81" s="36" t="s">
        <v>52</v>
      </c>
      <c r="G81" s="36">
        <v>28.0</v>
      </c>
      <c r="H81" s="36">
        <v>3.0</v>
      </c>
      <c r="I81" s="36">
        <v>1.0</v>
      </c>
      <c r="J81" s="36">
        <v>32.0</v>
      </c>
      <c r="O81" s="14"/>
      <c r="P81" s="14"/>
      <c r="Q81" s="14"/>
      <c r="R81" s="39" t="s">
        <v>1047</v>
      </c>
      <c r="S81" s="39" t="s">
        <v>1048</v>
      </c>
      <c r="T81" s="39" t="s">
        <v>256</v>
      </c>
      <c r="U81" s="39" t="s">
        <v>28</v>
      </c>
      <c r="V81" s="81">
        <v>84058.0</v>
      </c>
      <c r="W81" s="39" t="s">
        <v>35</v>
      </c>
      <c r="X81" s="36"/>
      <c r="Y81" s="37" t="str">
        <f t="shared" si="65"/>
        <v/>
      </c>
      <c r="Z81" s="37"/>
      <c r="AA81" s="36"/>
      <c r="AB81" s="36" t="str">
        <f t="shared" si="66"/>
        <v/>
      </c>
      <c r="AC81" s="39" t="s">
        <v>4614</v>
      </c>
      <c r="AD81" s="31">
        <f t="shared" si="64"/>
        <v>554</v>
      </c>
      <c r="AE81" s="14">
        <v>1.0</v>
      </c>
      <c r="AF81" s="14"/>
      <c r="AG81" s="14"/>
      <c r="AH81" s="14"/>
      <c r="AI81" s="14"/>
      <c r="AJ81" s="14"/>
      <c r="AK81" s="14"/>
    </row>
    <row r="82" ht="14.25" customHeight="1">
      <c r="A82" s="14">
        <v>8.0</v>
      </c>
      <c r="B82" s="30">
        <v>45362.0</v>
      </c>
      <c r="C82" s="31">
        <f t="shared" si="61"/>
        <v>550</v>
      </c>
      <c r="D82" s="14" t="s">
        <v>4644</v>
      </c>
      <c r="E82" s="34">
        <v>40014.0</v>
      </c>
      <c r="F82" s="27" t="s">
        <v>52</v>
      </c>
      <c r="G82" s="27">
        <v>40.0</v>
      </c>
      <c r="H82" s="27">
        <v>4.0</v>
      </c>
      <c r="I82" s="27">
        <v>1.0</v>
      </c>
      <c r="J82" s="27">
        <v>45.0</v>
      </c>
      <c r="K82" s="27"/>
      <c r="L82" s="27"/>
      <c r="M82" s="27"/>
      <c r="N82" s="27"/>
      <c r="O82" s="45" t="str">
        <f t="shared" ref="O82:P82" si="67">IF(M82&gt;0,1,"")</f>
        <v/>
      </c>
      <c r="P82" s="45" t="str">
        <f t="shared" si="67"/>
        <v/>
      </c>
      <c r="Q82" s="45"/>
      <c r="R82" s="14" t="s">
        <v>1090</v>
      </c>
      <c r="S82" s="14" t="s">
        <v>1091</v>
      </c>
      <c r="T82" s="14" t="s">
        <v>186</v>
      </c>
      <c r="U82" s="14" t="s">
        <v>28</v>
      </c>
      <c r="V82" s="66">
        <v>84104.0</v>
      </c>
      <c r="W82" s="14" t="s">
        <v>29</v>
      </c>
      <c r="X82" s="27"/>
      <c r="Y82" s="30" t="str">
        <f t="shared" si="65"/>
        <v/>
      </c>
      <c r="Z82" s="30"/>
      <c r="AA82" s="27"/>
      <c r="AB82" s="27" t="str">
        <f t="shared" si="66"/>
        <v/>
      </c>
      <c r="AC82" s="14" t="s">
        <v>4645</v>
      </c>
      <c r="AD82" s="31">
        <f t="shared" si="64"/>
        <v>550</v>
      </c>
      <c r="AE82" s="14">
        <v>1.0</v>
      </c>
      <c r="AF82" s="14"/>
      <c r="AG82" s="14"/>
      <c r="AH82" s="14"/>
      <c r="AI82" s="14"/>
      <c r="AJ82" s="14"/>
      <c r="AK82" s="14"/>
    </row>
    <row r="83" ht="14.25" customHeight="1">
      <c r="A83" s="39">
        <v>6.0</v>
      </c>
      <c r="B83" s="37">
        <v>45370.0</v>
      </c>
      <c r="C83" s="38">
        <f t="shared" si="61"/>
        <v>542</v>
      </c>
      <c r="D83" s="39" t="s">
        <v>4646</v>
      </c>
      <c r="E83" s="39">
        <v>75754.0</v>
      </c>
      <c r="F83" s="36" t="s">
        <v>52</v>
      </c>
      <c r="G83" s="36">
        <v>24.0</v>
      </c>
      <c r="H83" s="36">
        <v>4.0</v>
      </c>
      <c r="I83" s="36">
        <v>1.0</v>
      </c>
      <c r="J83" s="36">
        <v>29.0</v>
      </c>
      <c r="K83" s="36"/>
      <c r="L83" s="36"/>
      <c r="M83" s="36"/>
      <c r="N83" s="36"/>
      <c r="O83" s="36" t="str">
        <f t="shared" ref="O83:P83" si="68">IF(M83&gt;0,1,"")</f>
        <v/>
      </c>
      <c r="P83" s="36" t="str">
        <f t="shared" si="68"/>
        <v/>
      </c>
      <c r="Q83" s="36"/>
      <c r="R83" s="39" t="s">
        <v>1246</v>
      </c>
      <c r="S83" s="44" t="s">
        <v>1248</v>
      </c>
      <c r="T83" s="44" t="s">
        <v>243</v>
      </c>
      <c r="U83" s="44" t="s">
        <v>28</v>
      </c>
      <c r="V83" s="167">
        <v>84062.0</v>
      </c>
      <c r="W83" s="44" t="s">
        <v>35</v>
      </c>
      <c r="X83" s="36"/>
      <c r="Y83" s="37" t="str">
        <f t="shared" si="65"/>
        <v/>
      </c>
      <c r="Z83" s="37"/>
      <c r="AA83" s="36"/>
      <c r="AB83" s="36" t="str">
        <f t="shared" si="66"/>
        <v/>
      </c>
      <c r="AC83" s="39" t="s">
        <v>4584</v>
      </c>
      <c r="AD83" s="31">
        <f t="shared" si="64"/>
        <v>542</v>
      </c>
      <c r="AE83" s="14">
        <v>1.0</v>
      </c>
      <c r="AF83" s="14"/>
      <c r="AG83" s="56"/>
      <c r="AH83" s="56"/>
      <c r="AI83" s="14"/>
      <c r="AJ83" s="14"/>
      <c r="AK83" s="14"/>
    </row>
    <row r="84" ht="14.25" customHeight="1">
      <c r="A84" s="59">
        <v>14.0</v>
      </c>
      <c r="B84" s="60">
        <v>45377.0</v>
      </c>
      <c r="C84" s="31">
        <f t="shared" si="61"/>
        <v>535</v>
      </c>
      <c r="D84" s="59" t="s">
        <v>4075</v>
      </c>
      <c r="E84" s="59">
        <v>72019.0</v>
      </c>
      <c r="F84" s="45" t="s">
        <v>52</v>
      </c>
      <c r="G84" s="45">
        <v>68.0</v>
      </c>
      <c r="H84" s="45">
        <v>5.0</v>
      </c>
      <c r="I84" s="45">
        <v>2.0</v>
      </c>
      <c r="J84" s="45">
        <v>75.0</v>
      </c>
      <c r="K84" s="45"/>
      <c r="L84" s="45"/>
      <c r="M84" s="45"/>
      <c r="N84" s="45"/>
      <c r="O84" s="45" t="str">
        <f t="shared" ref="O84:P84" si="69">IF(M84&gt;0,1,"")</f>
        <v/>
      </c>
      <c r="P84" s="45" t="str">
        <f t="shared" si="69"/>
        <v/>
      </c>
      <c r="Q84" s="45"/>
      <c r="R84" s="59" t="s">
        <v>1134</v>
      </c>
      <c r="S84" s="62" t="s">
        <v>1135</v>
      </c>
      <c r="T84" s="62" t="s">
        <v>108</v>
      </c>
      <c r="U84" s="62" t="s">
        <v>28</v>
      </c>
      <c r="V84" s="114">
        <v>84020.0</v>
      </c>
      <c r="W84" s="62" t="s">
        <v>29</v>
      </c>
      <c r="X84" s="64" t="s">
        <v>1642</v>
      </c>
      <c r="Y84" s="76">
        <f t="shared" si="65"/>
        <v>45377</v>
      </c>
      <c r="Z84" s="60"/>
      <c r="AA84" s="45"/>
      <c r="AB84" s="45">
        <f t="shared" si="66"/>
        <v>535</v>
      </c>
      <c r="AC84" s="14" t="s">
        <v>4647</v>
      </c>
      <c r="AD84" s="31">
        <f t="shared" si="64"/>
        <v>535</v>
      </c>
      <c r="AE84" s="14">
        <v>1.0</v>
      </c>
      <c r="AF84" s="14"/>
      <c r="AG84" s="14"/>
      <c r="AH84" s="14"/>
      <c r="AI84" s="14"/>
      <c r="AJ84" s="14"/>
      <c r="AK84" s="14"/>
    </row>
    <row r="85" ht="14.25" customHeight="1">
      <c r="A85" s="39">
        <v>8.0</v>
      </c>
      <c r="B85" s="37">
        <v>45378.0</v>
      </c>
      <c r="C85" s="38">
        <f t="shared" si="61"/>
        <v>534</v>
      </c>
      <c r="D85" s="39" t="s">
        <v>44</v>
      </c>
      <c r="E85" s="40">
        <v>87504.0</v>
      </c>
      <c r="F85" s="36" t="s">
        <v>45</v>
      </c>
      <c r="G85" s="36">
        <v>26.0</v>
      </c>
      <c r="H85" s="36">
        <v>3.0</v>
      </c>
      <c r="I85" s="36">
        <v>1.0</v>
      </c>
      <c r="J85" s="36">
        <v>30.0</v>
      </c>
      <c r="O85" s="14"/>
      <c r="P85" s="14"/>
      <c r="Q85" s="14"/>
      <c r="R85" s="39" t="s">
        <v>4648</v>
      </c>
      <c r="S85" s="39" t="s">
        <v>47</v>
      </c>
      <c r="T85" s="39" t="s">
        <v>48</v>
      </c>
      <c r="U85" s="39" t="s">
        <v>28</v>
      </c>
      <c r="V85" s="81">
        <v>84006.0</v>
      </c>
      <c r="W85" s="39" t="s">
        <v>35</v>
      </c>
      <c r="X85" s="36" t="s">
        <v>1642</v>
      </c>
      <c r="Y85" s="37">
        <f t="shared" si="65"/>
        <v>45378</v>
      </c>
      <c r="Z85" s="37"/>
      <c r="AA85" s="36"/>
      <c r="AB85" s="36">
        <f t="shared" si="66"/>
        <v>534</v>
      </c>
      <c r="AC85" s="39" t="s">
        <v>4649</v>
      </c>
      <c r="AD85" s="31">
        <f t="shared" si="64"/>
        <v>534</v>
      </c>
      <c r="AE85" s="14">
        <v>2.0</v>
      </c>
      <c r="AF85" s="14"/>
      <c r="AG85" s="14"/>
      <c r="AH85" s="14"/>
      <c r="AI85" s="14"/>
      <c r="AJ85" s="14"/>
      <c r="AK85" s="14"/>
    </row>
    <row r="86" ht="14.25" customHeight="1">
      <c r="A86" s="14">
        <v>12.0</v>
      </c>
      <c r="B86" s="30">
        <v>45386.0</v>
      </c>
      <c r="C86" s="31">
        <f t="shared" si="61"/>
        <v>526</v>
      </c>
      <c r="D86" s="14" t="s">
        <v>4650</v>
      </c>
      <c r="E86" s="34">
        <v>1.2235959E7</v>
      </c>
      <c r="F86" s="27" t="s">
        <v>52</v>
      </c>
      <c r="G86" s="27">
        <v>40.0</v>
      </c>
      <c r="H86" s="27">
        <v>3.0</v>
      </c>
      <c r="I86" s="27">
        <v>1.0</v>
      </c>
      <c r="J86" s="27">
        <v>44.0</v>
      </c>
      <c r="K86" s="27"/>
      <c r="L86" s="27"/>
      <c r="M86" s="27"/>
      <c r="N86" s="27"/>
      <c r="O86" s="45" t="str">
        <f t="shared" ref="O86:P86" si="70">IF(M86&gt;0,1,"")</f>
        <v/>
      </c>
      <c r="P86" s="45" t="str">
        <f t="shared" si="70"/>
        <v/>
      </c>
      <c r="Q86" s="45"/>
      <c r="R86" s="14" t="s">
        <v>1175</v>
      </c>
      <c r="S86" s="35" t="s">
        <v>1176</v>
      </c>
      <c r="T86" s="35" t="s">
        <v>27</v>
      </c>
      <c r="U86" s="35" t="s">
        <v>28</v>
      </c>
      <c r="V86" s="144">
        <v>84047.0</v>
      </c>
      <c r="W86" s="35" t="s">
        <v>29</v>
      </c>
      <c r="X86" s="42"/>
      <c r="Y86" s="29" t="str">
        <f t="shared" si="65"/>
        <v/>
      </c>
      <c r="Z86" s="30"/>
      <c r="AA86" s="27"/>
      <c r="AB86" s="27" t="str">
        <f t="shared" si="66"/>
        <v/>
      </c>
      <c r="AC86" s="14" t="s">
        <v>4651</v>
      </c>
      <c r="AD86" s="31">
        <f t="shared" si="64"/>
        <v>526</v>
      </c>
      <c r="AE86" s="14">
        <v>3.0</v>
      </c>
      <c r="AF86" s="14"/>
      <c r="AG86" s="14"/>
      <c r="AH86" s="14"/>
      <c r="AI86" s="14"/>
      <c r="AJ86" s="14"/>
      <c r="AK86" s="14"/>
    </row>
    <row r="87" ht="14.25" customHeight="1">
      <c r="A87" s="39">
        <v>8.0</v>
      </c>
      <c r="B87" s="37">
        <v>45435.0</v>
      </c>
      <c r="C87" s="38">
        <f t="shared" si="61"/>
        <v>477</v>
      </c>
      <c r="D87" s="39" t="s">
        <v>4321</v>
      </c>
      <c r="E87" s="40">
        <v>5228.0</v>
      </c>
      <c r="F87" s="36" t="s">
        <v>52</v>
      </c>
      <c r="G87" s="36">
        <v>36.0</v>
      </c>
      <c r="H87" s="36">
        <v>3.0</v>
      </c>
      <c r="I87" s="36">
        <v>1.0</v>
      </c>
      <c r="J87" s="36">
        <v>40.0</v>
      </c>
      <c r="O87" s="14" t="str">
        <f t="shared" ref="O87:P87" si="71">IF(M87&gt;0,1,"")</f>
        <v/>
      </c>
      <c r="P87" s="14" t="str">
        <f t="shared" si="71"/>
        <v/>
      </c>
      <c r="Q87" s="14"/>
      <c r="R87" s="39" t="s">
        <v>1381</v>
      </c>
      <c r="S87" s="39" t="s">
        <v>1382</v>
      </c>
      <c r="T87" s="39" t="s">
        <v>186</v>
      </c>
      <c r="U87" s="39" t="s">
        <v>28</v>
      </c>
      <c r="V87" s="81">
        <v>84109.0</v>
      </c>
      <c r="W87" s="39" t="s">
        <v>29</v>
      </c>
      <c r="X87" s="36"/>
      <c r="Y87" s="37" t="str">
        <f t="shared" si="65"/>
        <v/>
      </c>
      <c r="Z87" s="37"/>
      <c r="AA87" s="36"/>
      <c r="AB87" s="36" t="str">
        <f t="shared" si="66"/>
        <v/>
      </c>
      <c r="AC87" s="39" t="s">
        <v>4586</v>
      </c>
      <c r="AD87" s="31">
        <f t="shared" si="64"/>
        <v>477</v>
      </c>
      <c r="AE87" s="14">
        <v>1.0</v>
      </c>
      <c r="AF87" s="14"/>
      <c r="AG87" s="14"/>
      <c r="AH87" s="14"/>
      <c r="AI87" s="14"/>
      <c r="AJ87" s="14"/>
      <c r="AK87" s="14"/>
    </row>
    <row r="88" ht="14.25" customHeight="1">
      <c r="A88" s="39">
        <v>14.0</v>
      </c>
      <c r="B88" s="37">
        <v>45461.0</v>
      </c>
      <c r="C88" s="38">
        <f t="shared" si="61"/>
        <v>451</v>
      </c>
      <c r="D88" s="39" t="s">
        <v>4144</v>
      </c>
      <c r="E88" s="40">
        <v>88612.0</v>
      </c>
      <c r="F88" s="36" t="s">
        <v>52</v>
      </c>
      <c r="G88" s="36">
        <v>70.0</v>
      </c>
      <c r="H88" s="36">
        <v>5.0</v>
      </c>
      <c r="I88" s="36">
        <v>2.0</v>
      </c>
      <c r="J88" s="36">
        <v>77.0</v>
      </c>
      <c r="O88" s="14"/>
      <c r="P88" s="14"/>
      <c r="Q88" s="14"/>
      <c r="R88" s="39" t="s">
        <v>1637</v>
      </c>
      <c r="S88" s="39" t="s">
        <v>1638</v>
      </c>
      <c r="T88" s="39" t="s">
        <v>1627</v>
      </c>
      <c r="U88" s="39" t="s">
        <v>28</v>
      </c>
      <c r="V88" s="81">
        <v>84655.0</v>
      </c>
      <c r="W88" s="39" t="s">
        <v>35</v>
      </c>
      <c r="X88" s="36" t="s">
        <v>1642</v>
      </c>
      <c r="Y88" s="37">
        <f t="shared" si="65"/>
        <v>45461</v>
      </c>
      <c r="Z88" s="37"/>
      <c r="AA88" s="36"/>
      <c r="AB88" s="36">
        <f t="shared" si="66"/>
        <v>451</v>
      </c>
      <c r="AC88" s="39" t="s">
        <v>4641</v>
      </c>
      <c r="AD88" s="31">
        <f t="shared" si="64"/>
        <v>451</v>
      </c>
      <c r="AE88" s="14">
        <v>2.0</v>
      </c>
      <c r="AF88" s="14"/>
      <c r="AG88" s="14"/>
      <c r="AH88" s="14"/>
      <c r="AI88" s="14"/>
      <c r="AJ88" s="14"/>
      <c r="AK88" s="14"/>
    </row>
    <row r="89" ht="14.25" customHeight="1">
      <c r="A89" s="14">
        <v>12.0</v>
      </c>
      <c r="B89" s="30">
        <v>45503.0</v>
      </c>
      <c r="C89" s="31">
        <f t="shared" si="61"/>
        <v>409</v>
      </c>
      <c r="D89" s="14" t="s">
        <v>4652</v>
      </c>
      <c r="E89" s="34">
        <v>11470.0</v>
      </c>
      <c r="F89" s="27" t="s">
        <v>52</v>
      </c>
      <c r="G89" s="27">
        <v>44.0</v>
      </c>
      <c r="H89" s="27">
        <v>5.0</v>
      </c>
      <c r="I89" s="27">
        <v>2.0</v>
      </c>
      <c r="J89" s="27">
        <v>51.0</v>
      </c>
      <c r="K89" s="27"/>
      <c r="L89" s="27"/>
      <c r="M89" s="27"/>
      <c r="N89" s="27"/>
      <c r="O89" s="45" t="str">
        <f t="shared" ref="O89:P89" si="72">IF(M89&gt;0,1,"")</f>
        <v/>
      </c>
      <c r="P89" s="45" t="str">
        <f t="shared" si="72"/>
        <v/>
      </c>
      <c r="Q89" s="45"/>
      <c r="R89" s="14" t="s">
        <v>1549</v>
      </c>
      <c r="S89" s="35" t="s">
        <v>1550</v>
      </c>
      <c r="T89" s="35" t="s">
        <v>292</v>
      </c>
      <c r="U89" s="35" t="s">
        <v>28</v>
      </c>
      <c r="V89" s="144">
        <v>84120.0</v>
      </c>
      <c r="W89" s="35" t="s">
        <v>29</v>
      </c>
      <c r="X89" s="42"/>
      <c r="Y89" s="29" t="str">
        <f t="shared" si="65"/>
        <v/>
      </c>
      <c r="Z89" s="30"/>
      <c r="AA89" s="27"/>
      <c r="AB89" s="27" t="str">
        <f t="shared" si="66"/>
        <v/>
      </c>
      <c r="AC89" s="14" t="s">
        <v>4540</v>
      </c>
      <c r="AD89" s="31">
        <f t="shared" si="64"/>
        <v>409</v>
      </c>
      <c r="AE89" s="14">
        <v>1.0</v>
      </c>
      <c r="AF89" s="14"/>
      <c r="AG89" s="14"/>
      <c r="AH89" s="14"/>
      <c r="AI89" s="14"/>
      <c r="AJ89" s="14"/>
      <c r="AK89" s="14"/>
    </row>
    <row r="90" ht="14.25" customHeight="1">
      <c r="A90" s="14">
        <v>16.0</v>
      </c>
      <c r="B90" s="30">
        <v>45504.0</v>
      </c>
      <c r="C90" s="31">
        <f t="shared" si="61"/>
        <v>408</v>
      </c>
      <c r="D90" s="14" t="s">
        <v>4178</v>
      </c>
      <c r="E90" s="34">
        <v>1.2238991E7</v>
      </c>
      <c r="F90" s="27" t="s">
        <v>52</v>
      </c>
      <c r="G90" s="27">
        <v>56.0</v>
      </c>
      <c r="H90" s="27">
        <v>4.0</v>
      </c>
      <c r="I90" s="27">
        <v>1.0</v>
      </c>
      <c r="J90" s="27">
        <v>61.0</v>
      </c>
      <c r="K90" s="27"/>
      <c r="L90" s="27"/>
      <c r="M90" s="27"/>
      <c r="N90" s="27"/>
      <c r="O90" s="45" t="str">
        <f t="shared" ref="O90:P90" si="73">IF(M90&gt;0,1,"")</f>
        <v/>
      </c>
      <c r="P90" s="45" t="str">
        <f t="shared" si="73"/>
        <v/>
      </c>
      <c r="Q90" s="45"/>
      <c r="R90" s="14" t="s">
        <v>1529</v>
      </c>
      <c r="S90" s="14" t="s">
        <v>1531</v>
      </c>
      <c r="T90" s="14" t="s">
        <v>292</v>
      </c>
      <c r="U90" s="14" t="s">
        <v>28</v>
      </c>
      <c r="V90" s="66">
        <v>84118.0</v>
      </c>
      <c r="W90" s="14" t="s">
        <v>29</v>
      </c>
      <c r="X90" s="27" t="s">
        <v>1642</v>
      </c>
      <c r="Y90" s="30">
        <f t="shared" si="65"/>
        <v>45504</v>
      </c>
      <c r="Z90" s="30"/>
      <c r="AA90" s="27"/>
      <c r="AB90" s="27">
        <f t="shared" si="66"/>
        <v>408</v>
      </c>
      <c r="AC90" s="14" t="s">
        <v>4653</v>
      </c>
      <c r="AD90" s="31">
        <f t="shared" si="64"/>
        <v>408</v>
      </c>
      <c r="AE90" s="14">
        <v>1.0</v>
      </c>
      <c r="AF90" s="14"/>
      <c r="AG90" s="14"/>
      <c r="AH90" s="14"/>
      <c r="AI90" s="14"/>
      <c r="AJ90" s="14"/>
      <c r="AK90" s="14"/>
    </row>
    <row r="91" ht="14.25" customHeight="1">
      <c r="A91" s="14">
        <v>8.0</v>
      </c>
      <c r="B91" s="30">
        <v>45513.0</v>
      </c>
      <c r="C91" s="31">
        <f t="shared" si="61"/>
        <v>399</v>
      </c>
      <c r="D91" s="14" t="s">
        <v>4232</v>
      </c>
      <c r="E91" s="34">
        <v>1.2236135E7</v>
      </c>
      <c r="F91" s="27" t="s">
        <v>52</v>
      </c>
      <c r="G91" s="27">
        <v>28.0</v>
      </c>
      <c r="H91" s="27">
        <v>3.0</v>
      </c>
      <c r="I91" s="27">
        <v>1.0</v>
      </c>
      <c r="J91" s="27">
        <v>32.0</v>
      </c>
      <c r="K91" s="27"/>
      <c r="L91" s="27"/>
      <c r="M91" s="27"/>
      <c r="N91" s="27"/>
      <c r="O91" s="45" t="str">
        <f t="shared" ref="O91:P91" si="74">IF(M91&gt;0,1,"")</f>
        <v/>
      </c>
      <c r="P91" s="45" t="str">
        <f t="shared" si="74"/>
        <v/>
      </c>
      <c r="Q91" s="45"/>
      <c r="R91" s="14" t="s">
        <v>1738</v>
      </c>
      <c r="S91" s="35" t="s">
        <v>1739</v>
      </c>
      <c r="T91" s="35" t="s">
        <v>186</v>
      </c>
      <c r="U91" s="35" t="s">
        <v>28</v>
      </c>
      <c r="V91" s="144">
        <v>84106.0</v>
      </c>
      <c r="W91" s="35" t="s">
        <v>29</v>
      </c>
      <c r="X91" s="42" t="s">
        <v>1642</v>
      </c>
      <c r="Y91" s="29">
        <f t="shared" si="65"/>
        <v>45513</v>
      </c>
      <c r="Z91" s="30"/>
      <c r="AA91" s="27"/>
      <c r="AB91" s="27">
        <f t="shared" si="66"/>
        <v>399</v>
      </c>
      <c r="AC91" s="14" t="s">
        <v>4654</v>
      </c>
      <c r="AD91" s="31">
        <f t="shared" si="64"/>
        <v>399</v>
      </c>
      <c r="AE91" s="14">
        <v>6.0</v>
      </c>
      <c r="AF91" s="14"/>
      <c r="AG91" s="14"/>
      <c r="AH91" s="14"/>
      <c r="AI91" s="14"/>
      <c r="AJ91" s="14"/>
      <c r="AK91" s="14"/>
    </row>
    <row r="92" ht="14.25" customHeight="1">
      <c r="A92" s="14"/>
      <c r="B92" s="30">
        <v>45520.0</v>
      </c>
      <c r="C92" s="31">
        <f t="shared" si="61"/>
        <v>392</v>
      </c>
      <c r="D92" s="14" t="s">
        <v>4277</v>
      </c>
      <c r="E92" s="34">
        <v>20189.0</v>
      </c>
      <c r="F92" s="27" t="s">
        <v>52</v>
      </c>
      <c r="G92" s="27">
        <v>28.0</v>
      </c>
      <c r="H92" s="27">
        <v>3.0</v>
      </c>
      <c r="I92" s="27">
        <v>1.0</v>
      </c>
      <c r="J92" s="27">
        <v>32.0</v>
      </c>
      <c r="K92" s="27"/>
      <c r="L92" s="27"/>
      <c r="M92" s="27"/>
      <c r="N92" s="27"/>
      <c r="O92" s="45" t="str">
        <f t="shared" ref="O92:P92" si="75">IF(M92&gt;0,1,"")</f>
        <v/>
      </c>
      <c r="P92" s="45" t="str">
        <f t="shared" si="75"/>
        <v/>
      </c>
      <c r="Q92" s="45"/>
      <c r="R92" s="14" t="s">
        <v>1698</v>
      </c>
      <c r="S92" s="35" t="s">
        <v>1700</v>
      </c>
      <c r="T92" s="35" t="s">
        <v>292</v>
      </c>
      <c r="U92" s="35" t="s">
        <v>28</v>
      </c>
      <c r="V92" s="144">
        <v>84120.0</v>
      </c>
      <c r="W92" s="35" t="s">
        <v>29</v>
      </c>
      <c r="X92" s="36"/>
      <c r="Y92" s="37"/>
      <c r="Z92" s="37"/>
      <c r="AA92" s="36"/>
      <c r="AC92" s="14" t="s">
        <v>4603</v>
      </c>
      <c r="AD92" s="31">
        <f t="shared" si="64"/>
        <v>392</v>
      </c>
      <c r="AE92" s="14">
        <v>1.0</v>
      </c>
      <c r="AF92" s="14"/>
      <c r="AG92" s="14"/>
      <c r="AH92" s="14"/>
    </row>
    <row r="93" ht="14.25" customHeight="1">
      <c r="A93" s="39">
        <v>10.0</v>
      </c>
      <c r="B93" s="37">
        <v>45523.0</v>
      </c>
      <c r="C93" s="31">
        <f t="shared" si="61"/>
        <v>389</v>
      </c>
      <c r="D93" s="39" t="s">
        <v>4655</v>
      </c>
      <c r="E93" s="39">
        <v>62371.0</v>
      </c>
      <c r="F93" s="36" t="s">
        <v>52</v>
      </c>
      <c r="G93" s="36">
        <v>34.0</v>
      </c>
      <c r="H93" s="36">
        <v>3.0</v>
      </c>
      <c r="I93" s="36">
        <v>1.0</v>
      </c>
      <c r="J93" s="36">
        <v>38.0</v>
      </c>
      <c r="O93" s="14"/>
      <c r="P93" s="14"/>
      <c r="Q93" s="14"/>
      <c r="R93" s="39" t="s">
        <v>1769</v>
      </c>
      <c r="S93" s="44" t="s">
        <v>1771</v>
      </c>
      <c r="T93" s="39" t="s">
        <v>243</v>
      </c>
      <c r="U93" s="39" t="s">
        <v>28</v>
      </c>
      <c r="V93" s="81">
        <v>84062.0</v>
      </c>
      <c r="W93" s="39" t="s">
        <v>35</v>
      </c>
      <c r="X93" s="36"/>
      <c r="Y93" s="37" t="str">
        <f t="shared" ref="Y93:Y98" si="77">IF(X93="V",B93,IF(X93="C",B93,""))</f>
        <v/>
      </c>
      <c r="Z93" s="37"/>
      <c r="AA93" s="36"/>
      <c r="AB93" s="36" t="str">
        <f t="shared" ref="AB93:AB98" si="78">IF(X93="V",B$3-Y93,IF(X93="C","",""))</f>
        <v/>
      </c>
      <c r="AC93" s="14" t="s">
        <v>4571</v>
      </c>
      <c r="AD93" s="31">
        <f t="shared" si="64"/>
        <v>389</v>
      </c>
      <c r="AE93" s="14">
        <v>1.0</v>
      </c>
      <c r="AF93" s="14"/>
      <c r="AG93" s="14"/>
      <c r="AH93" s="14"/>
      <c r="AI93" s="14"/>
      <c r="AJ93" s="14"/>
      <c r="AK93" s="14"/>
    </row>
    <row r="94" ht="14.25" customHeight="1">
      <c r="A94" s="14">
        <v>12.0</v>
      </c>
      <c r="B94" s="30">
        <v>45532.0</v>
      </c>
      <c r="C94" s="31">
        <f t="shared" si="61"/>
        <v>380</v>
      </c>
      <c r="D94" s="14" t="s">
        <v>4245</v>
      </c>
      <c r="E94" s="34">
        <v>1.224646E7</v>
      </c>
      <c r="F94" s="27" t="s">
        <v>52</v>
      </c>
      <c r="G94" s="27">
        <v>40.0</v>
      </c>
      <c r="H94" s="27">
        <v>3.0</v>
      </c>
      <c r="I94" s="27">
        <v>1.0</v>
      </c>
      <c r="J94" s="27">
        <v>44.0</v>
      </c>
      <c r="K94" s="27"/>
      <c r="L94" s="27"/>
      <c r="M94" s="27"/>
      <c r="N94" s="27"/>
      <c r="O94" s="45" t="str">
        <f t="shared" ref="O94:P94" si="76">IF(M94&gt;0,1,"")</f>
        <v/>
      </c>
      <c r="P94" s="45" t="str">
        <f t="shared" si="76"/>
        <v/>
      </c>
      <c r="Q94" s="45"/>
      <c r="R94" s="14" t="s">
        <v>1817</v>
      </c>
      <c r="S94" s="35" t="s">
        <v>1818</v>
      </c>
      <c r="T94" s="35" t="s">
        <v>641</v>
      </c>
      <c r="U94" s="35" t="s">
        <v>28</v>
      </c>
      <c r="V94" s="144">
        <v>84095.0</v>
      </c>
      <c r="W94" s="35" t="s">
        <v>29</v>
      </c>
      <c r="X94" s="42" t="s">
        <v>1642</v>
      </c>
      <c r="Y94" s="29">
        <f t="shared" si="77"/>
        <v>45532</v>
      </c>
      <c r="Z94" s="30"/>
      <c r="AA94" s="27"/>
      <c r="AB94" s="27">
        <f t="shared" si="78"/>
        <v>380</v>
      </c>
      <c r="AC94" s="14" t="s">
        <v>4656</v>
      </c>
      <c r="AD94" s="31">
        <f t="shared" si="64"/>
        <v>380</v>
      </c>
      <c r="AE94" s="14">
        <v>1.0</v>
      </c>
      <c r="AF94" s="14"/>
      <c r="AG94" s="14"/>
      <c r="AH94" s="14"/>
      <c r="AI94" s="14"/>
      <c r="AJ94" s="14"/>
      <c r="AK94" s="14"/>
    </row>
    <row r="95" ht="14.25" customHeight="1">
      <c r="A95" s="39">
        <v>14.0</v>
      </c>
      <c r="B95" s="37">
        <v>45461.0</v>
      </c>
      <c r="C95" s="38">
        <f t="shared" si="61"/>
        <v>451</v>
      </c>
      <c r="D95" s="39" t="s">
        <v>4144</v>
      </c>
      <c r="E95" s="40">
        <v>88612.0</v>
      </c>
      <c r="F95" s="36" t="s">
        <v>52</v>
      </c>
      <c r="G95" s="36">
        <v>70.0</v>
      </c>
      <c r="H95" s="36">
        <v>5.0</v>
      </c>
      <c r="I95" s="36">
        <v>2.0</v>
      </c>
      <c r="J95" s="36">
        <v>77.0</v>
      </c>
      <c r="O95" s="14"/>
      <c r="P95" s="14"/>
      <c r="Q95" s="14"/>
      <c r="R95" s="39" t="s">
        <v>1637</v>
      </c>
      <c r="S95" s="39" t="s">
        <v>1638</v>
      </c>
      <c r="T95" s="39" t="s">
        <v>1627</v>
      </c>
      <c r="U95" s="39" t="s">
        <v>28</v>
      </c>
      <c r="V95" s="81">
        <v>84655.0</v>
      </c>
      <c r="W95" s="39" t="s">
        <v>35</v>
      </c>
      <c r="X95" s="36" t="s">
        <v>1642</v>
      </c>
      <c r="Y95" s="37">
        <f t="shared" si="77"/>
        <v>45461</v>
      </c>
      <c r="Z95" s="37"/>
      <c r="AA95" s="36"/>
      <c r="AB95" s="36">
        <f t="shared" si="78"/>
        <v>451</v>
      </c>
      <c r="AC95" s="39" t="s">
        <v>4641</v>
      </c>
      <c r="AD95" s="31">
        <f t="shared" si="64"/>
        <v>451</v>
      </c>
      <c r="AE95" s="14">
        <v>2.0</v>
      </c>
      <c r="AF95" s="14"/>
      <c r="AG95" s="14"/>
      <c r="AH95" s="14"/>
      <c r="AI95" s="14"/>
      <c r="AJ95" s="14"/>
      <c r="AK95" s="14"/>
    </row>
    <row r="96" ht="14.25" customHeight="1">
      <c r="A96" s="14">
        <v>4.0</v>
      </c>
      <c r="B96" s="30">
        <v>45576.0</v>
      </c>
      <c r="C96" s="31">
        <f t="shared" si="61"/>
        <v>336</v>
      </c>
      <c r="D96" s="14" t="s">
        <v>4657</v>
      </c>
      <c r="E96" s="34">
        <v>24712.0</v>
      </c>
      <c r="F96" s="27" t="s">
        <v>52</v>
      </c>
      <c r="G96" s="27">
        <v>12.0</v>
      </c>
      <c r="H96" s="27">
        <v>4.0</v>
      </c>
      <c r="I96" s="27">
        <v>1.0</v>
      </c>
      <c r="J96" s="27">
        <v>17.0</v>
      </c>
      <c r="K96" s="27"/>
      <c r="L96" s="27"/>
      <c r="M96" s="27"/>
      <c r="N96" s="27"/>
      <c r="O96" s="45" t="str">
        <f t="shared" ref="O96:P96" si="79">IF(M96&gt;0,1,"")</f>
        <v/>
      </c>
      <c r="P96" s="45" t="str">
        <f t="shared" si="79"/>
        <v/>
      </c>
      <c r="Q96" s="45"/>
      <c r="R96" s="14" t="s">
        <v>1842</v>
      </c>
      <c r="S96" s="35" t="s">
        <v>1844</v>
      </c>
      <c r="T96" s="35" t="s">
        <v>186</v>
      </c>
      <c r="U96" s="35" t="s">
        <v>28</v>
      </c>
      <c r="V96" s="144">
        <v>84105.0</v>
      </c>
      <c r="W96" s="35" t="s">
        <v>29</v>
      </c>
      <c r="X96" s="42"/>
      <c r="Y96" s="29" t="str">
        <f t="shared" si="77"/>
        <v/>
      </c>
      <c r="Z96" s="30"/>
      <c r="AA96" s="27"/>
      <c r="AB96" s="27" t="str">
        <f t="shared" si="78"/>
        <v/>
      </c>
      <c r="AC96" s="14" t="s">
        <v>4625</v>
      </c>
      <c r="AD96" s="31">
        <f t="shared" si="64"/>
        <v>336</v>
      </c>
      <c r="AE96" s="14">
        <v>1.0</v>
      </c>
      <c r="AF96" s="14"/>
      <c r="AG96" s="14"/>
      <c r="AH96" s="14"/>
      <c r="AI96" s="14"/>
      <c r="AJ96" s="14"/>
      <c r="AK96" s="14"/>
    </row>
    <row r="97" ht="14.25" customHeight="1">
      <c r="A97" s="14">
        <v>4.0</v>
      </c>
      <c r="B97" s="30">
        <v>45593.0</v>
      </c>
      <c r="C97" s="31">
        <f t="shared" si="61"/>
        <v>319</v>
      </c>
      <c r="D97" s="14" t="s">
        <v>294</v>
      </c>
      <c r="E97" s="34">
        <v>118753.0</v>
      </c>
      <c r="F97" s="27" t="s">
        <v>52</v>
      </c>
      <c r="G97" s="27">
        <v>16.0</v>
      </c>
      <c r="H97" s="27">
        <v>3.0</v>
      </c>
      <c r="I97" s="27">
        <v>1.0</v>
      </c>
      <c r="J97" s="27">
        <v>20.0</v>
      </c>
      <c r="K97" s="27"/>
      <c r="L97" s="27"/>
      <c r="M97" s="27"/>
      <c r="N97" s="27"/>
      <c r="O97" s="45" t="str">
        <f t="shared" ref="O97:P97" si="80">IF(M97&gt;0,1,"")</f>
        <v/>
      </c>
      <c r="P97" s="45" t="str">
        <f t="shared" si="80"/>
        <v/>
      </c>
      <c r="Q97" s="45"/>
      <c r="R97" s="14" t="s">
        <v>295</v>
      </c>
      <c r="S97" s="35" t="s">
        <v>296</v>
      </c>
      <c r="T97" s="35" t="s">
        <v>292</v>
      </c>
      <c r="U97" s="35" t="s">
        <v>28</v>
      </c>
      <c r="V97" s="144">
        <v>84120.0</v>
      </c>
      <c r="W97" s="35" t="s">
        <v>29</v>
      </c>
      <c r="X97" s="42"/>
      <c r="Y97" s="29" t="str">
        <f t="shared" si="77"/>
        <v/>
      </c>
      <c r="Z97" s="30"/>
      <c r="AA97" s="27"/>
      <c r="AB97" s="27" t="str">
        <f t="shared" si="78"/>
        <v/>
      </c>
      <c r="AC97" s="14" t="s">
        <v>4653</v>
      </c>
      <c r="AD97" s="31">
        <f t="shared" si="64"/>
        <v>319</v>
      </c>
      <c r="AE97" s="14">
        <v>1.0</v>
      </c>
      <c r="AF97" s="14"/>
      <c r="AG97" s="14"/>
      <c r="AH97" s="14"/>
      <c r="AI97" s="14"/>
      <c r="AJ97" s="14"/>
      <c r="AK97" s="14"/>
    </row>
    <row r="98" ht="14.25" customHeight="1">
      <c r="A98" s="39">
        <v>16.0</v>
      </c>
      <c r="B98" s="37">
        <v>45594.0</v>
      </c>
      <c r="C98" s="38">
        <f t="shared" si="61"/>
        <v>318</v>
      </c>
      <c r="D98" s="39" t="s">
        <v>308</v>
      </c>
      <c r="E98" s="40">
        <v>1.2241886E7</v>
      </c>
      <c r="F98" s="36" t="s">
        <v>52</v>
      </c>
      <c r="G98" s="36">
        <v>54.0</v>
      </c>
      <c r="H98" s="36">
        <v>5.0</v>
      </c>
      <c r="I98" s="36">
        <v>1.0</v>
      </c>
      <c r="J98" s="36">
        <v>60.0</v>
      </c>
      <c r="O98" s="14"/>
      <c r="P98" s="14"/>
      <c r="Q98" s="14"/>
      <c r="R98" s="39" t="s">
        <v>309</v>
      </c>
      <c r="S98" s="39" t="s">
        <v>311</v>
      </c>
      <c r="T98" s="39" t="s">
        <v>312</v>
      </c>
      <c r="U98" s="39" t="s">
        <v>28</v>
      </c>
      <c r="V98" s="81">
        <v>84062.0</v>
      </c>
      <c r="W98" s="39" t="s">
        <v>35</v>
      </c>
      <c r="X98" s="36"/>
      <c r="Y98" s="37" t="str">
        <f t="shared" si="77"/>
        <v/>
      </c>
      <c r="Z98" s="37"/>
      <c r="AA98" s="36"/>
      <c r="AB98" s="36" t="str">
        <f t="shared" si="78"/>
        <v/>
      </c>
      <c r="AC98" s="39" t="s">
        <v>4540</v>
      </c>
      <c r="AD98" s="31">
        <f t="shared" si="64"/>
        <v>318</v>
      </c>
      <c r="AE98" s="14">
        <v>1.0</v>
      </c>
      <c r="AF98" s="14"/>
      <c r="AG98" s="14"/>
      <c r="AH98" s="14"/>
      <c r="AI98" s="14"/>
      <c r="AJ98" s="14"/>
      <c r="AK98" s="14"/>
    </row>
    <row r="99" ht="14.25" customHeight="1">
      <c r="A99" s="14"/>
      <c r="B99" s="46">
        <v>45597.0</v>
      </c>
      <c r="C99" s="31">
        <f t="shared" si="61"/>
        <v>315</v>
      </c>
      <c r="D99" s="32" t="s">
        <v>348</v>
      </c>
      <c r="E99" s="32">
        <v>126722.0</v>
      </c>
      <c r="F99" s="48" t="s">
        <v>52</v>
      </c>
      <c r="G99" s="48">
        <v>32.0</v>
      </c>
      <c r="H99" s="48">
        <v>3.0</v>
      </c>
      <c r="I99" s="48">
        <v>1.0</v>
      </c>
      <c r="J99" s="48">
        <v>36.0</v>
      </c>
      <c r="K99" s="48"/>
      <c r="L99" s="48"/>
      <c r="M99" s="48">
        <v>4.0</v>
      </c>
      <c r="N99" s="48">
        <v>0.0</v>
      </c>
      <c r="O99" s="45">
        <f t="shared" ref="O99:P99" si="81">IF(M99&gt;0,1,"")</f>
        <v>1</v>
      </c>
      <c r="P99" s="45" t="str">
        <f t="shared" si="81"/>
        <v/>
      </c>
      <c r="Q99" s="45"/>
      <c r="R99" s="32" t="s">
        <v>349</v>
      </c>
      <c r="S99" s="51" t="s">
        <v>350</v>
      </c>
      <c r="T99" s="51" t="s">
        <v>351</v>
      </c>
      <c r="U99" s="51" t="s">
        <v>28</v>
      </c>
      <c r="V99" s="115">
        <v>84083.0</v>
      </c>
      <c r="W99" s="51" t="s">
        <v>75</v>
      </c>
      <c r="X99" s="27"/>
      <c r="Y99" s="29"/>
      <c r="Z99" s="14"/>
      <c r="AA99" s="27"/>
      <c r="AC99" s="32" t="s">
        <v>4658</v>
      </c>
      <c r="AD99" s="31">
        <f t="shared" si="64"/>
        <v>315</v>
      </c>
      <c r="AE99" s="14">
        <v>1.0</v>
      </c>
      <c r="AF99" s="14"/>
      <c r="AG99" s="14"/>
      <c r="AH99" s="14"/>
    </row>
    <row r="100" ht="14.25" customHeight="1">
      <c r="A100" s="32">
        <v>6.0</v>
      </c>
      <c r="B100" s="46">
        <v>45597.0</v>
      </c>
      <c r="C100" s="47">
        <f t="shared" si="61"/>
        <v>315</v>
      </c>
      <c r="D100" s="32" t="s">
        <v>356</v>
      </c>
      <c r="E100" s="32">
        <v>95858.0</v>
      </c>
      <c r="F100" s="48" t="s">
        <v>52</v>
      </c>
      <c r="G100" s="48">
        <v>18.0</v>
      </c>
      <c r="H100" s="48">
        <v>3.0</v>
      </c>
      <c r="I100" s="48">
        <v>1.0</v>
      </c>
      <c r="J100" s="48">
        <v>22.0</v>
      </c>
      <c r="K100" s="48"/>
      <c r="L100" s="48"/>
      <c r="M100" s="48"/>
      <c r="N100" s="48"/>
      <c r="O100" s="45" t="str">
        <f t="shared" ref="O100:P100" si="82">IF(M100&gt;0,1,"")</f>
        <v/>
      </c>
      <c r="P100" s="45" t="str">
        <f t="shared" si="82"/>
        <v/>
      </c>
      <c r="Q100" s="45"/>
      <c r="R100" s="32" t="s">
        <v>357</v>
      </c>
      <c r="S100" s="51" t="s">
        <v>358</v>
      </c>
      <c r="T100" s="51" t="s">
        <v>351</v>
      </c>
      <c r="U100" s="51" t="s">
        <v>28</v>
      </c>
      <c r="V100" s="84">
        <v>84083.0</v>
      </c>
      <c r="W100" s="51" t="s">
        <v>75</v>
      </c>
      <c r="X100" s="55"/>
      <c r="Y100" s="46" t="str">
        <f>IF(X100="V",B100,IF(X100="C",B100,""))</f>
        <v/>
      </c>
      <c r="Z100" s="46"/>
      <c r="AA100" s="48"/>
      <c r="AB100" s="48" t="str">
        <f>IF(X100="V",B$3-Y100,IF(X100="C","",""))</f>
        <v/>
      </c>
      <c r="AC100" s="32" t="s">
        <v>4659</v>
      </c>
      <c r="AD100" s="31">
        <f t="shared" si="64"/>
        <v>315</v>
      </c>
      <c r="AE100" s="14">
        <v>6.0</v>
      </c>
      <c r="AF100" s="14"/>
      <c r="AG100" s="14"/>
      <c r="AH100" s="14"/>
      <c r="AI100" s="14"/>
      <c r="AJ100" s="14"/>
      <c r="AK100" s="14"/>
    </row>
    <row r="101" ht="14.25" customHeight="1">
      <c r="A101" s="14"/>
      <c r="B101" s="46">
        <v>45600.0</v>
      </c>
      <c r="C101" s="48">
        <f t="shared" si="61"/>
        <v>312</v>
      </c>
      <c r="D101" s="32" t="s">
        <v>366</v>
      </c>
      <c r="E101" s="32">
        <v>126571.0</v>
      </c>
      <c r="F101" s="48" t="s">
        <v>52</v>
      </c>
      <c r="G101" s="48">
        <v>34.0</v>
      </c>
      <c r="H101" s="48">
        <v>3.0</v>
      </c>
      <c r="I101" s="48">
        <v>1.0</v>
      </c>
      <c r="J101" s="48">
        <v>38.0</v>
      </c>
      <c r="K101" s="48"/>
      <c r="L101" s="48"/>
      <c r="M101" s="48"/>
      <c r="N101" s="48"/>
      <c r="O101" s="45"/>
      <c r="P101" s="45"/>
      <c r="Q101" s="45"/>
      <c r="R101" s="32" t="s">
        <v>367</v>
      </c>
      <c r="S101" s="51" t="s">
        <v>368</v>
      </c>
      <c r="T101" s="51" t="s">
        <v>362</v>
      </c>
      <c r="U101" s="51" t="s">
        <v>28</v>
      </c>
      <c r="V101" s="115">
        <v>84074.0</v>
      </c>
      <c r="W101" s="51" t="s">
        <v>75</v>
      </c>
      <c r="X101" s="42"/>
      <c r="Y101" s="29"/>
      <c r="Z101" s="30"/>
      <c r="AA101" s="27"/>
      <c r="AC101" s="32" t="s">
        <v>4584</v>
      </c>
      <c r="AD101" s="31">
        <f t="shared" si="64"/>
        <v>312</v>
      </c>
      <c r="AE101" s="14">
        <v>1.0</v>
      </c>
      <c r="AF101" s="14"/>
      <c r="AG101" s="14"/>
      <c r="AH101" s="14"/>
    </row>
    <row r="102" ht="14.25" customHeight="1">
      <c r="A102" s="14"/>
      <c r="B102" s="37">
        <v>45601.0</v>
      </c>
      <c r="C102" s="38">
        <f t="shared" si="61"/>
        <v>311</v>
      </c>
      <c r="D102" s="39" t="s">
        <v>396</v>
      </c>
      <c r="E102" s="39">
        <v>29618.0</v>
      </c>
      <c r="F102" s="36" t="s">
        <v>52</v>
      </c>
      <c r="G102" s="36">
        <v>27.0</v>
      </c>
      <c r="H102" s="36">
        <v>4.0</v>
      </c>
      <c r="I102" s="36">
        <v>2.0</v>
      </c>
      <c r="J102" s="36">
        <v>33.0</v>
      </c>
      <c r="O102" s="14"/>
      <c r="P102" s="14"/>
      <c r="Q102" s="14"/>
      <c r="R102" s="39" t="s">
        <v>397</v>
      </c>
      <c r="S102" s="44" t="s">
        <v>398</v>
      </c>
      <c r="T102" s="39" t="s">
        <v>256</v>
      </c>
      <c r="U102" s="39" t="s">
        <v>28</v>
      </c>
      <c r="V102" s="81">
        <v>84097.0</v>
      </c>
      <c r="W102" s="39" t="s">
        <v>35</v>
      </c>
      <c r="X102" s="42"/>
      <c r="Y102" s="29"/>
      <c r="Z102" s="30"/>
      <c r="AA102" s="27"/>
      <c r="AC102" s="39" t="s">
        <v>4653</v>
      </c>
      <c r="AD102" s="31">
        <f t="shared" si="64"/>
        <v>311</v>
      </c>
      <c r="AE102" s="14">
        <v>1.0</v>
      </c>
      <c r="AF102" s="14"/>
      <c r="AG102" s="14"/>
      <c r="AH102" s="14"/>
    </row>
    <row r="103" ht="14.25" customHeight="1">
      <c r="A103" s="14">
        <v>12.0</v>
      </c>
      <c r="B103" s="30">
        <v>45611.0</v>
      </c>
      <c r="C103" s="31">
        <f t="shared" si="61"/>
        <v>301</v>
      </c>
      <c r="D103" s="14" t="s">
        <v>463</v>
      </c>
      <c r="E103" s="34">
        <v>86.0</v>
      </c>
      <c r="F103" s="27" t="s">
        <v>52</v>
      </c>
      <c r="G103" s="27">
        <v>40.0</v>
      </c>
      <c r="H103" s="27">
        <v>3.0</v>
      </c>
      <c r="I103" s="27">
        <v>1.0</v>
      </c>
      <c r="J103" s="27">
        <v>44.0</v>
      </c>
      <c r="K103" s="27"/>
      <c r="L103" s="27"/>
      <c r="M103" s="27"/>
      <c r="N103" s="27"/>
      <c r="O103" s="45" t="str">
        <f t="shared" ref="O103:P103" si="83">IF(M103&gt;0,1,"")</f>
        <v/>
      </c>
      <c r="P103" s="45" t="str">
        <f t="shared" si="83"/>
        <v/>
      </c>
      <c r="Q103" s="45"/>
      <c r="R103" s="14" t="s">
        <v>464</v>
      </c>
      <c r="S103" s="35" t="s">
        <v>465</v>
      </c>
      <c r="T103" s="35" t="s">
        <v>186</v>
      </c>
      <c r="U103" s="35" t="s">
        <v>28</v>
      </c>
      <c r="V103" s="144">
        <v>84115.0</v>
      </c>
      <c r="W103" s="14" t="s">
        <v>29</v>
      </c>
      <c r="X103" s="27"/>
      <c r="Y103" s="29" t="str">
        <f t="shared" ref="Y103:Y105" si="85">IF(X103="V",B103,IF(X103="C",B103,""))</f>
        <v/>
      </c>
      <c r="Z103" s="30"/>
      <c r="AA103" s="27"/>
      <c r="AB103" s="27" t="str">
        <f t="shared" ref="AB103:AB105" si="86">IF(X103="V",B$3-Y103,IF(X103="C","",""))</f>
        <v/>
      </c>
      <c r="AC103" s="14" t="s">
        <v>4588</v>
      </c>
      <c r="AD103" s="31">
        <f t="shared" si="64"/>
        <v>301</v>
      </c>
      <c r="AE103" s="14">
        <v>1.0</v>
      </c>
      <c r="AF103" s="14"/>
      <c r="AG103" s="14"/>
      <c r="AH103" s="14"/>
      <c r="AI103" s="14"/>
      <c r="AJ103" s="14"/>
      <c r="AK103" s="14"/>
    </row>
    <row r="104" ht="14.25" customHeight="1">
      <c r="A104" s="14">
        <v>10.0</v>
      </c>
      <c r="B104" s="30">
        <v>45611.0</v>
      </c>
      <c r="C104" s="31">
        <f t="shared" si="61"/>
        <v>301</v>
      </c>
      <c r="D104" s="14" t="s">
        <v>4660</v>
      </c>
      <c r="E104" s="34">
        <v>22715.0</v>
      </c>
      <c r="F104" s="27" t="s">
        <v>52</v>
      </c>
      <c r="G104" s="27">
        <v>34.0</v>
      </c>
      <c r="H104" s="27">
        <v>3.0</v>
      </c>
      <c r="I104" s="27">
        <v>1.0</v>
      </c>
      <c r="J104" s="27">
        <v>38.0</v>
      </c>
      <c r="K104" s="27"/>
      <c r="L104" s="27"/>
      <c r="M104" s="27"/>
      <c r="N104" s="27"/>
      <c r="O104" s="45" t="str">
        <f t="shared" ref="O104:P104" si="84">IF(M104&gt;0,1,"")</f>
        <v/>
      </c>
      <c r="P104" s="45" t="str">
        <f t="shared" si="84"/>
        <v/>
      </c>
      <c r="Q104" s="45"/>
      <c r="R104" s="14" t="s">
        <v>2015</v>
      </c>
      <c r="S104" s="35" t="s">
        <v>2016</v>
      </c>
      <c r="T104" s="35" t="s">
        <v>186</v>
      </c>
      <c r="U104" s="35" t="s">
        <v>28</v>
      </c>
      <c r="V104" s="144">
        <v>84102.0</v>
      </c>
      <c r="W104" s="35" t="s">
        <v>29</v>
      </c>
      <c r="X104" s="42"/>
      <c r="Y104" s="29" t="str">
        <f t="shared" si="85"/>
        <v/>
      </c>
      <c r="Z104" s="30"/>
      <c r="AA104" s="27"/>
      <c r="AB104" s="27" t="str">
        <f t="shared" si="86"/>
        <v/>
      </c>
      <c r="AC104" s="14" t="s">
        <v>4605</v>
      </c>
      <c r="AD104" s="31">
        <f t="shared" si="64"/>
        <v>301</v>
      </c>
      <c r="AE104" s="14">
        <v>1.0</v>
      </c>
      <c r="AF104" s="14"/>
      <c r="AG104" s="14"/>
      <c r="AH104" s="14"/>
      <c r="AI104" s="14"/>
      <c r="AJ104" s="14"/>
      <c r="AK104" s="14"/>
    </row>
    <row r="105" ht="14.25" customHeight="1">
      <c r="A105" s="14"/>
      <c r="B105" s="30">
        <v>45615.0</v>
      </c>
      <c r="C105" s="31">
        <f t="shared" si="61"/>
        <v>297</v>
      </c>
      <c r="D105" s="14" t="s">
        <v>498</v>
      </c>
      <c r="E105" s="34">
        <v>15960.0</v>
      </c>
      <c r="F105" s="27" t="s">
        <v>52</v>
      </c>
      <c r="G105" s="27">
        <v>44.0</v>
      </c>
      <c r="H105" s="27">
        <v>4.0</v>
      </c>
      <c r="I105" s="27">
        <v>1.0</v>
      </c>
      <c r="J105" s="27">
        <v>49.0</v>
      </c>
      <c r="K105" s="27"/>
      <c r="L105" s="27"/>
      <c r="M105" s="27"/>
      <c r="N105" s="27"/>
      <c r="O105" s="45" t="str">
        <f t="shared" ref="O105:P105" si="87">IF(M105&gt;0,1,"")</f>
        <v/>
      </c>
      <c r="P105" s="45" t="str">
        <f t="shared" si="87"/>
        <v/>
      </c>
      <c r="Q105" s="45"/>
      <c r="R105" s="14" t="s">
        <v>499</v>
      </c>
      <c r="S105" s="35" t="s">
        <v>501</v>
      </c>
      <c r="T105" s="35" t="s">
        <v>453</v>
      </c>
      <c r="U105" s="35" t="s">
        <v>28</v>
      </c>
      <c r="V105" s="144">
        <v>84088.0</v>
      </c>
      <c r="W105" s="35" t="s">
        <v>29</v>
      </c>
      <c r="X105" s="42" t="s">
        <v>1642</v>
      </c>
      <c r="Y105" s="29">
        <f t="shared" si="85"/>
        <v>45615</v>
      </c>
      <c r="Z105" s="30"/>
      <c r="AA105" s="27"/>
      <c r="AB105" s="27">
        <f t="shared" si="86"/>
        <v>297</v>
      </c>
      <c r="AC105" s="14" t="s">
        <v>4661</v>
      </c>
      <c r="AD105" s="31">
        <f t="shared" si="64"/>
        <v>297</v>
      </c>
      <c r="AE105" s="14">
        <v>1.0</v>
      </c>
      <c r="AF105" s="14"/>
      <c r="AG105" s="14"/>
      <c r="AH105" s="14"/>
    </row>
    <row r="106" ht="14.25" customHeight="1">
      <c r="A106" s="14"/>
      <c r="B106" s="30">
        <v>45628.0</v>
      </c>
      <c r="C106" s="31">
        <f t="shared" si="61"/>
        <v>284</v>
      </c>
      <c r="D106" s="14" t="s">
        <v>588</v>
      </c>
      <c r="E106" s="34">
        <v>55895.0</v>
      </c>
      <c r="F106" s="27" t="s">
        <v>52</v>
      </c>
      <c r="G106" s="27">
        <v>56.0</v>
      </c>
      <c r="H106" s="27">
        <v>4.0</v>
      </c>
      <c r="I106" s="27">
        <v>1.0</v>
      </c>
      <c r="J106" s="27">
        <v>61.0</v>
      </c>
      <c r="K106" s="27"/>
      <c r="L106" s="27"/>
      <c r="M106" s="27"/>
      <c r="N106" s="27"/>
      <c r="O106" s="45" t="str">
        <f t="shared" ref="O106:P106" si="88">IF(M106&gt;0,1,"")</f>
        <v/>
      </c>
      <c r="P106" s="45" t="str">
        <f t="shared" si="88"/>
        <v/>
      </c>
      <c r="Q106" s="45"/>
      <c r="R106" s="14" t="s">
        <v>589</v>
      </c>
      <c r="S106" s="35" t="s">
        <v>590</v>
      </c>
      <c r="T106" s="35" t="s">
        <v>186</v>
      </c>
      <c r="U106" s="35" t="s">
        <v>28</v>
      </c>
      <c r="V106" s="144">
        <v>84116.0</v>
      </c>
      <c r="W106" s="14" t="s">
        <v>29</v>
      </c>
      <c r="X106" s="27"/>
      <c r="Y106" s="29"/>
      <c r="Z106" s="30"/>
      <c r="AA106" s="27"/>
      <c r="AB106" s="27"/>
      <c r="AC106" s="14" t="s">
        <v>4662</v>
      </c>
      <c r="AD106" s="31">
        <f t="shared" si="64"/>
        <v>284</v>
      </c>
      <c r="AE106" s="14">
        <v>1.0</v>
      </c>
      <c r="AF106" s="14"/>
      <c r="AG106" s="14"/>
      <c r="AH106" s="14"/>
      <c r="AI106" s="14"/>
      <c r="AJ106" s="14"/>
      <c r="AK106" s="14"/>
    </row>
    <row r="107" ht="14.25" customHeight="1">
      <c r="A107" s="14"/>
      <c r="B107" s="127">
        <v>45636.0</v>
      </c>
      <c r="C107" s="128">
        <f t="shared" si="61"/>
        <v>276</v>
      </c>
      <c r="D107" s="94" t="s">
        <v>629</v>
      </c>
      <c r="E107" s="94">
        <v>92638.0</v>
      </c>
      <c r="F107" s="97" t="s">
        <v>52</v>
      </c>
      <c r="G107" s="97">
        <v>88.0</v>
      </c>
      <c r="H107" s="97">
        <v>4.0</v>
      </c>
      <c r="I107" s="97">
        <v>1.0</v>
      </c>
      <c r="J107" s="97">
        <v>93.0</v>
      </c>
      <c r="K107" s="97"/>
      <c r="L107" s="97"/>
      <c r="M107" s="97"/>
      <c r="N107" s="97"/>
      <c r="O107" s="194" t="str">
        <f t="shared" ref="O107:P107" si="89">IF(M107&gt;0,1,"")</f>
        <v/>
      </c>
      <c r="P107" s="194" t="str">
        <f t="shared" si="89"/>
        <v/>
      </c>
      <c r="Q107" s="194"/>
      <c r="R107" s="94" t="s">
        <v>630</v>
      </c>
      <c r="S107" s="195" t="s">
        <v>631</v>
      </c>
      <c r="T107" s="195" t="s">
        <v>292</v>
      </c>
      <c r="U107" s="195" t="s">
        <v>28</v>
      </c>
      <c r="V107" s="196">
        <v>84119.0</v>
      </c>
      <c r="W107" s="195" t="s">
        <v>29</v>
      </c>
      <c r="X107" s="97"/>
      <c r="Y107" s="126"/>
      <c r="Z107" s="94"/>
      <c r="AA107" s="97"/>
      <c r="AB107" s="94"/>
      <c r="AC107" s="94" t="s">
        <v>4663</v>
      </c>
      <c r="AD107" s="128">
        <f t="shared" si="64"/>
        <v>276</v>
      </c>
      <c r="AE107" s="94">
        <v>2.0</v>
      </c>
      <c r="AF107" s="94"/>
    </row>
    <row r="108" ht="14.25" customHeight="1">
      <c r="A108" s="14"/>
      <c r="B108" s="30"/>
      <c r="C108" s="31"/>
      <c r="D108" s="14"/>
      <c r="F108" s="27"/>
      <c r="G108" s="27"/>
      <c r="H108" s="27"/>
      <c r="I108" s="27"/>
      <c r="J108" s="27"/>
      <c r="K108" s="27"/>
      <c r="L108" s="27"/>
      <c r="M108" s="27"/>
      <c r="N108" s="27"/>
      <c r="O108" s="45"/>
      <c r="P108" s="45"/>
      <c r="Q108" s="45"/>
      <c r="R108" s="14"/>
      <c r="S108" s="35"/>
      <c r="T108" s="35"/>
      <c r="U108" s="35"/>
      <c r="V108" s="144"/>
      <c r="W108" s="35"/>
      <c r="X108" s="27"/>
      <c r="Y108" s="29"/>
      <c r="Z108" s="14"/>
      <c r="AA108" s="27"/>
      <c r="AC108" s="14"/>
      <c r="AD108" s="31"/>
      <c r="AE108" s="14"/>
      <c r="AF108" s="34" t="s">
        <v>4664</v>
      </c>
    </row>
    <row r="109" ht="14.25" customHeight="1">
      <c r="A109" s="14"/>
      <c r="B109" s="30"/>
      <c r="C109" s="31"/>
      <c r="D109" s="14"/>
      <c r="F109" s="27"/>
      <c r="G109" s="27"/>
      <c r="H109" s="27"/>
      <c r="I109" s="27"/>
      <c r="J109" s="27"/>
      <c r="K109" s="27"/>
      <c r="L109" s="27"/>
      <c r="M109" s="27"/>
      <c r="N109" s="27"/>
      <c r="O109" s="45"/>
      <c r="P109" s="45"/>
      <c r="Q109" s="45"/>
      <c r="R109" s="14"/>
      <c r="S109" s="35"/>
      <c r="T109" s="35"/>
      <c r="U109" s="35"/>
      <c r="V109" s="144"/>
      <c r="W109" s="35"/>
      <c r="X109" s="27"/>
      <c r="Y109" s="29"/>
      <c r="Z109" s="14"/>
      <c r="AA109" s="27"/>
      <c r="AC109" s="14"/>
      <c r="AD109" s="31"/>
      <c r="AE109" s="14"/>
    </row>
    <row r="110" ht="14.25" customHeight="1">
      <c r="A110" s="14"/>
      <c r="B110" s="127"/>
      <c r="C110" s="128"/>
      <c r="D110" s="94"/>
      <c r="E110" s="94"/>
      <c r="F110" s="97"/>
      <c r="G110" s="97"/>
      <c r="H110" s="97"/>
      <c r="I110" s="97"/>
      <c r="J110" s="97"/>
      <c r="K110" s="97"/>
      <c r="L110" s="97"/>
      <c r="M110" s="97"/>
      <c r="N110" s="97"/>
      <c r="O110" s="194"/>
      <c r="P110" s="194"/>
      <c r="Q110" s="194"/>
      <c r="R110" s="94"/>
      <c r="S110" s="195"/>
      <c r="T110" s="195"/>
      <c r="U110" s="195"/>
      <c r="V110" s="196"/>
      <c r="W110" s="195"/>
      <c r="X110" s="97"/>
      <c r="Y110" s="126"/>
      <c r="Z110" s="94"/>
      <c r="AA110" s="97"/>
      <c r="AB110" s="94"/>
      <c r="AC110" s="94"/>
      <c r="AD110" s="128"/>
      <c r="AE110" s="94"/>
      <c r="AF110" s="94" t="s">
        <v>4665</v>
      </c>
    </row>
    <row r="111" ht="14.25" customHeight="1">
      <c r="A111" s="14">
        <v>12.0</v>
      </c>
      <c r="B111" s="30">
        <v>45672.0</v>
      </c>
      <c r="C111" s="31">
        <f t="shared" ref="C111:C132" si="91">B$3-B111</f>
        <v>240</v>
      </c>
      <c r="D111" s="14" t="s">
        <v>786</v>
      </c>
      <c r="E111" s="34">
        <v>67807.0</v>
      </c>
      <c r="F111" s="27" t="s">
        <v>52</v>
      </c>
      <c r="G111" s="27">
        <v>40.0</v>
      </c>
      <c r="H111" s="27">
        <v>3.0</v>
      </c>
      <c r="I111" s="27">
        <v>1.0</v>
      </c>
      <c r="J111" s="27">
        <v>44.0</v>
      </c>
      <c r="K111" s="27"/>
      <c r="L111" s="27"/>
      <c r="M111" s="27"/>
      <c r="N111" s="27"/>
      <c r="O111" s="45" t="str">
        <f t="shared" ref="O111:P111" si="90">IF(M111&gt;0,1,"")</f>
        <v/>
      </c>
      <c r="P111" s="45" t="str">
        <f t="shared" si="90"/>
        <v/>
      </c>
      <c r="Q111" s="45"/>
      <c r="R111" s="14" t="s">
        <v>787</v>
      </c>
      <c r="S111" s="35" t="s">
        <v>788</v>
      </c>
      <c r="T111" s="35" t="s">
        <v>292</v>
      </c>
      <c r="U111" s="35" t="s">
        <v>28</v>
      </c>
      <c r="V111" s="144">
        <v>84120.0</v>
      </c>
      <c r="W111" s="35" t="s">
        <v>29</v>
      </c>
      <c r="X111" s="42"/>
      <c r="Y111" s="29" t="str">
        <f t="shared" ref="Y111:Y134" si="93">IF(X111="V",B111,IF(X111="C",B111,""))</f>
        <v/>
      </c>
      <c r="Z111" s="30"/>
      <c r="AA111" s="27"/>
      <c r="AB111" s="27" t="str">
        <f t="shared" ref="AB111:AB134" si="94">IF(X111="V",B$3-Y111,IF(X111="C","",""))</f>
        <v/>
      </c>
      <c r="AC111" s="14" t="s">
        <v>4623</v>
      </c>
      <c r="AD111" s="31">
        <f t="shared" ref="AD111:AD134" si="95">B$3-B111</f>
        <v>240</v>
      </c>
      <c r="AE111" s="14">
        <v>1.0</v>
      </c>
      <c r="AF111" s="14"/>
      <c r="AG111" s="14"/>
      <c r="AH111" s="14"/>
      <c r="AI111" s="14"/>
      <c r="AJ111" s="14"/>
      <c r="AK111" s="14"/>
    </row>
    <row r="112" ht="14.25" customHeight="1">
      <c r="A112" s="14">
        <v>8.0</v>
      </c>
      <c r="B112" s="30">
        <v>45684.0</v>
      </c>
      <c r="C112" s="31">
        <f t="shared" si="91"/>
        <v>228</v>
      </c>
      <c r="D112" s="14" t="s">
        <v>844</v>
      </c>
      <c r="E112" s="34">
        <v>28437.0</v>
      </c>
      <c r="F112" s="27" t="s">
        <v>52</v>
      </c>
      <c r="G112" s="27">
        <v>28.0</v>
      </c>
      <c r="H112" s="27">
        <v>3.0</v>
      </c>
      <c r="I112" s="27">
        <v>1.0</v>
      </c>
      <c r="J112" s="27">
        <v>32.0</v>
      </c>
      <c r="K112" s="27"/>
      <c r="L112" s="27"/>
      <c r="M112" s="27"/>
      <c r="N112" s="27"/>
      <c r="O112" s="45" t="str">
        <f t="shared" ref="O112:P112" si="92">IF(M112&gt;0,1,"")</f>
        <v/>
      </c>
      <c r="P112" s="45" t="str">
        <f t="shared" si="92"/>
        <v/>
      </c>
      <c r="Q112" s="45"/>
      <c r="R112" s="14" t="s">
        <v>346</v>
      </c>
      <c r="S112" s="14" t="s">
        <v>846</v>
      </c>
      <c r="T112" s="14" t="s">
        <v>195</v>
      </c>
      <c r="U112" s="14" t="s">
        <v>28</v>
      </c>
      <c r="V112" s="66">
        <v>84047.0</v>
      </c>
      <c r="W112" s="14" t="s">
        <v>29</v>
      </c>
      <c r="X112" s="197"/>
      <c r="Y112" s="198" t="str">
        <f t="shared" si="93"/>
        <v/>
      </c>
      <c r="Z112" s="199"/>
      <c r="AA112" s="200"/>
      <c r="AB112" s="200" t="str">
        <f t="shared" si="94"/>
        <v/>
      </c>
      <c r="AC112" s="14" t="s">
        <v>4623</v>
      </c>
      <c r="AD112" s="31">
        <f t="shared" si="95"/>
        <v>228</v>
      </c>
      <c r="AE112" s="14">
        <v>1.0</v>
      </c>
      <c r="AF112" s="14"/>
      <c r="AG112" s="14"/>
      <c r="AH112" s="14"/>
      <c r="AI112" s="14"/>
      <c r="AJ112" s="14"/>
      <c r="AK112" s="14"/>
    </row>
    <row r="113" ht="14.25" customHeight="1">
      <c r="A113" s="39">
        <v>14.0</v>
      </c>
      <c r="B113" s="37">
        <v>45692.0</v>
      </c>
      <c r="C113" s="38">
        <f t="shared" si="91"/>
        <v>220</v>
      </c>
      <c r="D113" s="39" t="s">
        <v>912</v>
      </c>
      <c r="E113" s="40">
        <v>86046.0</v>
      </c>
      <c r="F113" s="36" t="s">
        <v>52</v>
      </c>
      <c r="G113" s="36">
        <v>50.0</v>
      </c>
      <c r="H113" s="36">
        <v>3.0</v>
      </c>
      <c r="I113" s="36">
        <v>1.0</v>
      </c>
      <c r="J113" s="36">
        <v>54.0</v>
      </c>
      <c r="O113" s="14"/>
      <c r="P113" s="14"/>
      <c r="Q113" s="14"/>
      <c r="R113" s="39" t="s">
        <v>913</v>
      </c>
      <c r="S113" s="39" t="s">
        <v>914</v>
      </c>
      <c r="T113" s="39" t="s">
        <v>179</v>
      </c>
      <c r="U113" s="39" t="s">
        <v>28</v>
      </c>
      <c r="V113" s="81">
        <v>84043.0</v>
      </c>
      <c r="W113" s="39" t="s">
        <v>35</v>
      </c>
      <c r="X113" s="36"/>
      <c r="Y113" s="37" t="str">
        <f t="shared" si="93"/>
        <v/>
      </c>
      <c r="Z113" s="37"/>
      <c r="AA113" s="36"/>
      <c r="AB113" s="36" t="str">
        <f t="shared" si="94"/>
        <v/>
      </c>
      <c r="AC113" s="39" t="s">
        <v>4666</v>
      </c>
      <c r="AD113" s="31">
        <f t="shared" si="95"/>
        <v>220</v>
      </c>
      <c r="AE113" s="14">
        <v>1.0</v>
      </c>
      <c r="AF113" s="14"/>
      <c r="AG113" s="14"/>
      <c r="AH113" s="14"/>
      <c r="AI113" s="14"/>
      <c r="AJ113" s="14"/>
      <c r="AK113" s="14"/>
    </row>
    <row r="114" ht="14.25" customHeight="1">
      <c r="A114" s="14">
        <v>12.0</v>
      </c>
      <c r="B114" s="30">
        <v>45699.0</v>
      </c>
      <c r="C114" s="31">
        <f t="shared" si="91"/>
        <v>213</v>
      </c>
      <c r="D114" s="14" t="s">
        <v>963</v>
      </c>
      <c r="E114" s="34">
        <v>4473.0</v>
      </c>
      <c r="F114" s="27" t="s">
        <v>52</v>
      </c>
      <c r="G114" s="27">
        <v>40.0</v>
      </c>
      <c r="H114" s="27">
        <v>4.0</v>
      </c>
      <c r="I114" s="27">
        <v>1.0</v>
      </c>
      <c r="J114" s="27">
        <v>45.0</v>
      </c>
      <c r="K114" s="27"/>
      <c r="L114" s="27"/>
      <c r="M114" s="27"/>
      <c r="N114" s="27"/>
      <c r="O114" s="45" t="str">
        <f t="shared" ref="O114:P114" si="96">IF(M114&gt;0,1,"")</f>
        <v/>
      </c>
      <c r="P114" s="45" t="str">
        <f t="shared" si="96"/>
        <v/>
      </c>
      <c r="Q114" s="45"/>
      <c r="R114" s="14" t="s">
        <v>964</v>
      </c>
      <c r="S114" s="35" t="s">
        <v>966</v>
      </c>
      <c r="T114" s="35" t="s">
        <v>186</v>
      </c>
      <c r="U114" s="35" t="s">
        <v>28</v>
      </c>
      <c r="V114" s="144">
        <v>84116.0</v>
      </c>
      <c r="W114" s="14" t="s">
        <v>29</v>
      </c>
      <c r="X114" s="27" t="s">
        <v>1642</v>
      </c>
      <c r="Y114" s="29">
        <f t="shared" si="93"/>
        <v>45699</v>
      </c>
      <c r="Z114" s="30"/>
      <c r="AA114" s="27"/>
      <c r="AB114" s="27">
        <f t="shared" si="94"/>
        <v>213</v>
      </c>
      <c r="AC114" s="14" t="s">
        <v>4667</v>
      </c>
      <c r="AD114" s="31">
        <f t="shared" si="95"/>
        <v>213</v>
      </c>
      <c r="AE114" s="14">
        <v>2.0</v>
      </c>
      <c r="AF114" s="14"/>
      <c r="AG114" s="14"/>
      <c r="AH114" s="14"/>
      <c r="AI114" s="14"/>
      <c r="AJ114" s="14"/>
      <c r="AK114" s="14"/>
    </row>
    <row r="115" ht="14.25" customHeight="1">
      <c r="A115" s="59">
        <v>16.0</v>
      </c>
      <c r="B115" s="60">
        <v>45707.0</v>
      </c>
      <c r="C115" s="31">
        <f t="shared" si="91"/>
        <v>205</v>
      </c>
      <c r="D115" s="59" t="s">
        <v>1013</v>
      </c>
      <c r="E115" s="59">
        <v>97697.0</v>
      </c>
      <c r="F115" s="45" t="s">
        <v>52</v>
      </c>
      <c r="G115" s="45">
        <v>64.0</v>
      </c>
      <c r="H115" s="45">
        <v>5.0</v>
      </c>
      <c r="I115" s="45">
        <v>2.0</v>
      </c>
      <c r="J115" s="45">
        <v>71.0</v>
      </c>
      <c r="K115" s="45"/>
      <c r="L115" s="45"/>
      <c r="M115" s="45">
        <v>2.0</v>
      </c>
      <c r="N115" s="45">
        <v>0.0</v>
      </c>
      <c r="O115" s="45">
        <f t="shared" ref="O115:P115" si="97">IF(M115&gt;0,1,"")</f>
        <v>1</v>
      </c>
      <c r="P115" s="45" t="str">
        <f t="shared" si="97"/>
        <v/>
      </c>
      <c r="Q115" s="45"/>
      <c r="R115" s="59" t="s">
        <v>739</v>
      </c>
      <c r="S115" s="62" t="s">
        <v>1014</v>
      </c>
      <c r="T115" s="62" t="s">
        <v>437</v>
      </c>
      <c r="U115" s="62" t="s">
        <v>28</v>
      </c>
      <c r="V115" s="114">
        <v>84065.0</v>
      </c>
      <c r="W115" s="62" t="s">
        <v>29</v>
      </c>
      <c r="X115" s="64"/>
      <c r="Y115" s="76" t="str">
        <f t="shared" si="93"/>
        <v/>
      </c>
      <c r="Z115" s="60"/>
      <c r="AA115" s="45"/>
      <c r="AB115" s="45" t="str">
        <f t="shared" si="94"/>
        <v/>
      </c>
      <c r="AC115" s="14" t="s">
        <v>4623</v>
      </c>
      <c r="AD115" s="31">
        <f t="shared" si="95"/>
        <v>205</v>
      </c>
      <c r="AE115" s="14">
        <v>1.0</v>
      </c>
      <c r="AF115" s="14"/>
      <c r="AG115" s="14"/>
      <c r="AH115" s="14"/>
      <c r="AI115" s="14"/>
      <c r="AJ115" s="14"/>
      <c r="AK115" s="14"/>
    </row>
    <row r="116" ht="14.25" customHeight="1">
      <c r="A116" s="14">
        <v>16.0</v>
      </c>
      <c r="B116" s="30">
        <v>45707.0</v>
      </c>
      <c r="C116" s="31">
        <f t="shared" si="91"/>
        <v>205</v>
      </c>
      <c r="D116" s="14" t="s">
        <v>1015</v>
      </c>
      <c r="E116" s="33">
        <v>1.2240264E7</v>
      </c>
      <c r="F116" s="27" t="s">
        <v>52</v>
      </c>
      <c r="G116" s="27">
        <v>56.0</v>
      </c>
      <c r="H116" s="27">
        <v>4.0</v>
      </c>
      <c r="I116" s="27">
        <v>1.0</v>
      </c>
      <c r="J116" s="27">
        <v>61.0</v>
      </c>
      <c r="O116" s="14"/>
      <c r="P116" s="14"/>
      <c r="Q116" s="14"/>
      <c r="R116" s="34" t="s">
        <v>1016</v>
      </c>
      <c r="S116" s="14" t="s">
        <v>1017</v>
      </c>
      <c r="T116" s="14" t="s">
        <v>437</v>
      </c>
      <c r="U116" s="14" t="s">
        <v>28</v>
      </c>
      <c r="V116" s="66">
        <v>84065.0</v>
      </c>
      <c r="W116" s="35" t="s">
        <v>29</v>
      </c>
      <c r="X116" s="36"/>
      <c r="Y116" s="29" t="str">
        <f t="shared" si="93"/>
        <v/>
      </c>
      <c r="Z116" s="30"/>
      <c r="AA116" s="27"/>
      <c r="AB116" s="27" t="str">
        <f t="shared" si="94"/>
        <v/>
      </c>
      <c r="AC116" s="14" t="s">
        <v>4536</v>
      </c>
      <c r="AD116" s="31">
        <f t="shared" si="95"/>
        <v>205</v>
      </c>
      <c r="AE116" s="14">
        <v>1.0</v>
      </c>
      <c r="AF116" s="14"/>
      <c r="AG116" s="14"/>
      <c r="AH116" s="14"/>
      <c r="AI116" s="14"/>
      <c r="AJ116" s="14"/>
      <c r="AK116" s="14"/>
    </row>
    <row r="117" ht="14.25" customHeight="1">
      <c r="A117" s="14">
        <v>12.0</v>
      </c>
      <c r="B117" s="30">
        <v>45708.0</v>
      </c>
      <c r="C117" s="31">
        <f t="shared" si="91"/>
        <v>204</v>
      </c>
      <c r="D117" s="14" t="s">
        <v>1028</v>
      </c>
      <c r="E117" s="34">
        <v>1.2249979E7</v>
      </c>
      <c r="F117" s="27" t="s">
        <v>52</v>
      </c>
      <c r="G117" s="65">
        <v>56.0</v>
      </c>
      <c r="H117" s="65">
        <v>4.0</v>
      </c>
      <c r="I117" s="65">
        <v>2.0</v>
      </c>
      <c r="J117" s="65">
        <v>62.0</v>
      </c>
      <c r="K117" s="65"/>
      <c r="L117" s="65"/>
      <c r="M117" s="65"/>
      <c r="N117" s="65"/>
      <c r="O117" s="45"/>
      <c r="P117" s="45"/>
      <c r="Q117" s="45"/>
      <c r="R117" s="66" t="s">
        <v>1029</v>
      </c>
      <c r="S117" s="66" t="s">
        <v>1031</v>
      </c>
      <c r="T117" s="14" t="s">
        <v>263</v>
      </c>
      <c r="U117" s="14" t="s">
        <v>28</v>
      </c>
      <c r="V117" s="66">
        <v>84096.0</v>
      </c>
      <c r="W117" s="35" t="s">
        <v>29</v>
      </c>
      <c r="X117" s="42"/>
      <c r="Y117" s="29" t="str">
        <f t="shared" si="93"/>
        <v/>
      </c>
      <c r="Z117" s="30"/>
      <c r="AA117" s="27"/>
      <c r="AB117" s="27" t="str">
        <f t="shared" si="94"/>
        <v/>
      </c>
      <c r="AC117" s="14" t="s">
        <v>4668</v>
      </c>
      <c r="AD117" s="31">
        <f t="shared" si="95"/>
        <v>204</v>
      </c>
      <c r="AE117" s="14">
        <v>1.0</v>
      </c>
      <c r="AF117" s="32"/>
      <c r="AG117" s="14"/>
      <c r="AH117" s="14"/>
      <c r="AI117" s="14"/>
      <c r="AJ117" s="14"/>
      <c r="AK117" s="14"/>
    </row>
    <row r="118" ht="14.25" customHeight="1">
      <c r="A118" s="39">
        <v>12.0</v>
      </c>
      <c r="B118" s="37">
        <v>45713.0</v>
      </c>
      <c r="C118" s="38">
        <f t="shared" si="91"/>
        <v>199</v>
      </c>
      <c r="D118" s="39" t="s">
        <v>1040</v>
      </c>
      <c r="E118" s="40">
        <v>112290.0</v>
      </c>
      <c r="F118" s="36" t="s">
        <v>52</v>
      </c>
      <c r="G118" s="36">
        <v>60.0</v>
      </c>
      <c r="H118" s="36">
        <v>4.0</v>
      </c>
      <c r="I118" s="36">
        <v>2.0</v>
      </c>
      <c r="J118" s="36">
        <v>66.0</v>
      </c>
      <c r="O118" s="14"/>
      <c r="P118" s="14"/>
      <c r="Q118" s="14"/>
      <c r="R118" s="39" t="s">
        <v>1041</v>
      </c>
      <c r="S118" s="39" t="s">
        <v>1043</v>
      </c>
      <c r="T118" s="39" t="s">
        <v>277</v>
      </c>
      <c r="U118" s="39" t="s">
        <v>28</v>
      </c>
      <c r="V118" s="81">
        <v>84403.0</v>
      </c>
      <c r="W118" s="39" t="s">
        <v>35</v>
      </c>
      <c r="X118" s="36" t="s">
        <v>1642</v>
      </c>
      <c r="Y118" s="37">
        <f t="shared" si="93"/>
        <v>45713</v>
      </c>
      <c r="Z118" s="37"/>
      <c r="AA118" s="36"/>
      <c r="AB118" s="36">
        <f t="shared" si="94"/>
        <v>199</v>
      </c>
      <c r="AC118" s="39" t="s">
        <v>4631</v>
      </c>
      <c r="AD118" s="31">
        <f t="shared" si="95"/>
        <v>199</v>
      </c>
      <c r="AE118" s="14">
        <v>1.0</v>
      </c>
      <c r="AF118" s="14"/>
      <c r="AG118" s="14"/>
      <c r="AH118" s="14"/>
      <c r="AI118" s="14"/>
      <c r="AJ118" s="14"/>
      <c r="AK118" s="14"/>
    </row>
    <row r="119" ht="14.25" customHeight="1">
      <c r="A119" s="39">
        <v>8.0</v>
      </c>
      <c r="B119" s="37">
        <v>45719.0</v>
      </c>
      <c r="C119" s="38">
        <f t="shared" si="91"/>
        <v>193</v>
      </c>
      <c r="D119" s="39" t="s">
        <v>1075</v>
      </c>
      <c r="E119" s="40">
        <v>4821.0</v>
      </c>
      <c r="F119" s="36" t="s">
        <v>52</v>
      </c>
      <c r="G119" s="36">
        <v>28.0</v>
      </c>
      <c r="H119" s="36">
        <v>3.0</v>
      </c>
      <c r="I119" s="36">
        <v>1.0</v>
      </c>
      <c r="J119" s="36">
        <v>32.0</v>
      </c>
      <c r="O119" s="14"/>
      <c r="P119" s="14"/>
      <c r="Q119" s="14"/>
      <c r="R119" s="39" t="s">
        <v>1076</v>
      </c>
      <c r="S119" s="39" t="s">
        <v>1077</v>
      </c>
      <c r="T119" s="39" t="s">
        <v>48</v>
      </c>
      <c r="U119" s="39" t="s">
        <v>28</v>
      </c>
      <c r="V119" s="81">
        <v>84601.0</v>
      </c>
      <c r="W119" s="39" t="s">
        <v>35</v>
      </c>
      <c r="X119" s="36"/>
      <c r="Y119" s="37" t="str">
        <f t="shared" si="93"/>
        <v/>
      </c>
      <c r="Z119" s="37"/>
      <c r="AA119" s="36"/>
      <c r="AB119" s="36" t="str">
        <f t="shared" si="94"/>
        <v/>
      </c>
      <c r="AC119" s="39" t="s">
        <v>4669</v>
      </c>
      <c r="AD119" s="31">
        <f t="shared" si="95"/>
        <v>193</v>
      </c>
      <c r="AE119" s="14">
        <v>8.0</v>
      </c>
      <c r="AF119" s="14"/>
      <c r="AG119" s="14"/>
      <c r="AH119" s="14"/>
      <c r="AI119" s="14"/>
      <c r="AJ119" s="14"/>
      <c r="AK119" s="14"/>
    </row>
    <row r="120" ht="14.25" customHeight="1">
      <c r="A120" s="14">
        <v>8.0</v>
      </c>
      <c r="B120" s="30">
        <v>45720.0</v>
      </c>
      <c r="C120" s="31">
        <f t="shared" si="91"/>
        <v>192</v>
      </c>
      <c r="D120" s="14" t="s">
        <v>1089</v>
      </c>
      <c r="E120" s="34">
        <v>40014.0</v>
      </c>
      <c r="F120" s="27" t="s">
        <v>52</v>
      </c>
      <c r="G120" s="27">
        <v>40.0</v>
      </c>
      <c r="H120" s="27">
        <v>4.0</v>
      </c>
      <c r="I120" s="27">
        <v>1.0</v>
      </c>
      <c r="J120" s="27">
        <v>45.0</v>
      </c>
      <c r="K120" s="27"/>
      <c r="L120" s="27"/>
      <c r="M120" s="27"/>
      <c r="N120" s="27"/>
      <c r="O120" s="45" t="str">
        <f t="shared" ref="O120:P120" si="98">IF(M120&gt;0,1,"")</f>
        <v/>
      </c>
      <c r="P120" s="45" t="str">
        <f t="shared" si="98"/>
        <v/>
      </c>
      <c r="Q120" s="45"/>
      <c r="R120" s="14" t="s">
        <v>1090</v>
      </c>
      <c r="S120" s="14" t="s">
        <v>1091</v>
      </c>
      <c r="T120" s="14" t="s">
        <v>186</v>
      </c>
      <c r="U120" s="14" t="s">
        <v>28</v>
      </c>
      <c r="V120" s="66">
        <v>84104.0</v>
      </c>
      <c r="W120" s="14" t="s">
        <v>29</v>
      </c>
      <c r="X120" s="27"/>
      <c r="Y120" s="30" t="str">
        <f t="shared" si="93"/>
        <v/>
      </c>
      <c r="Z120" s="30"/>
      <c r="AA120" s="27"/>
      <c r="AB120" s="27" t="str">
        <f t="shared" si="94"/>
        <v/>
      </c>
      <c r="AC120" s="14" t="s">
        <v>4670</v>
      </c>
      <c r="AD120" s="31">
        <f t="shared" si="95"/>
        <v>192</v>
      </c>
      <c r="AE120" s="14">
        <v>1.0</v>
      </c>
      <c r="AF120" s="14"/>
      <c r="AG120" s="14"/>
      <c r="AH120" s="14"/>
      <c r="AI120" s="14"/>
      <c r="AJ120" s="14"/>
      <c r="AK120" s="14"/>
    </row>
    <row r="121" ht="14.25" customHeight="1">
      <c r="A121" s="14">
        <v>8.0</v>
      </c>
      <c r="B121" s="30">
        <v>45744.0</v>
      </c>
      <c r="C121" s="31">
        <f t="shared" si="91"/>
        <v>168</v>
      </c>
      <c r="D121" s="14" t="s">
        <v>1194</v>
      </c>
      <c r="E121" s="34">
        <v>79041.0</v>
      </c>
      <c r="F121" s="27" t="s">
        <v>52</v>
      </c>
      <c r="G121" s="27">
        <v>26.0</v>
      </c>
      <c r="H121" s="27">
        <v>3.0</v>
      </c>
      <c r="I121" s="27">
        <v>1.0</v>
      </c>
      <c r="J121" s="27">
        <v>30.0</v>
      </c>
      <c r="K121" s="27"/>
      <c r="L121" s="27"/>
      <c r="M121" s="27"/>
      <c r="N121" s="27"/>
      <c r="O121" s="45" t="str">
        <f t="shared" ref="O121:P121" si="99">IF(M121&gt;0,1,"")</f>
        <v/>
      </c>
      <c r="P121" s="45" t="str">
        <f t="shared" si="99"/>
        <v/>
      </c>
      <c r="Q121" s="45"/>
      <c r="R121" s="14" t="s">
        <v>1195</v>
      </c>
      <c r="S121" s="14" t="s">
        <v>1196</v>
      </c>
      <c r="T121" s="14" t="s">
        <v>600</v>
      </c>
      <c r="U121" s="14" t="s">
        <v>28</v>
      </c>
      <c r="V121" s="66">
        <v>84123.0</v>
      </c>
      <c r="W121" s="14" t="s">
        <v>29</v>
      </c>
      <c r="X121" s="27"/>
      <c r="Y121" s="30" t="str">
        <f t="shared" si="93"/>
        <v/>
      </c>
      <c r="Z121" s="30"/>
      <c r="AA121" s="27"/>
      <c r="AB121" s="27" t="str">
        <f t="shared" si="94"/>
        <v/>
      </c>
      <c r="AC121" s="14" t="s">
        <v>4671</v>
      </c>
      <c r="AD121" s="31">
        <f t="shared" si="95"/>
        <v>168</v>
      </c>
      <c r="AE121" s="14">
        <v>2.0</v>
      </c>
      <c r="AF121" s="14"/>
      <c r="AG121" s="14"/>
      <c r="AH121" s="14"/>
      <c r="AI121" s="14"/>
      <c r="AJ121" s="14"/>
      <c r="AK121" s="14"/>
    </row>
    <row r="122" ht="14.25" customHeight="1">
      <c r="A122" s="39">
        <v>6.0</v>
      </c>
      <c r="B122" s="37">
        <v>45749.0</v>
      </c>
      <c r="C122" s="38">
        <f t="shared" si="91"/>
        <v>163</v>
      </c>
      <c r="D122" s="39" t="s">
        <v>1222</v>
      </c>
      <c r="E122" s="40">
        <v>28417.0</v>
      </c>
      <c r="F122" s="36" t="s">
        <v>52</v>
      </c>
      <c r="G122" s="36">
        <v>28.0</v>
      </c>
      <c r="H122" s="36">
        <v>3.0</v>
      </c>
      <c r="I122" s="36">
        <v>1.0</v>
      </c>
      <c r="J122" s="36">
        <v>32.0</v>
      </c>
      <c r="O122" s="14"/>
      <c r="P122" s="14"/>
      <c r="Q122" s="14"/>
      <c r="R122" s="39" t="s">
        <v>1223</v>
      </c>
      <c r="S122" s="39" t="s">
        <v>1224</v>
      </c>
      <c r="T122" s="39" t="s">
        <v>256</v>
      </c>
      <c r="U122" s="39" t="s">
        <v>28</v>
      </c>
      <c r="V122" s="81">
        <v>84057.0</v>
      </c>
      <c r="W122" s="39" t="s">
        <v>35</v>
      </c>
      <c r="X122" s="36"/>
      <c r="Y122" s="37" t="str">
        <f t="shared" si="93"/>
        <v/>
      </c>
      <c r="Z122" s="37"/>
      <c r="AA122" s="36"/>
      <c r="AB122" s="36" t="str">
        <f t="shared" si="94"/>
        <v/>
      </c>
      <c r="AC122" s="39" t="s">
        <v>4672</v>
      </c>
      <c r="AD122" s="31">
        <f t="shared" si="95"/>
        <v>163</v>
      </c>
      <c r="AE122" s="14">
        <v>1.0</v>
      </c>
      <c r="AF122" s="14"/>
      <c r="AG122" s="14"/>
      <c r="AH122" s="14"/>
      <c r="AI122" s="14"/>
      <c r="AJ122" s="14"/>
      <c r="AK122" s="14"/>
    </row>
    <row r="123" ht="14.25" customHeight="1">
      <c r="A123" s="14">
        <v>8.0</v>
      </c>
      <c r="B123" s="30">
        <v>45751.0</v>
      </c>
      <c r="C123" s="31">
        <f t="shared" si="91"/>
        <v>161</v>
      </c>
      <c r="D123" s="14" t="s">
        <v>1242</v>
      </c>
      <c r="E123" s="34">
        <v>74018.0</v>
      </c>
      <c r="F123" s="27" t="s">
        <v>52</v>
      </c>
      <c r="G123" s="27">
        <v>24.0</v>
      </c>
      <c r="H123" s="27">
        <v>2.0</v>
      </c>
      <c r="I123" s="27">
        <v>1.0</v>
      </c>
      <c r="J123" s="27">
        <v>27.0</v>
      </c>
      <c r="K123" s="27"/>
      <c r="L123" s="27"/>
      <c r="M123" s="27"/>
      <c r="N123" s="27"/>
      <c r="O123" s="45" t="str">
        <f t="shared" ref="O123:P123" si="100">IF(M123&gt;0,1,"")</f>
        <v/>
      </c>
      <c r="P123" s="45" t="str">
        <f t="shared" si="100"/>
        <v/>
      </c>
      <c r="Q123" s="45"/>
      <c r="R123" s="14" t="s">
        <v>4673</v>
      </c>
      <c r="S123" s="14" t="s">
        <v>1244</v>
      </c>
      <c r="T123" s="14" t="s">
        <v>731</v>
      </c>
      <c r="U123" s="14" t="s">
        <v>28</v>
      </c>
      <c r="V123" s="66">
        <v>84123.0</v>
      </c>
      <c r="W123" s="14" t="s">
        <v>29</v>
      </c>
      <c r="X123" s="27"/>
      <c r="Y123" s="30" t="str">
        <f t="shared" si="93"/>
        <v/>
      </c>
      <c r="Z123" s="30"/>
      <c r="AA123" s="27"/>
      <c r="AB123" s="27" t="str">
        <f t="shared" si="94"/>
        <v/>
      </c>
      <c r="AC123" s="14" t="s">
        <v>4674</v>
      </c>
      <c r="AD123" s="31">
        <f t="shared" si="95"/>
        <v>161</v>
      </c>
      <c r="AE123" s="14">
        <v>3.0</v>
      </c>
      <c r="AF123" s="14"/>
      <c r="AG123" s="14"/>
      <c r="AH123" s="14"/>
      <c r="AI123" s="14"/>
      <c r="AJ123" s="14"/>
      <c r="AK123" s="14"/>
    </row>
    <row r="124" ht="14.25" customHeight="1">
      <c r="A124" s="59">
        <v>8.0</v>
      </c>
      <c r="B124" s="60">
        <v>45761.0</v>
      </c>
      <c r="C124" s="61">
        <f t="shared" si="91"/>
        <v>151</v>
      </c>
      <c r="D124" s="59" t="s">
        <v>1262</v>
      </c>
      <c r="E124" s="59">
        <v>55180.0</v>
      </c>
      <c r="F124" s="45" t="s">
        <v>52</v>
      </c>
      <c r="G124" s="45">
        <v>31.0</v>
      </c>
      <c r="H124" s="45">
        <v>3.0</v>
      </c>
      <c r="I124" s="45">
        <v>1.0</v>
      </c>
      <c r="J124" s="45">
        <v>35.0</v>
      </c>
      <c r="K124" s="45"/>
      <c r="L124" s="45"/>
      <c r="M124" s="45">
        <v>3.0</v>
      </c>
      <c r="N124" s="45">
        <v>0.0</v>
      </c>
      <c r="O124" s="45">
        <f t="shared" ref="O124:P124" si="101">IF(M124&gt;0,1,"")</f>
        <v>1</v>
      </c>
      <c r="P124" s="45" t="str">
        <f t="shared" si="101"/>
        <v/>
      </c>
      <c r="Q124" s="45"/>
      <c r="R124" s="59" t="s">
        <v>1263</v>
      </c>
      <c r="S124" s="62" t="s">
        <v>1264</v>
      </c>
      <c r="T124" s="62" t="s">
        <v>186</v>
      </c>
      <c r="U124" s="62" t="s">
        <v>28</v>
      </c>
      <c r="V124" s="114">
        <v>84103.0</v>
      </c>
      <c r="W124" s="62" t="s">
        <v>29</v>
      </c>
      <c r="X124" s="64"/>
      <c r="Y124" s="76" t="str">
        <f t="shared" si="93"/>
        <v/>
      </c>
      <c r="Z124" s="60"/>
      <c r="AA124" s="45"/>
      <c r="AB124" s="45" t="str">
        <f t="shared" si="94"/>
        <v/>
      </c>
      <c r="AC124" s="14" t="s">
        <v>4675</v>
      </c>
      <c r="AD124" s="31">
        <f t="shared" si="95"/>
        <v>151</v>
      </c>
      <c r="AE124" s="14">
        <v>1.0</v>
      </c>
      <c r="AF124" s="14"/>
      <c r="AG124" s="14"/>
      <c r="AH124" s="14"/>
      <c r="AI124" s="14"/>
      <c r="AJ124" s="14"/>
      <c r="AK124" s="14"/>
    </row>
    <row r="125" ht="14.25" customHeight="1">
      <c r="A125" s="14">
        <v>8.0</v>
      </c>
      <c r="B125" s="30">
        <v>45762.0</v>
      </c>
      <c r="C125" s="31">
        <f t="shared" si="91"/>
        <v>150</v>
      </c>
      <c r="D125" s="14" t="s">
        <v>1267</v>
      </c>
      <c r="E125" s="34">
        <v>1.2246062E7</v>
      </c>
      <c r="F125" s="27" t="s">
        <v>52</v>
      </c>
      <c r="G125" s="27">
        <v>32.0</v>
      </c>
      <c r="H125" s="27">
        <v>3.0</v>
      </c>
      <c r="I125" s="27">
        <v>1.0</v>
      </c>
      <c r="J125" s="27">
        <v>36.0</v>
      </c>
      <c r="K125" s="27"/>
      <c r="L125" s="27"/>
      <c r="M125" s="27"/>
      <c r="N125" s="27"/>
      <c r="O125" s="45" t="str">
        <f t="shared" ref="O125:P125" si="102">IF(M125&gt;0,1,"")</f>
        <v/>
      </c>
      <c r="P125" s="45" t="str">
        <f t="shared" si="102"/>
        <v/>
      </c>
      <c r="Q125" s="45"/>
      <c r="R125" s="14" t="s">
        <v>1268</v>
      </c>
      <c r="S125" s="35" t="s">
        <v>1269</v>
      </c>
      <c r="T125" s="35" t="s">
        <v>186</v>
      </c>
      <c r="U125" s="35" t="s">
        <v>28</v>
      </c>
      <c r="V125" s="144">
        <v>84104.0</v>
      </c>
      <c r="W125" s="35" t="s">
        <v>29</v>
      </c>
      <c r="X125" s="42"/>
      <c r="Y125" s="29" t="str">
        <f t="shared" si="93"/>
        <v/>
      </c>
      <c r="Z125" s="30"/>
      <c r="AA125" s="27"/>
      <c r="AB125" s="27" t="str">
        <f t="shared" si="94"/>
        <v/>
      </c>
      <c r="AC125" s="14" t="s">
        <v>4676</v>
      </c>
      <c r="AD125" s="31">
        <f t="shared" si="95"/>
        <v>150</v>
      </c>
      <c r="AE125" s="14">
        <v>1.0</v>
      </c>
      <c r="AF125" s="14"/>
      <c r="AG125" s="14"/>
      <c r="AH125" s="14"/>
      <c r="AI125" s="53"/>
      <c r="AJ125" s="53"/>
      <c r="AK125" s="53"/>
    </row>
    <row r="126" ht="14.25" customHeight="1">
      <c r="A126" s="14">
        <v>16.0</v>
      </c>
      <c r="B126" s="30">
        <v>45764.0</v>
      </c>
      <c r="C126" s="31">
        <f t="shared" si="91"/>
        <v>148</v>
      </c>
      <c r="D126" s="14" t="s">
        <v>1282</v>
      </c>
      <c r="E126" s="34">
        <v>96675.0</v>
      </c>
      <c r="F126" s="27" t="s">
        <v>52</v>
      </c>
      <c r="G126" s="27">
        <v>72.0</v>
      </c>
      <c r="H126" s="27">
        <v>4.0</v>
      </c>
      <c r="I126" s="27">
        <v>1.0</v>
      </c>
      <c r="J126" s="27">
        <v>77.0</v>
      </c>
      <c r="K126" s="27"/>
      <c r="L126" s="27"/>
      <c r="M126" s="27"/>
      <c r="N126" s="27"/>
      <c r="O126" s="45" t="str">
        <f t="shared" ref="O126:P126" si="103">IF(M126&gt;0,1,"")</f>
        <v/>
      </c>
      <c r="P126" s="45" t="str">
        <f t="shared" si="103"/>
        <v/>
      </c>
      <c r="Q126" s="45"/>
      <c r="R126" s="14" t="s">
        <v>1283</v>
      </c>
      <c r="S126" s="14" t="s">
        <v>1284</v>
      </c>
      <c r="T126" s="14" t="s">
        <v>186</v>
      </c>
      <c r="U126" s="14" t="s">
        <v>28</v>
      </c>
      <c r="V126" s="66">
        <v>84101.0</v>
      </c>
      <c r="W126" s="14" t="s">
        <v>29</v>
      </c>
      <c r="X126" s="27"/>
      <c r="Y126" s="30" t="str">
        <f t="shared" si="93"/>
        <v/>
      </c>
      <c r="Z126" s="30"/>
      <c r="AA126" s="27"/>
      <c r="AB126" s="27" t="str">
        <f t="shared" si="94"/>
        <v/>
      </c>
      <c r="AC126" s="14" t="s">
        <v>4676</v>
      </c>
      <c r="AD126" s="31">
        <f t="shared" si="95"/>
        <v>148</v>
      </c>
      <c r="AE126" s="14">
        <v>1.0</v>
      </c>
      <c r="AF126" s="14"/>
      <c r="AG126" s="14"/>
      <c r="AH126" s="14"/>
      <c r="AI126" s="14"/>
      <c r="AJ126" s="14"/>
      <c r="AK126" s="14"/>
    </row>
    <row r="127" ht="14.25" customHeight="1">
      <c r="A127" s="14">
        <v>10.0</v>
      </c>
      <c r="B127" s="30">
        <v>45771.0</v>
      </c>
      <c r="C127" s="31">
        <f t="shared" si="91"/>
        <v>141</v>
      </c>
      <c r="D127" s="14" t="s">
        <v>1328</v>
      </c>
      <c r="E127" s="34">
        <v>1.2249089E7</v>
      </c>
      <c r="F127" s="27" t="s">
        <v>52</v>
      </c>
      <c r="G127" s="27">
        <v>36.0</v>
      </c>
      <c r="H127" s="27">
        <v>3.0</v>
      </c>
      <c r="I127" s="27">
        <v>1.0</v>
      </c>
      <c r="J127" s="27">
        <v>40.0</v>
      </c>
      <c r="K127" s="27"/>
      <c r="L127" s="27"/>
      <c r="M127" s="27"/>
      <c r="N127" s="27"/>
      <c r="O127" s="45" t="str">
        <f t="shared" ref="O127:P127" si="104">IF(M127&gt;0,1,"")</f>
        <v/>
      </c>
      <c r="P127" s="45" t="str">
        <f t="shared" si="104"/>
        <v/>
      </c>
      <c r="Q127" s="45"/>
      <c r="R127" s="14" t="s">
        <v>1329</v>
      </c>
      <c r="S127" s="35" t="s">
        <v>1330</v>
      </c>
      <c r="T127" s="35" t="s">
        <v>186</v>
      </c>
      <c r="U127" s="35" t="s">
        <v>28</v>
      </c>
      <c r="V127" s="144">
        <v>84101.0</v>
      </c>
      <c r="W127" s="35" t="s">
        <v>29</v>
      </c>
      <c r="X127" s="42"/>
      <c r="Y127" s="29" t="str">
        <f t="shared" si="93"/>
        <v/>
      </c>
      <c r="Z127" s="30"/>
      <c r="AA127" s="27"/>
      <c r="AB127" s="27" t="str">
        <f t="shared" si="94"/>
        <v/>
      </c>
      <c r="AC127" s="14" t="s">
        <v>4562</v>
      </c>
      <c r="AD127" s="31">
        <f t="shared" si="95"/>
        <v>141</v>
      </c>
      <c r="AE127" s="14">
        <v>1.0</v>
      </c>
      <c r="AF127" s="14"/>
      <c r="AG127" s="14"/>
      <c r="AH127" s="14"/>
      <c r="AI127" s="14"/>
      <c r="AJ127" s="14"/>
      <c r="AK127" s="14"/>
    </row>
    <row r="128" ht="14.25" customHeight="1">
      <c r="A128" s="14">
        <v>10.0</v>
      </c>
      <c r="B128" s="30">
        <v>45776.0</v>
      </c>
      <c r="C128" s="31">
        <f t="shared" si="91"/>
        <v>136</v>
      </c>
      <c r="D128" s="14" t="s">
        <v>1357</v>
      </c>
      <c r="E128" s="34">
        <v>45492.0</v>
      </c>
      <c r="F128" s="27" t="s">
        <v>52</v>
      </c>
      <c r="G128" s="27">
        <v>50.0</v>
      </c>
      <c r="H128" s="27">
        <v>4.0</v>
      </c>
      <c r="I128" s="27">
        <v>2.0</v>
      </c>
      <c r="J128" s="27">
        <v>56.0</v>
      </c>
      <c r="K128" s="27"/>
      <c r="L128" s="27"/>
      <c r="M128" s="27"/>
      <c r="N128" s="27"/>
      <c r="O128" s="45" t="str">
        <f t="shared" ref="O128:P128" si="105">IF(M128&gt;0,1,"")</f>
        <v/>
      </c>
      <c r="P128" s="45" t="str">
        <f t="shared" si="105"/>
        <v/>
      </c>
      <c r="Q128" s="45"/>
      <c r="R128" s="14" t="s">
        <v>1358</v>
      </c>
      <c r="S128" s="35" t="s">
        <v>1360</v>
      </c>
      <c r="T128" s="35" t="s">
        <v>641</v>
      </c>
      <c r="U128" s="35" t="s">
        <v>28</v>
      </c>
      <c r="V128" s="144">
        <v>84065.0</v>
      </c>
      <c r="W128" s="35" t="s">
        <v>29</v>
      </c>
      <c r="X128" s="42"/>
      <c r="Y128" s="29" t="str">
        <f t="shared" si="93"/>
        <v/>
      </c>
      <c r="Z128" s="30"/>
      <c r="AA128" s="27"/>
      <c r="AB128" s="27" t="str">
        <f t="shared" si="94"/>
        <v/>
      </c>
      <c r="AC128" s="14" t="s">
        <v>4614</v>
      </c>
      <c r="AD128" s="31">
        <f t="shared" si="95"/>
        <v>136</v>
      </c>
      <c r="AE128" s="14">
        <v>1.0</v>
      </c>
      <c r="AF128" s="14"/>
      <c r="AG128" s="14"/>
      <c r="AH128" s="14"/>
      <c r="AI128" s="14"/>
      <c r="AJ128" s="14"/>
      <c r="AK128" s="14"/>
    </row>
    <row r="129" ht="14.25" customHeight="1">
      <c r="A129" s="14">
        <v>12.0</v>
      </c>
      <c r="B129" s="30">
        <v>45785.0</v>
      </c>
      <c r="C129" s="31">
        <f t="shared" si="91"/>
        <v>127</v>
      </c>
      <c r="D129" s="14" t="s">
        <v>1405</v>
      </c>
      <c r="E129" s="34">
        <v>63802.0</v>
      </c>
      <c r="F129" s="27" t="s">
        <v>52</v>
      </c>
      <c r="G129" s="27">
        <v>40.0</v>
      </c>
      <c r="H129" s="27">
        <v>3.0</v>
      </c>
      <c r="I129" s="27">
        <v>1.0</v>
      </c>
      <c r="J129" s="27">
        <v>44.0</v>
      </c>
      <c r="K129" s="27"/>
      <c r="L129" s="27"/>
      <c r="M129" s="27"/>
      <c r="N129" s="27"/>
      <c r="O129" s="45" t="str">
        <f t="shared" ref="O129:P129" si="106">IF(M129&gt;0,1,"")</f>
        <v/>
      </c>
      <c r="P129" s="45" t="str">
        <f t="shared" si="106"/>
        <v/>
      </c>
      <c r="Q129" s="45"/>
      <c r="R129" s="14" t="s">
        <v>1406</v>
      </c>
      <c r="S129" s="35" t="s">
        <v>1407</v>
      </c>
      <c r="T129" s="35" t="s">
        <v>731</v>
      </c>
      <c r="U129" s="35" t="s">
        <v>28</v>
      </c>
      <c r="V129" s="144">
        <v>84123.0</v>
      </c>
      <c r="W129" s="35" t="s">
        <v>29</v>
      </c>
      <c r="X129" s="42"/>
      <c r="Y129" s="29" t="str">
        <f t="shared" si="93"/>
        <v/>
      </c>
      <c r="Z129" s="30"/>
      <c r="AA129" s="27"/>
      <c r="AB129" s="27" t="str">
        <f t="shared" si="94"/>
        <v/>
      </c>
      <c r="AC129" s="14" t="s">
        <v>4675</v>
      </c>
      <c r="AD129" s="31">
        <f t="shared" si="95"/>
        <v>127</v>
      </c>
      <c r="AE129" s="14">
        <v>1.0</v>
      </c>
      <c r="AF129" s="14"/>
      <c r="AG129" s="14"/>
      <c r="AH129" s="14"/>
      <c r="AI129" s="14"/>
      <c r="AJ129" s="14"/>
      <c r="AK129" s="14"/>
    </row>
    <row r="130" ht="14.25" customHeight="1">
      <c r="A130" s="14">
        <v>20.0</v>
      </c>
      <c r="B130" s="60">
        <v>45792.0</v>
      </c>
      <c r="C130" s="61">
        <f t="shared" si="91"/>
        <v>120</v>
      </c>
      <c r="D130" s="59" t="s">
        <v>1441</v>
      </c>
      <c r="E130" s="59">
        <v>116515.0</v>
      </c>
      <c r="F130" s="45" t="s">
        <v>52</v>
      </c>
      <c r="G130" s="45">
        <v>100.0</v>
      </c>
      <c r="H130" s="45">
        <v>5.0</v>
      </c>
      <c r="I130" s="45">
        <v>2.0</v>
      </c>
      <c r="J130" s="45">
        <v>107.0</v>
      </c>
      <c r="K130" s="45"/>
      <c r="L130" s="45"/>
      <c r="M130" s="45">
        <v>5.0</v>
      </c>
      <c r="N130" s="45">
        <v>0.0</v>
      </c>
      <c r="O130" s="45">
        <f t="shared" ref="O130:P130" si="107">IF(M130&gt;0,1,"")</f>
        <v>1</v>
      </c>
      <c r="P130" s="45" t="str">
        <f t="shared" si="107"/>
        <v/>
      </c>
      <c r="Q130" s="45"/>
      <c r="R130" s="59" t="s">
        <v>1442</v>
      </c>
      <c r="S130" s="59" t="s">
        <v>1444</v>
      </c>
      <c r="T130" s="59" t="s">
        <v>186</v>
      </c>
      <c r="U130" s="59" t="s">
        <v>28</v>
      </c>
      <c r="V130" s="73">
        <v>84111.0</v>
      </c>
      <c r="W130" s="59" t="s">
        <v>29</v>
      </c>
      <c r="X130" s="45" t="s">
        <v>1642</v>
      </c>
      <c r="Y130" s="60">
        <f t="shared" si="93"/>
        <v>45792</v>
      </c>
      <c r="Z130" s="60"/>
      <c r="AA130" s="45"/>
      <c r="AB130" s="45">
        <f t="shared" si="94"/>
        <v>120</v>
      </c>
      <c r="AC130" s="59" t="s">
        <v>4677</v>
      </c>
      <c r="AD130" s="31">
        <f t="shared" si="95"/>
        <v>120</v>
      </c>
      <c r="AE130" s="14">
        <v>2.0</v>
      </c>
      <c r="AF130" s="14"/>
      <c r="AG130" s="14"/>
      <c r="AH130" s="14"/>
      <c r="AI130" s="14"/>
      <c r="AJ130" s="14"/>
      <c r="AK130" s="14"/>
    </row>
    <row r="131" ht="14.25" customHeight="1">
      <c r="A131" s="14">
        <v>10.0</v>
      </c>
      <c r="B131" s="30">
        <v>45797.0</v>
      </c>
      <c r="C131" s="31">
        <f t="shared" si="91"/>
        <v>115</v>
      </c>
      <c r="D131" s="14" t="s">
        <v>1468</v>
      </c>
      <c r="E131" s="34">
        <v>107405.0</v>
      </c>
      <c r="F131" s="27" t="s">
        <v>52</v>
      </c>
      <c r="G131" s="27">
        <v>34.0</v>
      </c>
      <c r="H131" s="27">
        <v>3.0</v>
      </c>
      <c r="I131" s="27">
        <v>1.0</v>
      </c>
      <c r="J131" s="27">
        <v>38.0</v>
      </c>
      <c r="K131" s="27"/>
      <c r="L131" s="27"/>
      <c r="M131" s="27"/>
      <c r="N131" s="27"/>
      <c r="O131" s="45" t="str">
        <f t="shared" ref="O131:P131" si="108">IF(M131&gt;0,1,"")</f>
        <v/>
      </c>
      <c r="P131" s="45" t="str">
        <f t="shared" si="108"/>
        <v/>
      </c>
      <c r="Q131" s="45"/>
      <c r="R131" s="14" t="s">
        <v>1469</v>
      </c>
      <c r="S131" s="35" t="s">
        <v>1470</v>
      </c>
      <c r="T131" s="35" t="s">
        <v>731</v>
      </c>
      <c r="U131" s="35" t="s">
        <v>28</v>
      </c>
      <c r="V131" s="144">
        <v>84123.0</v>
      </c>
      <c r="W131" s="35" t="s">
        <v>29</v>
      </c>
      <c r="X131" s="42"/>
      <c r="Y131" s="29" t="str">
        <f t="shared" si="93"/>
        <v/>
      </c>
      <c r="Z131" s="30"/>
      <c r="AA131" s="27"/>
      <c r="AB131" s="27" t="str">
        <f t="shared" si="94"/>
        <v/>
      </c>
      <c r="AC131" s="14" t="s">
        <v>4678</v>
      </c>
      <c r="AD131" s="31">
        <f t="shared" si="95"/>
        <v>115</v>
      </c>
      <c r="AE131" s="14">
        <v>1.0</v>
      </c>
      <c r="AF131" s="14"/>
      <c r="AG131" s="14"/>
      <c r="AH131" s="14"/>
      <c r="AI131" s="14"/>
      <c r="AJ131" s="14"/>
      <c r="AK131" s="14"/>
    </row>
    <row r="132" ht="14.25" customHeight="1">
      <c r="A132" s="14">
        <v>12.0</v>
      </c>
      <c r="B132" s="30">
        <v>45798.0</v>
      </c>
      <c r="C132" s="31">
        <f t="shared" si="91"/>
        <v>114</v>
      </c>
      <c r="D132" s="14" t="s">
        <v>1475</v>
      </c>
      <c r="E132" s="34">
        <v>60030.0</v>
      </c>
      <c r="F132" s="27" t="s">
        <v>52</v>
      </c>
      <c r="G132" s="27">
        <v>52.0</v>
      </c>
      <c r="H132" s="27">
        <v>4.0</v>
      </c>
      <c r="I132" s="27">
        <v>1.0</v>
      </c>
      <c r="J132" s="27">
        <v>57.0</v>
      </c>
      <c r="K132" s="27"/>
      <c r="L132" s="27"/>
      <c r="M132" s="27"/>
      <c r="N132" s="27"/>
      <c r="O132" s="45" t="str">
        <f t="shared" ref="O132:P132" si="109">IF(M132&gt;0,1,"")</f>
        <v/>
      </c>
      <c r="P132" s="45" t="str">
        <f t="shared" si="109"/>
        <v/>
      </c>
      <c r="Q132" s="45"/>
      <c r="R132" s="14" t="s">
        <v>1476</v>
      </c>
      <c r="S132" s="35" t="s">
        <v>1477</v>
      </c>
      <c r="T132" s="35" t="s">
        <v>292</v>
      </c>
      <c r="U132" s="35" t="s">
        <v>28</v>
      </c>
      <c r="V132" s="144">
        <v>84119.0</v>
      </c>
      <c r="W132" s="35" t="s">
        <v>29</v>
      </c>
      <c r="X132" s="42" t="s">
        <v>1642</v>
      </c>
      <c r="Y132" s="29">
        <f t="shared" si="93"/>
        <v>45798</v>
      </c>
      <c r="Z132" s="30"/>
      <c r="AA132" s="27"/>
      <c r="AB132" s="27">
        <f t="shared" si="94"/>
        <v>114</v>
      </c>
      <c r="AC132" s="14" t="s">
        <v>4605</v>
      </c>
      <c r="AD132" s="31">
        <f t="shared" si="95"/>
        <v>114</v>
      </c>
      <c r="AE132" s="14">
        <v>1.0</v>
      </c>
      <c r="AF132" s="14"/>
      <c r="AG132" s="14"/>
      <c r="AH132" s="14"/>
      <c r="AI132" s="14"/>
      <c r="AJ132" s="14"/>
      <c r="AK132" s="14"/>
    </row>
    <row r="133" ht="14.25" customHeight="1">
      <c r="A133" s="14">
        <v>8.0</v>
      </c>
      <c r="B133" s="30">
        <v>45827.0</v>
      </c>
      <c r="C133" s="31">
        <f>IF(B$3-B133&gt;2500,"N/A",B$3-B133)</f>
        <v>85</v>
      </c>
      <c r="D133" s="14" t="s">
        <v>1610</v>
      </c>
      <c r="E133" s="34">
        <v>25284.0</v>
      </c>
      <c r="F133" s="27" t="s">
        <v>52</v>
      </c>
      <c r="G133" s="27">
        <v>26.0</v>
      </c>
      <c r="H133" s="27">
        <v>3.0</v>
      </c>
      <c r="I133" s="27">
        <v>1.0</v>
      </c>
      <c r="J133" s="27">
        <v>30.0</v>
      </c>
      <c r="K133" s="27"/>
      <c r="L133" s="27"/>
      <c r="M133" s="27"/>
      <c r="N133" s="27"/>
      <c r="O133" s="45" t="str">
        <f t="shared" ref="O133:P133" si="110">IF(M133&gt;0,1,"")</f>
        <v/>
      </c>
      <c r="P133" s="45" t="str">
        <f t="shared" si="110"/>
        <v/>
      </c>
      <c r="Q133" s="34" t="str">
        <f>CONCAT(R133," ",S133," ",T133," ",U133," ",V133)</f>
        <v>#N/A</v>
      </c>
      <c r="R133" s="34" t="s">
        <v>1611</v>
      </c>
      <c r="S133" s="35" t="s">
        <v>1612</v>
      </c>
      <c r="T133" s="35" t="s">
        <v>186</v>
      </c>
      <c r="U133" s="35" t="s">
        <v>28</v>
      </c>
      <c r="V133" s="144">
        <v>84108.0</v>
      </c>
      <c r="W133" s="35" t="s">
        <v>29</v>
      </c>
      <c r="X133" s="42"/>
      <c r="Y133" s="29" t="str">
        <f t="shared" si="93"/>
        <v/>
      </c>
      <c r="Z133" s="30"/>
      <c r="AA133" s="27"/>
      <c r="AB133" s="27" t="str">
        <f t="shared" si="94"/>
        <v/>
      </c>
      <c r="AC133" s="14" t="s">
        <v>4679</v>
      </c>
      <c r="AD133" s="31">
        <f t="shared" si="95"/>
        <v>85</v>
      </c>
      <c r="AE133" s="14">
        <v>2.0</v>
      </c>
      <c r="AF133" s="14"/>
      <c r="AG133" s="14"/>
      <c r="AH133" s="14"/>
      <c r="AI133" s="14"/>
      <c r="AJ133" s="14"/>
      <c r="AK133" s="14"/>
    </row>
    <row r="134" ht="14.25" customHeight="1">
      <c r="A134" s="14">
        <v>8.0</v>
      </c>
      <c r="B134" s="30">
        <v>45869.0</v>
      </c>
      <c r="C134" s="31">
        <f>B$3-B134</f>
        <v>43</v>
      </c>
      <c r="D134" s="14" t="s">
        <v>1825</v>
      </c>
      <c r="E134" s="34">
        <v>20180.0</v>
      </c>
      <c r="F134" s="27" t="s">
        <v>52</v>
      </c>
      <c r="G134" s="27">
        <v>24.0</v>
      </c>
      <c r="H134" s="27">
        <v>2.0</v>
      </c>
      <c r="I134" s="27">
        <v>1.0</v>
      </c>
      <c r="J134" s="27">
        <v>27.0</v>
      </c>
      <c r="K134" s="27"/>
      <c r="L134" s="27"/>
      <c r="M134" s="27"/>
      <c r="N134" s="27"/>
      <c r="O134" s="45" t="str">
        <f t="shared" ref="O134:P134" si="111">IF(M134&gt;0,1,"")</f>
        <v/>
      </c>
      <c r="P134" s="45" t="str">
        <f t="shared" si="111"/>
        <v/>
      </c>
      <c r="Q134" s="45"/>
      <c r="R134" s="14" t="s">
        <v>1826</v>
      </c>
      <c r="S134" s="35" t="s">
        <v>1827</v>
      </c>
      <c r="T134" s="35" t="s">
        <v>186</v>
      </c>
      <c r="U134" s="35" t="s">
        <v>28</v>
      </c>
      <c r="V134" s="144">
        <v>84109.0</v>
      </c>
      <c r="W134" s="35" t="s">
        <v>29</v>
      </c>
      <c r="X134" s="42"/>
      <c r="Y134" s="29" t="str">
        <f t="shared" si="93"/>
        <v/>
      </c>
      <c r="Z134" s="30"/>
      <c r="AA134" s="27"/>
      <c r="AB134" s="27" t="str">
        <f t="shared" si="94"/>
        <v/>
      </c>
      <c r="AC134" s="14" t="s">
        <v>4584</v>
      </c>
      <c r="AD134" s="31">
        <f t="shared" si="95"/>
        <v>43</v>
      </c>
      <c r="AE134" s="14">
        <v>1.0</v>
      </c>
      <c r="AF134" s="14"/>
      <c r="AG134" s="14"/>
      <c r="AH134" s="14"/>
      <c r="AI134" s="14"/>
      <c r="AJ134" s="14"/>
      <c r="AK134" s="14"/>
    </row>
    <row r="135" ht="14.25" customHeight="1">
      <c r="A135" s="14"/>
      <c r="B135" s="30"/>
      <c r="C135" s="31"/>
      <c r="D135" s="14"/>
      <c r="F135" s="27"/>
      <c r="G135" s="27"/>
      <c r="H135" s="27"/>
      <c r="I135" s="27"/>
      <c r="J135" s="27"/>
      <c r="K135" s="27"/>
      <c r="L135" s="27"/>
      <c r="M135" s="27"/>
      <c r="N135" s="27"/>
      <c r="O135" s="45"/>
      <c r="P135" s="45"/>
      <c r="Q135" s="45"/>
      <c r="R135" s="14"/>
      <c r="S135" s="35"/>
      <c r="T135" s="35"/>
      <c r="U135" s="35"/>
      <c r="V135" s="144"/>
      <c r="W135" s="35"/>
      <c r="X135" s="42"/>
      <c r="Y135" s="29"/>
      <c r="Z135" s="30"/>
      <c r="AA135" s="27"/>
      <c r="AC135" s="14"/>
      <c r="AD135" s="27"/>
    </row>
    <row r="136" ht="14.25" customHeight="1">
      <c r="A136" s="14"/>
      <c r="B136" s="14"/>
      <c r="C136" s="27"/>
      <c r="D136" s="14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14"/>
      <c r="S136" s="14"/>
      <c r="T136" s="14"/>
      <c r="U136" s="14"/>
      <c r="V136" s="66"/>
      <c r="W136" s="14"/>
      <c r="X136" s="27"/>
      <c r="Y136" s="29"/>
      <c r="Z136" s="14"/>
      <c r="AA136" s="27"/>
      <c r="AC136" s="14"/>
      <c r="AD136" s="27"/>
    </row>
    <row r="137" ht="14.25" customHeight="1">
      <c r="A137" s="14"/>
      <c r="B137" s="14"/>
      <c r="C137" s="27"/>
      <c r="D137" s="14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14"/>
      <c r="S137" s="14"/>
      <c r="T137" s="14"/>
      <c r="U137" s="14"/>
      <c r="V137" s="66"/>
      <c r="W137" s="14"/>
      <c r="X137" s="27"/>
      <c r="Y137" s="29"/>
      <c r="Z137" s="14"/>
      <c r="AA137" s="27"/>
      <c r="AC137" s="14"/>
      <c r="AD137" s="27"/>
    </row>
    <row r="138" ht="14.25" customHeight="1">
      <c r="A138" s="14"/>
      <c r="B138" s="14"/>
      <c r="C138" s="27"/>
      <c r="D138" s="14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14"/>
      <c r="S138" s="14"/>
      <c r="T138" s="14"/>
      <c r="U138" s="14"/>
      <c r="V138" s="66"/>
      <c r="W138" s="14"/>
      <c r="X138" s="27"/>
      <c r="Y138" s="29"/>
      <c r="Z138" s="14"/>
      <c r="AA138" s="27"/>
      <c r="AC138" s="14"/>
      <c r="AD138" s="27"/>
    </row>
    <row r="139" ht="14.25" customHeight="1">
      <c r="A139" s="14"/>
      <c r="B139" s="14"/>
      <c r="C139" s="27"/>
      <c r="D139" s="14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14"/>
      <c r="S139" s="14"/>
      <c r="T139" s="14"/>
      <c r="U139" s="14"/>
      <c r="V139" s="66"/>
      <c r="W139" s="14"/>
      <c r="X139" s="27"/>
      <c r="Y139" s="29"/>
      <c r="Z139" s="14"/>
      <c r="AA139" s="27"/>
      <c r="AC139" s="14"/>
      <c r="AD139" s="27"/>
    </row>
    <row r="140" ht="14.25" customHeight="1">
      <c r="A140" s="14"/>
      <c r="B140" s="14"/>
      <c r="C140" s="27"/>
      <c r="D140" s="14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14"/>
      <c r="S140" s="14"/>
      <c r="T140" s="14"/>
      <c r="U140" s="14"/>
      <c r="V140" s="66"/>
      <c r="W140" s="14"/>
      <c r="X140" s="27"/>
      <c r="Y140" s="29"/>
      <c r="Z140" s="14"/>
      <c r="AA140" s="27"/>
      <c r="AC140" s="14"/>
      <c r="AD140" s="27"/>
    </row>
    <row r="141" ht="14.25" customHeight="1">
      <c r="A141" s="14"/>
      <c r="B141" s="14"/>
      <c r="C141" s="27"/>
      <c r="D141" s="14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14"/>
      <c r="S141" s="14"/>
      <c r="T141" s="14"/>
      <c r="U141" s="14"/>
      <c r="V141" s="66"/>
      <c r="W141" s="14"/>
      <c r="X141" s="27"/>
      <c r="Y141" s="29"/>
      <c r="Z141" s="14"/>
      <c r="AA141" s="27"/>
      <c r="AC141" s="14"/>
      <c r="AD141" s="27"/>
    </row>
    <row r="142" ht="14.25" customHeight="1">
      <c r="A142" s="14"/>
      <c r="B142" s="14"/>
      <c r="C142" s="27"/>
      <c r="D142" s="14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14"/>
      <c r="S142" s="14"/>
      <c r="T142" s="14"/>
      <c r="U142" s="14"/>
      <c r="V142" s="66"/>
      <c r="W142" s="14"/>
      <c r="X142" s="27"/>
      <c r="Y142" s="29"/>
      <c r="Z142" s="14"/>
      <c r="AA142" s="27"/>
      <c r="AC142" s="14"/>
      <c r="AD142" s="27"/>
    </row>
    <row r="143" ht="14.25" customHeight="1">
      <c r="A143" s="14"/>
      <c r="B143" s="14"/>
      <c r="C143" s="27"/>
      <c r="D143" s="14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14"/>
      <c r="S143" s="14"/>
      <c r="T143" s="14"/>
      <c r="U143" s="14"/>
      <c r="V143" s="66"/>
      <c r="W143" s="14"/>
      <c r="X143" s="27"/>
      <c r="Y143" s="29"/>
      <c r="Z143" s="14"/>
      <c r="AA143" s="27"/>
      <c r="AC143" s="14"/>
      <c r="AD143" s="27"/>
    </row>
    <row r="144" ht="14.25" customHeight="1">
      <c r="A144" s="14"/>
      <c r="B144" s="14"/>
      <c r="C144" s="27"/>
      <c r="D144" s="14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14"/>
      <c r="S144" s="14"/>
      <c r="T144" s="14"/>
      <c r="U144" s="14"/>
      <c r="V144" s="66"/>
      <c r="W144" s="14"/>
      <c r="X144" s="27"/>
      <c r="Y144" s="29"/>
      <c r="Z144" s="14"/>
      <c r="AA144" s="27"/>
      <c r="AC144" s="14"/>
      <c r="AD144" s="27"/>
    </row>
    <row r="145" ht="14.25" customHeight="1">
      <c r="A145" s="14"/>
      <c r="B145" s="14"/>
      <c r="C145" s="27"/>
      <c r="D145" s="14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14"/>
      <c r="S145" s="14"/>
      <c r="T145" s="14"/>
      <c r="U145" s="14"/>
      <c r="V145" s="66"/>
      <c r="W145" s="14"/>
      <c r="X145" s="27"/>
      <c r="Y145" s="29"/>
      <c r="Z145" s="14"/>
      <c r="AA145" s="27"/>
      <c r="AC145" s="14"/>
      <c r="AD145" s="27"/>
    </row>
    <row r="146" ht="14.25" customHeight="1">
      <c r="A146" s="14"/>
      <c r="B146" s="14"/>
      <c r="C146" s="27"/>
      <c r="D146" s="14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14"/>
      <c r="S146" s="14"/>
      <c r="T146" s="14"/>
      <c r="U146" s="14"/>
      <c r="V146" s="66"/>
      <c r="W146" s="14"/>
      <c r="X146" s="27"/>
      <c r="Y146" s="29"/>
      <c r="Z146" s="14"/>
      <c r="AA146" s="27"/>
      <c r="AC146" s="14"/>
      <c r="AD146" s="27"/>
    </row>
    <row r="147" ht="14.25" customHeight="1">
      <c r="A147" s="14"/>
      <c r="B147" s="14"/>
      <c r="C147" s="27"/>
      <c r="D147" s="14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14"/>
      <c r="S147" s="14"/>
      <c r="T147" s="14"/>
      <c r="U147" s="14"/>
      <c r="V147" s="66"/>
      <c r="W147" s="14"/>
      <c r="X147" s="27"/>
      <c r="Y147" s="29"/>
      <c r="Z147" s="14"/>
      <c r="AA147" s="27"/>
      <c r="AC147" s="14"/>
      <c r="AD147" s="27"/>
    </row>
    <row r="148" ht="14.25" customHeight="1">
      <c r="A148" s="14"/>
      <c r="B148" s="14"/>
      <c r="C148" s="27"/>
      <c r="D148" s="14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14"/>
      <c r="S148" s="14"/>
      <c r="T148" s="14"/>
      <c r="U148" s="14"/>
      <c r="V148" s="66"/>
      <c r="W148" s="14"/>
      <c r="X148" s="27"/>
      <c r="Y148" s="29"/>
      <c r="Z148" s="14"/>
      <c r="AA148" s="27"/>
      <c r="AC148" s="14"/>
      <c r="AD148" s="27"/>
    </row>
    <row r="149" ht="14.25" customHeight="1">
      <c r="A149" s="14"/>
      <c r="B149" s="14"/>
      <c r="C149" s="27"/>
      <c r="D149" s="14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14"/>
      <c r="S149" s="14"/>
      <c r="T149" s="14"/>
      <c r="U149" s="14"/>
      <c r="V149" s="66"/>
      <c r="W149" s="14"/>
      <c r="X149" s="27"/>
      <c r="Y149" s="29"/>
      <c r="Z149" s="14"/>
      <c r="AA149" s="27"/>
      <c r="AC149" s="14"/>
      <c r="AD149" s="27"/>
    </row>
    <row r="150" ht="14.25" customHeight="1">
      <c r="A150" s="14"/>
      <c r="B150" s="14"/>
      <c r="C150" s="27"/>
      <c r="D150" s="14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14"/>
      <c r="S150" s="14"/>
      <c r="T150" s="14"/>
      <c r="U150" s="14"/>
      <c r="V150" s="66"/>
      <c r="W150" s="14"/>
      <c r="X150" s="27"/>
      <c r="Y150" s="29"/>
      <c r="Z150" s="14"/>
      <c r="AA150" s="27"/>
      <c r="AC150" s="14"/>
      <c r="AD150" s="27"/>
    </row>
    <row r="151" ht="14.25" customHeight="1">
      <c r="A151" s="14"/>
      <c r="B151" s="14"/>
      <c r="C151" s="27"/>
      <c r="D151" s="14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14"/>
      <c r="S151" s="14"/>
      <c r="T151" s="14"/>
      <c r="U151" s="14"/>
      <c r="V151" s="66"/>
      <c r="W151" s="14"/>
      <c r="X151" s="27"/>
      <c r="Y151" s="29"/>
      <c r="Z151" s="14"/>
      <c r="AA151" s="27"/>
      <c r="AC151" s="14"/>
      <c r="AD151" s="27"/>
    </row>
    <row r="152" ht="14.25" customHeight="1">
      <c r="A152" s="14"/>
      <c r="B152" s="14"/>
      <c r="C152" s="27"/>
      <c r="D152" s="14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14"/>
      <c r="S152" s="14"/>
      <c r="T152" s="14"/>
      <c r="U152" s="14"/>
      <c r="V152" s="66"/>
      <c r="W152" s="14"/>
      <c r="X152" s="27"/>
      <c r="Y152" s="29"/>
      <c r="Z152" s="14"/>
      <c r="AA152" s="27"/>
      <c r="AC152" s="14"/>
      <c r="AD152" s="27"/>
    </row>
    <row r="153" ht="14.25" customHeight="1">
      <c r="A153" s="14"/>
      <c r="B153" s="14"/>
      <c r="C153" s="27"/>
      <c r="D153" s="14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14"/>
      <c r="S153" s="14"/>
      <c r="T153" s="14"/>
      <c r="U153" s="14"/>
      <c r="V153" s="66"/>
      <c r="W153" s="14"/>
      <c r="X153" s="27"/>
      <c r="Y153" s="29"/>
      <c r="Z153" s="14"/>
      <c r="AA153" s="27"/>
      <c r="AC153" s="14"/>
      <c r="AD153" s="27"/>
    </row>
    <row r="154" ht="14.25" customHeight="1">
      <c r="A154" s="14"/>
      <c r="B154" s="14"/>
      <c r="C154" s="27"/>
      <c r="D154" s="14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14"/>
      <c r="S154" s="14"/>
      <c r="T154" s="14"/>
      <c r="U154" s="14"/>
      <c r="V154" s="66"/>
      <c r="W154" s="14"/>
      <c r="X154" s="27"/>
      <c r="Y154" s="29"/>
      <c r="Z154" s="14"/>
      <c r="AA154" s="27"/>
      <c r="AC154" s="14"/>
      <c r="AD154" s="27"/>
    </row>
    <row r="155" ht="14.25" customHeight="1">
      <c r="A155" s="14"/>
      <c r="B155" s="14"/>
      <c r="C155" s="27"/>
      <c r="D155" s="14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14"/>
      <c r="S155" s="14"/>
      <c r="T155" s="14"/>
      <c r="U155" s="14"/>
      <c r="V155" s="66"/>
      <c r="W155" s="14"/>
      <c r="X155" s="27"/>
      <c r="Y155" s="29"/>
      <c r="Z155" s="14"/>
      <c r="AA155" s="27"/>
      <c r="AC155" s="14"/>
      <c r="AD155" s="27"/>
    </row>
    <row r="156" ht="14.25" customHeight="1">
      <c r="A156" s="14"/>
      <c r="B156" s="14"/>
      <c r="C156" s="27"/>
      <c r="D156" s="14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14"/>
      <c r="S156" s="14"/>
      <c r="T156" s="14"/>
      <c r="U156" s="14"/>
      <c r="V156" s="66"/>
      <c r="W156" s="14"/>
      <c r="X156" s="27"/>
      <c r="Y156" s="29"/>
      <c r="Z156" s="14"/>
      <c r="AA156" s="27"/>
      <c r="AC156" s="14"/>
      <c r="AD156" s="27"/>
    </row>
    <row r="157" ht="14.25" customHeight="1">
      <c r="A157" s="14"/>
      <c r="B157" s="14"/>
      <c r="C157" s="27"/>
      <c r="D157" s="14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14"/>
      <c r="S157" s="14"/>
      <c r="T157" s="14"/>
      <c r="U157" s="14"/>
      <c r="V157" s="66"/>
      <c r="W157" s="14"/>
      <c r="X157" s="27"/>
      <c r="Y157" s="29"/>
      <c r="Z157" s="14"/>
      <c r="AA157" s="27"/>
      <c r="AC157" s="14"/>
      <c r="AD157" s="27"/>
    </row>
    <row r="158" ht="14.25" customHeight="1">
      <c r="A158" s="14"/>
      <c r="B158" s="14"/>
      <c r="C158" s="27"/>
      <c r="D158" s="14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14"/>
      <c r="S158" s="14"/>
      <c r="T158" s="14"/>
      <c r="U158" s="14"/>
      <c r="V158" s="66"/>
      <c r="W158" s="14"/>
      <c r="X158" s="27"/>
      <c r="Y158" s="29"/>
      <c r="Z158" s="14"/>
      <c r="AA158" s="27"/>
      <c r="AC158" s="14"/>
      <c r="AD158" s="27"/>
    </row>
    <row r="159" ht="14.25" customHeight="1">
      <c r="A159" s="14"/>
      <c r="B159" s="14"/>
      <c r="C159" s="27"/>
      <c r="D159" s="14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14"/>
      <c r="S159" s="14"/>
      <c r="T159" s="14"/>
      <c r="U159" s="14"/>
      <c r="V159" s="66"/>
      <c r="W159" s="14"/>
      <c r="X159" s="27"/>
      <c r="Y159" s="29"/>
      <c r="Z159" s="14"/>
      <c r="AA159" s="27"/>
      <c r="AC159" s="14"/>
      <c r="AD159" s="27"/>
    </row>
    <row r="160" ht="14.25" customHeight="1">
      <c r="A160" s="14"/>
      <c r="B160" s="14"/>
      <c r="C160" s="27"/>
      <c r="D160" s="14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14"/>
      <c r="S160" s="14"/>
      <c r="T160" s="14"/>
      <c r="U160" s="14"/>
      <c r="V160" s="66"/>
      <c r="W160" s="14"/>
      <c r="X160" s="27"/>
      <c r="Y160" s="29"/>
      <c r="Z160" s="14"/>
      <c r="AA160" s="27"/>
      <c r="AC160" s="14"/>
      <c r="AD160" s="27"/>
    </row>
    <row r="161" ht="14.25" customHeight="1">
      <c r="A161" s="14"/>
      <c r="B161" s="14"/>
      <c r="C161" s="27"/>
      <c r="D161" s="14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14"/>
      <c r="S161" s="14"/>
      <c r="T161" s="14"/>
      <c r="U161" s="14"/>
      <c r="V161" s="66"/>
      <c r="W161" s="14"/>
      <c r="X161" s="27"/>
      <c r="Y161" s="29"/>
      <c r="Z161" s="14"/>
      <c r="AA161" s="27"/>
      <c r="AC161" s="14"/>
      <c r="AD161" s="27"/>
    </row>
    <row r="162" ht="14.25" customHeight="1">
      <c r="A162" s="14"/>
      <c r="B162" s="14"/>
      <c r="C162" s="27"/>
      <c r="D162" s="14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14"/>
      <c r="S162" s="14"/>
      <c r="T162" s="14"/>
      <c r="U162" s="14"/>
      <c r="V162" s="66"/>
      <c r="W162" s="14"/>
      <c r="X162" s="27"/>
      <c r="Y162" s="29"/>
      <c r="Z162" s="14"/>
      <c r="AA162" s="27"/>
      <c r="AC162" s="14"/>
      <c r="AD162" s="27"/>
    </row>
    <row r="163" ht="14.25" customHeight="1">
      <c r="A163" s="14"/>
      <c r="B163" s="14"/>
      <c r="C163" s="27"/>
      <c r="D163" s="14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14"/>
      <c r="S163" s="14"/>
      <c r="T163" s="14"/>
      <c r="U163" s="14"/>
      <c r="V163" s="66"/>
      <c r="W163" s="14"/>
      <c r="X163" s="27"/>
      <c r="Y163" s="29"/>
      <c r="Z163" s="14"/>
      <c r="AA163" s="27"/>
      <c r="AC163" s="14"/>
      <c r="AD163" s="27"/>
    </row>
    <row r="164" ht="14.25" customHeight="1">
      <c r="A164" s="14"/>
      <c r="B164" s="14"/>
      <c r="C164" s="27"/>
      <c r="D164" s="14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14"/>
      <c r="S164" s="14"/>
      <c r="T164" s="14"/>
      <c r="U164" s="14"/>
      <c r="V164" s="66"/>
      <c r="W164" s="14"/>
      <c r="X164" s="27"/>
      <c r="Y164" s="29"/>
      <c r="Z164" s="14"/>
      <c r="AA164" s="27"/>
      <c r="AC164" s="14"/>
      <c r="AD164" s="27"/>
    </row>
    <row r="165" ht="14.25" customHeight="1">
      <c r="A165" s="14"/>
      <c r="B165" s="14"/>
      <c r="C165" s="27"/>
      <c r="D165" s="14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14"/>
      <c r="S165" s="14"/>
      <c r="T165" s="14"/>
      <c r="U165" s="14"/>
      <c r="V165" s="66"/>
      <c r="W165" s="14"/>
      <c r="X165" s="27"/>
      <c r="Y165" s="29"/>
      <c r="Z165" s="14"/>
      <c r="AA165" s="27"/>
      <c r="AC165" s="14"/>
      <c r="AD165" s="27"/>
    </row>
    <row r="166" ht="14.25" customHeight="1">
      <c r="A166" s="14"/>
      <c r="B166" s="14"/>
      <c r="C166" s="27"/>
      <c r="D166" s="14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14"/>
      <c r="S166" s="14"/>
      <c r="T166" s="14"/>
      <c r="U166" s="14"/>
      <c r="V166" s="66"/>
      <c r="W166" s="14"/>
      <c r="X166" s="27"/>
      <c r="Y166" s="29"/>
      <c r="Z166" s="14"/>
      <c r="AA166" s="27"/>
      <c r="AC166" s="14"/>
      <c r="AD166" s="27"/>
    </row>
    <row r="167" ht="14.25" customHeight="1">
      <c r="A167" s="14"/>
      <c r="B167" s="14"/>
      <c r="C167" s="27"/>
      <c r="D167" s="14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14"/>
      <c r="S167" s="14"/>
      <c r="T167" s="14"/>
      <c r="U167" s="14"/>
      <c r="V167" s="66"/>
      <c r="W167" s="14"/>
      <c r="X167" s="27"/>
      <c r="Y167" s="29"/>
      <c r="Z167" s="14"/>
      <c r="AA167" s="27"/>
      <c r="AC167" s="14"/>
      <c r="AD167" s="27"/>
    </row>
    <row r="168" ht="14.25" customHeight="1">
      <c r="A168" s="14"/>
      <c r="B168" s="14"/>
      <c r="C168" s="27"/>
      <c r="D168" s="14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14"/>
      <c r="S168" s="14"/>
      <c r="T168" s="14"/>
      <c r="U168" s="14"/>
      <c r="V168" s="66"/>
      <c r="W168" s="14"/>
      <c r="X168" s="27"/>
      <c r="Y168" s="29"/>
      <c r="Z168" s="14"/>
      <c r="AA168" s="27"/>
      <c r="AC168" s="14"/>
      <c r="AD168" s="27"/>
    </row>
    <row r="169" ht="14.25" customHeight="1">
      <c r="A169" s="14"/>
      <c r="B169" s="14"/>
      <c r="C169" s="27"/>
      <c r="D169" s="14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14"/>
      <c r="S169" s="14"/>
      <c r="T169" s="14"/>
      <c r="U169" s="14"/>
      <c r="V169" s="66"/>
      <c r="W169" s="14"/>
      <c r="X169" s="27"/>
      <c r="Y169" s="29"/>
      <c r="Z169" s="14"/>
      <c r="AA169" s="27"/>
      <c r="AC169" s="14"/>
      <c r="AD169" s="27"/>
    </row>
    <row r="170" ht="14.25" customHeight="1">
      <c r="A170" s="14"/>
      <c r="B170" s="14"/>
      <c r="C170" s="27"/>
      <c r="D170" s="14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14"/>
      <c r="S170" s="14"/>
      <c r="T170" s="14"/>
      <c r="U170" s="14"/>
      <c r="V170" s="66"/>
      <c r="W170" s="14"/>
      <c r="X170" s="27"/>
      <c r="Y170" s="29"/>
      <c r="Z170" s="14"/>
      <c r="AA170" s="27"/>
      <c r="AC170" s="14"/>
      <c r="AD170" s="27"/>
    </row>
    <row r="171" ht="14.25" customHeight="1">
      <c r="A171" s="14"/>
      <c r="B171" s="14"/>
      <c r="C171" s="27"/>
      <c r="D171" s="14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14"/>
      <c r="S171" s="14"/>
      <c r="T171" s="14"/>
      <c r="U171" s="14"/>
      <c r="V171" s="66"/>
      <c r="W171" s="14"/>
      <c r="X171" s="27"/>
      <c r="Y171" s="29"/>
      <c r="Z171" s="14"/>
      <c r="AA171" s="27"/>
      <c r="AC171" s="14"/>
      <c r="AD171" s="27"/>
    </row>
    <row r="172" ht="14.25" customHeight="1">
      <c r="A172" s="14"/>
      <c r="B172" s="14"/>
      <c r="C172" s="27"/>
      <c r="D172" s="14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14"/>
      <c r="S172" s="14"/>
      <c r="T172" s="14"/>
      <c r="U172" s="14"/>
      <c r="V172" s="66"/>
      <c r="W172" s="14"/>
      <c r="X172" s="27"/>
      <c r="Y172" s="29"/>
      <c r="Z172" s="14"/>
      <c r="AA172" s="27"/>
      <c r="AC172" s="14"/>
      <c r="AD172" s="27"/>
    </row>
    <row r="173" ht="14.25" customHeight="1">
      <c r="A173" s="14"/>
      <c r="B173" s="14"/>
      <c r="C173" s="27"/>
      <c r="D173" s="14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14"/>
      <c r="S173" s="14"/>
      <c r="T173" s="14"/>
      <c r="U173" s="14"/>
      <c r="V173" s="66"/>
      <c r="W173" s="14"/>
      <c r="X173" s="27"/>
      <c r="Y173" s="29"/>
      <c r="Z173" s="14"/>
      <c r="AA173" s="27"/>
      <c r="AC173" s="14"/>
      <c r="AD173" s="27"/>
    </row>
    <row r="174" ht="14.25" customHeight="1">
      <c r="A174" s="14"/>
      <c r="B174" s="14"/>
      <c r="C174" s="27"/>
      <c r="D174" s="14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14"/>
      <c r="S174" s="14"/>
      <c r="T174" s="14"/>
      <c r="U174" s="14"/>
      <c r="V174" s="66"/>
      <c r="W174" s="14"/>
      <c r="X174" s="27"/>
      <c r="Y174" s="29"/>
      <c r="Z174" s="14"/>
      <c r="AA174" s="27"/>
      <c r="AC174" s="14"/>
      <c r="AD174" s="27"/>
    </row>
    <row r="175" ht="14.25" customHeight="1">
      <c r="A175" s="14"/>
      <c r="B175" s="14"/>
      <c r="C175" s="27"/>
      <c r="D175" s="14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14"/>
      <c r="S175" s="14"/>
      <c r="T175" s="14"/>
      <c r="U175" s="14"/>
      <c r="V175" s="66"/>
      <c r="W175" s="14"/>
      <c r="X175" s="27"/>
      <c r="Y175" s="29"/>
      <c r="Z175" s="14"/>
      <c r="AA175" s="27"/>
      <c r="AC175" s="14"/>
      <c r="AD175" s="27"/>
    </row>
    <row r="176" ht="14.25" customHeight="1">
      <c r="A176" s="14"/>
      <c r="B176" s="14"/>
      <c r="C176" s="27"/>
      <c r="D176" s="14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14"/>
      <c r="S176" s="14"/>
      <c r="T176" s="14"/>
      <c r="U176" s="14"/>
      <c r="V176" s="66"/>
      <c r="W176" s="14"/>
      <c r="X176" s="27"/>
      <c r="Y176" s="29"/>
      <c r="Z176" s="14"/>
      <c r="AA176" s="27"/>
      <c r="AC176" s="14"/>
      <c r="AD176" s="27"/>
    </row>
    <row r="177" ht="14.25" customHeight="1">
      <c r="A177" s="14"/>
      <c r="B177" s="14"/>
      <c r="C177" s="27"/>
      <c r="D177" s="14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14"/>
      <c r="S177" s="14"/>
      <c r="T177" s="14"/>
      <c r="U177" s="14"/>
      <c r="V177" s="66"/>
      <c r="W177" s="14"/>
      <c r="X177" s="27"/>
      <c r="Y177" s="29"/>
      <c r="Z177" s="14"/>
      <c r="AA177" s="27"/>
      <c r="AC177" s="14"/>
      <c r="AD177" s="27"/>
    </row>
    <row r="178" ht="14.25" customHeight="1">
      <c r="A178" s="14"/>
      <c r="B178" s="14"/>
      <c r="C178" s="27"/>
      <c r="D178" s="14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14"/>
      <c r="S178" s="14"/>
      <c r="T178" s="14"/>
      <c r="U178" s="14"/>
      <c r="V178" s="66"/>
      <c r="W178" s="14"/>
      <c r="X178" s="27"/>
      <c r="Y178" s="29"/>
      <c r="Z178" s="14"/>
      <c r="AA178" s="27"/>
      <c r="AC178" s="14"/>
      <c r="AD178" s="27"/>
    </row>
    <row r="179" ht="14.25" customHeight="1">
      <c r="A179" s="14"/>
      <c r="B179" s="14"/>
      <c r="C179" s="27"/>
      <c r="D179" s="14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14"/>
      <c r="S179" s="14"/>
      <c r="T179" s="14"/>
      <c r="U179" s="14"/>
      <c r="V179" s="66"/>
      <c r="W179" s="14"/>
      <c r="X179" s="27"/>
      <c r="Y179" s="29"/>
      <c r="Z179" s="14"/>
      <c r="AA179" s="27"/>
      <c r="AC179" s="14"/>
      <c r="AD179" s="27"/>
    </row>
    <row r="180" ht="14.25" customHeight="1">
      <c r="A180" s="14"/>
      <c r="B180" s="14"/>
      <c r="C180" s="27"/>
      <c r="D180" s="14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14"/>
      <c r="S180" s="14"/>
      <c r="T180" s="14"/>
      <c r="U180" s="14"/>
      <c r="V180" s="66"/>
      <c r="W180" s="14"/>
      <c r="X180" s="27"/>
      <c r="Y180" s="29"/>
      <c r="Z180" s="14"/>
      <c r="AA180" s="27"/>
      <c r="AC180" s="14"/>
      <c r="AD180" s="27"/>
    </row>
    <row r="181" ht="14.25" customHeight="1">
      <c r="A181" s="14"/>
      <c r="B181" s="14"/>
      <c r="C181" s="27"/>
      <c r="D181" s="14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14"/>
      <c r="S181" s="14"/>
      <c r="T181" s="14"/>
      <c r="U181" s="14"/>
      <c r="V181" s="66"/>
      <c r="W181" s="14"/>
      <c r="X181" s="27"/>
      <c r="Y181" s="29"/>
      <c r="Z181" s="14"/>
      <c r="AA181" s="27"/>
      <c r="AC181" s="14"/>
      <c r="AD181" s="27"/>
    </row>
    <row r="182" ht="14.25" customHeight="1">
      <c r="A182" s="14"/>
      <c r="B182" s="14"/>
      <c r="C182" s="27"/>
      <c r="D182" s="14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14"/>
      <c r="S182" s="14"/>
      <c r="T182" s="14"/>
      <c r="U182" s="14"/>
      <c r="V182" s="66"/>
      <c r="W182" s="14"/>
      <c r="X182" s="27"/>
      <c r="Y182" s="29"/>
      <c r="Z182" s="14"/>
      <c r="AA182" s="27"/>
      <c r="AC182" s="14"/>
      <c r="AD182" s="27"/>
    </row>
    <row r="183" ht="14.25" customHeight="1">
      <c r="A183" s="14"/>
      <c r="B183" s="14"/>
      <c r="C183" s="27"/>
      <c r="D183" s="14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14"/>
      <c r="S183" s="14"/>
      <c r="T183" s="14"/>
      <c r="U183" s="14"/>
      <c r="V183" s="66"/>
      <c r="W183" s="14"/>
      <c r="X183" s="27"/>
      <c r="Y183" s="29"/>
      <c r="Z183" s="14"/>
      <c r="AA183" s="27"/>
      <c r="AC183" s="14"/>
      <c r="AD183" s="27"/>
    </row>
    <row r="184" ht="14.25" customHeight="1">
      <c r="A184" s="14"/>
      <c r="B184" s="14"/>
      <c r="C184" s="27"/>
      <c r="D184" s="14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14"/>
      <c r="S184" s="14"/>
      <c r="T184" s="14"/>
      <c r="U184" s="14"/>
      <c r="V184" s="66"/>
      <c r="W184" s="14"/>
      <c r="X184" s="27"/>
      <c r="Y184" s="29"/>
      <c r="Z184" s="14"/>
      <c r="AA184" s="27"/>
      <c r="AC184" s="14"/>
      <c r="AD184" s="27"/>
    </row>
    <row r="185" ht="14.25" customHeight="1">
      <c r="A185" s="14"/>
      <c r="B185" s="14"/>
      <c r="C185" s="27"/>
      <c r="D185" s="14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14"/>
      <c r="S185" s="14"/>
      <c r="T185" s="14"/>
      <c r="U185" s="14"/>
      <c r="V185" s="66"/>
      <c r="W185" s="14"/>
      <c r="X185" s="27"/>
      <c r="Y185" s="29"/>
      <c r="Z185" s="14"/>
      <c r="AA185" s="27"/>
      <c r="AC185" s="14"/>
      <c r="AD185" s="27"/>
    </row>
    <row r="186" ht="14.25" customHeight="1">
      <c r="A186" s="14"/>
      <c r="B186" s="14"/>
      <c r="C186" s="27"/>
      <c r="D186" s="14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14"/>
      <c r="S186" s="14"/>
      <c r="T186" s="14"/>
      <c r="U186" s="14"/>
      <c r="V186" s="66"/>
      <c r="W186" s="14"/>
      <c r="X186" s="27"/>
      <c r="Y186" s="29"/>
      <c r="Z186" s="14"/>
      <c r="AA186" s="27"/>
      <c r="AC186" s="14"/>
      <c r="AD186" s="27"/>
    </row>
    <row r="187" ht="14.25" customHeight="1">
      <c r="A187" s="14"/>
      <c r="B187" s="14"/>
      <c r="C187" s="27"/>
      <c r="D187" s="14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14"/>
      <c r="S187" s="14"/>
      <c r="T187" s="14"/>
      <c r="U187" s="14"/>
      <c r="V187" s="66"/>
      <c r="W187" s="14"/>
      <c r="X187" s="27"/>
      <c r="Y187" s="29"/>
      <c r="Z187" s="14"/>
      <c r="AA187" s="27"/>
      <c r="AC187" s="14"/>
      <c r="AD187" s="27"/>
    </row>
    <row r="188" ht="14.25" customHeight="1">
      <c r="A188" s="14"/>
      <c r="B188" s="14"/>
      <c r="C188" s="27"/>
      <c r="D188" s="14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14"/>
      <c r="S188" s="14"/>
      <c r="T188" s="14"/>
      <c r="U188" s="14"/>
      <c r="V188" s="66"/>
      <c r="W188" s="14"/>
      <c r="X188" s="27"/>
      <c r="Y188" s="29"/>
      <c r="Z188" s="14"/>
      <c r="AA188" s="27"/>
      <c r="AC188" s="14"/>
      <c r="AD188" s="27"/>
    </row>
    <row r="189" ht="14.25" customHeight="1">
      <c r="A189" s="14"/>
      <c r="B189" s="14"/>
      <c r="C189" s="27"/>
      <c r="D189" s="14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14"/>
      <c r="S189" s="14"/>
      <c r="T189" s="14"/>
      <c r="U189" s="14"/>
      <c r="V189" s="66"/>
      <c r="W189" s="14"/>
      <c r="X189" s="27"/>
      <c r="Y189" s="29"/>
      <c r="Z189" s="14"/>
      <c r="AA189" s="27"/>
      <c r="AC189" s="14"/>
      <c r="AD189" s="27"/>
    </row>
    <row r="190" ht="14.25" customHeight="1">
      <c r="A190" s="14"/>
      <c r="B190" s="14"/>
      <c r="C190" s="27"/>
      <c r="D190" s="14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14"/>
      <c r="S190" s="14"/>
      <c r="T190" s="14"/>
      <c r="U190" s="14"/>
      <c r="V190" s="66"/>
      <c r="W190" s="14"/>
      <c r="X190" s="27"/>
      <c r="Y190" s="29"/>
      <c r="Z190" s="14"/>
      <c r="AA190" s="27"/>
      <c r="AC190" s="14"/>
      <c r="AD190" s="27"/>
    </row>
    <row r="191" ht="14.25" customHeight="1">
      <c r="A191" s="14"/>
      <c r="B191" s="14"/>
      <c r="C191" s="27"/>
      <c r="D191" s="14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14"/>
      <c r="S191" s="14"/>
      <c r="T191" s="14"/>
      <c r="U191" s="14"/>
      <c r="V191" s="66"/>
      <c r="W191" s="14"/>
      <c r="X191" s="27"/>
      <c r="Y191" s="29"/>
      <c r="Z191" s="14"/>
      <c r="AA191" s="27"/>
      <c r="AC191" s="14"/>
      <c r="AD191" s="27"/>
    </row>
    <row r="192" ht="14.25" customHeight="1">
      <c r="A192" s="14"/>
      <c r="B192" s="14"/>
      <c r="C192" s="27"/>
      <c r="D192" s="14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14"/>
      <c r="S192" s="14"/>
      <c r="T192" s="14"/>
      <c r="U192" s="14"/>
      <c r="V192" s="66"/>
      <c r="W192" s="14"/>
      <c r="X192" s="27"/>
      <c r="Y192" s="29"/>
      <c r="Z192" s="14"/>
      <c r="AA192" s="27"/>
      <c r="AC192" s="14"/>
      <c r="AD192" s="27"/>
    </row>
    <row r="193" ht="14.25" customHeight="1">
      <c r="A193" s="14"/>
      <c r="B193" s="14"/>
      <c r="C193" s="27"/>
      <c r="D193" s="14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14"/>
      <c r="S193" s="14"/>
      <c r="T193" s="14"/>
      <c r="U193" s="14"/>
      <c r="V193" s="66"/>
      <c r="W193" s="14"/>
      <c r="X193" s="27"/>
      <c r="Y193" s="29"/>
      <c r="Z193" s="14"/>
      <c r="AA193" s="27"/>
      <c r="AC193" s="14"/>
      <c r="AD193" s="27"/>
    </row>
    <row r="194" ht="14.25" customHeight="1">
      <c r="A194" s="14"/>
      <c r="B194" s="14"/>
      <c r="C194" s="27"/>
      <c r="D194" s="14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14"/>
      <c r="S194" s="14"/>
      <c r="T194" s="14"/>
      <c r="U194" s="14"/>
      <c r="V194" s="66"/>
      <c r="W194" s="14"/>
      <c r="X194" s="27"/>
      <c r="Y194" s="29"/>
      <c r="Z194" s="14"/>
      <c r="AA194" s="27"/>
      <c r="AC194" s="14"/>
      <c r="AD194" s="27"/>
    </row>
    <row r="195" ht="14.25" customHeight="1">
      <c r="A195" s="14"/>
      <c r="B195" s="14"/>
      <c r="C195" s="27"/>
      <c r="D195" s="14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14"/>
      <c r="S195" s="14"/>
      <c r="T195" s="14"/>
      <c r="U195" s="14"/>
      <c r="V195" s="66"/>
      <c r="W195" s="14"/>
      <c r="X195" s="27"/>
      <c r="Y195" s="29"/>
      <c r="Z195" s="14"/>
      <c r="AA195" s="27"/>
      <c r="AC195" s="14"/>
      <c r="AD195" s="27"/>
    </row>
    <row r="196" ht="14.25" customHeight="1">
      <c r="A196" s="14"/>
      <c r="B196" s="14"/>
      <c r="C196" s="27"/>
      <c r="D196" s="14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14"/>
      <c r="S196" s="14"/>
      <c r="T196" s="14"/>
      <c r="U196" s="14"/>
      <c r="V196" s="66"/>
      <c r="W196" s="14"/>
      <c r="X196" s="27"/>
      <c r="Y196" s="29"/>
      <c r="Z196" s="14"/>
      <c r="AA196" s="27"/>
      <c r="AC196" s="14"/>
      <c r="AD196" s="27"/>
    </row>
    <row r="197" ht="14.25" customHeight="1">
      <c r="A197" s="14"/>
      <c r="B197" s="14"/>
      <c r="C197" s="27"/>
      <c r="D197" s="14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14"/>
      <c r="S197" s="14"/>
      <c r="T197" s="14"/>
      <c r="U197" s="14"/>
      <c r="V197" s="66"/>
      <c r="W197" s="14"/>
      <c r="X197" s="27"/>
      <c r="Y197" s="29"/>
      <c r="Z197" s="14"/>
      <c r="AA197" s="27"/>
      <c r="AC197" s="14"/>
      <c r="AD197" s="27"/>
    </row>
    <row r="198" ht="14.25" customHeight="1">
      <c r="A198" s="14"/>
      <c r="B198" s="14"/>
      <c r="C198" s="27"/>
      <c r="D198" s="14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14"/>
      <c r="S198" s="14"/>
      <c r="T198" s="14"/>
      <c r="U198" s="14"/>
      <c r="V198" s="66"/>
      <c r="W198" s="14"/>
      <c r="X198" s="27"/>
      <c r="Y198" s="29"/>
      <c r="Z198" s="14"/>
      <c r="AA198" s="27"/>
      <c r="AC198" s="14"/>
      <c r="AD198" s="27"/>
    </row>
    <row r="199" ht="14.25" customHeight="1">
      <c r="A199" s="14"/>
      <c r="B199" s="14"/>
      <c r="C199" s="27"/>
      <c r="D199" s="14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14"/>
      <c r="S199" s="14"/>
      <c r="T199" s="14"/>
      <c r="U199" s="14"/>
      <c r="V199" s="66"/>
      <c r="W199" s="14"/>
      <c r="X199" s="27"/>
      <c r="Y199" s="29"/>
      <c r="Z199" s="14"/>
      <c r="AA199" s="27"/>
      <c r="AC199" s="14"/>
      <c r="AD199" s="27"/>
    </row>
    <row r="200" ht="14.25" customHeight="1">
      <c r="A200" s="14"/>
      <c r="B200" s="14"/>
      <c r="C200" s="27"/>
      <c r="D200" s="14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14"/>
      <c r="S200" s="14"/>
      <c r="T200" s="14"/>
      <c r="U200" s="14"/>
      <c r="V200" s="66"/>
      <c r="W200" s="14"/>
      <c r="X200" s="27"/>
      <c r="Y200" s="29"/>
      <c r="Z200" s="14"/>
      <c r="AA200" s="27"/>
      <c r="AC200" s="14"/>
      <c r="AD200" s="27"/>
    </row>
    <row r="201" ht="14.25" customHeight="1">
      <c r="A201" s="14"/>
      <c r="B201" s="14"/>
      <c r="C201" s="27"/>
      <c r="D201" s="14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14"/>
      <c r="S201" s="14"/>
      <c r="T201" s="14"/>
      <c r="U201" s="14"/>
      <c r="V201" s="66"/>
      <c r="W201" s="14"/>
      <c r="X201" s="27"/>
      <c r="Y201" s="29"/>
      <c r="Z201" s="14"/>
      <c r="AA201" s="27"/>
      <c r="AC201" s="14"/>
      <c r="AD201" s="27"/>
    </row>
    <row r="202" ht="14.25" customHeight="1">
      <c r="A202" s="14"/>
      <c r="B202" s="14"/>
      <c r="C202" s="27"/>
      <c r="D202" s="14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14"/>
      <c r="S202" s="14"/>
      <c r="T202" s="14"/>
      <c r="U202" s="14"/>
      <c r="V202" s="66"/>
      <c r="W202" s="14"/>
      <c r="X202" s="27"/>
      <c r="Y202" s="29"/>
      <c r="Z202" s="14"/>
      <c r="AA202" s="27"/>
      <c r="AC202" s="14"/>
      <c r="AD202" s="27"/>
    </row>
    <row r="203" ht="14.25" customHeight="1">
      <c r="A203" s="14"/>
      <c r="B203" s="14"/>
      <c r="C203" s="27"/>
      <c r="D203" s="14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14"/>
      <c r="S203" s="14"/>
      <c r="T203" s="14"/>
      <c r="U203" s="14"/>
      <c r="V203" s="66"/>
      <c r="W203" s="14"/>
      <c r="X203" s="27"/>
      <c r="Y203" s="29"/>
      <c r="Z203" s="14"/>
      <c r="AA203" s="27"/>
      <c r="AC203" s="14"/>
      <c r="AD203" s="27"/>
    </row>
    <row r="204" ht="14.25" customHeight="1">
      <c r="A204" s="14"/>
      <c r="B204" s="14"/>
      <c r="C204" s="27"/>
      <c r="D204" s="14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14"/>
      <c r="S204" s="14"/>
      <c r="T204" s="14"/>
      <c r="U204" s="14"/>
      <c r="V204" s="66"/>
      <c r="W204" s="14"/>
      <c r="X204" s="27"/>
      <c r="Y204" s="29"/>
      <c r="Z204" s="14"/>
      <c r="AA204" s="27"/>
      <c r="AC204" s="14"/>
      <c r="AD204" s="27"/>
    </row>
    <row r="205" ht="14.25" customHeight="1">
      <c r="A205" s="14"/>
      <c r="B205" s="14"/>
      <c r="C205" s="27"/>
      <c r="D205" s="14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14"/>
      <c r="S205" s="14"/>
      <c r="T205" s="14"/>
      <c r="U205" s="14"/>
      <c r="V205" s="66"/>
      <c r="W205" s="14"/>
      <c r="X205" s="27"/>
      <c r="Y205" s="29"/>
      <c r="Z205" s="14"/>
      <c r="AA205" s="27"/>
      <c r="AC205" s="14"/>
      <c r="AD205" s="27"/>
    </row>
    <row r="206" ht="14.25" customHeight="1">
      <c r="A206" s="14"/>
      <c r="B206" s="14"/>
      <c r="C206" s="27"/>
      <c r="D206" s="14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14"/>
      <c r="S206" s="14"/>
      <c r="T206" s="14"/>
      <c r="U206" s="14"/>
      <c r="V206" s="66"/>
      <c r="W206" s="14"/>
      <c r="X206" s="27"/>
      <c r="Y206" s="29"/>
      <c r="Z206" s="14"/>
      <c r="AA206" s="27"/>
      <c r="AC206" s="14"/>
      <c r="AD206" s="27"/>
    </row>
    <row r="207" ht="14.25" customHeight="1">
      <c r="A207" s="14"/>
      <c r="B207" s="14"/>
      <c r="C207" s="27"/>
      <c r="D207" s="14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14"/>
      <c r="S207" s="14"/>
      <c r="T207" s="14"/>
      <c r="U207" s="14"/>
      <c r="V207" s="66"/>
      <c r="W207" s="14"/>
      <c r="X207" s="27"/>
      <c r="Y207" s="29"/>
      <c r="Z207" s="14"/>
      <c r="AA207" s="27"/>
      <c r="AC207" s="14"/>
      <c r="AD207" s="27"/>
    </row>
    <row r="208" ht="14.25" customHeight="1">
      <c r="A208" s="14"/>
      <c r="B208" s="14"/>
      <c r="C208" s="27"/>
      <c r="D208" s="14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14"/>
      <c r="S208" s="14"/>
      <c r="T208" s="14"/>
      <c r="U208" s="14"/>
      <c r="V208" s="66"/>
      <c r="W208" s="14"/>
      <c r="X208" s="27"/>
      <c r="Y208" s="29"/>
      <c r="Z208" s="14"/>
      <c r="AA208" s="27"/>
      <c r="AC208" s="14"/>
      <c r="AD208" s="27"/>
    </row>
    <row r="209" ht="14.25" customHeight="1">
      <c r="A209" s="14"/>
      <c r="B209" s="14"/>
      <c r="C209" s="27"/>
      <c r="D209" s="14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14"/>
      <c r="S209" s="14"/>
      <c r="T209" s="14"/>
      <c r="U209" s="14"/>
      <c r="V209" s="66"/>
      <c r="W209" s="14"/>
      <c r="X209" s="27"/>
      <c r="Y209" s="29"/>
      <c r="Z209" s="14"/>
      <c r="AA209" s="27"/>
      <c r="AC209" s="14"/>
      <c r="AD209" s="27"/>
    </row>
    <row r="210" ht="14.25" customHeight="1">
      <c r="A210" s="14"/>
      <c r="B210" s="14"/>
      <c r="C210" s="27"/>
      <c r="D210" s="14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14"/>
      <c r="S210" s="14"/>
      <c r="T210" s="14"/>
      <c r="U210" s="14"/>
      <c r="V210" s="66"/>
      <c r="W210" s="14"/>
      <c r="X210" s="27"/>
      <c r="Y210" s="29"/>
      <c r="Z210" s="14"/>
      <c r="AA210" s="27"/>
      <c r="AC210" s="14"/>
      <c r="AD210" s="27"/>
    </row>
    <row r="211" ht="14.25" customHeight="1">
      <c r="A211" s="14"/>
      <c r="B211" s="14"/>
      <c r="C211" s="27"/>
      <c r="D211" s="14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14"/>
      <c r="S211" s="14"/>
      <c r="T211" s="14"/>
      <c r="U211" s="14"/>
      <c r="V211" s="66"/>
      <c r="W211" s="14"/>
      <c r="X211" s="27"/>
      <c r="Y211" s="29"/>
      <c r="Z211" s="14"/>
      <c r="AA211" s="27"/>
      <c r="AC211" s="14"/>
      <c r="AD211" s="27"/>
    </row>
    <row r="212" ht="14.25" customHeight="1">
      <c r="A212" s="14"/>
      <c r="B212" s="14"/>
      <c r="C212" s="27"/>
      <c r="D212" s="14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14"/>
      <c r="S212" s="14"/>
      <c r="T212" s="14"/>
      <c r="U212" s="14"/>
      <c r="V212" s="66"/>
      <c r="W212" s="14"/>
      <c r="X212" s="27"/>
      <c r="Y212" s="29"/>
      <c r="Z212" s="14"/>
      <c r="AA212" s="27"/>
      <c r="AC212" s="14"/>
      <c r="AD212" s="27"/>
    </row>
    <row r="213" ht="14.25" customHeight="1">
      <c r="A213" s="14"/>
      <c r="B213" s="14"/>
      <c r="C213" s="27"/>
      <c r="D213" s="14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14"/>
      <c r="S213" s="14"/>
      <c r="T213" s="14"/>
      <c r="U213" s="14"/>
      <c r="V213" s="66"/>
      <c r="W213" s="14"/>
      <c r="X213" s="27"/>
      <c r="Y213" s="29"/>
      <c r="Z213" s="14"/>
      <c r="AA213" s="27"/>
      <c r="AC213" s="14"/>
      <c r="AD213" s="27"/>
    </row>
    <row r="214" ht="14.25" customHeight="1">
      <c r="A214" s="14"/>
      <c r="B214" s="14"/>
      <c r="C214" s="27"/>
      <c r="D214" s="14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14"/>
      <c r="S214" s="14"/>
      <c r="T214" s="14"/>
      <c r="U214" s="14"/>
      <c r="V214" s="66"/>
      <c r="W214" s="14"/>
      <c r="X214" s="27"/>
      <c r="Y214" s="29"/>
      <c r="Z214" s="14"/>
      <c r="AA214" s="27"/>
      <c r="AC214" s="14"/>
      <c r="AD214" s="27"/>
    </row>
    <row r="215" ht="14.25" customHeight="1">
      <c r="A215" s="14"/>
      <c r="B215" s="14"/>
      <c r="C215" s="27"/>
      <c r="D215" s="14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14"/>
      <c r="S215" s="14"/>
      <c r="T215" s="14"/>
      <c r="U215" s="14"/>
      <c r="V215" s="66"/>
      <c r="W215" s="14"/>
      <c r="X215" s="27"/>
      <c r="Y215" s="29"/>
      <c r="Z215" s="14"/>
      <c r="AA215" s="27"/>
      <c r="AC215" s="14"/>
      <c r="AD215" s="27"/>
    </row>
    <row r="216" ht="14.25" customHeight="1">
      <c r="A216" s="14"/>
      <c r="B216" s="14"/>
      <c r="C216" s="27"/>
      <c r="D216" s="14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14"/>
      <c r="S216" s="14"/>
      <c r="T216" s="14"/>
      <c r="U216" s="14"/>
      <c r="V216" s="66"/>
      <c r="W216" s="14"/>
      <c r="X216" s="27"/>
      <c r="Y216" s="29"/>
      <c r="Z216" s="14"/>
      <c r="AA216" s="27"/>
      <c r="AC216" s="14"/>
      <c r="AD216" s="27"/>
    </row>
    <row r="217" ht="14.25" customHeight="1">
      <c r="A217" s="14"/>
      <c r="B217" s="14"/>
      <c r="C217" s="27"/>
      <c r="D217" s="14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14"/>
      <c r="S217" s="14"/>
      <c r="T217" s="14"/>
      <c r="U217" s="14"/>
      <c r="V217" s="66"/>
      <c r="W217" s="14"/>
      <c r="X217" s="27"/>
      <c r="Y217" s="29"/>
      <c r="Z217" s="14"/>
      <c r="AA217" s="27"/>
      <c r="AC217" s="14"/>
      <c r="AD217" s="27"/>
    </row>
    <row r="218" ht="14.25" customHeight="1">
      <c r="A218" s="14"/>
      <c r="B218" s="14"/>
      <c r="C218" s="27"/>
      <c r="D218" s="14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14"/>
      <c r="S218" s="14"/>
      <c r="T218" s="14"/>
      <c r="U218" s="14"/>
      <c r="V218" s="66"/>
      <c r="W218" s="14"/>
      <c r="X218" s="27"/>
      <c r="Y218" s="29"/>
      <c r="Z218" s="14"/>
      <c r="AA218" s="27"/>
      <c r="AC218" s="14"/>
      <c r="AD218" s="27"/>
    </row>
    <row r="219" ht="14.25" customHeight="1">
      <c r="A219" s="14"/>
      <c r="B219" s="14"/>
      <c r="C219" s="27"/>
      <c r="D219" s="14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14"/>
      <c r="S219" s="14"/>
      <c r="T219" s="14"/>
      <c r="U219" s="14"/>
      <c r="V219" s="66"/>
      <c r="W219" s="14"/>
      <c r="X219" s="27"/>
      <c r="Y219" s="29"/>
      <c r="Z219" s="14"/>
      <c r="AA219" s="27"/>
      <c r="AC219" s="14"/>
      <c r="AD219" s="27"/>
    </row>
    <row r="220" ht="14.25" customHeight="1">
      <c r="A220" s="14"/>
      <c r="B220" s="14"/>
      <c r="C220" s="27"/>
      <c r="D220" s="14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14"/>
      <c r="S220" s="14"/>
      <c r="T220" s="14"/>
      <c r="U220" s="14"/>
      <c r="V220" s="66"/>
      <c r="W220" s="14"/>
      <c r="X220" s="27"/>
      <c r="Y220" s="29"/>
      <c r="Z220" s="14"/>
      <c r="AA220" s="27"/>
      <c r="AC220" s="14"/>
      <c r="AD220" s="27"/>
    </row>
    <row r="221" ht="14.25" customHeight="1">
      <c r="A221" s="14"/>
      <c r="B221" s="14"/>
      <c r="C221" s="27"/>
      <c r="D221" s="14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14"/>
      <c r="S221" s="14"/>
      <c r="T221" s="14"/>
      <c r="U221" s="14"/>
      <c r="V221" s="66"/>
      <c r="W221" s="14"/>
      <c r="X221" s="27"/>
      <c r="Y221" s="29"/>
      <c r="Z221" s="14"/>
      <c r="AA221" s="27"/>
      <c r="AC221" s="14"/>
      <c r="AD221" s="27"/>
    </row>
    <row r="222" ht="14.25" customHeight="1">
      <c r="A222" s="14"/>
      <c r="B222" s="14"/>
      <c r="C222" s="27"/>
      <c r="D222" s="14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14"/>
      <c r="S222" s="14"/>
      <c r="T222" s="14"/>
      <c r="U222" s="14"/>
      <c r="V222" s="66"/>
      <c r="W222" s="14"/>
      <c r="X222" s="27"/>
      <c r="Y222" s="29"/>
      <c r="Z222" s="14"/>
      <c r="AA222" s="27"/>
      <c r="AC222" s="14"/>
      <c r="AD222" s="27"/>
    </row>
    <row r="223" ht="14.25" customHeight="1">
      <c r="A223" s="14"/>
      <c r="B223" s="14"/>
      <c r="C223" s="27"/>
      <c r="D223" s="14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14"/>
      <c r="S223" s="14"/>
      <c r="T223" s="14"/>
      <c r="U223" s="14"/>
      <c r="V223" s="66"/>
      <c r="W223" s="14"/>
      <c r="X223" s="27"/>
      <c r="Y223" s="29"/>
      <c r="Z223" s="14"/>
      <c r="AA223" s="27"/>
      <c r="AC223" s="14"/>
      <c r="AD223" s="27"/>
    </row>
    <row r="224" ht="14.25" customHeight="1">
      <c r="A224" s="14"/>
      <c r="B224" s="14"/>
      <c r="C224" s="27"/>
      <c r="D224" s="14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14"/>
      <c r="S224" s="14"/>
      <c r="T224" s="14"/>
      <c r="U224" s="14"/>
      <c r="V224" s="66"/>
      <c r="W224" s="14"/>
      <c r="X224" s="27"/>
      <c r="Y224" s="29"/>
      <c r="Z224" s="14"/>
      <c r="AA224" s="27"/>
      <c r="AC224" s="14"/>
      <c r="AD224" s="27"/>
    </row>
    <row r="225" ht="14.25" customHeight="1">
      <c r="A225" s="14"/>
      <c r="B225" s="14"/>
      <c r="C225" s="27"/>
      <c r="D225" s="14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14"/>
      <c r="S225" s="14"/>
      <c r="T225" s="14"/>
      <c r="U225" s="14"/>
      <c r="V225" s="66"/>
      <c r="W225" s="14"/>
      <c r="X225" s="27"/>
      <c r="Y225" s="29"/>
      <c r="Z225" s="14"/>
      <c r="AA225" s="27"/>
      <c r="AC225" s="14"/>
      <c r="AD225" s="27"/>
    </row>
    <row r="226" ht="14.25" customHeight="1">
      <c r="A226" s="14"/>
      <c r="B226" s="14"/>
      <c r="C226" s="27"/>
      <c r="D226" s="14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14"/>
      <c r="S226" s="14"/>
      <c r="T226" s="14"/>
      <c r="U226" s="14"/>
      <c r="V226" s="66"/>
      <c r="W226" s="14"/>
      <c r="X226" s="27"/>
      <c r="Y226" s="29"/>
      <c r="Z226" s="14"/>
      <c r="AA226" s="27"/>
      <c r="AC226" s="14"/>
      <c r="AD226" s="27"/>
    </row>
    <row r="227" ht="14.25" customHeight="1">
      <c r="A227" s="14"/>
      <c r="B227" s="14"/>
      <c r="C227" s="27"/>
      <c r="D227" s="14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14"/>
      <c r="S227" s="14"/>
      <c r="T227" s="14"/>
      <c r="U227" s="14"/>
      <c r="V227" s="66"/>
      <c r="W227" s="14"/>
      <c r="X227" s="27"/>
      <c r="Y227" s="29"/>
      <c r="Z227" s="14"/>
      <c r="AA227" s="27"/>
      <c r="AC227" s="14"/>
      <c r="AD227" s="27"/>
    </row>
    <row r="228" ht="14.25" customHeight="1">
      <c r="A228" s="14"/>
      <c r="B228" s="14"/>
      <c r="C228" s="27"/>
      <c r="D228" s="14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14"/>
      <c r="S228" s="14"/>
      <c r="T228" s="14"/>
      <c r="U228" s="14"/>
      <c r="V228" s="66"/>
      <c r="W228" s="14"/>
      <c r="X228" s="27"/>
      <c r="Y228" s="29"/>
      <c r="Z228" s="14"/>
      <c r="AA228" s="27"/>
      <c r="AC228" s="14"/>
      <c r="AD228" s="27"/>
    </row>
    <row r="229" ht="14.25" customHeight="1">
      <c r="A229" s="14"/>
      <c r="B229" s="14"/>
      <c r="C229" s="27"/>
      <c r="D229" s="14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14"/>
      <c r="S229" s="14"/>
      <c r="T229" s="14"/>
      <c r="U229" s="14"/>
      <c r="V229" s="66"/>
      <c r="W229" s="14"/>
      <c r="X229" s="27"/>
      <c r="Y229" s="29"/>
      <c r="Z229" s="14"/>
      <c r="AA229" s="27"/>
      <c r="AC229" s="14"/>
      <c r="AD229" s="27"/>
    </row>
    <row r="230" ht="14.25" customHeight="1">
      <c r="A230" s="14"/>
      <c r="B230" s="14"/>
      <c r="C230" s="27"/>
      <c r="D230" s="14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14"/>
      <c r="S230" s="14"/>
      <c r="T230" s="14"/>
      <c r="U230" s="14"/>
      <c r="V230" s="66"/>
      <c r="W230" s="14"/>
      <c r="X230" s="27"/>
      <c r="Y230" s="29"/>
      <c r="Z230" s="14"/>
      <c r="AA230" s="27"/>
      <c r="AC230" s="14"/>
      <c r="AD230" s="27"/>
    </row>
    <row r="231" ht="14.25" customHeight="1">
      <c r="A231" s="14"/>
      <c r="B231" s="14"/>
      <c r="C231" s="27"/>
      <c r="D231" s="14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14"/>
      <c r="S231" s="14"/>
      <c r="T231" s="14"/>
      <c r="U231" s="14"/>
      <c r="V231" s="66"/>
      <c r="W231" s="14"/>
      <c r="X231" s="27"/>
      <c r="Y231" s="29"/>
      <c r="Z231" s="14"/>
      <c r="AA231" s="27"/>
      <c r="AC231" s="14"/>
      <c r="AD231" s="27"/>
    </row>
    <row r="232" ht="14.25" customHeight="1">
      <c r="A232" s="14"/>
      <c r="B232" s="14"/>
      <c r="C232" s="27"/>
      <c r="D232" s="14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14"/>
      <c r="S232" s="14"/>
      <c r="T232" s="14"/>
      <c r="U232" s="14"/>
      <c r="V232" s="66"/>
      <c r="W232" s="14"/>
      <c r="X232" s="27"/>
      <c r="Y232" s="29"/>
      <c r="Z232" s="14"/>
      <c r="AA232" s="27"/>
      <c r="AC232" s="14"/>
      <c r="AD232" s="27"/>
    </row>
    <row r="233" ht="14.25" customHeight="1">
      <c r="A233" s="14"/>
      <c r="B233" s="14"/>
      <c r="C233" s="27"/>
      <c r="D233" s="14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14"/>
      <c r="S233" s="14"/>
      <c r="T233" s="14"/>
      <c r="U233" s="14"/>
      <c r="V233" s="66"/>
      <c r="W233" s="14"/>
      <c r="X233" s="27"/>
      <c r="Y233" s="29"/>
      <c r="Z233" s="14"/>
      <c r="AA233" s="27"/>
      <c r="AC233" s="14"/>
      <c r="AD233" s="27"/>
    </row>
    <row r="234" ht="14.25" customHeight="1">
      <c r="A234" s="14"/>
      <c r="B234" s="14"/>
      <c r="C234" s="27"/>
      <c r="D234" s="14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14"/>
      <c r="S234" s="14"/>
      <c r="T234" s="14"/>
      <c r="U234" s="14"/>
      <c r="V234" s="66"/>
      <c r="W234" s="14"/>
      <c r="X234" s="27"/>
      <c r="Y234" s="29"/>
      <c r="Z234" s="14"/>
      <c r="AA234" s="27"/>
      <c r="AC234" s="14"/>
      <c r="AD234" s="27"/>
    </row>
    <row r="235" ht="14.25" customHeight="1">
      <c r="A235" s="14"/>
      <c r="B235" s="14"/>
      <c r="C235" s="27"/>
      <c r="D235" s="14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14"/>
      <c r="S235" s="14"/>
      <c r="T235" s="14"/>
      <c r="U235" s="14"/>
      <c r="V235" s="66"/>
      <c r="W235" s="14"/>
      <c r="X235" s="27"/>
      <c r="Y235" s="29"/>
      <c r="Z235" s="14"/>
      <c r="AA235" s="27"/>
      <c r="AC235" s="14"/>
      <c r="AD235" s="27"/>
    </row>
    <row r="236" ht="14.25" customHeight="1">
      <c r="A236" s="14"/>
      <c r="B236" s="14"/>
      <c r="C236" s="27"/>
      <c r="D236" s="14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14"/>
      <c r="S236" s="14"/>
      <c r="T236" s="14"/>
      <c r="U236" s="14"/>
      <c r="V236" s="66"/>
      <c r="W236" s="14"/>
      <c r="X236" s="27"/>
      <c r="Y236" s="29"/>
      <c r="Z236" s="14"/>
      <c r="AA236" s="27"/>
      <c r="AC236" s="14"/>
      <c r="AD236" s="27"/>
    </row>
    <row r="237" ht="14.25" customHeight="1">
      <c r="A237" s="14"/>
      <c r="B237" s="14"/>
      <c r="C237" s="27"/>
      <c r="D237" s="14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14"/>
      <c r="S237" s="14"/>
      <c r="T237" s="14"/>
      <c r="U237" s="14"/>
      <c r="V237" s="66"/>
      <c r="W237" s="14"/>
      <c r="X237" s="27"/>
      <c r="Y237" s="29"/>
      <c r="Z237" s="14"/>
      <c r="AA237" s="27"/>
      <c r="AC237" s="14"/>
      <c r="AD237" s="27"/>
    </row>
    <row r="238" ht="14.25" customHeight="1">
      <c r="A238" s="14"/>
      <c r="B238" s="14"/>
      <c r="C238" s="27"/>
      <c r="D238" s="14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14"/>
      <c r="S238" s="14"/>
      <c r="T238" s="14"/>
      <c r="U238" s="14"/>
      <c r="V238" s="66"/>
      <c r="W238" s="14"/>
      <c r="X238" s="27"/>
      <c r="Y238" s="29"/>
      <c r="Z238" s="14"/>
      <c r="AA238" s="27"/>
      <c r="AC238" s="14"/>
      <c r="AD238" s="27"/>
    </row>
    <row r="239" ht="14.25" customHeight="1">
      <c r="A239" s="14"/>
      <c r="B239" s="14"/>
      <c r="C239" s="27"/>
      <c r="D239" s="14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14"/>
      <c r="S239" s="14"/>
      <c r="T239" s="14"/>
      <c r="U239" s="14"/>
      <c r="V239" s="66"/>
      <c r="W239" s="14"/>
      <c r="X239" s="27"/>
      <c r="Y239" s="29"/>
      <c r="Z239" s="14"/>
      <c r="AA239" s="27"/>
      <c r="AC239" s="14"/>
      <c r="AD239" s="27"/>
    </row>
    <row r="240" ht="14.25" customHeight="1">
      <c r="A240" s="14"/>
      <c r="B240" s="14"/>
      <c r="C240" s="27"/>
      <c r="D240" s="14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14"/>
      <c r="S240" s="14"/>
      <c r="T240" s="14"/>
      <c r="U240" s="14"/>
      <c r="V240" s="66"/>
      <c r="W240" s="14"/>
      <c r="X240" s="27"/>
      <c r="Y240" s="29"/>
      <c r="Z240" s="14"/>
      <c r="AA240" s="27"/>
      <c r="AC240" s="14"/>
      <c r="AD240" s="27"/>
    </row>
    <row r="241" ht="14.25" customHeight="1">
      <c r="A241" s="14"/>
      <c r="B241" s="14"/>
      <c r="C241" s="27"/>
      <c r="D241" s="14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14"/>
      <c r="S241" s="14"/>
      <c r="T241" s="14"/>
      <c r="U241" s="14"/>
      <c r="V241" s="66"/>
      <c r="W241" s="14"/>
      <c r="X241" s="27"/>
      <c r="Y241" s="29"/>
      <c r="Z241" s="14"/>
      <c r="AA241" s="27"/>
      <c r="AC241" s="14"/>
      <c r="AD241" s="27"/>
    </row>
    <row r="242" ht="14.25" customHeight="1">
      <c r="A242" s="14"/>
      <c r="B242" s="14"/>
      <c r="C242" s="27"/>
      <c r="D242" s="14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14"/>
      <c r="S242" s="14"/>
      <c r="T242" s="14"/>
      <c r="U242" s="14"/>
      <c r="V242" s="66"/>
      <c r="W242" s="14"/>
      <c r="X242" s="27"/>
      <c r="Y242" s="29"/>
      <c r="Z242" s="14"/>
      <c r="AA242" s="27"/>
      <c r="AC242" s="14"/>
      <c r="AD242" s="27"/>
    </row>
    <row r="243" ht="14.25" customHeight="1">
      <c r="A243" s="14"/>
      <c r="B243" s="14"/>
      <c r="C243" s="27"/>
      <c r="D243" s="14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14"/>
      <c r="S243" s="14"/>
      <c r="T243" s="14"/>
      <c r="U243" s="14"/>
      <c r="V243" s="66"/>
      <c r="W243" s="14"/>
      <c r="X243" s="27"/>
      <c r="Y243" s="29"/>
      <c r="Z243" s="14"/>
      <c r="AA243" s="27"/>
      <c r="AC243" s="14"/>
      <c r="AD243" s="27"/>
    </row>
    <row r="244" ht="14.25" customHeight="1">
      <c r="A244" s="14"/>
      <c r="B244" s="14"/>
      <c r="C244" s="27"/>
      <c r="D244" s="14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14"/>
      <c r="S244" s="14"/>
      <c r="T244" s="14"/>
      <c r="U244" s="14"/>
      <c r="V244" s="66"/>
      <c r="W244" s="14"/>
      <c r="X244" s="27"/>
      <c r="Y244" s="29"/>
      <c r="Z244" s="14"/>
      <c r="AA244" s="27"/>
      <c r="AC244" s="14"/>
      <c r="AD244" s="27"/>
    </row>
    <row r="245" ht="14.25" customHeight="1">
      <c r="A245" s="14"/>
      <c r="B245" s="14"/>
      <c r="C245" s="27"/>
      <c r="D245" s="14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14"/>
      <c r="S245" s="14"/>
      <c r="T245" s="14"/>
      <c r="U245" s="14"/>
      <c r="V245" s="66"/>
      <c r="W245" s="14"/>
      <c r="X245" s="27"/>
      <c r="Y245" s="29"/>
      <c r="Z245" s="14"/>
      <c r="AA245" s="27"/>
      <c r="AC245" s="14"/>
      <c r="AD245" s="27"/>
    </row>
    <row r="246" ht="14.25" customHeight="1">
      <c r="A246" s="14"/>
      <c r="B246" s="14"/>
      <c r="C246" s="27"/>
      <c r="D246" s="14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14"/>
      <c r="S246" s="14"/>
      <c r="T246" s="14"/>
      <c r="U246" s="14"/>
      <c r="V246" s="66"/>
      <c r="W246" s="14"/>
      <c r="X246" s="27"/>
      <c r="Y246" s="29"/>
      <c r="Z246" s="14"/>
      <c r="AA246" s="27"/>
      <c r="AC246" s="14"/>
      <c r="AD246" s="27"/>
    </row>
    <row r="247" ht="14.25" customHeight="1">
      <c r="A247" s="14"/>
      <c r="B247" s="14"/>
      <c r="C247" s="27"/>
      <c r="D247" s="14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14"/>
      <c r="S247" s="14"/>
      <c r="T247" s="14"/>
      <c r="U247" s="14"/>
      <c r="V247" s="66"/>
      <c r="W247" s="14"/>
      <c r="X247" s="27"/>
      <c r="Y247" s="29"/>
      <c r="Z247" s="14"/>
      <c r="AA247" s="27"/>
      <c r="AC247" s="14"/>
      <c r="AD247" s="27"/>
    </row>
    <row r="248" ht="14.25" customHeight="1">
      <c r="A248" s="14"/>
      <c r="B248" s="14"/>
      <c r="C248" s="27"/>
      <c r="D248" s="14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14"/>
      <c r="S248" s="14"/>
      <c r="T248" s="14"/>
      <c r="U248" s="14"/>
      <c r="V248" s="66"/>
      <c r="W248" s="14"/>
      <c r="X248" s="27"/>
      <c r="Y248" s="29"/>
      <c r="Z248" s="14"/>
      <c r="AA248" s="27"/>
      <c r="AC248" s="14"/>
      <c r="AD248" s="27"/>
    </row>
    <row r="249" ht="14.25" customHeight="1">
      <c r="A249" s="14"/>
      <c r="B249" s="14"/>
      <c r="C249" s="27"/>
      <c r="D249" s="14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14"/>
      <c r="S249" s="14"/>
      <c r="T249" s="14"/>
      <c r="U249" s="14"/>
      <c r="V249" s="66"/>
      <c r="W249" s="14"/>
      <c r="X249" s="27"/>
      <c r="Y249" s="29"/>
      <c r="Z249" s="14"/>
      <c r="AA249" s="27"/>
      <c r="AC249" s="14"/>
      <c r="AD249" s="27"/>
    </row>
    <row r="250" ht="14.25" customHeight="1">
      <c r="A250" s="14"/>
      <c r="B250" s="14"/>
      <c r="C250" s="27"/>
      <c r="D250" s="14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14"/>
      <c r="S250" s="14"/>
      <c r="T250" s="14"/>
      <c r="U250" s="14"/>
      <c r="V250" s="66"/>
      <c r="W250" s="14"/>
      <c r="X250" s="27"/>
      <c r="Y250" s="29"/>
      <c r="Z250" s="14"/>
      <c r="AA250" s="27"/>
      <c r="AC250" s="14"/>
      <c r="AD250" s="27"/>
    </row>
    <row r="251" ht="14.25" customHeight="1">
      <c r="A251" s="14"/>
      <c r="B251" s="14"/>
      <c r="C251" s="27"/>
      <c r="D251" s="14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14"/>
      <c r="S251" s="14"/>
      <c r="T251" s="14"/>
      <c r="U251" s="14"/>
      <c r="V251" s="66"/>
      <c r="W251" s="14"/>
      <c r="X251" s="27"/>
      <c r="Y251" s="29"/>
      <c r="Z251" s="14"/>
      <c r="AA251" s="27"/>
      <c r="AC251" s="14"/>
      <c r="AD251" s="27"/>
    </row>
    <row r="252" ht="14.25" customHeight="1">
      <c r="A252" s="14"/>
      <c r="B252" s="14"/>
      <c r="C252" s="27"/>
      <c r="D252" s="14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14"/>
      <c r="S252" s="14"/>
      <c r="T252" s="14"/>
      <c r="U252" s="14"/>
      <c r="V252" s="66"/>
      <c r="W252" s="14"/>
      <c r="X252" s="27"/>
      <c r="Y252" s="29"/>
      <c r="Z252" s="14"/>
      <c r="AA252" s="27"/>
      <c r="AC252" s="14"/>
      <c r="AD252" s="27"/>
    </row>
    <row r="253" ht="14.25" customHeight="1">
      <c r="A253" s="14"/>
      <c r="B253" s="14"/>
      <c r="C253" s="27"/>
      <c r="D253" s="14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14"/>
      <c r="S253" s="14"/>
      <c r="T253" s="14"/>
      <c r="U253" s="14"/>
      <c r="V253" s="66"/>
      <c r="W253" s="14"/>
      <c r="X253" s="27"/>
      <c r="Y253" s="29"/>
      <c r="Z253" s="14"/>
      <c r="AA253" s="27"/>
      <c r="AC253" s="14"/>
      <c r="AD253" s="27"/>
    </row>
    <row r="254" ht="14.25" customHeight="1">
      <c r="A254" s="14"/>
      <c r="B254" s="14"/>
      <c r="C254" s="27"/>
      <c r="D254" s="14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14"/>
      <c r="S254" s="14"/>
      <c r="T254" s="14"/>
      <c r="U254" s="14"/>
      <c r="V254" s="66"/>
      <c r="W254" s="14"/>
      <c r="X254" s="27"/>
      <c r="Y254" s="29"/>
      <c r="Z254" s="14"/>
      <c r="AA254" s="27"/>
      <c r="AC254" s="14"/>
      <c r="AD254" s="27"/>
    </row>
    <row r="255" ht="14.25" customHeight="1">
      <c r="A255" s="14"/>
      <c r="B255" s="14"/>
      <c r="C255" s="27"/>
      <c r="D255" s="14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14"/>
      <c r="S255" s="14"/>
      <c r="T255" s="14"/>
      <c r="U255" s="14"/>
      <c r="V255" s="66"/>
      <c r="W255" s="14"/>
      <c r="X255" s="27"/>
      <c r="Y255" s="29"/>
      <c r="Z255" s="14"/>
      <c r="AA255" s="27"/>
      <c r="AC255" s="14"/>
      <c r="AD255" s="27"/>
    </row>
    <row r="256" ht="14.25" customHeight="1">
      <c r="A256" s="14"/>
      <c r="B256" s="14"/>
      <c r="C256" s="27"/>
      <c r="D256" s="14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14"/>
      <c r="S256" s="14"/>
      <c r="T256" s="14"/>
      <c r="U256" s="14"/>
      <c r="V256" s="66"/>
      <c r="W256" s="14"/>
      <c r="X256" s="27"/>
      <c r="Y256" s="29"/>
      <c r="Z256" s="14"/>
      <c r="AA256" s="27"/>
      <c r="AC256" s="14"/>
      <c r="AD256" s="27"/>
    </row>
    <row r="257" ht="14.25" customHeight="1">
      <c r="A257" s="14"/>
      <c r="B257" s="14"/>
      <c r="C257" s="27"/>
      <c r="D257" s="14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14"/>
      <c r="S257" s="14"/>
      <c r="T257" s="14"/>
      <c r="U257" s="14"/>
      <c r="V257" s="66"/>
      <c r="W257" s="14"/>
      <c r="X257" s="27"/>
      <c r="Y257" s="29"/>
      <c r="Z257" s="14"/>
      <c r="AA257" s="27"/>
      <c r="AC257" s="14"/>
      <c r="AD257" s="27"/>
    </row>
    <row r="258" ht="14.25" customHeight="1">
      <c r="A258" s="14"/>
      <c r="B258" s="14"/>
      <c r="C258" s="27"/>
      <c r="D258" s="14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14"/>
      <c r="S258" s="14"/>
      <c r="T258" s="14"/>
      <c r="U258" s="14"/>
      <c r="V258" s="66"/>
      <c r="W258" s="14"/>
      <c r="X258" s="27"/>
      <c r="Y258" s="29"/>
      <c r="Z258" s="14"/>
      <c r="AA258" s="27"/>
      <c r="AC258" s="14"/>
      <c r="AD258" s="27"/>
    </row>
    <row r="259" ht="14.25" customHeight="1">
      <c r="A259" s="14"/>
      <c r="B259" s="14"/>
      <c r="C259" s="27"/>
      <c r="D259" s="14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14"/>
      <c r="S259" s="14"/>
      <c r="T259" s="14"/>
      <c r="U259" s="14"/>
      <c r="V259" s="66"/>
      <c r="W259" s="14"/>
      <c r="X259" s="27"/>
      <c r="Y259" s="29"/>
      <c r="Z259" s="14"/>
      <c r="AA259" s="27"/>
      <c r="AC259" s="14"/>
      <c r="AD259" s="27"/>
    </row>
    <row r="260" ht="14.25" customHeight="1">
      <c r="A260" s="14"/>
      <c r="B260" s="14"/>
      <c r="C260" s="27"/>
      <c r="D260" s="14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14"/>
      <c r="S260" s="14"/>
      <c r="T260" s="14"/>
      <c r="U260" s="14"/>
      <c r="V260" s="66"/>
      <c r="W260" s="14"/>
      <c r="X260" s="27"/>
      <c r="Y260" s="29"/>
      <c r="Z260" s="14"/>
      <c r="AA260" s="27"/>
      <c r="AC260" s="14"/>
      <c r="AD260" s="27"/>
    </row>
    <row r="261" ht="14.25" customHeight="1">
      <c r="A261" s="14"/>
      <c r="B261" s="14"/>
      <c r="C261" s="27"/>
      <c r="D261" s="14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14"/>
      <c r="S261" s="14"/>
      <c r="T261" s="14"/>
      <c r="U261" s="14"/>
      <c r="V261" s="66"/>
      <c r="W261" s="14"/>
      <c r="X261" s="27"/>
      <c r="Y261" s="29"/>
      <c r="Z261" s="14"/>
      <c r="AA261" s="27"/>
      <c r="AC261" s="14"/>
      <c r="AD261" s="27"/>
    </row>
    <row r="262" ht="14.25" customHeight="1">
      <c r="A262" s="14"/>
      <c r="B262" s="14"/>
      <c r="C262" s="27"/>
      <c r="D262" s="14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14"/>
      <c r="S262" s="14"/>
      <c r="T262" s="14"/>
      <c r="U262" s="14"/>
      <c r="V262" s="66"/>
      <c r="W262" s="14"/>
      <c r="X262" s="27"/>
      <c r="Y262" s="29"/>
      <c r="Z262" s="14"/>
      <c r="AA262" s="27"/>
      <c r="AC262" s="14"/>
      <c r="AD262" s="27"/>
    </row>
    <row r="263" ht="14.25" customHeight="1">
      <c r="A263" s="14"/>
      <c r="B263" s="14"/>
      <c r="C263" s="27"/>
      <c r="D263" s="14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14"/>
      <c r="S263" s="14"/>
      <c r="T263" s="14"/>
      <c r="U263" s="14"/>
      <c r="V263" s="66"/>
      <c r="W263" s="14"/>
      <c r="X263" s="27"/>
      <c r="Y263" s="29"/>
      <c r="Z263" s="14"/>
      <c r="AA263" s="27"/>
      <c r="AC263" s="14"/>
      <c r="AD263" s="27"/>
    </row>
    <row r="264" ht="14.25" customHeight="1">
      <c r="A264" s="14"/>
      <c r="B264" s="14"/>
      <c r="C264" s="27"/>
      <c r="D264" s="14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14"/>
      <c r="S264" s="14"/>
      <c r="T264" s="14"/>
      <c r="U264" s="14"/>
      <c r="V264" s="66"/>
      <c r="W264" s="14"/>
      <c r="X264" s="27"/>
      <c r="Y264" s="29"/>
      <c r="Z264" s="14"/>
      <c r="AA264" s="27"/>
      <c r="AC264" s="14"/>
      <c r="AD264" s="27"/>
    </row>
    <row r="265" ht="14.25" customHeight="1">
      <c r="A265" s="14"/>
      <c r="B265" s="14"/>
      <c r="C265" s="27"/>
      <c r="D265" s="14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14"/>
      <c r="S265" s="14"/>
      <c r="T265" s="14"/>
      <c r="U265" s="14"/>
      <c r="V265" s="66"/>
      <c r="W265" s="14"/>
      <c r="X265" s="27"/>
      <c r="Y265" s="29"/>
      <c r="Z265" s="14"/>
      <c r="AA265" s="27"/>
      <c r="AC265" s="14"/>
      <c r="AD265" s="27"/>
    </row>
    <row r="266" ht="14.25" customHeight="1">
      <c r="A266" s="14"/>
      <c r="B266" s="14"/>
      <c r="C266" s="27"/>
      <c r="D266" s="14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14"/>
      <c r="S266" s="14"/>
      <c r="T266" s="14"/>
      <c r="U266" s="14"/>
      <c r="V266" s="66"/>
      <c r="W266" s="14"/>
      <c r="X266" s="27"/>
      <c r="Y266" s="29"/>
      <c r="Z266" s="14"/>
      <c r="AA266" s="27"/>
      <c r="AC266" s="14"/>
      <c r="AD266" s="27"/>
    </row>
    <row r="267" ht="14.25" customHeight="1">
      <c r="A267" s="14"/>
      <c r="B267" s="14"/>
      <c r="C267" s="27"/>
      <c r="D267" s="14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14"/>
      <c r="S267" s="14"/>
      <c r="T267" s="14"/>
      <c r="U267" s="14"/>
      <c r="V267" s="66"/>
      <c r="W267" s="14"/>
      <c r="X267" s="27"/>
      <c r="Y267" s="29"/>
      <c r="Z267" s="14"/>
      <c r="AA267" s="27"/>
      <c r="AC267" s="14"/>
      <c r="AD267" s="27"/>
    </row>
    <row r="268" ht="14.25" customHeight="1">
      <c r="A268" s="14"/>
      <c r="B268" s="14"/>
      <c r="C268" s="27"/>
      <c r="D268" s="14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14"/>
      <c r="S268" s="14"/>
      <c r="T268" s="14"/>
      <c r="U268" s="14"/>
      <c r="V268" s="66"/>
      <c r="W268" s="14"/>
      <c r="X268" s="27"/>
      <c r="Y268" s="29"/>
      <c r="Z268" s="14"/>
      <c r="AA268" s="27"/>
      <c r="AC268" s="14"/>
      <c r="AD268" s="27"/>
    </row>
    <row r="269" ht="14.25" customHeight="1">
      <c r="A269" s="14"/>
      <c r="B269" s="14"/>
      <c r="C269" s="27"/>
      <c r="D269" s="14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14"/>
      <c r="S269" s="14"/>
      <c r="T269" s="14"/>
      <c r="U269" s="14"/>
      <c r="V269" s="66"/>
      <c r="W269" s="14"/>
      <c r="X269" s="27"/>
      <c r="Y269" s="29"/>
      <c r="Z269" s="14"/>
      <c r="AA269" s="27"/>
      <c r="AC269" s="14"/>
      <c r="AD269" s="27"/>
    </row>
    <row r="270" ht="14.25" customHeight="1">
      <c r="A270" s="14"/>
      <c r="B270" s="14"/>
      <c r="C270" s="27"/>
      <c r="D270" s="14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14"/>
      <c r="S270" s="14"/>
      <c r="T270" s="14"/>
      <c r="U270" s="14"/>
      <c r="V270" s="66"/>
      <c r="W270" s="14"/>
      <c r="X270" s="27"/>
      <c r="Y270" s="29"/>
      <c r="Z270" s="14"/>
      <c r="AA270" s="27"/>
      <c r="AC270" s="14"/>
      <c r="AD270" s="27"/>
    </row>
    <row r="271" ht="14.25" customHeight="1">
      <c r="A271" s="14"/>
      <c r="B271" s="14"/>
      <c r="C271" s="27"/>
      <c r="D271" s="14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14"/>
      <c r="S271" s="14"/>
      <c r="T271" s="14"/>
      <c r="U271" s="14"/>
      <c r="V271" s="66"/>
      <c r="W271" s="14"/>
      <c r="X271" s="27"/>
      <c r="Y271" s="29"/>
      <c r="Z271" s="14"/>
      <c r="AA271" s="27"/>
      <c r="AC271" s="14"/>
      <c r="AD271" s="27"/>
    </row>
    <row r="272" ht="14.25" customHeight="1">
      <c r="A272" s="14"/>
      <c r="B272" s="14"/>
      <c r="C272" s="27"/>
      <c r="D272" s="14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14"/>
      <c r="S272" s="14"/>
      <c r="T272" s="14"/>
      <c r="U272" s="14"/>
      <c r="V272" s="66"/>
      <c r="W272" s="14"/>
      <c r="X272" s="27"/>
      <c r="Y272" s="29"/>
      <c r="Z272" s="14"/>
      <c r="AA272" s="27"/>
      <c r="AC272" s="14"/>
      <c r="AD272" s="27"/>
    </row>
    <row r="273" ht="14.25" customHeight="1">
      <c r="A273" s="14"/>
      <c r="B273" s="14"/>
      <c r="C273" s="27"/>
      <c r="D273" s="14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14"/>
      <c r="S273" s="14"/>
      <c r="T273" s="14"/>
      <c r="U273" s="14"/>
      <c r="V273" s="66"/>
      <c r="W273" s="14"/>
      <c r="X273" s="27"/>
      <c r="Y273" s="29"/>
      <c r="Z273" s="14"/>
      <c r="AA273" s="27"/>
      <c r="AC273" s="14"/>
      <c r="AD273" s="27"/>
    </row>
    <row r="274" ht="14.25" customHeight="1">
      <c r="A274" s="14"/>
      <c r="B274" s="14"/>
      <c r="C274" s="27"/>
      <c r="D274" s="14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14"/>
      <c r="S274" s="14"/>
      <c r="T274" s="14"/>
      <c r="U274" s="14"/>
      <c r="V274" s="66"/>
      <c r="W274" s="14"/>
      <c r="X274" s="27"/>
      <c r="Y274" s="29"/>
      <c r="Z274" s="14"/>
      <c r="AA274" s="27"/>
      <c r="AC274" s="14"/>
      <c r="AD274" s="27"/>
    </row>
    <row r="275" ht="14.25" customHeight="1">
      <c r="A275" s="14"/>
      <c r="B275" s="14"/>
      <c r="C275" s="27"/>
      <c r="D275" s="14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14"/>
      <c r="S275" s="14"/>
      <c r="T275" s="14"/>
      <c r="U275" s="14"/>
      <c r="V275" s="66"/>
      <c r="W275" s="14"/>
      <c r="X275" s="27"/>
      <c r="Y275" s="29"/>
      <c r="Z275" s="14"/>
      <c r="AA275" s="27"/>
      <c r="AC275" s="14"/>
      <c r="AD275" s="27"/>
    </row>
    <row r="276" ht="14.25" customHeight="1">
      <c r="A276" s="14"/>
      <c r="B276" s="14"/>
      <c r="C276" s="27"/>
      <c r="D276" s="14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14"/>
      <c r="S276" s="14"/>
      <c r="T276" s="14"/>
      <c r="U276" s="14"/>
      <c r="V276" s="66"/>
      <c r="W276" s="14"/>
      <c r="X276" s="27"/>
      <c r="Y276" s="29"/>
      <c r="Z276" s="14"/>
      <c r="AA276" s="27"/>
      <c r="AC276" s="14"/>
      <c r="AD276" s="27"/>
    </row>
    <row r="277" ht="14.25" customHeight="1">
      <c r="A277" s="14"/>
      <c r="B277" s="14"/>
      <c r="C277" s="27"/>
      <c r="D277" s="14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14"/>
      <c r="S277" s="14"/>
      <c r="T277" s="14"/>
      <c r="U277" s="14"/>
      <c r="V277" s="66"/>
      <c r="W277" s="14"/>
      <c r="X277" s="27"/>
      <c r="Y277" s="29"/>
      <c r="Z277" s="14"/>
      <c r="AA277" s="27"/>
      <c r="AC277" s="14"/>
      <c r="AD277" s="27"/>
    </row>
    <row r="278" ht="14.25" customHeight="1">
      <c r="A278" s="14"/>
      <c r="B278" s="14"/>
      <c r="C278" s="27"/>
      <c r="D278" s="14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14"/>
      <c r="S278" s="14"/>
      <c r="T278" s="14"/>
      <c r="U278" s="14"/>
      <c r="V278" s="66"/>
      <c r="W278" s="14"/>
      <c r="X278" s="27"/>
      <c r="Y278" s="29"/>
      <c r="Z278" s="14"/>
      <c r="AA278" s="27"/>
      <c r="AC278" s="14"/>
      <c r="AD278" s="27"/>
    </row>
    <row r="279" ht="14.25" customHeight="1">
      <c r="A279" s="14"/>
      <c r="B279" s="14"/>
      <c r="C279" s="27"/>
      <c r="D279" s="14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14"/>
      <c r="S279" s="14"/>
      <c r="T279" s="14"/>
      <c r="U279" s="14"/>
      <c r="V279" s="66"/>
      <c r="W279" s="14"/>
      <c r="X279" s="27"/>
      <c r="Y279" s="29"/>
      <c r="Z279" s="14"/>
      <c r="AA279" s="27"/>
      <c r="AC279" s="14"/>
      <c r="AD279" s="27"/>
    </row>
    <row r="280" ht="14.25" customHeight="1">
      <c r="A280" s="14"/>
      <c r="B280" s="14"/>
      <c r="C280" s="27"/>
      <c r="D280" s="14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14"/>
      <c r="S280" s="14"/>
      <c r="T280" s="14"/>
      <c r="U280" s="14"/>
      <c r="V280" s="66"/>
      <c r="W280" s="14"/>
      <c r="X280" s="27"/>
      <c r="Y280" s="29"/>
      <c r="Z280" s="14"/>
      <c r="AA280" s="27"/>
      <c r="AC280" s="14"/>
      <c r="AD280" s="27"/>
    </row>
    <row r="281" ht="14.25" customHeight="1">
      <c r="A281" s="14"/>
      <c r="B281" s="14"/>
      <c r="C281" s="27"/>
      <c r="D281" s="14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14"/>
      <c r="S281" s="14"/>
      <c r="T281" s="14"/>
      <c r="U281" s="14"/>
      <c r="V281" s="66"/>
      <c r="W281" s="14"/>
      <c r="X281" s="27"/>
      <c r="Y281" s="29"/>
      <c r="Z281" s="14"/>
      <c r="AA281" s="27"/>
      <c r="AC281" s="14"/>
      <c r="AD281" s="27"/>
    </row>
    <row r="282" ht="14.25" customHeight="1">
      <c r="A282" s="14"/>
      <c r="B282" s="14"/>
      <c r="C282" s="27"/>
      <c r="D282" s="14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14"/>
      <c r="S282" s="14"/>
      <c r="T282" s="14"/>
      <c r="U282" s="14"/>
      <c r="V282" s="66"/>
      <c r="W282" s="14"/>
      <c r="X282" s="27"/>
      <c r="Y282" s="29"/>
      <c r="Z282" s="14"/>
      <c r="AA282" s="27"/>
      <c r="AC282" s="14"/>
      <c r="AD282" s="27"/>
    </row>
    <row r="283" ht="14.25" customHeight="1">
      <c r="A283" s="14"/>
      <c r="B283" s="14"/>
      <c r="C283" s="27"/>
      <c r="D283" s="14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14"/>
      <c r="S283" s="14"/>
      <c r="T283" s="14"/>
      <c r="U283" s="14"/>
      <c r="V283" s="66"/>
      <c r="W283" s="14"/>
      <c r="X283" s="27"/>
      <c r="Y283" s="29"/>
      <c r="Z283" s="14"/>
      <c r="AA283" s="27"/>
      <c r="AC283" s="14"/>
      <c r="AD283" s="27"/>
    </row>
    <row r="284" ht="14.25" customHeight="1">
      <c r="A284" s="14"/>
      <c r="B284" s="14"/>
      <c r="C284" s="27"/>
      <c r="D284" s="14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14"/>
      <c r="S284" s="14"/>
      <c r="T284" s="14"/>
      <c r="U284" s="14"/>
      <c r="V284" s="66"/>
      <c r="W284" s="14"/>
      <c r="X284" s="27"/>
      <c r="Y284" s="29"/>
      <c r="Z284" s="14"/>
      <c r="AA284" s="27"/>
      <c r="AC284" s="14"/>
      <c r="AD284" s="27"/>
    </row>
    <row r="285" ht="14.25" customHeight="1">
      <c r="A285" s="14"/>
      <c r="B285" s="14"/>
      <c r="C285" s="27"/>
      <c r="D285" s="14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14"/>
      <c r="S285" s="14"/>
      <c r="T285" s="14"/>
      <c r="U285" s="14"/>
      <c r="V285" s="66"/>
      <c r="W285" s="14"/>
      <c r="X285" s="27"/>
      <c r="Y285" s="29"/>
      <c r="Z285" s="14"/>
      <c r="AA285" s="27"/>
      <c r="AC285" s="14"/>
      <c r="AD285" s="27"/>
    </row>
    <row r="286" ht="14.25" customHeight="1">
      <c r="A286" s="14"/>
      <c r="B286" s="14"/>
      <c r="C286" s="27"/>
      <c r="D286" s="14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14"/>
      <c r="S286" s="14"/>
      <c r="T286" s="14"/>
      <c r="U286" s="14"/>
      <c r="V286" s="66"/>
      <c r="W286" s="14"/>
      <c r="X286" s="27"/>
      <c r="Y286" s="29"/>
      <c r="Z286" s="14"/>
      <c r="AA286" s="27"/>
      <c r="AC286" s="14"/>
      <c r="AD286" s="27"/>
    </row>
    <row r="287" ht="14.25" customHeight="1">
      <c r="A287" s="14"/>
      <c r="B287" s="14"/>
      <c r="C287" s="27"/>
      <c r="D287" s="14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14"/>
      <c r="S287" s="14"/>
      <c r="T287" s="14"/>
      <c r="U287" s="14"/>
      <c r="V287" s="66"/>
      <c r="W287" s="14"/>
      <c r="X287" s="27"/>
      <c r="Y287" s="29"/>
      <c r="Z287" s="14"/>
      <c r="AA287" s="27"/>
      <c r="AC287" s="14"/>
      <c r="AD287" s="27"/>
    </row>
    <row r="288" ht="14.25" customHeight="1">
      <c r="A288" s="14"/>
      <c r="B288" s="14"/>
      <c r="C288" s="27"/>
      <c r="D288" s="14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14"/>
      <c r="S288" s="14"/>
      <c r="T288" s="14"/>
      <c r="U288" s="14"/>
      <c r="V288" s="66"/>
      <c r="W288" s="14"/>
      <c r="X288" s="27"/>
      <c r="Y288" s="29"/>
      <c r="Z288" s="14"/>
      <c r="AA288" s="27"/>
      <c r="AC288" s="14"/>
      <c r="AD288" s="27"/>
    </row>
    <row r="289" ht="14.25" customHeight="1">
      <c r="A289" s="14"/>
      <c r="B289" s="14"/>
      <c r="C289" s="27"/>
      <c r="D289" s="14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14"/>
      <c r="S289" s="14"/>
      <c r="T289" s="14"/>
      <c r="U289" s="14"/>
      <c r="V289" s="66"/>
      <c r="W289" s="14"/>
      <c r="X289" s="27"/>
      <c r="Y289" s="29"/>
      <c r="Z289" s="14"/>
      <c r="AA289" s="27"/>
      <c r="AC289" s="14"/>
      <c r="AD289" s="27"/>
    </row>
    <row r="290" ht="14.25" customHeight="1">
      <c r="A290" s="14"/>
      <c r="B290" s="14"/>
      <c r="C290" s="27"/>
      <c r="D290" s="14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14"/>
      <c r="S290" s="14"/>
      <c r="T290" s="14"/>
      <c r="U290" s="14"/>
      <c r="V290" s="66"/>
      <c r="W290" s="14"/>
      <c r="X290" s="27"/>
      <c r="Y290" s="29"/>
      <c r="Z290" s="14"/>
      <c r="AA290" s="27"/>
      <c r="AC290" s="14"/>
      <c r="AD290" s="27"/>
    </row>
    <row r="291" ht="14.25" customHeight="1">
      <c r="A291" s="14"/>
      <c r="B291" s="14"/>
      <c r="C291" s="27"/>
      <c r="D291" s="14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14"/>
      <c r="S291" s="14"/>
      <c r="T291" s="14"/>
      <c r="U291" s="14"/>
      <c r="V291" s="66"/>
      <c r="W291" s="14"/>
      <c r="X291" s="27"/>
      <c r="Y291" s="29"/>
      <c r="Z291" s="14"/>
      <c r="AA291" s="27"/>
      <c r="AC291" s="14"/>
      <c r="AD291" s="27"/>
    </row>
    <row r="292" ht="14.25" customHeight="1">
      <c r="A292" s="14"/>
      <c r="B292" s="14"/>
      <c r="C292" s="27"/>
      <c r="D292" s="14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14"/>
      <c r="S292" s="14"/>
      <c r="T292" s="14"/>
      <c r="U292" s="14"/>
      <c r="V292" s="66"/>
      <c r="W292" s="14"/>
      <c r="X292" s="27"/>
      <c r="Y292" s="29"/>
      <c r="Z292" s="14"/>
      <c r="AA292" s="27"/>
      <c r="AC292" s="14"/>
      <c r="AD292" s="27"/>
    </row>
    <row r="293" ht="14.25" customHeight="1">
      <c r="A293" s="14"/>
      <c r="B293" s="14"/>
      <c r="C293" s="27"/>
      <c r="D293" s="14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14"/>
      <c r="S293" s="14"/>
      <c r="T293" s="14"/>
      <c r="U293" s="14"/>
      <c r="V293" s="66"/>
      <c r="W293" s="14"/>
      <c r="X293" s="27"/>
      <c r="Y293" s="29"/>
      <c r="Z293" s="14"/>
      <c r="AA293" s="27"/>
      <c r="AC293" s="14"/>
      <c r="AD293" s="27"/>
    </row>
    <row r="294" ht="14.25" customHeight="1">
      <c r="A294" s="14"/>
      <c r="B294" s="14"/>
      <c r="C294" s="27"/>
      <c r="D294" s="14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14"/>
      <c r="S294" s="14"/>
      <c r="T294" s="14"/>
      <c r="U294" s="14"/>
      <c r="V294" s="66"/>
      <c r="W294" s="14"/>
      <c r="X294" s="27"/>
      <c r="Y294" s="29"/>
      <c r="Z294" s="14"/>
      <c r="AA294" s="27"/>
      <c r="AC294" s="14"/>
      <c r="AD294" s="27"/>
    </row>
    <row r="295" ht="14.25" customHeight="1">
      <c r="A295" s="14"/>
      <c r="B295" s="14"/>
      <c r="C295" s="27"/>
      <c r="D295" s="14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14"/>
      <c r="S295" s="14"/>
      <c r="T295" s="14"/>
      <c r="U295" s="14"/>
      <c r="V295" s="66"/>
      <c r="W295" s="14"/>
      <c r="X295" s="27"/>
      <c r="Y295" s="29"/>
      <c r="Z295" s="14"/>
      <c r="AA295" s="27"/>
      <c r="AC295" s="14"/>
      <c r="AD295" s="27"/>
    </row>
    <row r="296" ht="14.25" customHeight="1">
      <c r="A296" s="14"/>
      <c r="B296" s="14"/>
      <c r="C296" s="27"/>
      <c r="D296" s="14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14"/>
      <c r="S296" s="14"/>
      <c r="T296" s="14"/>
      <c r="U296" s="14"/>
      <c r="V296" s="66"/>
      <c r="W296" s="14"/>
      <c r="X296" s="27"/>
      <c r="Y296" s="29"/>
      <c r="Z296" s="14"/>
      <c r="AA296" s="27"/>
      <c r="AC296" s="14"/>
      <c r="AD296" s="27"/>
    </row>
    <row r="297" ht="14.25" customHeight="1">
      <c r="A297" s="14"/>
      <c r="B297" s="14"/>
      <c r="C297" s="27"/>
      <c r="D297" s="14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14"/>
      <c r="S297" s="14"/>
      <c r="T297" s="14"/>
      <c r="U297" s="14"/>
      <c r="V297" s="66"/>
      <c r="W297" s="14"/>
      <c r="X297" s="27"/>
      <c r="Y297" s="29"/>
      <c r="Z297" s="14"/>
      <c r="AA297" s="27"/>
      <c r="AC297" s="14"/>
      <c r="AD297" s="27"/>
    </row>
    <row r="298" ht="14.25" customHeight="1">
      <c r="A298" s="14"/>
      <c r="B298" s="14"/>
      <c r="C298" s="27"/>
      <c r="D298" s="14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14"/>
      <c r="S298" s="14"/>
      <c r="T298" s="14"/>
      <c r="U298" s="14"/>
      <c r="V298" s="66"/>
      <c r="W298" s="14"/>
      <c r="X298" s="27"/>
      <c r="Y298" s="29"/>
      <c r="Z298" s="14"/>
      <c r="AA298" s="27"/>
      <c r="AC298" s="14"/>
      <c r="AD298" s="27"/>
    </row>
    <row r="299" ht="14.25" customHeight="1">
      <c r="A299" s="14"/>
      <c r="B299" s="14"/>
      <c r="C299" s="27"/>
      <c r="D299" s="14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14"/>
      <c r="S299" s="14"/>
      <c r="T299" s="14"/>
      <c r="U299" s="14"/>
      <c r="V299" s="66"/>
      <c r="W299" s="14"/>
      <c r="X299" s="27"/>
      <c r="Y299" s="29"/>
      <c r="Z299" s="14"/>
      <c r="AA299" s="27"/>
      <c r="AC299" s="14"/>
      <c r="AD299" s="27"/>
    </row>
    <row r="300" ht="14.25" customHeight="1">
      <c r="A300" s="14"/>
      <c r="B300" s="14"/>
      <c r="C300" s="27"/>
      <c r="D300" s="14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14"/>
      <c r="S300" s="14"/>
      <c r="T300" s="14"/>
      <c r="U300" s="14"/>
      <c r="V300" s="66"/>
      <c r="W300" s="14"/>
      <c r="X300" s="27"/>
      <c r="Y300" s="29"/>
      <c r="Z300" s="14"/>
      <c r="AA300" s="27"/>
      <c r="AC300" s="14"/>
      <c r="AD300" s="27"/>
    </row>
    <row r="301" ht="14.25" customHeight="1">
      <c r="A301" s="14"/>
      <c r="B301" s="14"/>
      <c r="C301" s="27"/>
      <c r="D301" s="14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14"/>
      <c r="S301" s="14"/>
      <c r="T301" s="14"/>
      <c r="U301" s="14"/>
      <c r="V301" s="66"/>
      <c r="W301" s="14"/>
      <c r="X301" s="27"/>
      <c r="Y301" s="29"/>
      <c r="Z301" s="14"/>
      <c r="AA301" s="27"/>
      <c r="AC301" s="14"/>
      <c r="AD301" s="27"/>
    </row>
    <row r="302" ht="14.25" customHeight="1">
      <c r="A302" s="14"/>
      <c r="B302" s="14"/>
      <c r="C302" s="27"/>
      <c r="D302" s="14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14"/>
      <c r="S302" s="14"/>
      <c r="T302" s="14"/>
      <c r="U302" s="14"/>
      <c r="V302" s="66"/>
      <c r="W302" s="14"/>
      <c r="X302" s="27"/>
      <c r="Y302" s="29"/>
      <c r="Z302" s="14"/>
      <c r="AA302" s="27"/>
      <c r="AC302" s="14"/>
      <c r="AD302" s="27"/>
    </row>
    <row r="303" ht="14.25" customHeight="1">
      <c r="A303" s="14"/>
      <c r="B303" s="14"/>
      <c r="C303" s="27"/>
      <c r="D303" s="14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14"/>
      <c r="S303" s="14"/>
      <c r="T303" s="14"/>
      <c r="U303" s="14"/>
      <c r="V303" s="66"/>
      <c r="W303" s="14"/>
      <c r="X303" s="27"/>
      <c r="Y303" s="29"/>
      <c r="Z303" s="14"/>
      <c r="AA303" s="27"/>
      <c r="AC303" s="14"/>
      <c r="AD303" s="27"/>
    </row>
    <row r="304" ht="14.25" customHeight="1">
      <c r="A304" s="14"/>
      <c r="B304" s="14"/>
      <c r="C304" s="27"/>
      <c r="D304" s="14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14"/>
      <c r="S304" s="14"/>
      <c r="T304" s="14"/>
      <c r="U304" s="14"/>
      <c r="V304" s="66"/>
      <c r="W304" s="14"/>
      <c r="X304" s="27"/>
      <c r="Y304" s="29"/>
      <c r="Z304" s="14"/>
      <c r="AA304" s="27"/>
      <c r="AC304" s="14"/>
      <c r="AD304" s="27"/>
    </row>
    <row r="305" ht="14.25" customHeight="1">
      <c r="A305" s="14"/>
      <c r="B305" s="14"/>
      <c r="C305" s="27"/>
      <c r="D305" s="14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14"/>
      <c r="S305" s="14"/>
      <c r="T305" s="14"/>
      <c r="U305" s="14"/>
      <c r="V305" s="66"/>
      <c r="W305" s="14"/>
      <c r="X305" s="27"/>
      <c r="Y305" s="29"/>
      <c r="Z305" s="14"/>
      <c r="AA305" s="27"/>
      <c r="AC305" s="14"/>
      <c r="AD305" s="27"/>
    </row>
    <row r="306" ht="14.25" customHeight="1">
      <c r="A306" s="14"/>
      <c r="B306" s="14"/>
      <c r="C306" s="27"/>
      <c r="D306" s="14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14"/>
      <c r="S306" s="14"/>
      <c r="T306" s="14"/>
      <c r="U306" s="14"/>
      <c r="V306" s="66"/>
      <c r="W306" s="14"/>
      <c r="X306" s="27"/>
      <c r="Y306" s="29"/>
      <c r="Z306" s="14"/>
      <c r="AA306" s="27"/>
      <c r="AC306" s="14"/>
      <c r="AD306" s="27"/>
    </row>
    <row r="307" ht="14.25" customHeight="1">
      <c r="A307" s="14"/>
      <c r="B307" s="14"/>
      <c r="C307" s="27"/>
      <c r="D307" s="14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14"/>
      <c r="S307" s="14"/>
      <c r="T307" s="14"/>
      <c r="U307" s="14"/>
      <c r="V307" s="66"/>
      <c r="W307" s="14"/>
      <c r="X307" s="27"/>
      <c r="Y307" s="29"/>
      <c r="Z307" s="14"/>
      <c r="AA307" s="27"/>
      <c r="AC307" s="14"/>
      <c r="AD307" s="27"/>
    </row>
    <row r="308" ht="14.25" customHeight="1">
      <c r="A308" s="14"/>
      <c r="B308" s="14"/>
      <c r="C308" s="27"/>
      <c r="D308" s="14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14"/>
      <c r="S308" s="14"/>
      <c r="T308" s="14"/>
      <c r="U308" s="14"/>
      <c r="V308" s="66"/>
      <c r="W308" s="14"/>
      <c r="X308" s="27"/>
      <c r="Y308" s="29"/>
      <c r="Z308" s="14"/>
      <c r="AA308" s="27"/>
      <c r="AC308" s="14"/>
      <c r="AD308" s="27"/>
    </row>
    <row r="309" ht="14.25" customHeight="1">
      <c r="A309" s="14"/>
      <c r="B309" s="14"/>
      <c r="C309" s="27"/>
      <c r="D309" s="14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14"/>
      <c r="S309" s="14"/>
      <c r="T309" s="14"/>
      <c r="U309" s="14"/>
      <c r="V309" s="66"/>
      <c r="W309" s="14"/>
      <c r="X309" s="27"/>
      <c r="Y309" s="29"/>
      <c r="Z309" s="14"/>
      <c r="AA309" s="27"/>
      <c r="AC309" s="14"/>
      <c r="AD309" s="27"/>
    </row>
    <row r="310" ht="14.25" customHeight="1">
      <c r="A310" s="14"/>
      <c r="B310" s="14"/>
      <c r="C310" s="27"/>
      <c r="D310" s="14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14"/>
      <c r="S310" s="14"/>
      <c r="T310" s="14"/>
      <c r="U310" s="14"/>
      <c r="V310" s="66"/>
      <c r="W310" s="14"/>
      <c r="X310" s="27"/>
      <c r="Y310" s="29"/>
      <c r="Z310" s="14"/>
      <c r="AA310" s="27"/>
      <c r="AC310" s="14"/>
      <c r="AD310" s="27"/>
    </row>
    <row r="311" ht="14.25" customHeight="1">
      <c r="A311" s="14"/>
      <c r="B311" s="14"/>
      <c r="C311" s="27"/>
      <c r="D311" s="14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14"/>
      <c r="S311" s="14"/>
      <c r="T311" s="14"/>
      <c r="U311" s="14"/>
      <c r="V311" s="66"/>
      <c r="W311" s="14"/>
      <c r="X311" s="27"/>
      <c r="Y311" s="29"/>
      <c r="Z311" s="14"/>
      <c r="AA311" s="27"/>
      <c r="AC311" s="14"/>
      <c r="AD311" s="27"/>
    </row>
    <row r="312" ht="14.25" customHeight="1">
      <c r="A312" s="14"/>
      <c r="B312" s="14"/>
      <c r="C312" s="27"/>
      <c r="D312" s="14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14"/>
      <c r="S312" s="14"/>
      <c r="T312" s="14"/>
      <c r="U312" s="14"/>
      <c r="V312" s="66"/>
      <c r="W312" s="14"/>
      <c r="X312" s="27"/>
      <c r="Y312" s="29"/>
      <c r="Z312" s="14"/>
      <c r="AA312" s="27"/>
      <c r="AC312" s="14"/>
      <c r="AD312" s="27"/>
    </row>
    <row r="313" ht="14.25" customHeight="1">
      <c r="A313" s="14"/>
      <c r="B313" s="14"/>
      <c r="C313" s="27"/>
      <c r="D313" s="14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14"/>
      <c r="S313" s="14"/>
      <c r="T313" s="14"/>
      <c r="U313" s="14"/>
      <c r="V313" s="66"/>
      <c r="W313" s="14"/>
      <c r="X313" s="27"/>
      <c r="Y313" s="29"/>
      <c r="Z313" s="14"/>
      <c r="AA313" s="27"/>
      <c r="AC313" s="14"/>
      <c r="AD313" s="27"/>
    </row>
    <row r="314" ht="14.25" customHeight="1">
      <c r="A314" s="14"/>
      <c r="B314" s="14"/>
      <c r="C314" s="27"/>
      <c r="D314" s="14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14"/>
      <c r="S314" s="14"/>
      <c r="T314" s="14"/>
      <c r="U314" s="14"/>
      <c r="V314" s="66"/>
      <c r="W314" s="14"/>
      <c r="X314" s="27"/>
      <c r="Y314" s="29"/>
      <c r="Z314" s="14"/>
      <c r="AA314" s="27"/>
      <c r="AC314" s="14"/>
      <c r="AD314" s="27"/>
    </row>
    <row r="315" ht="14.25" customHeight="1">
      <c r="A315" s="14"/>
      <c r="B315" s="14"/>
      <c r="C315" s="27"/>
      <c r="D315" s="14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14"/>
      <c r="S315" s="14"/>
      <c r="T315" s="14"/>
      <c r="U315" s="14"/>
      <c r="V315" s="66"/>
      <c r="W315" s="14"/>
      <c r="X315" s="27"/>
      <c r="Y315" s="29"/>
      <c r="Z315" s="14"/>
      <c r="AA315" s="27"/>
      <c r="AC315" s="14"/>
      <c r="AD315" s="27"/>
    </row>
    <row r="316" ht="14.25" customHeight="1">
      <c r="A316" s="14"/>
      <c r="B316" s="14"/>
      <c r="C316" s="27"/>
      <c r="D316" s="14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14"/>
      <c r="S316" s="14"/>
      <c r="T316" s="14"/>
      <c r="U316" s="14"/>
      <c r="V316" s="66"/>
      <c r="W316" s="14"/>
      <c r="X316" s="27"/>
      <c r="Y316" s="29"/>
      <c r="Z316" s="14"/>
      <c r="AA316" s="27"/>
      <c r="AC316" s="14"/>
      <c r="AD316" s="27"/>
    </row>
    <row r="317" ht="14.25" customHeight="1">
      <c r="A317" s="14"/>
      <c r="B317" s="14"/>
      <c r="C317" s="27"/>
      <c r="D317" s="14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14"/>
      <c r="S317" s="14"/>
      <c r="T317" s="14"/>
      <c r="U317" s="14"/>
      <c r="V317" s="66"/>
      <c r="W317" s="14"/>
      <c r="X317" s="27"/>
      <c r="Y317" s="29"/>
      <c r="Z317" s="14"/>
      <c r="AA317" s="27"/>
      <c r="AC317" s="14"/>
      <c r="AD317" s="27"/>
    </row>
    <row r="318" ht="14.25" customHeight="1">
      <c r="A318" s="14"/>
      <c r="B318" s="14"/>
      <c r="C318" s="27"/>
      <c r="D318" s="14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14"/>
      <c r="S318" s="14"/>
      <c r="T318" s="14"/>
      <c r="U318" s="14"/>
      <c r="V318" s="66"/>
      <c r="W318" s="14"/>
      <c r="X318" s="27"/>
      <c r="Y318" s="29"/>
      <c r="Z318" s="14"/>
      <c r="AA318" s="27"/>
      <c r="AC318" s="14"/>
      <c r="AD318" s="27"/>
    </row>
    <row r="319" ht="14.25" customHeight="1">
      <c r="A319" s="14"/>
      <c r="B319" s="14"/>
      <c r="C319" s="27"/>
      <c r="D319" s="14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14"/>
      <c r="S319" s="14"/>
      <c r="T319" s="14"/>
      <c r="U319" s="14"/>
      <c r="V319" s="66"/>
      <c r="W319" s="14"/>
      <c r="X319" s="27"/>
      <c r="Y319" s="29"/>
      <c r="Z319" s="14"/>
      <c r="AA319" s="27"/>
      <c r="AC319" s="14"/>
      <c r="AD319" s="27"/>
    </row>
    <row r="320" ht="14.25" customHeight="1">
      <c r="A320" s="14"/>
      <c r="B320" s="14"/>
      <c r="C320" s="27"/>
      <c r="D320" s="14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14"/>
      <c r="S320" s="14"/>
      <c r="T320" s="14"/>
      <c r="U320" s="14"/>
      <c r="V320" s="66"/>
      <c r="W320" s="14"/>
      <c r="X320" s="27"/>
      <c r="Y320" s="29"/>
      <c r="Z320" s="14"/>
      <c r="AA320" s="27"/>
      <c r="AC320" s="14"/>
      <c r="AD320" s="27"/>
    </row>
    <row r="321" ht="14.25" customHeight="1">
      <c r="A321" s="14"/>
      <c r="B321" s="14"/>
      <c r="C321" s="27"/>
      <c r="D321" s="14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14"/>
      <c r="S321" s="14"/>
      <c r="T321" s="14"/>
      <c r="U321" s="14"/>
      <c r="V321" s="66"/>
      <c r="W321" s="14"/>
      <c r="X321" s="27"/>
      <c r="Y321" s="29"/>
      <c r="Z321" s="14"/>
      <c r="AA321" s="27"/>
      <c r="AC321" s="14"/>
      <c r="AD321" s="27"/>
    </row>
    <row r="322" ht="14.25" customHeight="1">
      <c r="A322" s="14"/>
      <c r="B322" s="14"/>
      <c r="C322" s="27"/>
      <c r="D322" s="14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14"/>
      <c r="S322" s="14"/>
      <c r="T322" s="14"/>
      <c r="U322" s="14"/>
      <c r="V322" s="66"/>
      <c r="W322" s="14"/>
      <c r="X322" s="27"/>
      <c r="Y322" s="29"/>
      <c r="Z322" s="14"/>
      <c r="AA322" s="27"/>
      <c r="AC322" s="14"/>
      <c r="AD322" s="27"/>
    </row>
    <row r="323" ht="14.25" customHeight="1">
      <c r="A323" s="14"/>
      <c r="B323" s="14"/>
      <c r="C323" s="27"/>
      <c r="D323" s="14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14"/>
      <c r="S323" s="14"/>
      <c r="T323" s="14"/>
      <c r="U323" s="14"/>
      <c r="V323" s="66"/>
      <c r="W323" s="14"/>
      <c r="X323" s="27"/>
      <c r="Y323" s="29"/>
      <c r="Z323" s="14"/>
      <c r="AA323" s="27"/>
      <c r="AC323" s="14"/>
      <c r="AD323" s="27"/>
    </row>
    <row r="324" ht="14.25" customHeight="1">
      <c r="A324" s="14"/>
      <c r="B324" s="14"/>
      <c r="C324" s="27"/>
      <c r="D324" s="14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14"/>
      <c r="S324" s="14"/>
      <c r="T324" s="14"/>
      <c r="U324" s="14"/>
      <c r="V324" s="66"/>
      <c r="W324" s="14"/>
      <c r="X324" s="27"/>
      <c r="Y324" s="29"/>
      <c r="Z324" s="14"/>
      <c r="AA324" s="27"/>
      <c r="AC324" s="14"/>
      <c r="AD324" s="27"/>
    </row>
    <row r="325" ht="14.25" customHeight="1">
      <c r="A325" s="14"/>
      <c r="B325" s="14"/>
      <c r="C325" s="27"/>
      <c r="D325" s="14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14"/>
      <c r="S325" s="14"/>
      <c r="T325" s="14"/>
      <c r="U325" s="14"/>
      <c r="V325" s="66"/>
      <c r="W325" s="14"/>
      <c r="X325" s="27"/>
      <c r="Y325" s="29"/>
      <c r="Z325" s="14"/>
      <c r="AA325" s="27"/>
      <c r="AC325" s="14"/>
      <c r="AD325" s="27"/>
    </row>
    <row r="326" ht="14.25" customHeight="1">
      <c r="A326" s="14"/>
      <c r="B326" s="14"/>
      <c r="C326" s="27"/>
      <c r="D326" s="14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14"/>
      <c r="S326" s="14"/>
      <c r="T326" s="14"/>
      <c r="U326" s="14"/>
      <c r="V326" s="66"/>
      <c r="W326" s="14"/>
      <c r="X326" s="27"/>
      <c r="Y326" s="29"/>
      <c r="Z326" s="14"/>
      <c r="AA326" s="27"/>
      <c r="AC326" s="14"/>
      <c r="AD326" s="27"/>
    </row>
    <row r="327" ht="14.25" customHeight="1">
      <c r="A327" s="14"/>
      <c r="B327" s="14"/>
      <c r="C327" s="27"/>
      <c r="D327" s="14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14"/>
      <c r="S327" s="14"/>
      <c r="T327" s="14"/>
      <c r="U327" s="14"/>
      <c r="V327" s="66"/>
      <c r="W327" s="14"/>
      <c r="X327" s="27"/>
      <c r="Y327" s="29"/>
      <c r="Z327" s="14"/>
      <c r="AA327" s="27"/>
      <c r="AC327" s="14"/>
      <c r="AD327" s="27"/>
    </row>
    <row r="328" ht="14.25" customHeight="1">
      <c r="A328" s="14"/>
      <c r="B328" s="14"/>
      <c r="C328" s="27"/>
      <c r="D328" s="14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14"/>
      <c r="S328" s="14"/>
      <c r="T328" s="14"/>
      <c r="U328" s="14"/>
      <c r="V328" s="66"/>
      <c r="W328" s="14"/>
      <c r="X328" s="27"/>
      <c r="Y328" s="29"/>
      <c r="Z328" s="14"/>
      <c r="AA328" s="27"/>
      <c r="AC328" s="14"/>
      <c r="AD328" s="27"/>
    </row>
    <row r="329" ht="14.25" customHeight="1">
      <c r="A329" s="14"/>
      <c r="B329" s="14"/>
      <c r="C329" s="27"/>
      <c r="D329" s="14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14"/>
      <c r="S329" s="14"/>
      <c r="T329" s="14"/>
      <c r="U329" s="14"/>
      <c r="V329" s="66"/>
      <c r="W329" s="14"/>
      <c r="X329" s="27"/>
      <c r="Y329" s="29"/>
      <c r="Z329" s="14"/>
      <c r="AA329" s="27"/>
      <c r="AC329" s="14"/>
      <c r="AD329" s="27"/>
    </row>
    <row r="330" ht="14.25" customHeight="1">
      <c r="A330" s="14"/>
      <c r="B330" s="14"/>
      <c r="C330" s="27"/>
      <c r="D330" s="14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14"/>
      <c r="S330" s="14"/>
      <c r="T330" s="14"/>
      <c r="U330" s="14"/>
      <c r="V330" s="66"/>
      <c r="W330" s="14"/>
      <c r="X330" s="27"/>
      <c r="Y330" s="29"/>
      <c r="Z330" s="14"/>
      <c r="AA330" s="27"/>
      <c r="AC330" s="14"/>
      <c r="AD330" s="27"/>
    </row>
    <row r="331" ht="14.25" customHeight="1">
      <c r="A331" s="14"/>
      <c r="B331" s="14"/>
      <c r="C331" s="27"/>
      <c r="D331" s="14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14"/>
      <c r="S331" s="14"/>
      <c r="T331" s="14"/>
      <c r="U331" s="14"/>
      <c r="V331" s="66"/>
      <c r="W331" s="14"/>
      <c r="X331" s="27"/>
      <c r="Y331" s="29"/>
      <c r="Z331" s="14"/>
      <c r="AA331" s="27"/>
      <c r="AC331" s="14"/>
      <c r="AD331" s="27"/>
    </row>
    <row r="332" ht="14.25" customHeight="1">
      <c r="A332" s="14"/>
      <c r="B332" s="14"/>
      <c r="C332" s="27"/>
      <c r="D332" s="14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14"/>
      <c r="S332" s="14"/>
      <c r="T332" s="14"/>
      <c r="U332" s="14"/>
      <c r="V332" s="66"/>
      <c r="W332" s="14"/>
      <c r="X332" s="27"/>
      <c r="Y332" s="29"/>
      <c r="Z332" s="14"/>
      <c r="AA332" s="27"/>
      <c r="AC332" s="14"/>
      <c r="AD332" s="27"/>
    </row>
    <row r="333" ht="14.25" customHeight="1">
      <c r="A333" s="14"/>
      <c r="B333" s="14"/>
      <c r="C333" s="27"/>
      <c r="D333" s="14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14"/>
      <c r="S333" s="14"/>
      <c r="T333" s="14"/>
      <c r="U333" s="14"/>
      <c r="V333" s="66"/>
      <c r="W333" s="14"/>
      <c r="X333" s="27"/>
      <c r="Y333" s="29"/>
      <c r="Z333" s="14"/>
      <c r="AA333" s="27"/>
      <c r="AC333" s="14"/>
      <c r="AD333" s="27"/>
    </row>
    <row r="334" ht="14.25" customHeight="1">
      <c r="A334" s="14"/>
      <c r="B334" s="14"/>
      <c r="C334" s="27"/>
      <c r="D334" s="14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14"/>
      <c r="S334" s="14"/>
      <c r="T334" s="14"/>
      <c r="U334" s="14"/>
      <c r="V334" s="66"/>
      <c r="W334" s="14"/>
      <c r="X334" s="27"/>
      <c r="Y334" s="29"/>
      <c r="Z334" s="14"/>
      <c r="AA334" s="27"/>
      <c r="AC334" s="14"/>
      <c r="AD334" s="27"/>
    </row>
    <row r="335" ht="14.25" customHeight="1">
      <c r="A335" s="14"/>
      <c r="B335" s="14"/>
      <c r="C335" s="27"/>
      <c r="D335" s="14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14"/>
      <c r="S335" s="14"/>
      <c r="T335" s="14"/>
      <c r="U335" s="14"/>
      <c r="V335" s="66"/>
      <c r="W335" s="14"/>
      <c r="X335" s="27"/>
      <c r="Y335" s="29"/>
      <c r="Z335" s="14"/>
      <c r="AA335" s="27"/>
      <c r="AC335" s="14"/>
      <c r="AD335" s="27"/>
    </row>
    <row r="336" ht="14.25" customHeight="1">
      <c r="A336" s="14"/>
      <c r="B336" s="14"/>
      <c r="C336" s="27"/>
      <c r="D336" s="14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14"/>
      <c r="S336" s="14"/>
      <c r="T336" s="14"/>
      <c r="U336" s="14"/>
      <c r="V336" s="66"/>
      <c r="W336" s="14"/>
      <c r="X336" s="27"/>
      <c r="Y336" s="29"/>
      <c r="Z336" s="14"/>
      <c r="AA336" s="27"/>
      <c r="AC336" s="14"/>
      <c r="AD336" s="27"/>
    </row>
    <row r="337" ht="14.25" customHeight="1">
      <c r="A337" s="14"/>
      <c r="B337" s="14"/>
      <c r="C337" s="27"/>
      <c r="D337" s="14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14"/>
      <c r="S337" s="14"/>
      <c r="T337" s="14"/>
      <c r="U337" s="14"/>
      <c r="V337" s="66"/>
      <c r="W337" s="14"/>
      <c r="X337" s="27"/>
      <c r="Y337" s="29"/>
      <c r="Z337" s="14"/>
      <c r="AA337" s="27"/>
      <c r="AC337" s="14"/>
      <c r="AD337" s="27"/>
    </row>
    <row r="338" ht="14.25" customHeight="1">
      <c r="A338" s="14"/>
      <c r="B338" s="14"/>
      <c r="C338" s="27"/>
      <c r="D338" s="14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14"/>
      <c r="S338" s="14"/>
      <c r="T338" s="14"/>
      <c r="U338" s="14"/>
      <c r="V338" s="66"/>
      <c r="W338" s="14"/>
      <c r="X338" s="27"/>
      <c r="Y338" s="29"/>
      <c r="Z338" s="14"/>
      <c r="AA338" s="27"/>
      <c r="AC338" s="14"/>
      <c r="AD338" s="27"/>
    </row>
    <row r="339" ht="14.25" customHeight="1">
      <c r="A339" s="14"/>
      <c r="B339" s="14"/>
      <c r="C339" s="27"/>
      <c r="D339" s="14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14"/>
      <c r="S339" s="14"/>
      <c r="T339" s="14"/>
      <c r="U339" s="14"/>
      <c r="V339" s="66"/>
      <c r="W339" s="14"/>
      <c r="X339" s="27"/>
      <c r="Y339" s="29"/>
      <c r="Z339" s="14"/>
      <c r="AA339" s="27"/>
      <c r="AC339" s="14"/>
      <c r="AD339" s="27"/>
    </row>
    <row r="340" ht="14.25" customHeight="1">
      <c r="A340" s="14"/>
      <c r="B340" s="14"/>
      <c r="C340" s="27"/>
      <c r="D340" s="14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14"/>
      <c r="S340" s="14"/>
      <c r="T340" s="14"/>
      <c r="U340" s="14"/>
      <c r="V340" s="66"/>
      <c r="W340" s="14"/>
      <c r="X340" s="27"/>
      <c r="Y340" s="29"/>
      <c r="Z340" s="14"/>
      <c r="AA340" s="27"/>
      <c r="AC340" s="14"/>
      <c r="AD340" s="27"/>
    </row>
    <row r="341" ht="14.25" customHeight="1">
      <c r="A341" s="14"/>
      <c r="B341" s="14"/>
      <c r="C341" s="27"/>
      <c r="D341" s="14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14"/>
      <c r="S341" s="14"/>
      <c r="T341" s="14"/>
      <c r="U341" s="14"/>
      <c r="V341" s="66"/>
      <c r="W341" s="14"/>
      <c r="X341" s="27"/>
      <c r="Y341" s="29"/>
      <c r="Z341" s="14"/>
      <c r="AA341" s="27"/>
      <c r="AC341" s="14"/>
      <c r="AD341" s="27"/>
    </row>
    <row r="342" ht="14.25" customHeight="1">
      <c r="A342" s="14"/>
      <c r="B342" s="14"/>
      <c r="C342" s="27"/>
      <c r="D342" s="14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14"/>
      <c r="S342" s="14"/>
      <c r="T342" s="14"/>
      <c r="U342" s="14"/>
      <c r="V342" s="66"/>
      <c r="W342" s="14"/>
      <c r="X342" s="27"/>
      <c r="Y342" s="29"/>
      <c r="Z342" s="14"/>
      <c r="AA342" s="27"/>
      <c r="AC342" s="14"/>
      <c r="AD342" s="27"/>
    </row>
    <row r="343" ht="14.25" customHeight="1">
      <c r="A343" s="14"/>
      <c r="B343" s="14"/>
      <c r="C343" s="27"/>
      <c r="D343" s="14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14"/>
      <c r="S343" s="14"/>
      <c r="T343" s="14"/>
      <c r="U343" s="14"/>
      <c r="V343" s="66"/>
      <c r="W343" s="14"/>
      <c r="X343" s="27"/>
      <c r="Y343" s="29"/>
      <c r="Z343" s="14"/>
      <c r="AA343" s="27"/>
      <c r="AC343" s="14"/>
      <c r="AD343" s="27"/>
    </row>
    <row r="344" ht="14.25" customHeight="1">
      <c r="A344" s="14"/>
      <c r="B344" s="14"/>
      <c r="C344" s="27"/>
      <c r="D344" s="14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14"/>
      <c r="S344" s="14"/>
      <c r="T344" s="14"/>
      <c r="U344" s="14"/>
      <c r="V344" s="66"/>
      <c r="W344" s="14"/>
      <c r="X344" s="27"/>
      <c r="Y344" s="29"/>
      <c r="Z344" s="14"/>
      <c r="AA344" s="27"/>
      <c r="AC344" s="14"/>
      <c r="AD344" s="27"/>
    </row>
    <row r="345" ht="14.25" customHeight="1">
      <c r="A345" s="14"/>
      <c r="B345" s="14"/>
      <c r="C345" s="27"/>
      <c r="D345" s="14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14"/>
      <c r="S345" s="14"/>
      <c r="T345" s="14"/>
      <c r="U345" s="14"/>
      <c r="V345" s="66"/>
      <c r="W345" s="14"/>
      <c r="X345" s="27"/>
      <c r="Y345" s="29"/>
      <c r="Z345" s="14"/>
      <c r="AA345" s="27"/>
      <c r="AC345" s="14"/>
      <c r="AD345" s="27"/>
    </row>
    <row r="346" ht="14.25" customHeight="1">
      <c r="A346" s="14"/>
      <c r="B346" s="14"/>
      <c r="C346" s="27"/>
      <c r="D346" s="14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14"/>
      <c r="S346" s="14"/>
      <c r="T346" s="14"/>
      <c r="U346" s="14"/>
      <c r="V346" s="66"/>
      <c r="W346" s="14"/>
      <c r="X346" s="27"/>
      <c r="Y346" s="29"/>
      <c r="Z346" s="14"/>
      <c r="AA346" s="27"/>
      <c r="AC346" s="14"/>
      <c r="AD346" s="27"/>
    </row>
    <row r="347" ht="14.25" customHeight="1">
      <c r="A347" s="14"/>
      <c r="B347" s="14"/>
      <c r="C347" s="27"/>
      <c r="D347" s="14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14"/>
      <c r="S347" s="14"/>
      <c r="T347" s="14"/>
      <c r="U347" s="14"/>
      <c r="V347" s="66"/>
      <c r="W347" s="14"/>
      <c r="X347" s="27"/>
      <c r="Y347" s="29"/>
      <c r="Z347" s="14"/>
      <c r="AA347" s="27"/>
      <c r="AC347" s="14"/>
      <c r="AD347" s="27"/>
    </row>
    <row r="348" ht="14.25" customHeight="1">
      <c r="A348" s="14"/>
      <c r="B348" s="14"/>
      <c r="C348" s="27"/>
      <c r="D348" s="14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14"/>
      <c r="S348" s="14"/>
      <c r="T348" s="14"/>
      <c r="U348" s="14"/>
      <c r="V348" s="66"/>
      <c r="W348" s="14"/>
      <c r="X348" s="27"/>
      <c r="Y348" s="29"/>
      <c r="Z348" s="14"/>
      <c r="AA348" s="27"/>
      <c r="AC348" s="14"/>
      <c r="AD348" s="27"/>
    </row>
    <row r="349" ht="14.25" customHeight="1">
      <c r="A349" s="14"/>
      <c r="B349" s="14"/>
      <c r="C349" s="27"/>
      <c r="D349" s="14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14"/>
      <c r="S349" s="14"/>
      <c r="T349" s="14"/>
      <c r="U349" s="14"/>
      <c r="V349" s="66"/>
      <c r="W349" s="14"/>
      <c r="X349" s="27"/>
      <c r="Y349" s="29"/>
      <c r="Z349" s="14"/>
      <c r="AA349" s="27"/>
      <c r="AC349" s="14"/>
      <c r="AD349" s="27"/>
    </row>
    <row r="350" ht="14.25" customHeight="1">
      <c r="A350" s="14"/>
      <c r="B350" s="14"/>
      <c r="C350" s="27"/>
      <c r="D350" s="14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14"/>
      <c r="S350" s="14"/>
      <c r="T350" s="14"/>
      <c r="U350" s="14"/>
      <c r="V350" s="66"/>
      <c r="W350" s="14"/>
      <c r="X350" s="27"/>
      <c r="Y350" s="29"/>
      <c r="Z350" s="14"/>
      <c r="AA350" s="27"/>
      <c r="AC350" s="14"/>
      <c r="AD350" s="27"/>
    </row>
    <row r="351" ht="14.25" customHeight="1">
      <c r="A351" s="14"/>
      <c r="B351" s="14"/>
      <c r="C351" s="27"/>
      <c r="D351" s="14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14"/>
      <c r="S351" s="14"/>
      <c r="T351" s="14"/>
      <c r="U351" s="14"/>
      <c r="V351" s="66"/>
      <c r="W351" s="14"/>
      <c r="X351" s="27"/>
      <c r="Y351" s="29"/>
      <c r="Z351" s="14"/>
      <c r="AA351" s="27"/>
      <c r="AC351" s="14"/>
      <c r="AD351" s="27"/>
    </row>
    <row r="352" ht="14.25" customHeight="1">
      <c r="A352" s="14"/>
      <c r="B352" s="14"/>
      <c r="C352" s="27"/>
      <c r="D352" s="14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14"/>
      <c r="S352" s="14"/>
      <c r="T352" s="14"/>
      <c r="U352" s="14"/>
      <c r="V352" s="66"/>
      <c r="W352" s="14"/>
      <c r="X352" s="27"/>
      <c r="Y352" s="29"/>
      <c r="Z352" s="14"/>
      <c r="AA352" s="27"/>
      <c r="AC352" s="14"/>
      <c r="AD352" s="27"/>
    </row>
    <row r="353" ht="14.25" customHeight="1">
      <c r="A353" s="14"/>
      <c r="B353" s="14"/>
      <c r="C353" s="27"/>
      <c r="D353" s="14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14"/>
      <c r="S353" s="14"/>
      <c r="T353" s="14"/>
      <c r="U353" s="14"/>
      <c r="V353" s="66"/>
      <c r="W353" s="14"/>
      <c r="X353" s="27"/>
      <c r="Y353" s="29"/>
      <c r="Z353" s="14"/>
      <c r="AA353" s="27"/>
      <c r="AC353" s="14"/>
      <c r="AD353" s="27"/>
    </row>
    <row r="354" ht="14.25" customHeight="1">
      <c r="A354" s="14"/>
      <c r="B354" s="14"/>
      <c r="C354" s="27"/>
      <c r="D354" s="14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14"/>
      <c r="S354" s="14"/>
      <c r="T354" s="14"/>
      <c r="U354" s="14"/>
      <c r="V354" s="66"/>
      <c r="W354" s="14"/>
      <c r="X354" s="27"/>
      <c r="Y354" s="29"/>
      <c r="Z354" s="14"/>
      <c r="AA354" s="27"/>
      <c r="AC354" s="14"/>
      <c r="AD354" s="27"/>
    </row>
    <row r="355" ht="14.25" customHeight="1">
      <c r="A355" s="14"/>
      <c r="B355" s="14"/>
      <c r="C355" s="27"/>
      <c r="D355" s="14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14"/>
      <c r="S355" s="14"/>
      <c r="T355" s="14"/>
      <c r="U355" s="14"/>
      <c r="V355" s="66"/>
      <c r="W355" s="14"/>
      <c r="X355" s="27"/>
      <c r="Y355" s="29"/>
      <c r="Z355" s="14"/>
      <c r="AA355" s="27"/>
      <c r="AC355" s="14"/>
      <c r="AD355" s="27"/>
    </row>
    <row r="356" ht="14.25" customHeight="1">
      <c r="A356" s="14"/>
      <c r="B356" s="14"/>
      <c r="C356" s="27"/>
      <c r="D356" s="14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14"/>
      <c r="S356" s="14"/>
      <c r="T356" s="14"/>
      <c r="U356" s="14"/>
      <c r="V356" s="66"/>
      <c r="W356" s="14"/>
      <c r="X356" s="27"/>
      <c r="Y356" s="29"/>
      <c r="Z356" s="14"/>
      <c r="AA356" s="27"/>
      <c r="AC356" s="14"/>
      <c r="AD356" s="27"/>
    </row>
    <row r="357" ht="14.25" customHeight="1">
      <c r="A357" s="14"/>
      <c r="B357" s="14"/>
      <c r="C357" s="27"/>
      <c r="D357" s="14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14"/>
      <c r="S357" s="14"/>
      <c r="T357" s="14"/>
      <c r="U357" s="14"/>
      <c r="V357" s="66"/>
      <c r="W357" s="14"/>
      <c r="X357" s="27"/>
      <c r="Y357" s="29"/>
      <c r="Z357" s="14"/>
      <c r="AA357" s="27"/>
      <c r="AC357" s="14"/>
      <c r="AD357" s="27"/>
    </row>
    <row r="358" ht="14.25" customHeight="1">
      <c r="A358" s="14"/>
      <c r="B358" s="14"/>
      <c r="C358" s="27"/>
      <c r="D358" s="14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14"/>
      <c r="S358" s="14"/>
      <c r="T358" s="14"/>
      <c r="U358" s="14"/>
      <c r="V358" s="66"/>
      <c r="W358" s="14"/>
      <c r="X358" s="27"/>
      <c r="Y358" s="29"/>
      <c r="Z358" s="14"/>
      <c r="AA358" s="27"/>
      <c r="AC358" s="14"/>
      <c r="AD358" s="27"/>
    </row>
    <row r="359" ht="14.25" customHeight="1">
      <c r="A359" s="14"/>
      <c r="B359" s="14"/>
      <c r="C359" s="27"/>
      <c r="D359" s="14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14"/>
      <c r="S359" s="14"/>
      <c r="T359" s="14"/>
      <c r="U359" s="14"/>
      <c r="V359" s="66"/>
      <c r="W359" s="14"/>
      <c r="X359" s="27"/>
      <c r="Y359" s="29"/>
      <c r="Z359" s="14"/>
      <c r="AA359" s="27"/>
      <c r="AC359" s="14"/>
      <c r="AD359" s="27"/>
    </row>
    <row r="360" ht="14.25" customHeight="1">
      <c r="A360" s="14"/>
      <c r="B360" s="14"/>
      <c r="C360" s="27"/>
      <c r="D360" s="14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14"/>
      <c r="S360" s="14"/>
      <c r="T360" s="14"/>
      <c r="U360" s="14"/>
      <c r="V360" s="66"/>
      <c r="W360" s="14"/>
      <c r="X360" s="27"/>
      <c r="Y360" s="29"/>
      <c r="Z360" s="14"/>
      <c r="AA360" s="27"/>
      <c r="AC360" s="14"/>
      <c r="AD360" s="27"/>
    </row>
    <row r="361" ht="14.25" customHeight="1">
      <c r="A361" s="14"/>
      <c r="B361" s="14"/>
      <c r="C361" s="27"/>
      <c r="D361" s="14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14"/>
      <c r="S361" s="14"/>
      <c r="T361" s="14"/>
      <c r="U361" s="14"/>
      <c r="V361" s="66"/>
      <c r="W361" s="14"/>
      <c r="X361" s="27"/>
      <c r="Y361" s="29"/>
      <c r="Z361" s="14"/>
      <c r="AA361" s="27"/>
      <c r="AC361" s="14"/>
      <c r="AD361" s="27"/>
    </row>
    <row r="362" ht="14.25" customHeight="1">
      <c r="A362" s="14"/>
      <c r="B362" s="14"/>
      <c r="C362" s="27"/>
      <c r="D362" s="14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14"/>
      <c r="S362" s="14"/>
      <c r="T362" s="14"/>
      <c r="U362" s="14"/>
      <c r="V362" s="66"/>
      <c r="W362" s="14"/>
      <c r="X362" s="27"/>
      <c r="Y362" s="29"/>
      <c r="Z362" s="14"/>
      <c r="AA362" s="27"/>
      <c r="AC362" s="14"/>
      <c r="AD362" s="27"/>
    </row>
    <row r="363" ht="14.25" customHeight="1">
      <c r="A363" s="14"/>
      <c r="B363" s="14"/>
      <c r="C363" s="27"/>
      <c r="D363" s="14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14"/>
      <c r="S363" s="14"/>
      <c r="T363" s="14"/>
      <c r="U363" s="14"/>
      <c r="V363" s="66"/>
      <c r="W363" s="14"/>
      <c r="X363" s="27"/>
      <c r="Y363" s="29"/>
      <c r="Z363" s="14"/>
      <c r="AA363" s="27"/>
      <c r="AC363" s="14"/>
      <c r="AD363" s="27"/>
    </row>
    <row r="364" ht="14.25" customHeight="1">
      <c r="A364" s="14"/>
      <c r="B364" s="14"/>
      <c r="C364" s="27"/>
      <c r="D364" s="14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14"/>
      <c r="S364" s="14"/>
      <c r="T364" s="14"/>
      <c r="U364" s="14"/>
      <c r="V364" s="66"/>
      <c r="W364" s="14"/>
      <c r="X364" s="27"/>
      <c r="Y364" s="29"/>
      <c r="Z364" s="14"/>
      <c r="AA364" s="27"/>
      <c r="AC364" s="14"/>
      <c r="AD364" s="27"/>
    </row>
    <row r="365" ht="14.25" customHeight="1">
      <c r="A365" s="14"/>
      <c r="B365" s="14"/>
      <c r="C365" s="27"/>
      <c r="D365" s="14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14"/>
      <c r="S365" s="14"/>
      <c r="T365" s="14"/>
      <c r="U365" s="14"/>
      <c r="V365" s="66"/>
      <c r="W365" s="14"/>
      <c r="X365" s="27"/>
      <c r="Y365" s="29"/>
      <c r="Z365" s="14"/>
      <c r="AA365" s="27"/>
      <c r="AC365" s="14"/>
      <c r="AD365" s="27"/>
    </row>
    <row r="366" ht="14.25" customHeight="1">
      <c r="A366" s="14"/>
      <c r="B366" s="14"/>
      <c r="C366" s="27"/>
      <c r="D366" s="14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14"/>
      <c r="S366" s="14"/>
      <c r="T366" s="14"/>
      <c r="U366" s="14"/>
      <c r="V366" s="66"/>
      <c r="W366" s="14"/>
      <c r="X366" s="27"/>
      <c r="Y366" s="29"/>
      <c r="Z366" s="14"/>
      <c r="AA366" s="27"/>
      <c r="AC366" s="14"/>
      <c r="AD366" s="27"/>
    </row>
    <row r="367" ht="14.25" customHeight="1">
      <c r="A367" s="14"/>
      <c r="B367" s="14"/>
      <c r="C367" s="27"/>
      <c r="D367" s="14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14"/>
      <c r="S367" s="14"/>
      <c r="T367" s="14"/>
      <c r="U367" s="14"/>
      <c r="V367" s="66"/>
      <c r="W367" s="14"/>
      <c r="X367" s="27"/>
      <c r="Y367" s="29"/>
      <c r="Z367" s="14"/>
      <c r="AA367" s="27"/>
      <c r="AC367" s="14"/>
      <c r="AD367" s="27"/>
    </row>
    <row r="368" ht="14.25" customHeight="1">
      <c r="A368" s="14"/>
      <c r="B368" s="14"/>
      <c r="C368" s="27"/>
      <c r="D368" s="14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14"/>
      <c r="S368" s="14"/>
      <c r="T368" s="14"/>
      <c r="U368" s="14"/>
      <c r="V368" s="66"/>
      <c r="W368" s="14"/>
      <c r="X368" s="27"/>
      <c r="Y368" s="29"/>
      <c r="Z368" s="14"/>
      <c r="AA368" s="27"/>
      <c r="AC368" s="14"/>
      <c r="AD368" s="27"/>
    </row>
    <row r="369" ht="14.25" customHeight="1">
      <c r="A369" s="14"/>
      <c r="B369" s="14"/>
      <c r="C369" s="27"/>
      <c r="D369" s="14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14"/>
      <c r="S369" s="14"/>
      <c r="T369" s="14"/>
      <c r="U369" s="14"/>
      <c r="V369" s="66"/>
      <c r="W369" s="14"/>
      <c r="X369" s="27"/>
      <c r="Y369" s="29"/>
      <c r="Z369" s="14"/>
      <c r="AA369" s="27"/>
      <c r="AC369" s="14"/>
      <c r="AD369" s="27"/>
    </row>
    <row r="370" ht="14.25" customHeight="1">
      <c r="A370" s="14"/>
      <c r="B370" s="14"/>
      <c r="C370" s="27"/>
      <c r="D370" s="14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14"/>
      <c r="S370" s="14"/>
      <c r="T370" s="14"/>
      <c r="U370" s="14"/>
      <c r="V370" s="66"/>
      <c r="W370" s="14"/>
      <c r="X370" s="27"/>
      <c r="Y370" s="29"/>
      <c r="Z370" s="14"/>
      <c r="AA370" s="27"/>
      <c r="AC370" s="14"/>
      <c r="AD370" s="27"/>
    </row>
    <row r="371" ht="14.25" customHeight="1">
      <c r="A371" s="14"/>
      <c r="B371" s="14"/>
      <c r="C371" s="27"/>
      <c r="D371" s="14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14"/>
      <c r="S371" s="14"/>
      <c r="T371" s="14"/>
      <c r="U371" s="14"/>
      <c r="V371" s="66"/>
      <c r="W371" s="14"/>
      <c r="X371" s="27"/>
      <c r="Y371" s="29"/>
      <c r="Z371" s="14"/>
      <c r="AA371" s="27"/>
      <c r="AC371" s="14"/>
      <c r="AD371" s="27"/>
    </row>
    <row r="372" ht="14.25" customHeight="1">
      <c r="A372" s="14"/>
      <c r="B372" s="14"/>
      <c r="C372" s="27"/>
      <c r="D372" s="14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14"/>
      <c r="S372" s="14"/>
      <c r="T372" s="14"/>
      <c r="U372" s="14"/>
      <c r="V372" s="66"/>
      <c r="W372" s="14"/>
      <c r="X372" s="27"/>
      <c r="Y372" s="29"/>
      <c r="Z372" s="14"/>
      <c r="AA372" s="27"/>
      <c r="AC372" s="14"/>
      <c r="AD372" s="27"/>
    </row>
    <row r="373" ht="14.25" customHeight="1">
      <c r="A373" s="14"/>
      <c r="B373" s="14"/>
      <c r="C373" s="27"/>
      <c r="D373" s="14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14"/>
      <c r="S373" s="14"/>
      <c r="T373" s="14"/>
      <c r="U373" s="14"/>
      <c r="V373" s="66"/>
      <c r="W373" s="14"/>
      <c r="X373" s="27"/>
      <c r="Y373" s="29"/>
      <c r="Z373" s="14"/>
      <c r="AA373" s="27"/>
      <c r="AC373" s="14"/>
      <c r="AD373" s="27"/>
    </row>
    <row r="374" ht="14.25" customHeight="1">
      <c r="A374" s="14"/>
      <c r="B374" s="14"/>
      <c r="C374" s="27"/>
      <c r="D374" s="14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14"/>
      <c r="S374" s="14"/>
      <c r="T374" s="14"/>
      <c r="U374" s="14"/>
      <c r="V374" s="66"/>
      <c r="W374" s="14"/>
      <c r="X374" s="27"/>
      <c r="Y374" s="29"/>
      <c r="Z374" s="14"/>
      <c r="AA374" s="27"/>
      <c r="AC374" s="14"/>
      <c r="AD374" s="27"/>
    </row>
    <row r="375" ht="14.25" customHeight="1">
      <c r="A375" s="14"/>
      <c r="B375" s="14"/>
      <c r="C375" s="27"/>
      <c r="D375" s="14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14"/>
      <c r="S375" s="14"/>
      <c r="T375" s="14"/>
      <c r="U375" s="14"/>
      <c r="V375" s="66"/>
      <c r="W375" s="14"/>
      <c r="X375" s="27"/>
      <c r="Y375" s="29"/>
      <c r="Z375" s="14"/>
      <c r="AA375" s="27"/>
      <c r="AC375" s="14"/>
      <c r="AD375" s="27"/>
    </row>
    <row r="376" ht="14.25" customHeight="1">
      <c r="A376" s="14"/>
      <c r="B376" s="14"/>
      <c r="C376" s="27"/>
      <c r="D376" s="14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14"/>
      <c r="S376" s="14"/>
      <c r="T376" s="14"/>
      <c r="U376" s="14"/>
      <c r="V376" s="66"/>
      <c r="W376" s="14"/>
      <c r="X376" s="27"/>
      <c r="Y376" s="29"/>
      <c r="Z376" s="14"/>
      <c r="AA376" s="27"/>
      <c r="AC376" s="14"/>
      <c r="AD376" s="27"/>
    </row>
    <row r="377" ht="14.25" customHeight="1">
      <c r="A377" s="14"/>
      <c r="B377" s="14"/>
      <c r="C377" s="27"/>
      <c r="D377" s="14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14"/>
      <c r="S377" s="14"/>
      <c r="T377" s="14"/>
      <c r="U377" s="14"/>
      <c r="V377" s="66"/>
      <c r="W377" s="14"/>
      <c r="X377" s="27"/>
      <c r="Y377" s="29"/>
      <c r="Z377" s="14"/>
      <c r="AA377" s="27"/>
      <c r="AC377" s="14"/>
      <c r="AD377" s="27"/>
    </row>
    <row r="378" ht="14.25" customHeight="1">
      <c r="A378" s="14"/>
      <c r="B378" s="14"/>
      <c r="C378" s="27"/>
      <c r="D378" s="14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14"/>
      <c r="S378" s="14"/>
      <c r="T378" s="14"/>
      <c r="U378" s="14"/>
      <c r="V378" s="66"/>
      <c r="W378" s="14"/>
      <c r="X378" s="27"/>
      <c r="Y378" s="29"/>
      <c r="Z378" s="14"/>
      <c r="AA378" s="27"/>
      <c r="AC378" s="14"/>
      <c r="AD378" s="27"/>
    </row>
    <row r="379" ht="14.25" customHeight="1">
      <c r="A379" s="14"/>
      <c r="B379" s="14"/>
      <c r="C379" s="27"/>
      <c r="D379" s="14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14"/>
      <c r="S379" s="14"/>
      <c r="T379" s="14"/>
      <c r="U379" s="14"/>
      <c r="V379" s="66"/>
      <c r="W379" s="14"/>
      <c r="X379" s="27"/>
      <c r="Y379" s="29"/>
      <c r="Z379" s="14"/>
      <c r="AA379" s="27"/>
      <c r="AC379" s="14"/>
      <c r="AD379" s="27"/>
    </row>
    <row r="380" ht="14.25" customHeight="1">
      <c r="A380" s="14"/>
      <c r="B380" s="14"/>
      <c r="C380" s="27"/>
      <c r="D380" s="14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14"/>
      <c r="S380" s="14"/>
      <c r="T380" s="14"/>
      <c r="U380" s="14"/>
      <c r="V380" s="66"/>
      <c r="W380" s="14"/>
      <c r="X380" s="27"/>
      <c r="Y380" s="29"/>
      <c r="Z380" s="14"/>
      <c r="AA380" s="27"/>
      <c r="AC380" s="14"/>
      <c r="AD380" s="27"/>
    </row>
    <row r="381" ht="14.25" customHeight="1">
      <c r="A381" s="14"/>
      <c r="B381" s="14"/>
      <c r="C381" s="27"/>
      <c r="D381" s="14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14"/>
      <c r="S381" s="14"/>
      <c r="T381" s="14"/>
      <c r="U381" s="14"/>
      <c r="V381" s="66"/>
      <c r="W381" s="14"/>
      <c r="X381" s="27"/>
      <c r="Y381" s="29"/>
      <c r="Z381" s="14"/>
      <c r="AA381" s="27"/>
      <c r="AC381" s="14"/>
      <c r="AD381" s="27"/>
    </row>
    <row r="382" ht="14.25" customHeight="1">
      <c r="A382" s="14"/>
      <c r="B382" s="14"/>
      <c r="C382" s="27"/>
      <c r="D382" s="14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14"/>
      <c r="S382" s="14"/>
      <c r="T382" s="14"/>
      <c r="U382" s="14"/>
      <c r="V382" s="66"/>
      <c r="W382" s="14"/>
      <c r="X382" s="27"/>
      <c r="Y382" s="29"/>
      <c r="Z382" s="14"/>
      <c r="AA382" s="27"/>
      <c r="AC382" s="14"/>
      <c r="AD382" s="27"/>
    </row>
    <row r="383" ht="14.25" customHeight="1">
      <c r="A383" s="14"/>
      <c r="B383" s="14"/>
      <c r="C383" s="27"/>
      <c r="D383" s="14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14"/>
      <c r="S383" s="14"/>
      <c r="T383" s="14"/>
      <c r="U383" s="14"/>
      <c r="V383" s="66"/>
      <c r="W383" s="14"/>
      <c r="X383" s="27"/>
      <c r="Y383" s="29"/>
      <c r="Z383" s="14"/>
      <c r="AA383" s="27"/>
      <c r="AC383" s="14"/>
      <c r="AD383" s="27"/>
    </row>
    <row r="384" ht="14.25" customHeight="1">
      <c r="A384" s="14"/>
      <c r="B384" s="14"/>
      <c r="C384" s="27"/>
      <c r="D384" s="14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14"/>
      <c r="S384" s="14"/>
      <c r="T384" s="14"/>
      <c r="U384" s="14"/>
      <c r="V384" s="66"/>
      <c r="W384" s="14"/>
      <c r="X384" s="27"/>
      <c r="Y384" s="29"/>
      <c r="Z384" s="14"/>
      <c r="AA384" s="27"/>
      <c r="AC384" s="14"/>
      <c r="AD384" s="27"/>
    </row>
    <row r="385" ht="14.25" customHeight="1">
      <c r="A385" s="14"/>
      <c r="B385" s="14"/>
      <c r="C385" s="27"/>
      <c r="D385" s="14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14"/>
      <c r="S385" s="14"/>
      <c r="T385" s="14"/>
      <c r="U385" s="14"/>
      <c r="V385" s="66"/>
      <c r="W385" s="14"/>
      <c r="X385" s="27"/>
      <c r="Y385" s="29"/>
      <c r="Z385" s="14"/>
      <c r="AA385" s="27"/>
      <c r="AC385" s="14"/>
      <c r="AD385" s="27"/>
    </row>
    <row r="386" ht="14.25" customHeight="1">
      <c r="A386" s="14"/>
      <c r="B386" s="14"/>
      <c r="C386" s="27"/>
      <c r="D386" s="14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14"/>
      <c r="S386" s="14"/>
      <c r="T386" s="14"/>
      <c r="U386" s="14"/>
      <c r="V386" s="66"/>
      <c r="W386" s="14"/>
      <c r="X386" s="27"/>
      <c r="Y386" s="29"/>
      <c r="Z386" s="14"/>
      <c r="AA386" s="27"/>
      <c r="AC386" s="14"/>
      <c r="AD386" s="27"/>
    </row>
    <row r="387" ht="14.25" customHeight="1">
      <c r="A387" s="14"/>
      <c r="B387" s="14"/>
      <c r="C387" s="27"/>
      <c r="D387" s="14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14"/>
      <c r="S387" s="14"/>
      <c r="T387" s="14"/>
      <c r="U387" s="14"/>
      <c r="V387" s="66"/>
      <c r="W387" s="14"/>
      <c r="X387" s="27"/>
      <c r="Y387" s="29"/>
      <c r="Z387" s="14"/>
      <c r="AA387" s="27"/>
      <c r="AC387" s="14"/>
      <c r="AD387" s="27"/>
    </row>
    <row r="388" ht="14.25" customHeight="1">
      <c r="A388" s="14"/>
      <c r="B388" s="14"/>
      <c r="C388" s="27"/>
      <c r="D388" s="14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14"/>
      <c r="S388" s="14"/>
      <c r="T388" s="14"/>
      <c r="U388" s="14"/>
      <c r="V388" s="66"/>
      <c r="W388" s="14"/>
      <c r="X388" s="27"/>
      <c r="Y388" s="29"/>
      <c r="Z388" s="14"/>
      <c r="AA388" s="27"/>
      <c r="AC388" s="14"/>
      <c r="AD388" s="27"/>
    </row>
    <row r="389" ht="14.25" customHeight="1">
      <c r="A389" s="14"/>
      <c r="B389" s="14"/>
      <c r="C389" s="27"/>
      <c r="D389" s="14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14"/>
      <c r="S389" s="14"/>
      <c r="T389" s="14"/>
      <c r="U389" s="14"/>
      <c r="V389" s="66"/>
      <c r="W389" s="14"/>
      <c r="X389" s="27"/>
      <c r="Y389" s="29"/>
      <c r="Z389" s="14"/>
      <c r="AA389" s="27"/>
      <c r="AC389" s="14"/>
      <c r="AD389" s="27"/>
    </row>
    <row r="390" ht="14.25" customHeight="1">
      <c r="A390" s="14"/>
      <c r="B390" s="14"/>
      <c r="C390" s="27"/>
      <c r="D390" s="14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14"/>
      <c r="S390" s="14"/>
      <c r="T390" s="14"/>
      <c r="U390" s="14"/>
      <c r="V390" s="66"/>
      <c r="W390" s="14"/>
      <c r="X390" s="27"/>
      <c r="Y390" s="29"/>
      <c r="Z390" s="14"/>
      <c r="AA390" s="27"/>
      <c r="AC390" s="14"/>
      <c r="AD390" s="27"/>
    </row>
    <row r="391" ht="14.25" customHeight="1">
      <c r="A391" s="14"/>
      <c r="B391" s="14"/>
      <c r="C391" s="27"/>
      <c r="D391" s="14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14"/>
      <c r="S391" s="14"/>
      <c r="T391" s="14"/>
      <c r="U391" s="14"/>
      <c r="V391" s="66"/>
      <c r="W391" s="14"/>
      <c r="X391" s="27"/>
      <c r="Y391" s="29"/>
      <c r="Z391" s="14"/>
      <c r="AA391" s="27"/>
      <c r="AC391" s="14"/>
      <c r="AD391" s="27"/>
    </row>
    <row r="392" ht="14.25" customHeight="1">
      <c r="A392" s="14"/>
      <c r="B392" s="14"/>
      <c r="C392" s="27"/>
      <c r="D392" s="14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14"/>
      <c r="S392" s="14"/>
      <c r="T392" s="14"/>
      <c r="U392" s="14"/>
      <c r="V392" s="66"/>
      <c r="W392" s="14"/>
      <c r="X392" s="27"/>
      <c r="Y392" s="29"/>
      <c r="Z392" s="14"/>
      <c r="AA392" s="27"/>
      <c r="AC392" s="14"/>
      <c r="AD392" s="27"/>
    </row>
    <row r="393" ht="14.25" customHeight="1">
      <c r="A393" s="14"/>
      <c r="B393" s="14"/>
      <c r="C393" s="27"/>
      <c r="D393" s="14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14"/>
      <c r="S393" s="14"/>
      <c r="T393" s="14"/>
      <c r="U393" s="14"/>
      <c r="V393" s="66"/>
      <c r="W393" s="14"/>
      <c r="X393" s="27"/>
      <c r="Y393" s="29"/>
      <c r="Z393" s="14"/>
      <c r="AA393" s="27"/>
      <c r="AC393" s="14"/>
      <c r="AD393" s="27"/>
    </row>
    <row r="394" ht="14.25" customHeight="1">
      <c r="A394" s="14"/>
      <c r="B394" s="14"/>
      <c r="C394" s="27"/>
      <c r="D394" s="14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14"/>
      <c r="S394" s="14"/>
      <c r="T394" s="14"/>
      <c r="U394" s="14"/>
      <c r="V394" s="66"/>
      <c r="W394" s="14"/>
      <c r="X394" s="27"/>
      <c r="Y394" s="29"/>
      <c r="Z394" s="14"/>
      <c r="AA394" s="27"/>
      <c r="AC394" s="14"/>
      <c r="AD394" s="27"/>
    </row>
    <row r="395" ht="14.25" customHeight="1">
      <c r="A395" s="14"/>
      <c r="B395" s="14"/>
      <c r="C395" s="27"/>
      <c r="D395" s="14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14"/>
      <c r="S395" s="14"/>
      <c r="T395" s="14"/>
      <c r="U395" s="14"/>
      <c r="V395" s="66"/>
      <c r="W395" s="14"/>
      <c r="X395" s="27"/>
      <c r="Y395" s="29"/>
      <c r="Z395" s="14"/>
      <c r="AA395" s="27"/>
      <c r="AC395" s="14"/>
      <c r="AD395" s="27"/>
    </row>
    <row r="396" ht="14.25" customHeight="1">
      <c r="A396" s="14"/>
      <c r="B396" s="14"/>
      <c r="C396" s="27"/>
      <c r="D396" s="14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14"/>
      <c r="S396" s="14"/>
      <c r="T396" s="14"/>
      <c r="U396" s="14"/>
      <c r="V396" s="66"/>
      <c r="W396" s="14"/>
      <c r="X396" s="27"/>
      <c r="Y396" s="29"/>
      <c r="Z396" s="14"/>
      <c r="AA396" s="27"/>
      <c r="AC396" s="14"/>
      <c r="AD396" s="27"/>
    </row>
    <row r="397" ht="14.25" customHeight="1">
      <c r="A397" s="14"/>
      <c r="B397" s="14"/>
      <c r="C397" s="27"/>
      <c r="D397" s="14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14"/>
      <c r="S397" s="14"/>
      <c r="T397" s="14"/>
      <c r="U397" s="14"/>
      <c r="V397" s="66"/>
      <c r="W397" s="14"/>
      <c r="X397" s="27"/>
      <c r="Y397" s="29"/>
      <c r="Z397" s="14"/>
      <c r="AA397" s="27"/>
      <c r="AC397" s="14"/>
      <c r="AD397" s="27"/>
    </row>
    <row r="398" ht="14.25" customHeight="1">
      <c r="A398" s="14"/>
      <c r="B398" s="14"/>
      <c r="C398" s="27"/>
      <c r="D398" s="14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14"/>
      <c r="S398" s="14"/>
      <c r="T398" s="14"/>
      <c r="U398" s="14"/>
      <c r="V398" s="66"/>
      <c r="W398" s="14"/>
      <c r="X398" s="27"/>
      <c r="Y398" s="29"/>
      <c r="Z398" s="14"/>
      <c r="AA398" s="27"/>
      <c r="AC398" s="14"/>
      <c r="AD398" s="27"/>
    </row>
    <row r="399" ht="14.25" customHeight="1">
      <c r="A399" s="14"/>
      <c r="B399" s="14"/>
      <c r="C399" s="27"/>
      <c r="D399" s="14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14"/>
      <c r="S399" s="14"/>
      <c r="T399" s="14"/>
      <c r="U399" s="14"/>
      <c r="V399" s="66"/>
      <c r="W399" s="14"/>
      <c r="X399" s="27"/>
      <c r="Y399" s="29"/>
      <c r="Z399" s="14"/>
      <c r="AA399" s="27"/>
      <c r="AC399" s="14"/>
      <c r="AD399" s="27"/>
    </row>
    <row r="400" ht="14.25" customHeight="1">
      <c r="A400" s="14"/>
      <c r="B400" s="14"/>
      <c r="C400" s="27"/>
      <c r="D400" s="14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14"/>
      <c r="S400" s="14"/>
      <c r="T400" s="14"/>
      <c r="U400" s="14"/>
      <c r="V400" s="66"/>
      <c r="W400" s="14"/>
      <c r="X400" s="27"/>
      <c r="Y400" s="29"/>
      <c r="Z400" s="14"/>
      <c r="AA400" s="27"/>
      <c r="AC400" s="14"/>
      <c r="AD400" s="27"/>
    </row>
    <row r="401" ht="14.25" customHeight="1">
      <c r="A401" s="14"/>
      <c r="B401" s="14"/>
      <c r="C401" s="27"/>
      <c r="D401" s="14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14"/>
      <c r="S401" s="14"/>
      <c r="T401" s="14"/>
      <c r="U401" s="14"/>
      <c r="V401" s="66"/>
      <c r="W401" s="14"/>
      <c r="X401" s="27"/>
      <c r="Y401" s="29"/>
      <c r="Z401" s="14"/>
      <c r="AA401" s="27"/>
      <c r="AC401" s="14"/>
      <c r="AD401" s="27"/>
    </row>
    <row r="402" ht="14.25" customHeight="1">
      <c r="A402" s="14"/>
      <c r="B402" s="14"/>
      <c r="C402" s="27"/>
      <c r="D402" s="14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14"/>
      <c r="S402" s="14"/>
      <c r="T402" s="14"/>
      <c r="U402" s="14"/>
      <c r="V402" s="66"/>
      <c r="W402" s="14"/>
      <c r="X402" s="27"/>
      <c r="Y402" s="29"/>
      <c r="Z402" s="14"/>
      <c r="AA402" s="27"/>
      <c r="AC402" s="14"/>
      <c r="AD402" s="27"/>
    </row>
    <row r="403" ht="14.25" customHeight="1">
      <c r="A403" s="14"/>
      <c r="B403" s="14"/>
      <c r="C403" s="27"/>
      <c r="D403" s="14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14"/>
      <c r="S403" s="14"/>
      <c r="T403" s="14"/>
      <c r="U403" s="14"/>
      <c r="V403" s="66"/>
      <c r="W403" s="14"/>
      <c r="X403" s="27"/>
      <c r="Y403" s="29"/>
      <c r="Z403" s="14"/>
      <c r="AA403" s="27"/>
      <c r="AC403" s="14"/>
      <c r="AD403" s="27"/>
    </row>
    <row r="404" ht="14.25" customHeight="1">
      <c r="A404" s="14"/>
      <c r="B404" s="14"/>
      <c r="C404" s="27"/>
      <c r="D404" s="14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14"/>
      <c r="S404" s="14"/>
      <c r="T404" s="14"/>
      <c r="U404" s="14"/>
      <c r="V404" s="66"/>
      <c r="W404" s="14"/>
      <c r="X404" s="27"/>
      <c r="Y404" s="29"/>
      <c r="Z404" s="14"/>
      <c r="AA404" s="27"/>
      <c r="AC404" s="14"/>
      <c r="AD404" s="27"/>
    </row>
    <row r="405" ht="14.25" customHeight="1">
      <c r="A405" s="14"/>
      <c r="B405" s="14"/>
      <c r="C405" s="27"/>
      <c r="D405" s="14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14"/>
      <c r="S405" s="14"/>
      <c r="T405" s="14"/>
      <c r="U405" s="14"/>
      <c r="V405" s="66"/>
      <c r="W405" s="14"/>
      <c r="X405" s="27"/>
      <c r="Y405" s="29"/>
      <c r="Z405" s="14"/>
      <c r="AA405" s="27"/>
      <c r="AC405" s="14"/>
      <c r="AD405" s="27"/>
    </row>
    <row r="406" ht="14.25" customHeight="1">
      <c r="A406" s="14"/>
      <c r="B406" s="14"/>
      <c r="C406" s="27"/>
      <c r="D406" s="14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14"/>
      <c r="S406" s="14"/>
      <c r="T406" s="14"/>
      <c r="U406" s="14"/>
      <c r="V406" s="66"/>
      <c r="W406" s="14"/>
      <c r="X406" s="27"/>
      <c r="Y406" s="29"/>
      <c r="Z406" s="14"/>
      <c r="AA406" s="27"/>
      <c r="AC406" s="14"/>
      <c r="AD406" s="27"/>
    </row>
    <row r="407" ht="14.25" customHeight="1">
      <c r="A407" s="14"/>
      <c r="B407" s="14"/>
      <c r="C407" s="27"/>
      <c r="D407" s="14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14"/>
      <c r="S407" s="14"/>
      <c r="T407" s="14"/>
      <c r="U407" s="14"/>
      <c r="V407" s="66"/>
      <c r="W407" s="14"/>
      <c r="X407" s="27"/>
      <c r="Y407" s="29"/>
      <c r="Z407" s="14"/>
      <c r="AA407" s="27"/>
      <c r="AC407" s="14"/>
      <c r="AD407" s="27"/>
    </row>
    <row r="408" ht="14.25" customHeight="1">
      <c r="A408" s="14"/>
      <c r="B408" s="14"/>
      <c r="C408" s="27"/>
      <c r="D408" s="14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14"/>
      <c r="S408" s="14"/>
      <c r="T408" s="14"/>
      <c r="U408" s="14"/>
      <c r="V408" s="66"/>
      <c r="W408" s="14"/>
      <c r="X408" s="27"/>
      <c r="Y408" s="29"/>
      <c r="Z408" s="14"/>
      <c r="AA408" s="27"/>
      <c r="AC408" s="14"/>
      <c r="AD408" s="27"/>
    </row>
    <row r="409" ht="14.25" customHeight="1">
      <c r="A409" s="14"/>
      <c r="B409" s="14"/>
      <c r="C409" s="27"/>
      <c r="D409" s="14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14"/>
      <c r="S409" s="14"/>
      <c r="T409" s="14"/>
      <c r="U409" s="14"/>
      <c r="V409" s="66"/>
      <c r="W409" s="14"/>
      <c r="X409" s="27"/>
      <c r="Y409" s="29"/>
      <c r="Z409" s="14"/>
      <c r="AA409" s="27"/>
      <c r="AC409" s="14"/>
      <c r="AD409" s="27"/>
    </row>
    <row r="410" ht="14.25" customHeight="1">
      <c r="A410" s="14"/>
      <c r="B410" s="14"/>
      <c r="C410" s="27"/>
      <c r="D410" s="14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14"/>
      <c r="S410" s="14"/>
      <c r="T410" s="14"/>
      <c r="U410" s="14"/>
      <c r="V410" s="66"/>
      <c r="W410" s="14"/>
      <c r="X410" s="27"/>
      <c r="Y410" s="29"/>
      <c r="Z410" s="14"/>
      <c r="AA410" s="27"/>
      <c r="AC410" s="14"/>
      <c r="AD410" s="27"/>
    </row>
    <row r="411" ht="14.25" customHeight="1">
      <c r="A411" s="14"/>
      <c r="B411" s="14"/>
      <c r="C411" s="27"/>
      <c r="D411" s="14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14"/>
      <c r="S411" s="14"/>
      <c r="T411" s="14"/>
      <c r="U411" s="14"/>
      <c r="V411" s="66"/>
      <c r="W411" s="14"/>
      <c r="X411" s="27"/>
      <c r="Y411" s="29"/>
      <c r="Z411" s="14"/>
      <c r="AA411" s="27"/>
      <c r="AC411" s="14"/>
      <c r="AD411" s="27"/>
    </row>
    <row r="412" ht="14.25" customHeight="1">
      <c r="A412" s="14"/>
      <c r="B412" s="14"/>
      <c r="C412" s="27"/>
      <c r="D412" s="14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14"/>
      <c r="S412" s="14"/>
      <c r="T412" s="14"/>
      <c r="U412" s="14"/>
      <c r="V412" s="66"/>
      <c r="W412" s="14"/>
      <c r="X412" s="27"/>
      <c r="Y412" s="29"/>
      <c r="Z412" s="14"/>
      <c r="AA412" s="27"/>
      <c r="AC412" s="14"/>
      <c r="AD412" s="27"/>
    </row>
    <row r="413" ht="14.25" customHeight="1">
      <c r="A413" s="14"/>
      <c r="B413" s="14"/>
      <c r="C413" s="27"/>
      <c r="D413" s="14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14"/>
      <c r="S413" s="14"/>
      <c r="T413" s="14"/>
      <c r="U413" s="14"/>
      <c r="V413" s="66"/>
      <c r="W413" s="14"/>
      <c r="X413" s="27"/>
      <c r="Y413" s="29"/>
      <c r="Z413" s="14"/>
      <c r="AA413" s="27"/>
      <c r="AC413" s="14"/>
      <c r="AD413" s="27"/>
    </row>
    <row r="414" ht="14.25" customHeight="1">
      <c r="A414" s="14"/>
      <c r="B414" s="14"/>
      <c r="C414" s="27"/>
      <c r="D414" s="14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14"/>
      <c r="S414" s="14"/>
      <c r="T414" s="14"/>
      <c r="U414" s="14"/>
      <c r="V414" s="66"/>
      <c r="W414" s="14"/>
      <c r="X414" s="27"/>
      <c r="Y414" s="29"/>
      <c r="Z414" s="14"/>
      <c r="AA414" s="27"/>
      <c r="AC414" s="14"/>
      <c r="AD414" s="27"/>
    </row>
    <row r="415" ht="14.25" customHeight="1">
      <c r="A415" s="14"/>
      <c r="B415" s="14"/>
      <c r="C415" s="27"/>
      <c r="D415" s="14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14"/>
      <c r="S415" s="14"/>
      <c r="T415" s="14"/>
      <c r="U415" s="14"/>
      <c r="V415" s="66"/>
      <c r="W415" s="14"/>
      <c r="X415" s="27"/>
      <c r="Y415" s="29"/>
      <c r="Z415" s="14"/>
      <c r="AA415" s="27"/>
      <c r="AC415" s="14"/>
      <c r="AD415" s="27"/>
    </row>
    <row r="416" ht="14.25" customHeight="1">
      <c r="A416" s="14"/>
      <c r="B416" s="14"/>
      <c r="C416" s="27"/>
      <c r="D416" s="14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14"/>
      <c r="S416" s="14"/>
      <c r="T416" s="14"/>
      <c r="U416" s="14"/>
      <c r="V416" s="66"/>
      <c r="W416" s="14"/>
      <c r="X416" s="27"/>
      <c r="Y416" s="29"/>
      <c r="Z416" s="14"/>
      <c r="AA416" s="27"/>
      <c r="AC416" s="14"/>
      <c r="AD416" s="27"/>
    </row>
    <row r="417" ht="14.25" customHeight="1">
      <c r="A417" s="14"/>
      <c r="B417" s="14"/>
      <c r="C417" s="27"/>
      <c r="D417" s="14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14"/>
      <c r="S417" s="14"/>
      <c r="T417" s="14"/>
      <c r="U417" s="14"/>
      <c r="V417" s="66"/>
      <c r="W417" s="14"/>
      <c r="X417" s="27"/>
      <c r="Y417" s="29"/>
      <c r="Z417" s="14"/>
      <c r="AA417" s="27"/>
      <c r="AC417" s="14"/>
      <c r="AD417" s="27"/>
    </row>
    <row r="418" ht="14.25" customHeight="1">
      <c r="A418" s="14"/>
      <c r="B418" s="14"/>
      <c r="C418" s="27"/>
      <c r="D418" s="14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14"/>
      <c r="S418" s="14"/>
      <c r="T418" s="14"/>
      <c r="U418" s="14"/>
      <c r="V418" s="66"/>
      <c r="W418" s="14"/>
      <c r="X418" s="27"/>
      <c r="Y418" s="29"/>
      <c r="Z418" s="14"/>
      <c r="AA418" s="27"/>
      <c r="AC418" s="14"/>
      <c r="AD418" s="27"/>
    </row>
    <row r="419" ht="14.25" customHeight="1">
      <c r="A419" s="14"/>
      <c r="B419" s="14"/>
      <c r="C419" s="27"/>
      <c r="D419" s="14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14"/>
      <c r="S419" s="14"/>
      <c r="T419" s="14"/>
      <c r="U419" s="14"/>
      <c r="V419" s="66"/>
      <c r="W419" s="14"/>
      <c r="X419" s="27"/>
      <c r="Y419" s="29"/>
      <c r="Z419" s="14"/>
      <c r="AA419" s="27"/>
      <c r="AC419" s="14"/>
      <c r="AD419" s="27"/>
    </row>
    <row r="420" ht="14.25" customHeight="1">
      <c r="A420" s="14"/>
      <c r="B420" s="14"/>
      <c r="C420" s="27"/>
      <c r="D420" s="14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14"/>
      <c r="S420" s="14"/>
      <c r="T420" s="14"/>
      <c r="U420" s="14"/>
      <c r="V420" s="66"/>
      <c r="W420" s="14"/>
      <c r="X420" s="27"/>
      <c r="Y420" s="29"/>
      <c r="Z420" s="14"/>
      <c r="AA420" s="27"/>
      <c r="AC420" s="14"/>
      <c r="AD420" s="27"/>
    </row>
    <row r="421" ht="14.25" customHeight="1">
      <c r="A421" s="14"/>
      <c r="B421" s="14"/>
      <c r="C421" s="27"/>
      <c r="D421" s="14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14"/>
      <c r="S421" s="14"/>
      <c r="T421" s="14"/>
      <c r="U421" s="14"/>
      <c r="V421" s="66"/>
      <c r="W421" s="14"/>
      <c r="X421" s="27"/>
      <c r="Y421" s="29"/>
      <c r="Z421" s="14"/>
      <c r="AA421" s="27"/>
      <c r="AC421" s="14"/>
      <c r="AD421" s="27"/>
    </row>
    <row r="422" ht="14.25" customHeight="1">
      <c r="A422" s="14"/>
      <c r="B422" s="14"/>
      <c r="C422" s="27"/>
      <c r="D422" s="14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14"/>
      <c r="S422" s="14"/>
      <c r="T422" s="14"/>
      <c r="U422" s="14"/>
      <c r="V422" s="66"/>
      <c r="W422" s="14"/>
      <c r="X422" s="27"/>
      <c r="Y422" s="29"/>
      <c r="Z422" s="14"/>
      <c r="AA422" s="27"/>
      <c r="AC422" s="14"/>
      <c r="AD422" s="27"/>
    </row>
    <row r="423" ht="14.25" customHeight="1">
      <c r="A423" s="14"/>
      <c r="B423" s="14"/>
      <c r="C423" s="27"/>
      <c r="D423" s="14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14"/>
      <c r="S423" s="14"/>
      <c r="T423" s="14"/>
      <c r="U423" s="14"/>
      <c r="V423" s="66"/>
      <c r="W423" s="14"/>
      <c r="X423" s="27"/>
      <c r="Y423" s="29"/>
      <c r="Z423" s="14"/>
      <c r="AA423" s="27"/>
      <c r="AC423" s="14"/>
      <c r="AD423" s="27"/>
    </row>
    <row r="424" ht="14.25" customHeight="1">
      <c r="A424" s="14"/>
      <c r="B424" s="14"/>
      <c r="C424" s="27"/>
      <c r="D424" s="14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14"/>
      <c r="S424" s="14"/>
      <c r="T424" s="14"/>
      <c r="U424" s="14"/>
      <c r="V424" s="66"/>
      <c r="W424" s="14"/>
      <c r="X424" s="27"/>
      <c r="Y424" s="29"/>
      <c r="Z424" s="14"/>
      <c r="AA424" s="27"/>
      <c r="AC424" s="14"/>
      <c r="AD424" s="27"/>
    </row>
    <row r="425" ht="14.25" customHeight="1">
      <c r="A425" s="14"/>
      <c r="B425" s="14"/>
      <c r="C425" s="27"/>
      <c r="D425" s="14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14"/>
      <c r="S425" s="14"/>
      <c r="T425" s="14"/>
      <c r="U425" s="14"/>
      <c r="V425" s="66"/>
      <c r="W425" s="14"/>
      <c r="X425" s="27"/>
      <c r="Y425" s="29"/>
      <c r="Z425" s="14"/>
      <c r="AA425" s="27"/>
      <c r="AC425" s="14"/>
      <c r="AD425" s="27"/>
    </row>
    <row r="426" ht="14.25" customHeight="1">
      <c r="A426" s="14"/>
      <c r="B426" s="14"/>
      <c r="C426" s="27"/>
      <c r="D426" s="14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14"/>
      <c r="S426" s="14"/>
      <c r="T426" s="14"/>
      <c r="U426" s="14"/>
      <c r="V426" s="66"/>
      <c r="W426" s="14"/>
      <c r="X426" s="27"/>
      <c r="Y426" s="29"/>
      <c r="Z426" s="14"/>
      <c r="AA426" s="27"/>
      <c r="AC426" s="14"/>
      <c r="AD426" s="27"/>
    </row>
    <row r="427" ht="14.25" customHeight="1">
      <c r="A427" s="14"/>
      <c r="B427" s="14"/>
      <c r="C427" s="27"/>
      <c r="D427" s="14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14"/>
      <c r="S427" s="14"/>
      <c r="T427" s="14"/>
      <c r="U427" s="14"/>
      <c r="V427" s="66"/>
      <c r="W427" s="14"/>
      <c r="X427" s="27"/>
      <c r="Y427" s="29"/>
      <c r="Z427" s="14"/>
      <c r="AA427" s="27"/>
      <c r="AC427" s="14"/>
      <c r="AD427" s="27"/>
    </row>
    <row r="428" ht="14.25" customHeight="1">
      <c r="A428" s="14"/>
      <c r="B428" s="14"/>
      <c r="C428" s="27"/>
      <c r="D428" s="14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14"/>
      <c r="S428" s="14"/>
      <c r="T428" s="14"/>
      <c r="U428" s="14"/>
      <c r="V428" s="66"/>
      <c r="W428" s="14"/>
      <c r="X428" s="27"/>
      <c r="Y428" s="29"/>
      <c r="Z428" s="14"/>
      <c r="AA428" s="27"/>
      <c r="AC428" s="14"/>
      <c r="AD428" s="27"/>
    </row>
    <row r="429" ht="14.25" customHeight="1">
      <c r="A429" s="14"/>
      <c r="B429" s="14"/>
      <c r="C429" s="27"/>
      <c r="D429" s="14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14"/>
      <c r="S429" s="14"/>
      <c r="T429" s="14"/>
      <c r="U429" s="14"/>
      <c r="V429" s="66"/>
      <c r="W429" s="14"/>
      <c r="X429" s="27"/>
      <c r="Y429" s="29"/>
      <c r="Z429" s="14"/>
      <c r="AA429" s="27"/>
      <c r="AC429" s="14"/>
      <c r="AD429" s="27"/>
    </row>
    <row r="430" ht="14.25" customHeight="1">
      <c r="A430" s="14"/>
      <c r="B430" s="14"/>
      <c r="C430" s="27"/>
      <c r="D430" s="14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14"/>
      <c r="S430" s="14"/>
      <c r="T430" s="14"/>
      <c r="U430" s="14"/>
      <c r="V430" s="66"/>
      <c r="W430" s="14"/>
      <c r="X430" s="27"/>
      <c r="Y430" s="29"/>
      <c r="Z430" s="14"/>
      <c r="AA430" s="27"/>
      <c r="AC430" s="14"/>
      <c r="AD430" s="27"/>
    </row>
    <row r="431" ht="14.25" customHeight="1">
      <c r="A431" s="14"/>
      <c r="B431" s="14"/>
      <c r="C431" s="27"/>
      <c r="D431" s="14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14"/>
      <c r="S431" s="14"/>
      <c r="T431" s="14"/>
      <c r="U431" s="14"/>
      <c r="V431" s="66"/>
      <c r="W431" s="14"/>
      <c r="X431" s="27"/>
      <c r="Y431" s="29"/>
      <c r="Z431" s="14"/>
      <c r="AA431" s="27"/>
      <c r="AC431" s="14"/>
      <c r="AD431" s="27"/>
    </row>
    <row r="432" ht="14.25" customHeight="1">
      <c r="A432" s="14"/>
      <c r="B432" s="14"/>
      <c r="C432" s="27"/>
      <c r="D432" s="14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14"/>
      <c r="S432" s="14"/>
      <c r="T432" s="14"/>
      <c r="U432" s="14"/>
      <c r="V432" s="66"/>
      <c r="W432" s="14"/>
      <c r="X432" s="27"/>
      <c r="Y432" s="29"/>
      <c r="Z432" s="14"/>
      <c r="AA432" s="27"/>
      <c r="AC432" s="14"/>
      <c r="AD432" s="27"/>
    </row>
    <row r="433" ht="14.25" customHeight="1">
      <c r="A433" s="14"/>
      <c r="B433" s="14"/>
      <c r="C433" s="27"/>
      <c r="D433" s="14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14"/>
      <c r="S433" s="14"/>
      <c r="T433" s="14"/>
      <c r="U433" s="14"/>
      <c r="V433" s="66"/>
      <c r="W433" s="14"/>
      <c r="X433" s="27"/>
      <c r="Y433" s="29"/>
      <c r="Z433" s="14"/>
      <c r="AA433" s="27"/>
      <c r="AC433" s="14"/>
      <c r="AD433" s="27"/>
    </row>
    <row r="434" ht="14.25" customHeight="1">
      <c r="A434" s="14"/>
      <c r="B434" s="14"/>
      <c r="C434" s="27"/>
      <c r="D434" s="14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14"/>
      <c r="S434" s="14"/>
      <c r="T434" s="14"/>
      <c r="U434" s="14"/>
      <c r="V434" s="66"/>
      <c r="W434" s="14"/>
      <c r="X434" s="27"/>
      <c r="Y434" s="29"/>
      <c r="Z434" s="14"/>
      <c r="AA434" s="27"/>
      <c r="AC434" s="14"/>
      <c r="AD434" s="27"/>
    </row>
    <row r="435" ht="14.25" customHeight="1">
      <c r="A435" s="14"/>
      <c r="B435" s="14"/>
      <c r="C435" s="27"/>
      <c r="D435" s="14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14"/>
      <c r="S435" s="14"/>
      <c r="T435" s="14"/>
      <c r="U435" s="14"/>
      <c r="V435" s="66"/>
      <c r="W435" s="14"/>
      <c r="X435" s="27"/>
      <c r="Y435" s="29"/>
      <c r="Z435" s="14"/>
      <c r="AA435" s="27"/>
      <c r="AC435" s="14"/>
      <c r="AD435" s="27"/>
    </row>
    <row r="436" ht="14.25" customHeight="1">
      <c r="A436" s="14"/>
      <c r="B436" s="14"/>
      <c r="C436" s="27"/>
      <c r="D436" s="14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14"/>
      <c r="S436" s="14"/>
      <c r="T436" s="14"/>
      <c r="U436" s="14"/>
      <c r="V436" s="66"/>
      <c r="W436" s="14"/>
      <c r="X436" s="27"/>
      <c r="Y436" s="29"/>
      <c r="Z436" s="14"/>
      <c r="AA436" s="27"/>
      <c r="AC436" s="14"/>
      <c r="AD436" s="27"/>
    </row>
    <row r="437" ht="14.25" customHeight="1">
      <c r="A437" s="14"/>
      <c r="B437" s="14"/>
      <c r="C437" s="27"/>
      <c r="D437" s="14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14"/>
      <c r="S437" s="14"/>
      <c r="T437" s="14"/>
      <c r="U437" s="14"/>
      <c r="V437" s="66"/>
      <c r="W437" s="14"/>
      <c r="X437" s="27"/>
      <c r="Y437" s="29"/>
      <c r="Z437" s="14"/>
      <c r="AA437" s="27"/>
      <c r="AC437" s="14"/>
      <c r="AD437" s="27"/>
    </row>
    <row r="438" ht="14.25" customHeight="1">
      <c r="A438" s="14"/>
      <c r="B438" s="14"/>
      <c r="C438" s="27"/>
      <c r="D438" s="14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14"/>
      <c r="S438" s="14"/>
      <c r="T438" s="14"/>
      <c r="U438" s="14"/>
      <c r="V438" s="66"/>
      <c r="W438" s="14"/>
      <c r="X438" s="27"/>
      <c r="Y438" s="29"/>
      <c r="Z438" s="14"/>
      <c r="AA438" s="27"/>
      <c r="AC438" s="14"/>
      <c r="AD438" s="27"/>
    </row>
    <row r="439" ht="14.25" customHeight="1">
      <c r="A439" s="14"/>
      <c r="B439" s="14"/>
      <c r="C439" s="27"/>
      <c r="D439" s="14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14"/>
      <c r="S439" s="14"/>
      <c r="T439" s="14"/>
      <c r="U439" s="14"/>
      <c r="V439" s="66"/>
      <c r="W439" s="14"/>
      <c r="X439" s="27"/>
      <c r="Y439" s="29"/>
      <c r="Z439" s="14"/>
      <c r="AA439" s="27"/>
      <c r="AC439" s="14"/>
      <c r="AD439" s="27"/>
    </row>
    <row r="440" ht="14.25" customHeight="1">
      <c r="A440" s="14"/>
      <c r="B440" s="14"/>
      <c r="C440" s="27"/>
      <c r="D440" s="14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14"/>
      <c r="S440" s="14"/>
      <c r="T440" s="14"/>
      <c r="U440" s="14"/>
      <c r="V440" s="66"/>
      <c r="W440" s="14"/>
      <c r="X440" s="27"/>
      <c r="Y440" s="29"/>
      <c r="Z440" s="14"/>
      <c r="AA440" s="27"/>
      <c r="AC440" s="14"/>
      <c r="AD440" s="27"/>
    </row>
    <row r="441" ht="14.25" customHeight="1">
      <c r="A441" s="14"/>
      <c r="B441" s="14"/>
      <c r="C441" s="27"/>
      <c r="D441" s="14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14"/>
      <c r="S441" s="14"/>
      <c r="T441" s="14"/>
      <c r="U441" s="14"/>
      <c r="V441" s="66"/>
      <c r="W441" s="14"/>
      <c r="X441" s="27"/>
      <c r="Y441" s="29"/>
      <c r="Z441" s="14"/>
      <c r="AA441" s="27"/>
      <c r="AC441" s="14"/>
      <c r="AD441" s="27"/>
    </row>
    <row r="442" ht="14.25" customHeight="1">
      <c r="A442" s="14"/>
      <c r="B442" s="14"/>
      <c r="C442" s="27"/>
      <c r="D442" s="14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14"/>
      <c r="S442" s="14"/>
      <c r="T442" s="14"/>
      <c r="U442" s="14"/>
      <c r="V442" s="66"/>
      <c r="W442" s="14"/>
      <c r="X442" s="27"/>
      <c r="Y442" s="29"/>
      <c r="Z442" s="14"/>
      <c r="AA442" s="27"/>
      <c r="AC442" s="14"/>
      <c r="AD442" s="27"/>
    </row>
    <row r="443" ht="14.25" customHeight="1">
      <c r="A443" s="14"/>
      <c r="B443" s="14"/>
      <c r="C443" s="27"/>
      <c r="D443" s="14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14"/>
      <c r="S443" s="14"/>
      <c r="T443" s="14"/>
      <c r="U443" s="14"/>
      <c r="V443" s="66"/>
      <c r="W443" s="14"/>
      <c r="X443" s="27"/>
      <c r="Y443" s="29"/>
      <c r="Z443" s="14"/>
      <c r="AA443" s="27"/>
      <c r="AC443" s="14"/>
      <c r="AD443" s="27"/>
    </row>
    <row r="444" ht="14.25" customHeight="1">
      <c r="A444" s="14"/>
      <c r="B444" s="14"/>
      <c r="C444" s="27"/>
      <c r="D444" s="14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14"/>
      <c r="S444" s="14"/>
      <c r="T444" s="14"/>
      <c r="U444" s="14"/>
      <c r="V444" s="66"/>
      <c r="W444" s="14"/>
      <c r="X444" s="27"/>
      <c r="Y444" s="29"/>
      <c r="Z444" s="14"/>
      <c r="AA444" s="27"/>
      <c r="AC444" s="14"/>
      <c r="AD444" s="27"/>
    </row>
    <row r="445" ht="14.25" customHeight="1">
      <c r="A445" s="14"/>
      <c r="B445" s="14"/>
      <c r="C445" s="27"/>
      <c r="D445" s="14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14"/>
      <c r="S445" s="14"/>
      <c r="T445" s="14"/>
      <c r="U445" s="14"/>
      <c r="V445" s="66"/>
      <c r="W445" s="14"/>
      <c r="X445" s="27"/>
      <c r="Y445" s="29"/>
      <c r="Z445" s="14"/>
      <c r="AA445" s="27"/>
      <c r="AC445" s="14"/>
      <c r="AD445" s="27"/>
    </row>
    <row r="446" ht="14.25" customHeight="1">
      <c r="A446" s="14"/>
      <c r="B446" s="14"/>
      <c r="C446" s="27"/>
      <c r="D446" s="14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14"/>
      <c r="S446" s="14"/>
      <c r="T446" s="14"/>
      <c r="U446" s="14"/>
      <c r="V446" s="66"/>
      <c r="W446" s="14"/>
      <c r="X446" s="27"/>
      <c r="Y446" s="29"/>
      <c r="Z446" s="14"/>
      <c r="AA446" s="27"/>
      <c r="AC446" s="14"/>
      <c r="AD446" s="27"/>
    </row>
    <row r="447" ht="14.25" customHeight="1">
      <c r="A447" s="14"/>
      <c r="B447" s="14"/>
      <c r="C447" s="27"/>
      <c r="D447" s="14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14"/>
      <c r="S447" s="14"/>
      <c r="T447" s="14"/>
      <c r="U447" s="14"/>
      <c r="V447" s="66"/>
      <c r="W447" s="14"/>
      <c r="X447" s="27"/>
      <c r="Y447" s="29"/>
      <c r="Z447" s="14"/>
      <c r="AA447" s="27"/>
      <c r="AC447" s="14"/>
      <c r="AD447" s="27"/>
    </row>
    <row r="448" ht="14.25" customHeight="1">
      <c r="A448" s="14"/>
      <c r="B448" s="14"/>
      <c r="C448" s="27"/>
      <c r="D448" s="14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14"/>
      <c r="S448" s="14"/>
      <c r="T448" s="14"/>
      <c r="U448" s="14"/>
      <c r="V448" s="66"/>
      <c r="W448" s="14"/>
      <c r="X448" s="27"/>
      <c r="Y448" s="29"/>
      <c r="Z448" s="14"/>
      <c r="AA448" s="27"/>
      <c r="AC448" s="14"/>
      <c r="AD448" s="27"/>
    </row>
    <row r="449" ht="14.25" customHeight="1">
      <c r="A449" s="14"/>
      <c r="B449" s="14"/>
      <c r="C449" s="27"/>
      <c r="D449" s="14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14"/>
      <c r="S449" s="14"/>
      <c r="T449" s="14"/>
      <c r="U449" s="14"/>
      <c r="V449" s="66"/>
      <c r="W449" s="14"/>
      <c r="X449" s="27"/>
      <c r="Y449" s="29"/>
      <c r="Z449" s="14"/>
      <c r="AA449" s="27"/>
      <c r="AC449" s="14"/>
      <c r="AD449" s="27"/>
    </row>
    <row r="450" ht="14.25" customHeight="1">
      <c r="A450" s="14"/>
      <c r="B450" s="14"/>
      <c r="C450" s="27"/>
      <c r="D450" s="14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14"/>
      <c r="S450" s="14"/>
      <c r="T450" s="14"/>
      <c r="U450" s="14"/>
      <c r="V450" s="66"/>
      <c r="W450" s="14"/>
      <c r="X450" s="27"/>
      <c r="Y450" s="29"/>
      <c r="Z450" s="14"/>
      <c r="AA450" s="27"/>
      <c r="AC450" s="14"/>
      <c r="AD450" s="27"/>
    </row>
    <row r="451" ht="14.25" customHeight="1">
      <c r="A451" s="14"/>
      <c r="B451" s="14"/>
      <c r="C451" s="27"/>
      <c r="D451" s="14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14"/>
      <c r="S451" s="14"/>
      <c r="T451" s="14"/>
      <c r="U451" s="14"/>
      <c r="V451" s="66"/>
      <c r="W451" s="14"/>
      <c r="X451" s="27"/>
      <c r="Y451" s="29"/>
      <c r="Z451" s="14"/>
      <c r="AA451" s="27"/>
      <c r="AC451" s="14"/>
      <c r="AD451" s="27"/>
    </row>
    <row r="452" ht="14.25" customHeight="1">
      <c r="A452" s="14"/>
      <c r="B452" s="14"/>
      <c r="C452" s="27"/>
      <c r="D452" s="14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14"/>
      <c r="S452" s="14"/>
      <c r="T452" s="14"/>
      <c r="U452" s="14"/>
      <c r="V452" s="66"/>
      <c r="W452" s="14"/>
      <c r="X452" s="27"/>
      <c r="Y452" s="29"/>
      <c r="Z452" s="14"/>
      <c r="AA452" s="27"/>
      <c r="AC452" s="14"/>
      <c r="AD452" s="27"/>
    </row>
    <row r="453" ht="14.25" customHeight="1">
      <c r="A453" s="14"/>
      <c r="B453" s="14"/>
      <c r="C453" s="27"/>
      <c r="D453" s="14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14"/>
      <c r="S453" s="14"/>
      <c r="T453" s="14"/>
      <c r="U453" s="14"/>
      <c r="V453" s="66"/>
      <c r="W453" s="14"/>
      <c r="X453" s="27"/>
      <c r="Y453" s="29"/>
      <c r="Z453" s="14"/>
      <c r="AA453" s="27"/>
      <c r="AC453" s="14"/>
      <c r="AD453" s="27"/>
    </row>
    <row r="454" ht="14.25" customHeight="1">
      <c r="A454" s="14"/>
      <c r="B454" s="14"/>
      <c r="C454" s="27"/>
      <c r="D454" s="14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14"/>
      <c r="S454" s="14"/>
      <c r="T454" s="14"/>
      <c r="U454" s="14"/>
      <c r="V454" s="66"/>
      <c r="W454" s="14"/>
      <c r="X454" s="27"/>
      <c r="Y454" s="29"/>
      <c r="Z454" s="14"/>
      <c r="AA454" s="27"/>
      <c r="AC454" s="14"/>
      <c r="AD454" s="27"/>
    </row>
    <row r="455" ht="14.25" customHeight="1">
      <c r="A455" s="14"/>
      <c r="B455" s="14"/>
      <c r="C455" s="27"/>
      <c r="D455" s="14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14"/>
      <c r="S455" s="14"/>
      <c r="T455" s="14"/>
      <c r="U455" s="14"/>
      <c r="V455" s="66"/>
      <c r="W455" s="14"/>
      <c r="X455" s="27"/>
      <c r="Y455" s="29"/>
      <c r="Z455" s="14"/>
      <c r="AA455" s="27"/>
      <c r="AC455" s="14"/>
      <c r="AD455" s="27"/>
    </row>
    <row r="456" ht="14.25" customHeight="1">
      <c r="A456" s="14"/>
      <c r="B456" s="14"/>
      <c r="C456" s="27"/>
      <c r="D456" s="14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14"/>
      <c r="S456" s="14"/>
      <c r="T456" s="14"/>
      <c r="U456" s="14"/>
      <c r="V456" s="66"/>
      <c r="W456" s="14"/>
      <c r="X456" s="27"/>
      <c r="Y456" s="29"/>
      <c r="Z456" s="14"/>
      <c r="AA456" s="27"/>
      <c r="AC456" s="14"/>
      <c r="AD456" s="27"/>
    </row>
    <row r="457" ht="14.25" customHeight="1">
      <c r="A457" s="14"/>
      <c r="B457" s="14"/>
      <c r="C457" s="27"/>
      <c r="D457" s="14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14"/>
      <c r="S457" s="14"/>
      <c r="T457" s="14"/>
      <c r="U457" s="14"/>
      <c r="V457" s="66"/>
      <c r="W457" s="14"/>
      <c r="X457" s="27"/>
      <c r="Y457" s="29"/>
      <c r="Z457" s="14"/>
      <c r="AA457" s="27"/>
      <c r="AC457" s="14"/>
      <c r="AD457" s="27"/>
    </row>
    <row r="458" ht="14.25" customHeight="1">
      <c r="A458" s="14"/>
      <c r="B458" s="14"/>
      <c r="C458" s="27"/>
      <c r="D458" s="14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14"/>
      <c r="S458" s="14"/>
      <c r="T458" s="14"/>
      <c r="U458" s="14"/>
      <c r="V458" s="66"/>
      <c r="W458" s="14"/>
      <c r="X458" s="27"/>
      <c r="Y458" s="29"/>
      <c r="Z458" s="14"/>
      <c r="AA458" s="27"/>
      <c r="AC458" s="14"/>
      <c r="AD458" s="27"/>
    </row>
    <row r="459" ht="14.25" customHeight="1">
      <c r="A459" s="14"/>
      <c r="B459" s="14"/>
      <c r="C459" s="27"/>
      <c r="D459" s="14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14"/>
      <c r="S459" s="14"/>
      <c r="T459" s="14"/>
      <c r="U459" s="14"/>
      <c r="V459" s="66"/>
      <c r="W459" s="14"/>
      <c r="X459" s="27"/>
      <c r="Y459" s="29"/>
      <c r="Z459" s="14"/>
      <c r="AA459" s="27"/>
      <c r="AC459" s="14"/>
      <c r="AD459" s="27"/>
    </row>
    <row r="460" ht="14.25" customHeight="1">
      <c r="A460" s="14"/>
      <c r="B460" s="14"/>
      <c r="C460" s="27"/>
      <c r="D460" s="14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14"/>
      <c r="S460" s="14"/>
      <c r="T460" s="14"/>
      <c r="U460" s="14"/>
      <c r="V460" s="66"/>
      <c r="W460" s="14"/>
      <c r="X460" s="27"/>
      <c r="Y460" s="29"/>
      <c r="Z460" s="14"/>
      <c r="AA460" s="27"/>
      <c r="AC460" s="14"/>
      <c r="AD460" s="27"/>
    </row>
    <row r="461" ht="14.25" customHeight="1">
      <c r="A461" s="14"/>
      <c r="B461" s="14"/>
      <c r="C461" s="27"/>
      <c r="D461" s="14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14"/>
      <c r="S461" s="14"/>
      <c r="T461" s="14"/>
      <c r="U461" s="14"/>
      <c r="V461" s="66"/>
      <c r="W461" s="14"/>
      <c r="X461" s="27"/>
      <c r="Y461" s="29"/>
      <c r="Z461" s="14"/>
      <c r="AA461" s="27"/>
      <c r="AC461" s="14"/>
      <c r="AD461" s="27"/>
    </row>
    <row r="462" ht="14.25" customHeight="1">
      <c r="A462" s="14"/>
      <c r="B462" s="14"/>
      <c r="C462" s="27"/>
      <c r="D462" s="14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14"/>
      <c r="S462" s="14"/>
      <c r="T462" s="14"/>
      <c r="U462" s="14"/>
      <c r="V462" s="66"/>
      <c r="W462" s="14"/>
      <c r="X462" s="27"/>
      <c r="Y462" s="29"/>
      <c r="Z462" s="14"/>
      <c r="AA462" s="27"/>
      <c r="AC462" s="14"/>
      <c r="AD462" s="27"/>
    </row>
    <row r="463" ht="14.25" customHeight="1">
      <c r="A463" s="14"/>
      <c r="B463" s="14"/>
      <c r="C463" s="27"/>
      <c r="D463" s="14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14"/>
      <c r="S463" s="14"/>
      <c r="T463" s="14"/>
      <c r="U463" s="14"/>
      <c r="V463" s="66"/>
      <c r="W463" s="14"/>
      <c r="X463" s="27"/>
      <c r="Y463" s="29"/>
      <c r="Z463" s="14"/>
      <c r="AA463" s="27"/>
      <c r="AC463" s="14"/>
      <c r="AD463" s="27"/>
    </row>
    <row r="464" ht="14.25" customHeight="1">
      <c r="A464" s="14"/>
      <c r="B464" s="14"/>
      <c r="C464" s="27"/>
      <c r="D464" s="14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14"/>
      <c r="S464" s="14"/>
      <c r="T464" s="14"/>
      <c r="U464" s="14"/>
      <c r="V464" s="66"/>
      <c r="W464" s="14"/>
      <c r="X464" s="27"/>
      <c r="Y464" s="29"/>
      <c r="Z464" s="14"/>
      <c r="AA464" s="27"/>
      <c r="AC464" s="14"/>
      <c r="AD464" s="27"/>
    </row>
    <row r="465" ht="14.25" customHeight="1">
      <c r="A465" s="14"/>
      <c r="B465" s="14"/>
      <c r="C465" s="27"/>
      <c r="D465" s="14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14"/>
      <c r="S465" s="14"/>
      <c r="T465" s="14"/>
      <c r="U465" s="14"/>
      <c r="V465" s="66"/>
      <c r="W465" s="14"/>
      <c r="X465" s="27"/>
      <c r="Y465" s="29"/>
      <c r="Z465" s="14"/>
      <c r="AA465" s="27"/>
      <c r="AC465" s="14"/>
      <c r="AD465" s="27"/>
    </row>
    <row r="466" ht="14.25" customHeight="1">
      <c r="A466" s="14"/>
      <c r="B466" s="14"/>
      <c r="C466" s="27"/>
      <c r="D466" s="14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14"/>
      <c r="S466" s="14"/>
      <c r="T466" s="14"/>
      <c r="U466" s="14"/>
      <c r="V466" s="66"/>
      <c r="W466" s="14"/>
      <c r="X466" s="27"/>
      <c r="Y466" s="29"/>
      <c r="Z466" s="14"/>
      <c r="AA466" s="27"/>
      <c r="AC466" s="14"/>
      <c r="AD466" s="27"/>
    </row>
    <row r="467" ht="14.25" customHeight="1">
      <c r="A467" s="14"/>
      <c r="B467" s="14"/>
      <c r="C467" s="27"/>
      <c r="D467" s="14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14"/>
      <c r="S467" s="14"/>
      <c r="T467" s="14"/>
      <c r="U467" s="14"/>
      <c r="V467" s="66"/>
      <c r="W467" s="14"/>
      <c r="X467" s="27"/>
      <c r="Y467" s="29"/>
      <c r="Z467" s="14"/>
      <c r="AA467" s="27"/>
      <c r="AC467" s="14"/>
      <c r="AD467" s="27"/>
    </row>
    <row r="468" ht="14.25" customHeight="1">
      <c r="A468" s="14"/>
      <c r="B468" s="14"/>
      <c r="C468" s="27"/>
      <c r="D468" s="14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14"/>
      <c r="S468" s="14"/>
      <c r="T468" s="14"/>
      <c r="U468" s="14"/>
      <c r="V468" s="66"/>
      <c r="W468" s="14"/>
      <c r="X468" s="27"/>
      <c r="Y468" s="29"/>
      <c r="Z468" s="14"/>
      <c r="AA468" s="27"/>
      <c r="AC468" s="14"/>
      <c r="AD468" s="27"/>
    </row>
    <row r="469" ht="14.25" customHeight="1">
      <c r="A469" s="14"/>
      <c r="B469" s="14"/>
      <c r="C469" s="27"/>
      <c r="D469" s="14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14"/>
      <c r="S469" s="14"/>
      <c r="T469" s="14"/>
      <c r="U469" s="14"/>
      <c r="V469" s="66"/>
      <c r="W469" s="14"/>
      <c r="X469" s="27"/>
      <c r="Y469" s="29"/>
      <c r="Z469" s="14"/>
      <c r="AA469" s="27"/>
      <c r="AC469" s="14"/>
      <c r="AD469" s="27"/>
    </row>
    <row r="470" ht="14.25" customHeight="1">
      <c r="A470" s="14"/>
      <c r="B470" s="14"/>
      <c r="C470" s="27"/>
      <c r="D470" s="14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14"/>
      <c r="S470" s="14"/>
      <c r="T470" s="14"/>
      <c r="U470" s="14"/>
      <c r="V470" s="66"/>
      <c r="W470" s="14"/>
      <c r="X470" s="27"/>
      <c r="Y470" s="29"/>
      <c r="Z470" s="14"/>
      <c r="AA470" s="27"/>
      <c r="AC470" s="14"/>
      <c r="AD470" s="27"/>
    </row>
    <row r="471" ht="14.25" customHeight="1">
      <c r="A471" s="14"/>
      <c r="B471" s="14"/>
      <c r="C471" s="27"/>
      <c r="D471" s="14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14"/>
      <c r="S471" s="14"/>
      <c r="T471" s="14"/>
      <c r="U471" s="14"/>
      <c r="V471" s="66"/>
      <c r="W471" s="14"/>
      <c r="X471" s="27"/>
      <c r="Y471" s="29"/>
      <c r="Z471" s="14"/>
      <c r="AA471" s="27"/>
      <c r="AC471" s="14"/>
      <c r="AD471" s="27"/>
    </row>
    <row r="472" ht="14.25" customHeight="1">
      <c r="A472" s="14"/>
      <c r="B472" s="14"/>
      <c r="C472" s="27"/>
      <c r="D472" s="14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14"/>
      <c r="S472" s="14"/>
      <c r="T472" s="14"/>
      <c r="U472" s="14"/>
      <c r="V472" s="66"/>
      <c r="W472" s="14"/>
      <c r="X472" s="27"/>
      <c r="Y472" s="29"/>
      <c r="Z472" s="14"/>
      <c r="AA472" s="27"/>
      <c r="AC472" s="14"/>
      <c r="AD472" s="27"/>
    </row>
    <row r="473" ht="14.25" customHeight="1">
      <c r="A473" s="14"/>
      <c r="B473" s="14"/>
      <c r="C473" s="27"/>
      <c r="D473" s="14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14"/>
      <c r="S473" s="14"/>
      <c r="T473" s="14"/>
      <c r="U473" s="14"/>
      <c r="V473" s="66"/>
      <c r="W473" s="14"/>
      <c r="X473" s="27"/>
      <c r="Y473" s="29"/>
      <c r="Z473" s="14"/>
      <c r="AA473" s="27"/>
      <c r="AC473" s="14"/>
      <c r="AD473" s="27"/>
    </row>
    <row r="474" ht="14.25" customHeight="1">
      <c r="A474" s="14"/>
      <c r="B474" s="14"/>
      <c r="C474" s="27"/>
      <c r="D474" s="14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14"/>
      <c r="S474" s="14"/>
      <c r="T474" s="14"/>
      <c r="U474" s="14"/>
      <c r="V474" s="66"/>
      <c r="W474" s="14"/>
      <c r="X474" s="27"/>
      <c r="Y474" s="29"/>
      <c r="Z474" s="14"/>
      <c r="AA474" s="27"/>
      <c r="AC474" s="14"/>
      <c r="AD474" s="27"/>
    </row>
    <row r="475" ht="14.25" customHeight="1">
      <c r="A475" s="14"/>
      <c r="B475" s="14"/>
      <c r="C475" s="27"/>
      <c r="D475" s="14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14"/>
      <c r="S475" s="14"/>
      <c r="T475" s="14"/>
      <c r="U475" s="14"/>
      <c r="V475" s="66"/>
      <c r="W475" s="14"/>
      <c r="X475" s="27"/>
      <c r="Y475" s="29"/>
      <c r="Z475" s="14"/>
      <c r="AA475" s="27"/>
      <c r="AC475" s="14"/>
      <c r="AD475" s="27"/>
    </row>
    <row r="476" ht="14.25" customHeight="1">
      <c r="A476" s="14"/>
      <c r="B476" s="14"/>
      <c r="C476" s="27"/>
      <c r="D476" s="14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14"/>
      <c r="S476" s="14"/>
      <c r="T476" s="14"/>
      <c r="U476" s="14"/>
      <c r="V476" s="66"/>
      <c r="W476" s="14"/>
      <c r="X476" s="27"/>
      <c r="Y476" s="29"/>
      <c r="Z476" s="14"/>
      <c r="AA476" s="27"/>
      <c r="AC476" s="14"/>
      <c r="AD476" s="27"/>
    </row>
    <row r="477" ht="14.25" customHeight="1">
      <c r="A477" s="14"/>
      <c r="B477" s="14"/>
      <c r="C477" s="27"/>
      <c r="D477" s="14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14"/>
      <c r="S477" s="14"/>
      <c r="T477" s="14"/>
      <c r="U477" s="14"/>
      <c r="V477" s="66"/>
      <c r="W477" s="14"/>
      <c r="X477" s="27"/>
      <c r="Y477" s="29"/>
      <c r="Z477" s="14"/>
      <c r="AA477" s="27"/>
      <c r="AC477" s="14"/>
      <c r="AD477" s="27"/>
    </row>
    <row r="478" ht="14.25" customHeight="1">
      <c r="A478" s="14"/>
      <c r="B478" s="14"/>
      <c r="C478" s="27"/>
      <c r="D478" s="14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14"/>
      <c r="S478" s="14"/>
      <c r="T478" s="14"/>
      <c r="U478" s="14"/>
      <c r="V478" s="66"/>
      <c r="W478" s="14"/>
      <c r="X478" s="27"/>
      <c r="Y478" s="29"/>
      <c r="Z478" s="14"/>
      <c r="AA478" s="27"/>
      <c r="AC478" s="14"/>
      <c r="AD478" s="27"/>
    </row>
    <row r="479" ht="14.25" customHeight="1">
      <c r="A479" s="14"/>
      <c r="B479" s="14"/>
      <c r="C479" s="27"/>
      <c r="D479" s="14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14"/>
      <c r="S479" s="14"/>
      <c r="T479" s="14"/>
      <c r="U479" s="14"/>
      <c r="V479" s="66"/>
      <c r="W479" s="14"/>
      <c r="X479" s="27"/>
      <c r="Y479" s="29"/>
      <c r="Z479" s="14"/>
      <c r="AA479" s="27"/>
      <c r="AC479" s="14"/>
      <c r="AD479" s="27"/>
    </row>
    <row r="480" ht="14.25" customHeight="1">
      <c r="A480" s="14"/>
      <c r="B480" s="14"/>
      <c r="C480" s="27"/>
      <c r="D480" s="14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14"/>
      <c r="S480" s="14"/>
      <c r="T480" s="14"/>
      <c r="U480" s="14"/>
      <c r="V480" s="66"/>
      <c r="W480" s="14"/>
      <c r="X480" s="27"/>
      <c r="Y480" s="29"/>
      <c r="Z480" s="14"/>
      <c r="AA480" s="27"/>
      <c r="AC480" s="14"/>
      <c r="AD480" s="27"/>
    </row>
    <row r="481" ht="14.25" customHeight="1">
      <c r="A481" s="14"/>
      <c r="B481" s="14"/>
      <c r="C481" s="27"/>
      <c r="D481" s="14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14"/>
      <c r="S481" s="14"/>
      <c r="T481" s="14"/>
      <c r="U481" s="14"/>
      <c r="V481" s="66"/>
      <c r="W481" s="14"/>
      <c r="X481" s="27"/>
      <c r="Y481" s="29"/>
      <c r="Z481" s="14"/>
      <c r="AA481" s="27"/>
      <c r="AC481" s="14"/>
      <c r="AD481" s="27"/>
    </row>
    <row r="482" ht="14.25" customHeight="1">
      <c r="A482" s="14"/>
      <c r="B482" s="14"/>
      <c r="C482" s="27"/>
      <c r="D482" s="14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14"/>
      <c r="S482" s="14"/>
      <c r="T482" s="14"/>
      <c r="U482" s="14"/>
      <c r="V482" s="66"/>
      <c r="W482" s="14"/>
      <c r="X482" s="27"/>
      <c r="Y482" s="29"/>
      <c r="Z482" s="14"/>
      <c r="AA482" s="27"/>
      <c r="AC482" s="14"/>
      <c r="AD482" s="27"/>
    </row>
    <row r="483" ht="14.25" customHeight="1">
      <c r="A483" s="14"/>
      <c r="B483" s="14"/>
      <c r="C483" s="27"/>
      <c r="D483" s="14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14"/>
      <c r="S483" s="14"/>
      <c r="T483" s="14"/>
      <c r="U483" s="14"/>
      <c r="V483" s="66"/>
      <c r="W483" s="14"/>
      <c r="X483" s="27"/>
      <c r="Y483" s="29"/>
      <c r="Z483" s="14"/>
      <c r="AA483" s="27"/>
      <c r="AC483" s="14"/>
      <c r="AD483" s="27"/>
    </row>
    <row r="484" ht="14.25" customHeight="1">
      <c r="A484" s="14"/>
      <c r="B484" s="14"/>
      <c r="C484" s="27"/>
      <c r="D484" s="14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14"/>
      <c r="S484" s="14"/>
      <c r="T484" s="14"/>
      <c r="U484" s="14"/>
      <c r="V484" s="66"/>
      <c r="W484" s="14"/>
      <c r="X484" s="27"/>
      <c r="Y484" s="29"/>
      <c r="Z484" s="14"/>
      <c r="AA484" s="27"/>
      <c r="AC484" s="14"/>
      <c r="AD484" s="27"/>
    </row>
    <row r="485" ht="14.25" customHeight="1">
      <c r="A485" s="14"/>
      <c r="B485" s="14"/>
      <c r="C485" s="27"/>
      <c r="D485" s="14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14"/>
      <c r="S485" s="14"/>
      <c r="T485" s="14"/>
      <c r="U485" s="14"/>
      <c r="V485" s="66"/>
      <c r="W485" s="14"/>
      <c r="X485" s="27"/>
      <c r="Y485" s="29"/>
      <c r="Z485" s="14"/>
      <c r="AA485" s="27"/>
      <c r="AC485" s="14"/>
      <c r="AD485" s="27"/>
    </row>
    <row r="486" ht="14.25" customHeight="1">
      <c r="A486" s="14"/>
      <c r="B486" s="14"/>
      <c r="C486" s="27"/>
      <c r="D486" s="14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14"/>
      <c r="S486" s="14"/>
      <c r="T486" s="14"/>
      <c r="U486" s="14"/>
      <c r="V486" s="66"/>
      <c r="W486" s="14"/>
      <c r="X486" s="27"/>
      <c r="Y486" s="29"/>
      <c r="Z486" s="14"/>
      <c r="AA486" s="27"/>
      <c r="AC486" s="14"/>
      <c r="AD486" s="27"/>
    </row>
    <row r="487" ht="14.25" customHeight="1">
      <c r="A487" s="14"/>
      <c r="B487" s="14"/>
      <c r="C487" s="27"/>
      <c r="D487" s="14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14"/>
      <c r="S487" s="14"/>
      <c r="T487" s="14"/>
      <c r="U487" s="14"/>
      <c r="V487" s="66"/>
      <c r="W487" s="14"/>
      <c r="X487" s="27"/>
      <c r="Y487" s="29"/>
      <c r="Z487" s="14"/>
      <c r="AA487" s="27"/>
      <c r="AC487" s="14"/>
      <c r="AD487" s="27"/>
    </row>
    <row r="488" ht="14.25" customHeight="1">
      <c r="A488" s="14"/>
      <c r="B488" s="14"/>
      <c r="C488" s="27"/>
      <c r="D488" s="14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14"/>
      <c r="S488" s="14"/>
      <c r="T488" s="14"/>
      <c r="U488" s="14"/>
      <c r="V488" s="66"/>
      <c r="W488" s="14"/>
      <c r="X488" s="27"/>
      <c r="Y488" s="29"/>
      <c r="Z488" s="14"/>
      <c r="AA488" s="27"/>
      <c r="AC488" s="14"/>
      <c r="AD488" s="27"/>
    </row>
    <row r="489" ht="14.25" customHeight="1">
      <c r="A489" s="14"/>
      <c r="B489" s="14"/>
      <c r="C489" s="27"/>
      <c r="D489" s="14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14"/>
      <c r="S489" s="14"/>
      <c r="T489" s="14"/>
      <c r="U489" s="14"/>
      <c r="V489" s="66"/>
      <c r="W489" s="14"/>
      <c r="X489" s="27"/>
      <c r="Y489" s="29"/>
      <c r="Z489" s="14"/>
      <c r="AA489" s="27"/>
      <c r="AC489" s="14"/>
      <c r="AD489" s="27"/>
    </row>
    <row r="490" ht="14.25" customHeight="1">
      <c r="A490" s="14"/>
      <c r="B490" s="14"/>
      <c r="C490" s="27"/>
      <c r="D490" s="14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14"/>
      <c r="S490" s="14"/>
      <c r="T490" s="14"/>
      <c r="U490" s="14"/>
      <c r="V490" s="66"/>
      <c r="W490" s="14"/>
      <c r="X490" s="27"/>
      <c r="Y490" s="29"/>
      <c r="Z490" s="14"/>
      <c r="AA490" s="27"/>
      <c r="AC490" s="14"/>
      <c r="AD490" s="27"/>
    </row>
    <row r="491" ht="14.25" customHeight="1">
      <c r="A491" s="14"/>
      <c r="B491" s="14"/>
      <c r="C491" s="27"/>
      <c r="D491" s="14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14"/>
      <c r="S491" s="14"/>
      <c r="T491" s="14"/>
      <c r="U491" s="14"/>
      <c r="V491" s="66"/>
      <c r="W491" s="14"/>
      <c r="X491" s="27"/>
      <c r="Y491" s="29"/>
      <c r="Z491" s="14"/>
      <c r="AA491" s="27"/>
      <c r="AC491" s="14"/>
      <c r="AD491" s="27"/>
    </row>
    <row r="492" ht="14.25" customHeight="1">
      <c r="A492" s="14"/>
      <c r="B492" s="14"/>
      <c r="C492" s="27"/>
      <c r="D492" s="14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14"/>
      <c r="S492" s="14"/>
      <c r="T492" s="14"/>
      <c r="U492" s="14"/>
      <c r="V492" s="66"/>
      <c r="W492" s="14"/>
      <c r="X492" s="27"/>
      <c r="Y492" s="29"/>
      <c r="Z492" s="14"/>
      <c r="AA492" s="27"/>
      <c r="AC492" s="14"/>
      <c r="AD492" s="27"/>
    </row>
    <row r="493" ht="14.25" customHeight="1">
      <c r="A493" s="14"/>
      <c r="B493" s="14"/>
      <c r="C493" s="27"/>
      <c r="D493" s="14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14"/>
      <c r="S493" s="14"/>
      <c r="T493" s="14"/>
      <c r="U493" s="14"/>
      <c r="V493" s="66"/>
      <c r="W493" s="14"/>
      <c r="X493" s="27"/>
      <c r="Y493" s="29"/>
      <c r="Z493" s="14"/>
      <c r="AA493" s="27"/>
      <c r="AC493" s="14"/>
      <c r="AD493" s="27"/>
    </row>
    <row r="494" ht="14.25" customHeight="1">
      <c r="A494" s="14"/>
      <c r="B494" s="14"/>
      <c r="C494" s="27"/>
      <c r="D494" s="14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14"/>
      <c r="S494" s="14"/>
      <c r="T494" s="14"/>
      <c r="U494" s="14"/>
      <c r="V494" s="66"/>
      <c r="W494" s="14"/>
      <c r="X494" s="27"/>
      <c r="Y494" s="29"/>
      <c r="Z494" s="14"/>
      <c r="AA494" s="27"/>
      <c r="AC494" s="14"/>
      <c r="AD494" s="27"/>
    </row>
    <row r="495" ht="14.25" customHeight="1">
      <c r="A495" s="14"/>
      <c r="B495" s="14"/>
      <c r="C495" s="27"/>
      <c r="D495" s="14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14"/>
      <c r="S495" s="14"/>
      <c r="T495" s="14"/>
      <c r="U495" s="14"/>
      <c r="V495" s="66"/>
      <c r="W495" s="14"/>
      <c r="X495" s="27"/>
      <c r="Y495" s="29"/>
      <c r="Z495" s="14"/>
      <c r="AA495" s="27"/>
      <c r="AC495" s="14"/>
      <c r="AD495" s="27"/>
    </row>
    <row r="496" ht="14.25" customHeight="1">
      <c r="A496" s="14"/>
      <c r="B496" s="14"/>
      <c r="C496" s="27"/>
      <c r="D496" s="14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14"/>
      <c r="S496" s="14"/>
      <c r="T496" s="14"/>
      <c r="U496" s="14"/>
      <c r="V496" s="66"/>
      <c r="W496" s="14"/>
      <c r="X496" s="27"/>
      <c r="Y496" s="29"/>
      <c r="Z496" s="14"/>
      <c r="AA496" s="27"/>
      <c r="AC496" s="14"/>
      <c r="AD496" s="27"/>
    </row>
    <row r="497" ht="14.25" customHeight="1">
      <c r="A497" s="14"/>
      <c r="B497" s="14"/>
      <c r="C497" s="27"/>
      <c r="D497" s="14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14"/>
      <c r="S497" s="14"/>
      <c r="T497" s="14"/>
      <c r="U497" s="14"/>
      <c r="V497" s="66"/>
      <c r="W497" s="14"/>
      <c r="X497" s="27"/>
      <c r="Y497" s="29"/>
      <c r="Z497" s="14"/>
      <c r="AA497" s="27"/>
      <c r="AC497" s="14"/>
      <c r="AD497" s="27"/>
    </row>
    <row r="498" ht="14.25" customHeight="1">
      <c r="A498" s="14"/>
      <c r="B498" s="14"/>
      <c r="C498" s="27"/>
      <c r="D498" s="14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14"/>
      <c r="S498" s="14"/>
      <c r="T498" s="14"/>
      <c r="U498" s="14"/>
      <c r="V498" s="66"/>
      <c r="W498" s="14"/>
      <c r="X498" s="27"/>
      <c r="Y498" s="29"/>
      <c r="Z498" s="14"/>
      <c r="AA498" s="27"/>
      <c r="AC498" s="14"/>
      <c r="AD498" s="27"/>
    </row>
    <row r="499" ht="14.25" customHeight="1">
      <c r="A499" s="14"/>
      <c r="B499" s="14"/>
      <c r="C499" s="27"/>
      <c r="D499" s="14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14"/>
      <c r="S499" s="14"/>
      <c r="T499" s="14"/>
      <c r="U499" s="14"/>
      <c r="V499" s="66"/>
      <c r="W499" s="14"/>
      <c r="X499" s="27"/>
      <c r="Y499" s="29"/>
      <c r="Z499" s="14"/>
      <c r="AA499" s="27"/>
      <c r="AC499" s="14"/>
      <c r="AD499" s="27"/>
    </row>
    <row r="500" ht="14.25" customHeight="1">
      <c r="A500" s="14"/>
      <c r="B500" s="14"/>
      <c r="C500" s="27"/>
      <c r="D500" s="14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14"/>
      <c r="S500" s="14"/>
      <c r="T500" s="14"/>
      <c r="U500" s="14"/>
      <c r="V500" s="66"/>
      <c r="W500" s="14"/>
      <c r="X500" s="27"/>
      <c r="Y500" s="29"/>
      <c r="Z500" s="14"/>
      <c r="AA500" s="27"/>
      <c r="AC500" s="14"/>
      <c r="AD500" s="27"/>
    </row>
    <row r="501" ht="14.25" customHeight="1">
      <c r="A501" s="14"/>
      <c r="B501" s="14"/>
      <c r="C501" s="27"/>
      <c r="D501" s="14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14"/>
      <c r="S501" s="14"/>
      <c r="T501" s="14"/>
      <c r="U501" s="14"/>
      <c r="V501" s="66"/>
      <c r="W501" s="14"/>
      <c r="X501" s="27"/>
      <c r="Y501" s="29"/>
      <c r="Z501" s="14"/>
      <c r="AA501" s="27"/>
      <c r="AC501" s="14"/>
      <c r="AD501" s="27"/>
    </row>
    <row r="502" ht="14.25" customHeight="1">
      <c r="A502" s="14"/>
      <c r="B502" s="14"/>
      <c r="C502" s="27"/>
      <c r="D502" s="14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14"/>
      <c r="S502" s="14"/>
      <c r="T502" s="14"/>
      <c r="U502" s="14"/>
      <c r="V502" s="66"/>
      <c r="W502" s="14"/>
      <c r="X502" s="27"/>
      <c r="Y502" s="29"/>
      <c r="Z502" s="14"/>
      <c r="AA502" s="27"/>
      <c r="AC502" s="14"/>
      <c r="AD502" s="27"/>
    </row>
    <row r="503" ht="14.25" customHeight="1">
      <c r="A503" s="14"/>
      <c r="B503" s="14"/>
      <c r="C503" s="27"/>
      <c r="D503" s="14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14"/>
      <c r="S503" s="14"/>
      <c r="T503" s="14"/>
      <c r="U503" s="14"/>
      <c r="V503" s="66"/>
      <c r="W503" s="14"/>
      <c r="X503" s="27"/>
      <c r="Y503" s="29"/>
      <c r="Z503" s="14"/>
      <c r="AA503" s="27"/>
      <c r="AC503" s="14"/>
      <c r="AD503" s="27"/>
    </row>
    <row r="504" ht="14.25" customHeight="1">
      <c r="A504" s="14"/>
      <c r="B504" s="14"/>
      <c r="C504" s="27"/>
      <c r="D504" s="14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14"/>
      <c r="S504" s="14"/>
      <c r="T504" s="14"/>
      <c r="U504" s="14"/>
      <c r="V504" s="66"/>
      <c r="W504" s="14"/>
      <c r="X504" s="27"/>
      <c r="Y504" s="29"/>
      <c r="Z504" s="14"/>
      <c r="AA504" s="27"/>
      <c r="AC504" s="14"/>
      <c r="AD504" s="27"/>
    </row>
    <row r="505" ht="14.25" customHeight="1">
      <c r="A505" s="14"/>
      <c r="B505" s="14"/>
      <c r="C505" s="27"/>
      <c r="D505" s="14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14"/>
      <c r="S505" s="14"/>
      <c r="T505" s="14"/>
      <c r="U505" s="14"/>
      <c r="V505" s="66"/>
      <c r="W505" s="14"/>
      <c r="X505" s="27"/>
      <c r="Y505" s="29"/>
      <c r="Z505" s="14"/>
      <c r="AA505" s="27"/>
      <c r="AC505" s="14"/>
      <c r="AD505" s="27"/>
    </row>
    <row r="506" ht="14.25" customHeight="1">
      <c r="A506" s="14"/>
      <c r="B506" s="14"/>
      <c r="C506" s="27"/>
      <c r="D506" s="14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14"/>
      <c r="S506" s="14"/>
      <c r="T506" s="14"/>
      <c r="U506" s="14"/>
      <c r="V506" s="66"/>
      <c r="W506" s="14"/>
      <c r="X506" s="27"/>
      <c r="Y506" s="29"/>
      <c r="Z506" s="14"/>
      <c r="AA506" s="27"/>
      <c r="AC506" s="14"/>
      <c r="AD506" s="27"/>
    </row>
    <row r="507" ht="14.25" customHeight="1">
      <c r="A507" s="14"/>
      <c r="B507" s="14"/>
      <c r="C507" s="27"/>
      <c r="D507" s="14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14"/>
      <c r="S507" s="14"/>
      <c r="T507" s="14"/>
      <c r="U507" s="14"/>
      <c r="V507" s="66"/>
      <c r="W507" s="14"/>
      <c r="X507" s="27"/>
      <c r="Y507" s="29"/>
      <c r="Z507" s="14"/>
      <c r="AA507" s="27"/>
      <c r="AC507" s="14"/>
      <c r="AD507" s="27"/>
    </row>
    <row r="508" ht="14.25" customHeight="1">
      <c r="A508" s="14"/>
      <c r="B508" s="14"/>
      <c r="C508" s="27"/>
      <c r="D508" s="14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14"/>
      <c r="S508" s="14"/>
      <c r="T508" s="14"/>
      <c r="U508" s="14"/>
      <c r="V508" s="66"/>
      <c r="W508" s="14"/>
      <c r="X508" s="27"/>
      <c r="Y508" s="29"/>
      <c r="Z508" s="14"/>
      <c r="AA508" s="27"/>
      <c r="AC508" s="14"/>
      <c r="AD508" s="27"/>
    </row>
    <row r="509" ht="14.25" customHeight="1">
      <c r="A509" s="14"/>
      <c r="B509" s="14"/>
      <c r="C509" s="27"/>
      <c r="D509" s="14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4"/>
      <c r="S509" s="14"/>
      <c r="T509" s="14"/>
      <c r="U509" s="14"/>
      <c r="V509" s="66"/>
      <c r="W509" s="14"/>
      <c r="X509" s="27"/>
      <c r="Y509" s="29"/>
      <c r="Z509" s="14"/>
      <c r="AA509" s="27"/>
      <c r="AC509" s="14"/>
      <c r="AD509" s="27"/>
    </row>
    <row r="510" ht="14.25" customHeight="1">
      <c r="A510" s="14"/>
      <c r="B510" s="14"/>
      <c r="C510" s="27"/>
      <c r="D510" s="14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14"/>
      <c r="S510" s="14"/>
      <c r="T510" s="14"/>
      <c r="U510" s="14"/>
      <c r="V510" s="66"/>
      <c r="W510" s="14"/>
      <c r="X510" s="27"/>
      <c r="Y510" s="29"/>
      <c r="Z510" s="14"/>
      <c r="AA510" s="27"/>
      <c r="AC510" s="14"/>
      <c r="AD510" s="27"/>
    </row>
    <row r="511" ht="14.25" customHeight="1">
      <c r="A511" s="14"/>
      <c r="B511" s="14"/>
      <c r="C511" s="27"/>
      <c r="D511" s="14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14"/>
      <c r="S511" s="14"/>
      <c r="T511" s="14"/>
      <c r="U511" s="14"/>
      <c r="V511" s="66"/>
      <c r="W511" s="14"/>
      <c r="X511" s="27"/>
      <c r="Y511" s="29"/>
      <c r="Z511" s="14"/>
      <c r="AA511" s="27"/>
      <c r="AC511" s="14"/>
      <c r="AD511" s="27"/>
    </row>
    <row r="512" ht="14.25" customHeight="1">
      <c r="A512" s="14"/>
      <c r="B512" s="14"/>
      <c r="C512" s="27"/>
      <c r="D512" s="14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14"/>
      <c r="S512" s="14"/>
      <c r="T512" s="14"/>
      <c r="U512" s="14"/>
      <c r="V512" s="66"/>
      <c r="W512" s="14"/>
      <c r="X512" s="27"/>
      <c r="Y512" s="29"/>
      <c r="Z512" s="14"/>
      <c r="AA512" s="27"/>
      <c r="AC512" s="14"/>
      <c r="AD512" s="27"/>
    </row>
    <row r="513" ht="14.25" customHeight="1">
      <c r="A513" s="14"/>
      <c r="B513" s="14"/>
      <c r="C513" s="27"/>
      <c r="D513" s="14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14"/>
      <c r="S513" s="14"/>
      <c r="T513" s="14"/>
      <c r="U513" s="14"/>
      <c r="V513" s="66"/>
      <c r="W513" s="14"/>
      <c r="X513" s="27"/>
      <c r="Y513" s="29"/>
      <c r="Z513" s="14"/>
      <c r="AA513" s="27"/>
      <c r="AC513" s="14"/>
      <c r="AD513" s="27"/>
    </row>
    <row r="514" ht="14.25" customHeight="1">
      <c r="A514" s="14"/>
      <c r="B514" s="14"/>
      <c r="C514" s="27"/>
      <c r="D514" s="14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14"/>
      <c r="S514" s="14"/>
      <c r="T514" s="14"/>
      <c r="U514" s="14"/>
      <c r="V514" s="66"/>
      <c r="W514" s="14"/>
      <c r="X514" s="27"/>
      <c r="Y514" s="29"/>
      <c r="Z514" s="14"/>
      <c r="AA514" s="27"/>
      <c r="AC514" s="14"/>
      <c r="AD514" s="27"/>
    </row>
    <row r="515" ht="14.25" customHeight="1">
      <c r="A515" s="14"/>
      <c r="B515" s="14"/>
      <c r="C515" s="27"/>
      <c r="D515" s="14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14"/>
      <c r="S515" s="14"/>
      <c r="T515" s="14"/>
      <c r="U515" s="14"/>
      <c r="V515" s="66"/>
      <c r="W515" s="14"/>
      <c r="X515" s="27"/>
      <c r="Y515" s="29"/>
      <c r="Z515" s="14"/>
      <c r="AA515" s="27"/>
      <c r="AC515" s="14"/>
      <c r="AD515" s="27"/>
    </row>
    <row r="516" ht="14.25" customHeight="1">
      <c r="A516" s="14"/>
      <c r="B516" s="14"/>
      <c r="C516" s="27"/>
      <c r="D516" s="14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14"/>
      <c r="S516" s="14"/>
      <c r="T516" s="14"/>
      <c r="U516" s="14"/>
      <c r="V516" s="66"/>
      <c r="W516" s="14"/>
      <c r="X516" s="27"/>
      <c r="Y516" s="29"/>
      <c r="Z516" s="14"/>
      <c r="AA516" s="27"/>
      <c r="AC516" s="14"/>
      <c r="AD516" s="27"/>
    </row>
    <row r="517" ht="14.25" customHeight="1">
      <c r="A517" s="14"/>
      <c r="B517" s="14"/>
      <c r="C517" s="27"/>
      <c r="D517" s="14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14"/>
      <c r="S517" s="14"/>
      <c r="T517" s="14"/>
      <c r="U517" s="14"/>
      <c r="V517" s="66"/>
      <c r="W517" s="14"/>
      <c r="X517" s="27"/>
      <c r="Y517" s="29"/>
      <c r="Z517" s="14"/>
      <c r="AA517" s="27"/>
      <c r="AC517" s="14"/>
      <c r="AD517" s="27"/>
    </row>
    <row r="518" ht="14.25" customHeight="1">
      <c r="A518" s="14"/>
      <c r="B518" s="14"/>
      <c r="C518" s="27"/>
      <c r="D518" s="14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14"/>
      <c r="S518" s="14"/>
      <c r="T518" s="14"/>
      <c r="U518" s="14"/>
      <c r="V518" s="66"/>
      <c r="W518" s="14"/>
      <c r="X518" s="27"/>
      <c r="Y518" s="29"/>
      <c r="Z518" s="14"/>
      <c r="AA518" s="27"/>
      <c r="AC518" s="14"/>
      <c r="AD518" s="27"/>
    </row>
    <row r="519" ht="14.25" customHeight="1">
      <c r="A519" s="14"/>
      <c r="B519" s="14"/>
      <c r="C519" s="27"/>
      <c r="D519" s="14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14"/>
      <c r="S519" s="14"/>
      <c r="T519" s="14"/>
      <c r="U519" s="14"/>
      <c r="V519" s="66"/>
      <c r="W519" s="14"/>
      <c r="X519" s="27"/>
      <c r="Y519" s="29"/>
      <c r="Z519" s="14"/>
      <c r="AA519" s="27"/>
      <c r="AC519" s="14"/>
      <c r="AD519" s="27"/>
    </row>
    <row r="520" ht="14.25" customHeight="1">
      <c r="A520" s="14"/>
      <c r="B520" s="14"/>
      <c r="C520" s="27"/>
      <c r="D520" s="14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14"/>
      <c r="S520" s="14"/>
      <c r="T520" s="14"/>
      <c r="U520" s="14"/>
      <c r="V520" s="66"/>
      <c r="W520" s="14"/>
      <c r="X520" s="27"/>
      <c r="Y520" s="29"/>
      <c r="Z520" s="14"/>
      <c r="AA520" s="27"/>
      <c r="AC520" s="14"/>
      <c r="AD520" s="27"/>
    </row>
    <row r="521" ht="14.25" customHeight="1">
      <c r="A521" s="14"/>
      <c r="B521" s="14"/>
      <c r="C521" s="27"/>
      <c r="D521" s="14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14"/>
      <c r="S521" s="14"/>
      <c r="T521" s="14"/>
      <c r="U521" s="14"/>
      <c r="V521" s="66"/>
      <c r="W521" s="14"/>
      <c r="X521" s="27"/>
      <c r="Y521" s="29"/>
      <c r="Z521" s="14"/>
      <c r="AA521" s="27"/>
      <c r="AC521" s="14"/>
      <c r="AD521" s="27"/>
    </row>
    <row r="522" ht="14.25" customHeight="1">
      <c r="A522" s="14"/>
      <c r="B522" s="14"/>
      <c r="C522" s="27"/>
      <c r="D522" s="14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14"/>
      <c r="S522" s="14"/>
      <c r="T522" s="14"/>
      <c r="U522" s="14"/>
      <c r="V522" s="66"/>
      <c r="W522" s="14"/>
      <c r="X522" s="27"/>
      <c r="Y522" s="29"/>
      <c r="Z522" s="14"/>
      <c r="AA522" s="27"/>
      <c r="AC522" s="14"/>
      <c r="AD522" s="27"/>
    </row>
    <row r="523" ht="14.25" customHeight="1">
      <c r="A523" s="14"/>
      <c r="B523" s="14"/>
      <c r="C523" s="27"/>
      <c r="D523" s="14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14"/>
      <c r="S523" s="14"/>
      <c r="T523" s="14"/>
      <c r="U523" s="14"/>
      <c r="V523" s="66"/>
      <c r="W523" s="14"/>
      <c r="X523" s="27"/>
      <c r="Y523" s="29"/>
      <c r="Z523" s="14"/>
      <c r="AA523" s="27"/>
      <c r="AC523" s="14"/>
      <c r="AD523" s="27"/>
    </row>
    <row r="524" ht="14.25" customHeight="1">
      <c r="A524" s="14"/>
      <c r="B524" s="14"/>
      <c r="C524" s="27"/>
      <c r="D524" s="14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14"/>
      <c r="S524" s="14"/>
      <c r="T524" s="14"/>
      <c r="U524" s="14"/>
      <c r="V524" s="66"/>
      <c r="W524" s="14"/>
      <c r="X524" s="27"/>
      <c r="Y524" s="29"/>
      <c r="Z524" s="14"/>
      <c r="AA524" s="27"/>
      <c r="AC524" s="14"/>
      <c r="AD524" s="27"/>
    </row>
    <row r="525" ht="14.25" customHeight="1">
      <c r="A525" s="14"/>
      <c r="B525" s="14"/>
      <c r="C525" s="27"/>
      <c r="D525" s="14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14"/>
      <c r="S525" s="14"/>
      <c r="T525" s="14"/>
      <c r="U525" s="14"/>
      <c r="V525" s="66"/>
      <c r="W525" s="14"/>
      <c r="X525" s="27"/>
      <c r="Y525" s="29"/>
      <c r="Z525" s="14"/>
      <c r="AA525" s="27"/>
      <c r="AC525" s="14"/>
      <c r="AD525" s="27"/>
    </row>
    <row r="526" ht="14.25" customHeight="1">
      <c r="A526" s="14"/>
      <c r="B526" s="14"/>
      <c r="C526" s="27"/>
      <c r="D526" s="14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14"/>
      <c r="S526" s="14"/>
      <c r="T526" s="14"/>
      <c r="U526" s="14"/>
      <c r="V526" s="66"/>
      <c r="W526" s="14"/>
      <c r="X526" s="27"/>
      <c r="Y526" s="29"/>
      <c r="Z526" s="14"/>
      <c r="AA526" s="27"/>
      <c r="AC526" s="14"/>
      <c r="AD526" s="27"/>
    </row>
    <row r="527" ht="14.25" customHeight="1">
      <c r="A527" s="14"/>
      <c r="B527" s="14"/>
      <c r="C527" s="27"/>
      <c r="D527" s="14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14"/>
      <c r="S527" s="14"/>
      <c r="T527" s="14"/>
      <c r="U527" s="14"/>
      <c r="V527" s="66"/>
      <c r="W527" s="14"/>
      <c r="X527" s="27"/>
      <c r="Y527" s="29"/>
      <c r="Z527" s="14"/>
      <c r="AA527" s="27"/>
      <c r="AC527" s="14"/>
      <c r="AD527" s="27"/>
    </row>
    <row r="528" ht="14.25" customHeight="1">
      <c r="A528" s="14"/>
      <c r="B528" s="14"/>
      <c r="C528" s="27"/>
      <c r="D528" s="14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14"/>
      <c r="S528" s="14"/>
      <c r="T528" s="14"/>
      <c r="U528" s="14"/>
      <c r="V528" s="66"/>
      <c r="W528" s="14"/>
      <c r="X528" s="27"/>
      <c r="Y528" s="29"/>
      <c r="Z528" s="14"/>
      <c r="AA528" s="27"/>
      <c r="AC528" s="14"/>
      <c r="AD528" s="27"/>
    </row>
    <row r="529" ht="14.25" customHeight="1">
      <c r="A529" s="14"/>
      <c r="B529" s="14"/>
      <c r="C529" s="27"/>
      <c r="D529" s="14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14"/>
      <c r="S529" s="14"/>
      <c r="T529" s="14"/>
      <c r="U529" s="14"/>
      <c r="V529" s="66"/>
      <c r="W529" s="14"/>
      <c r="X529" s="27"/>
      <c r="Y529" s="29"/>
      <c r="Z529" s="14"/>
      <c r="AA529" s="27"/>
      <c r="AC529" s="14"/>
      <c r="AD529" s="27"/>
    </row>
    <row r="530" ht="14.25" customHeight="1">
      <c r="A530" s="14"/>
      <c r="B530" s="14"/>
      <c r="C530" s="27"/>
      <c r="D530" s="14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14"/>
      <c r="S530" s="14"/>
      <c r="T530" s="14"/>
      <c r="U530" s="14"/>
      <c r="V530" s="66"/>
      <c r="W530" s="14"/>
      <c r="X530" s="27"/>
      <c r="Y530" s="29"/>
      <c r="Z530" s="14"/>
      <c r="AA530" s="27"/>
      <c r="AC530" s="14"/>
      <c r="AD530" s="27"/>
    </row>
    <row r="531" ht="14.25" customHeight="1">
      <c r="A531" s="14"/>
      <c r="B531" s="14"/>
      <c r="C531" s="27"/>
      <c r="D531" s="14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14"/>
      <c r="S531" s="14"/>
      <c r="T531" s="14"/>
      <c r="U531" s="14"/>
      <c r="V531" s="66"/>
      <c r="W531" s="14"/>
      <c r="X531" s="27"/>
      <c r="Y531" s="29"/>
      <c r="Z531" s="14"/>
      <c r="AA531" s="27"/>
      <c r="AC531" s="14"/>
      <c r="AD531" s="27"/>
    </row>
    <row r="532" ht="14.25" customHeight="1">
      <c r="A532" s="14"/>
      <c r="B532" s="14"/>
      <c r="C532" s="27"/>
      <c r="D532" s="14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14"/>
      <c r="S532" s="14"/>
      <c r="T532" s="14"/>
      <c r="U532" s="14"/>
      <c r="V532" s="66"/>
      <c r="W532" s="14"/>
      <c r="X532" s="27"/>
      <c r="Y532" s="29"/>
      <c r="Z532" s="14"/>
      <c r="AA532" s="27"/>
      <c r="AC532" s="14"/>
      <c r="AD532" s="27"/>
    </row>
    <row r="533" ht="14.25" customHeight="1">
      <c r="A533" s="14"/>
      <c r="B533" s="14"/>
      <c r="C533" s="27"/>
      <c r="D533" s="14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14"/>
      <c r="S533" s="14"/>
      <c r="T533" s="14"/>
      <c r="U533" s="14"/>
      <c r="V533" s="66"/>
      <c r="W533" s="14"/>
      <c r="X533" s="27"/>
      <c r="Y533" s="29"/>
      <c r="Z533" s="14"/>
      <c r="AA533" s="27"/>
      <c r="AC533" s="14"/>
      <c r="AD533" s="27"/>
    </row>
    <row r="534" ht="14.25" customHeight="1">
      <c r="A534" s="14"/>
      <c r="B534" s="14"/>
      <c r="C534" s="27"/>
      <c r="D534" s="14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14"/>
      <c r="S534" s="14"/>
      <c r="T534" s="14"/>
      <c r="U534" s="14"/>
      <c r="V534" s="66"/>
      <c r="W534" s="14"/>
      <c r="X534" s="27"/>
      <c r="Y534" s="29"/>
      <c r="Z534" s="14"/>
      <c r="AA534" s="27"/>
      <c r="AC534" s="14"/>
      <c r="AD534" s="27"/>
    </row>
    <row r="535" ht="14.25" customHeight="1">
      <c r="A535" s="14"/>
      <c r="B535" s="14"/>
      <c r="C535" s="27"/>
      <c r="D535" s="14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14"/>
      <c r="S535" s="14"/>
      <c r="T535" s="14"/>
      <c r="U535" s="14"/>
      <c r="V535" s="66"/>
      <c r="W535" s="14"/>
      <c r="X535" s="27"/>
      <c r="Y535" s="29"/>
      <c r="Z535" s="14"/>
      <c r="AA535" s="27"/>
      <c r="AC535" s="14"/>
      <c r="AD535" s="27"/>
    </row>
    <row r="536" ht="14.25" customHeight="1">
      <c r="A536" s="14"/>
      <c r="B536" s="14"/>
      <c r="C536" s="27"/>
      <c r="D536" s="14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14"/>
      <c r="S536" s="14"/>
      <c r="T536" s="14"/>
      <c r="U536" s="14"/>
      <c r="V536" s="66"/>
      <c r="W536" s="14"/>
      <c r="X536" s="27"/>
      <c r="Y536" s="29"/>
      <c r="Z536" s="14"/>
      <c r="AA536" s="27"/>
      <c r="AC536" s="14"/>
      <c r="AD536" s="27"/>
    </row>
    <row r="537" ht="14.25" customHeight="1">
      <c r="A537" s="14"/>
      <c r="B537" s="14"/>
      <c r="C537" s="27"/>
      <c r="D537" s="14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14"/>
      <c r="S537" s="14"/>
      <c r="T537" s="14"/>
      <c r="U537" s="14"/>
      <c r="V537" s="66"/>
      <c r="W537" s="14"/>
      <c r="X537" s="27"/>
      <c r="Y537" s="29"/>
      <c r="Z537" s="14"/>
      <c r="AA537" s="27"/>
      <c r="AC537" s="14"/>
      <c r="AD537" s="27"/>
    </row>
    <row r="538" ht="14.25" customHeight="1">
      <c r="A538" s="14"/>
      <c r="B538" s="14"/>
      <c r="C538" s="27"/>
      <c r="D538" s="14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14"/>
      <c r="S538" s="14"/>
      <c r="T538" s="14"/>
      <c r="U538" s="14"/>
      <c r="V538" s="66"/>
      <c r="W538" s="14"/>
      <c r="X538" s="27"/>
      <c r="Y538" s="29"/>
      <c r="Z538" s="14"/>
      <c r="AA538" s="27"/>
      <c r="AC538" s="14"/>
      <c r="AD538" s="27"/>
    </row>
    <row r="539" ht="14.25" customHeight="1">
      <c r="A539" s="14"/>
      <c r="B539" s="14"/>
      <c r="C539" s="27"/>
      <c r="D539" s="14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14"/>
      <c r="S539" s="14"/>
      <c r="T539" s="14"/>
      <c r="U539" s="14"/>
      <c r="V539" s="66"/>
      <c r="W539" s="14"/>
      <c r="X539" s="27"/>
      <c r="Y539" s="29"/>
      <c r="Z539" s="14"/>
      <c r="AA539" s="27"/>
      <c r="AC539" s="14"/>
      <c r="AD539" s="27"/>
    </row>
    <row r="540" ht="14.25" customHeight="1">
      <c r="A540" s="14"/>
      <c r="B540" s="14"/>
      <c r="C540" s="27"/>
      <c r="D540" s="14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14"/>
      <c r="S540" s="14"/>
      <c r="T540" s="14"/>
      <c r="U540" s="14"/>
      <c r="V540" s="66"/>
      <c r="W540" s="14"/>
      <c r="X540" s="27"/>
      <c r="Y540" s="29"/>
      <c r="Z540" s="14"/>
      <c r="AA540" s="27"/>
      <c r="AC540" s="14"/>
      <c r="AD540" s="27"/>
    </row>
    <row r="541" ht="14.25" customHeight="1">
      <c r="A541" s="14"/>
      <c r="B541" s="14"/>
      <c r="C541" s="27"/>
      <c r="D541" s="14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14"/>
      <c r="S541" s="14"/>
      <c r="T541" s="14"/>
      <c r="U541" s="14"/>
      <c r="V541" s="66"/>
      <c r="W541" s="14"/>
      <c r="X541" s="27"/>
      <c r="Y541" s="29"/>
      <c r="Z541" s="14"/>
      <c r="AA541" s="27"/>
      <c r="AC541" s="14"/>
      <c r="AD541" s="27"/>
    </row>
    <row r="542" ht="14.25" customHeight="1">
      <c r="A542" s="14"/>
      <c r="B542" s="14"/>
      <c r="C542" s="27"/>
      <c r="D542" s="14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14"/>
      <c r="S542" s="14"/>
      <c r="T542" s="14"/>
      <c r="U542" s="14"/>
      <c r="V542" s="66"/>
      <c r="W542" s="14"/>
      <c r="X542" s="27"/>
      <c r="Y542" s="29"/>
      <c r="Z542" s="14"/>
      <c r="AA542" s="27"/>
      <c r="AC542" s="14"/>
      <c r="AD542" s="27"/>
    </row>
    <row r="543" ht="14.25" customHeight="1">
      <c r="A543" s="14"/>
      <c r="B543" s="14"/>
      <c r="C543" s="27"/>
      <c r="D543" s="14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14"/>
      <c r="S543" s="14"/>
      <c r="T543" s="14"/>
      <c r="U543" s="14"/>
      <c r="V543" s="66"/>
      <c r="W543" s="14"/>
      <c r="X543" s="27"/>
      <c r="Y543" s="29"/>
      <c r="Z543" s="14"/>
      <c r="AA543" s="27"/>
      <c r="AC543" s="14"/>
      <c r="AD543" s="27"/>
    </row>
    <row r="544" ht="14.25" customHeight="1">
      <c r="A544" s="14"/>
      <c r="B544" s="14"/>
      <c r="C544" s="27"/>
      <c r="D544" s="14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14"/>
      <c r="S544" s="14"/>
      <c r="T544" s="14"/>
      <c r="U544" s="14"/>
      <c r="V544" s="66"/>
      <c r="W544" s="14"/>
      <c r="X544" s="27"/>
      <c r="Y544" s="29"/>
      <c r="Z544" s="14"/>
      <c r="AA544" s="27"/>
      <c r="AC544" s="14"/>
      <c r="AD544" s="27"/>
    </row>
    <row r="545" ht="14.25" customHeight="1">
      <c r="A545" s="14"/>
      <c r="B545" s="14"/>
      <c r="C545" s="27"/>
      <c r="D545" s="14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14"/>
      <c r="S545" s="14"/>
      <c r="T545" s="14"/>
      <c r="U545" s="14"/>
      <c r="V545" s="66"/>
      <c r="W545" s="14"/>
      <c r="X545" s="27"/>
      <c r="Y545" s="29"/>
      <c r="Z545" s="14"/>
      <c r="AA545" s="27"/>
      <c r="AC545" s="14"/>
      <c r="AD545" s="27"/>
    </row>
    <row r="546" ht="14.25" customHeight="1">
      <c r="A546" s="14"/>
      <c r="B546" s="14"/>
      <c r="C546" s="27"/>
      <c r="D546" s="14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14"/>
      <c r="S546" s="14"/>
      <c r="T546" s="14"/>
      <c r="U546" s="14"/>
      <c r="V546" s="66"/>
      <c r="W546" s="14"/>
      <c r="X546" s="27"/>
      <c r="Y546" s="29"/>
      <c r="Z546" s="14"/>
      <c r="AA546" s="27"/>
      <c r="AC546" s="14"/>
      <c r="AD546" s="27"/>
    </row>
    <row r="547" ht="14.25" customHeight="1">
      <c r="A547" s="14"/>
      <c r="B547" s="14"/>
      <c r="C547" s="27"/>
      <c r="D547" s="14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14"/>
      <c r="S547" s="14"/>
      <c r="T547" s="14"/>
      <c r="U547" s="14"/>
      <c r="V547" s="66"/>
      <c r="W547" s="14"/>
      <c r="X547" s="27"/>
      <c r="Y547" s="29"/>
      <c r="Z547" s="14"/>
      <c r="AA547" s="27"/>
      <c r="AC547" s="14"/>
      <c r="AD547" s="27"/>
    </row>
    <row r="548" ht="14.25" customHeight="1">
      <c r="A548" s="14"/>
      <c r="B548" s="14"/>
      <c r="C548" s="27"/>
      <c r="D548" s="14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14"/>
      <c r="S548" s="14"/>
      <c r="T548" s="14"/>
      <c r="U548" s="14"/>
      <c r="V548" s="66"/>
      <c r="W548" s="14"/>
      <c r="X548" s="27"/>
      <c r="Y548" s="29"/>
      <c r="Z548" s="14"/>
      <c r="AA548" s="27"/>
      <c r="AC548" s="14"/>
      <c r="AD548" s="27"/>
    </row>
    <row r="549" ht="14.25" customHeight="1">
      <c r="A549" s="14"/>
      <c r="B549" s="14"/>
      <c r="C549" s="27"/>
      <c r="D549" s="14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14"/>
      <c r="S549" s="14"/>
      <c r="T549" s="14"/>
      <c r="U549" s="14"/>
      <c r="V549" s="66"/>
      <c r="W549" s="14"/>
      <c r="X549" s="27"/>
      <c r="Y549" s="29"/>
      <c r="Z549" s="14"/>
      <c r="AA549" s="27"/>
      <c r="AC549" s="14"/>
      <c r="AD549" s="27"/>
    </row>
    <row r="550" ht="14.25" customHeight="1">
      <c r="A550" s="14"/>
      <c r="B550" s="14"/>
      <c r="C550" s="27"/>
      <c r="D550" s="14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14"/>
      <c r="S550" s="14"/>
      <c r="T550" s="14"/>
      <c r="U550" s="14"/>
      <c r="V550" s="66"/>
      <c r="W550" s="14"/>
      <c r="X550" s="27"/>
      <c r="Y550" s="29"/>
      <c r="Z550" s="14"/>
      <c r="AA550" s="27"/>
      <c r="AC550" s="14"/>
      <c r="AD550" s="27"/>
    </row>
    <row r="551" ht="14.25" customHeight="1">
      <c r="A551" s="14"/>
      <c r="B551" s="14"/>
      <c r="C551" s="27"/>
      <c r="D551" s="14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14"/>
      <c r="S551" s="14"/>
      <c r="T551" s="14"/>
      <c r="U551" s="14"/>
      <c r="V551" s="66"/>
      <c r="W551" s="14"/>
      <c r="X551" s="27"/>
      <c r="Y551" s="29"/>
      <c r="Z551" s="14"/>
      <c r="AA551" s="27"/>
      <c r="AC551" s="14"/>
      <c r="AD551" s="27"/>
    </row>
    <row r="552" ht="14.25" customHeight="1">
      <c r="A552" s="14"/>
      <c r="B552" s="14"/>
      <c r="C552" s="27"/>
      <c r="D552" s="14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14"/>
      <c r="S552" s="14"/>
      <c r="T552" s="14"/>
      <c r="U552" s="14"/>
      <c r="V552" s="66"/>
      <c r="W552" s="14"/>
      <c r="X552" s="27"/>
      <c r="Y552" s="29"/>
      <c r="Z552" s="14"/>
      <c r="AA552" s="27"/>
      <c r="AC552" s="14"/>
      <c r="AD552" s="27"/>
    </row>
    <row r="553" ht="14.25" customHeight="1">
      <c r="A553" s="14"/>
      <c r="B553" s="14"/>
      <c r="C553" s="27"/>
      <c r="D553" s="14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14"/>
      <c r="S553" s="14"/>
      <c r="T553" s="14"/>
      <c r="U553" s="14"/>
      <c r="V553" s="66"/>
      <c r="W553" s="14"/>
      <c r="X553" s="27"/>
      <c r="Y553" s="29"/>
      <c r="Z553" s="14"/>
      <c r="AA553" s="27"/>
      <c r="AC553" s="14"/>
      <c r="AD553" s="27"/>
    </row>
    <row r="554" ht="14.25" customHeight="1">
      <c r="A554" s="14"/>
      <c r="B554" s="14"/>
      <c r="C554" s="27"/>
      <c r="D554" s="14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14"/>
      <c r="S554" s="14"/>
      <c r="T554" s="14"/>
      <c r="U554" s="14"/>
      <c r="V554" s="66"/>
      <c r="W554" s="14"/>
      <c r="X554" s="27"/>
      <c r="Y554" s="29"/>
      <c r="Z554" s="14"/>
      <c r="AA554" s="27"/>
      <c r="AC554" s="14"/>
      <c r="AD554" s="27"/>
    </row>
    <row r="555" ht="14.25" customHeight="1">
      <c r="A555" s="14"/>
      <c r="B555" s="14"/>
      <c r="C555" s="27"/>
      <c r="D555" s="14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14"/>
      <c r="S555" s="14"/>
      <c r="T555" s="14"/>
      <c r="U555" s="14"/>
      <c r="V555" s="66"/>
      <c r="W555" s="14"/>
      <c r="X555" s="27"/>
      <c r="Y555" s="29"/>
      <c r="Z555" s="14"/>
      <c r="AA555" s="27"/>
      <c r="AC555" s="14"/>
      <c r="AD555" s="27"/>
    </row>
    <row r="556" ht="14.25" customHeight="1">
      <c r="A556" s="14"/>
      <c r="B556" s="14"/>
      <c r="C556" s="27"/>
      <c r="D556" s="14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14"/>
      <c r="S556" s="14"/>
      <c r="T556" s="14"/>
      <c r="U556" s="14"/>
      <c r="V556" s="66"/>
      <c r="W556" s="14"/>
      <c r="X556" s="27"/>
      <c r="Y556" s="29"/>
      <c r="Z556" s="14"/>
      <c r="AA556" s="27"/>
      <c r="AC556" s="14"/>
      <c r="AD556" s="27"/>
    </row>
    <row r="557" ht="14.25" customHeight="1">
      <c r="A557" s="14"/>
      <c r="B557" s="14"/>
      <c r="C557" s="27"/>
      <c r="D557" s="14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14"/>
      <c r="S557" s="14"/>
      <c r="T557" s="14"/>
      <c r="U557" s="14"/>
      <c r="V557" s="66"/>
      <c r="W557" s="14"/>
      <c r="X557" s="27"/>
      <c r="Y557" s="29"/>
      <c r="Z557" s="14"/>
      <c r="AA557" s="27"/>
      <c r="AC557" s="14"/>
      <c r="AD557" s="27"/>
    </row>
    <row r="558" ht="14.25" customHeight="1">
      <c r="A558" s="14"/>
      <c r="B558" s="14"/>
      <c r="C558" s="27"/>
      <c r="D558" s="14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14"/>
      <c r="S558" s="14"/>
      <c r="T558" s="14"/>
      <c r="U558" s="14"/>
      <c r="V558" s="66"/>
      <c r="W558" s="14"/>
      <c r="X558" s="27"/>
      <c r="Y558" s="29"/>
      <c r="Z558" s="14"/>
      <c r="AA558" s="27"/>
      <c r="AC558" s="14"/>
      <c r="AD558" s="27"/>
    </row>
    <row r="559" ht="14.25" customHeight="1">
      <c r="A559" s="14"/>
      <c r="B559" s="14"/>
      <c r="C559" s="27"/>
      <c r="D559" s="14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14"/>
      <c r="S559" s="14"/>
      <c r="T559" s="14"/>
      <c r="U559" s="14"/>
      <c r="V559" s="66"/>
      <c r="W559" s="14"/>
      <c r="X559" s="27"/>
      <c r="Y559" s="29"/>
      <c r="Z559" s="14"/>
      <c r="AA559" s="27"/>
      <c r="AC559" s="14"/>
      <c r="AD559" s="27"/>
    </row>
    <row r="560" ht="14.25" customHeight="1">
      <c r="A560" s="14"/>
      <c r="B560" s="14"/>
      <c r="C560" s="27"/>
      <c r="D560" s="14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14"/>
      <c r="S560" s="14"/>
      <c r="T560" s="14"/>
      <c r="U560" s="14"/>
      <c r="V560" s="66"/>
      <c r="W560" s="14"/>
      <c r="X560" s="27"/>
      <c r="Y560" s="29"/>
      <c r="Z560" s="14"/>
      <c r="AA560" s="27"/>
      <c r="AC560" s="14"/>
      <c r="AD560" s="27"/>
    </row>
    <row r="561" ht="14.25" customHeight="1">
      <c r="A561" s="14"/>
      <c r="B561" s="14"/>
      <c r="C561" s="27"/>
      <c r="D561" s="14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14"/>
      <c r="S561" s="14"/>
      <c r="T561" s="14"/>
      <c r="U561" s="14"/>
      <c r="V561" s="66"/>
      <c r="W561" s="14"/>
      <c r="X561" s="27"/>
      <c r="Y561" s="29"/>
      <c r="Z561" s="14"/>
      <c r="AA561" s="27"/>
      <c r="AC561" s="14"/>
      <c r="AD561" s="27"/>
    </row>
    <row r="562" ht="14.25" customHeight="1">
      <c r="A562" s="14"/>
      <c r="B562" s="14"/>
      <c r="C562" s="27"/>
      <c r="D562" s="14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14"/>
      <c r="S562" s="14"/>
      <c r="T562" s="14"/>
      <c r="U562" s="14"/>
      <c r="V562" s="66"/>
      <c r="W562" s="14"/>
      <c r="X562" s="27"/>
      <c r="Y562" s="29"/>
      <c r="Z562" s="14"/>
      <c r="AA562" s="27"/>
      <c r="AC562" s="14"/>
      <c r="AD562" s="27"/>
    </row>
    <row r="563" ht="14.25" customHeight="1">
      <c r="A563" s="14"/>
      <c r="B563" s="14"/>
      <c r="C563" s="27"/>
      <c r="D563" s="14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14"/>
      <c r="S563" s="14"/>
      <c r="T563" s="14"/>
      <c r="U563" s="14"/>
      <c r="V563" s="66"/>
      <c r="W563" s="14"/>
      <c r="X563" s="27"/>
      <c r="Y563" s="29"/>
      <c r="Z563" s="14"/>
      <c r="AA563" s="27"/>
      <c r="AC563" s="14"/>
      <c r="AD563" s="27"/>
    </row>
    <row r="564" ht="14.25" customHeight="1">
      <c r="A564" s="14"/>
      <c r="B564" s="14"/>
      <c r="C564" s="27"/>
      <c r="D564" s="14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14"/>
      <c r="S564" s="14"/>
      <c r="T564" s="14"/>
      <c r="U564" s="14"/>
      <c r="V564" s="66"/>
      <c r="W564" s="14"/>
      <c r="X564" s="27"/>
      <c r="Y564" s="29"/>
      <c r="Z564" s="14"/>
      <c r="AA564" s="27"/>
      <c r="AC564" s="14"/>
      <c r="AD564" s="27"/>
    </row>
    <row r="565" ht="14.25" customHeight="1">
      <c r="A565" s="14"/>
      <c r="B565" s="14"/>
      <c r="C565" s="27"/>
      <c r="D565" s="14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14"/>
      <c r="S565" s="14"/>
      <c r="T565" s="14"/>
      <c r="U565" s="14"/>
      <c r="V565" s="66"/>
      <c r="W565" s="14"/>
      <c r="X565" s="27"/>
      <c r="Y565" s="29"/>
      <c r="Z565" s="14"/>
      <c r="AA565" s="27"/>
      <c r="AC565" s="14"/>
      <c r="AD565" s="27"/>
    </row>
    <row r="566" ht="14.25" customHeight="1">
      <c r="A566" s="14"/>
      <c r="B566" s="14"/>
      <c r="C566" s="27"/>
      <c r="D566" s="14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14"/>
      <c r="S566" s="14"/>
      <c r="T566" s="14"/>
      <c r="U566" s="14"/>
      <c r="V566" s="66"/>
      <c r="W566" s="14"/>
      <c r="X566" s="27"/>
      <c r="Y566" s="29"/>
      <c r="Z566" s="14"/>
      <c r="AA566" s="27"/>
      <c r="AC566" s="14"/>
      <c r="AD566" s="27"/>
    </row>
    <row r="567" ht="14.25" customHeight="1">
      <c r="A567" s="14"/>
      <c r="B567" s="14"/>
      <c r="C567" s="27"/>
      <c r="D567" s="14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14"/>
      <c r="S567" s="14"/>
      <c r="T567" s="14"/>
      <c r="U567" s="14"/>
      <c r="V567" s="66"/>
      <c r="W567" s="14"/>
      <c r="X567" s="27"/>
      <c r="Y567" s="29"/>
      <c r="Z567" s="14"/>
      <c r="AA567" s="27"/>
      <c r="AC567" s="14"/>
      <c r="AD567" s="27"/>
    </row>
    <row r="568" ht="14.25" customHeight="1">
      <c r="A568" s="14"/>
      <c r="B568" s="14"/>
      <c r="C568" s="27"/>
      <c r="D568" s="14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14"/>
      <c r="S568" s="14"/>
      <c r="T568" s="14"/>
      <c r="U568" s="14"/>
      <c r="V568" s="66"/>
      <c r="W568" s="14"/>
      <c r="X568" s="27"/>
      <c r="Y568" s="29"/>
      <c r="Z568" s="14"/>
      <c r="AA568" s="27"/>
      <c r="AC568" s="14"/>
      <c r="AD568" s="27"/>
    </row>
    <row r="569" ht="14.25" customHeight="1">
      <c r="A569" s="14"/>
      <c r="B569" s="14"/>
      <c r="C569" s="27"/>
      <c r="D569" s="14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14"/>
      <c r="S569" s="14"/>
      <c r="T569" s="14"/>
      <c r="U569" s="14"/>
      <c r="V569" s="66"/>
      <c r="W569" s="14"/>
      <c r="X569" s="27"/>
      <c r="Y569" s="29"/>
      <c r="Z569" s="14"/>
      <c r="AA569" s="27"/>
      <c r="AC569" s="14"/>
      <c r="AD569" s="27"/>
    </row>
    <row r="570" ht="14.25" customHeight="1">
      <c r="A570" s="14"/>
      <c r="B570" s="14"/>
      <c r="C570" s="27"/>
      <c r="D570" s="14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14"/>
      <c r="S570" s="14"/>
      <c r="T570" s="14"/>
      <c r="U570" s="14"/>
      <c r="V570" s="66"/>
      <c r="W570" s="14"/>
      <c r="X570" s="27"/>
      <c r="Y570" s="29"/>
      <c r="Z570" s="14"/>
      <c r="AA570" s="27"/>
      <c r="AC570" s="14"/>
      <c r="AD570" s="27"/>
    </row>
    <row r="571" ht="14.25" customHeight="1">
      <c r="A571" s="14"/>
      <c r="B571" s="14"/>
      <c r="C571" s="27"/>
      <c r="D571" s="14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14"/>
      <c r="S571" s="14"/>
      <c r="T571" s="14"/>
      <c r="U571" s="14"/>
      <c r="V571" s="66"/>
      <c r="W571" s="14"/>
      <c r="X571" s="27"/>
      <c r="Y571" s="29"/>
      <c r="Z571" s="14"/>
      <c r="AA571" s="27"/>
      <c r="AC571" s="14"/>
      <c r="AD571" s="27"/>
    </row>
    <row r="572" ht="14.25" customHeight="1">
      <c r="A572" s="14"/>
      <c r="B572" s="14"/>
      <c r="C572" s="27"/>
      <c r="D572" s="14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14"/>
      <c r="S572" s="14"/>
      <c r="T572" s="14"/>
      <c r="U572" s="14"/>
      <c r="V572" s="66"/>
      <c r="W572" s="14"/>
      <c r="X572" s="27"/>
      <c r="Y572" s="29"/>
      <c r="Z572" s="14"/>
      <c r="AA572" s="27"/>
      <c r="AC572" s="14"/>
      <c r="AD572" s="27"/>
    </row>
    <row r="573" ht="14.25" customHeight="1">
      <c r="A573" s="14"/>
      <c r="B573" s="14"/>
      <c r="C573" s="27"/>
      <c r="D573" s="14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14"/>
      <c r="S573" s="14"/>
      <c r="T573" s="14"/>
      <c r="U573" s="14"/>
      <c r="V573" s="66"/>
      <c r="W573" s="14"/>
      <c r="X573" s="27"/>
      <c r="Y573" s="29"/>
      <c r="Z573" s="14"/>
      <c r="AA573" s="27"/>
      <c r="AC573" s="14"/>
      <c r="AD573" s="27"/>
    </row>
    <row r="574" ht="14.25" customHeight="1">
      <c r="A574" s="14"/>
      <c r="B574" s="14"/>
      <c r="C574" s="27"/>
      <c r="D574" s="14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14"/>
      <c r="S574" s="14"/>
      <c r="T574" s="14"/>
      <c r="U574" s="14"/>
      <c r="V574" s="66"/>
      <c r="W574" s="14"/>
      <c r="X574" s="27"/>
      <c r="Y574" s="29"/>
      <c r="Z574" s="14"/>
      <c r="AA574" s="27"/>
      <c r="AC574" s="14"/>
      <c r="AD574" s="27"/>
    </row>
    <row r="575" ht="14.25" customHeight="1">
      <c r="A575" s="14"/>
      <c r="B575" s="14"/>
      <c r="C575" s="27"/>
      <c r="D575" s="14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14"/>
      <c r="S575" s="14"/>
      <c r="T575" s="14"/>
      <c r="U575" s="14"/>
      <c r="V575" s="66"/>
      <c r="W575" s="14"/>
      <c r="X575" s="27"/>
      <c r="Y575" s="29"/>
      <c r="Z575" s="14"/>
      <c r="AA575" s="27"/>
      <c r="AC575" s="14"/>
      <c r="AD575" s="27"/>
    </row>
    <row r="576" ht="14.25" customHeight="1">
      <c r="A576" s="14"/>
      <c r="B576" s="14"/>
      <c r="C576" s="27"/>
      <c r="D576" s="14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14"/>
      <c r="S576" s="14"/>
      <c r="T576" s="14"/>
      <c r="U576" s="14"/>
      <c r="V576" s="66"/>
      <c r="W576" s="14"/>
      <c r="X576" s="27"/>
      <c r="Y576" s="29"/>
      <c r="Z576" s="14"/>
      <c r="AA576" s="27"/>
      <c r="AC576" s="14"/>
      <c r="AD576" s="27"/>
    </row>
    <row r="577" ht="14.25" customHeight="1">
      <c r="A577" s="14"/>
      <c r="B577" s="14"/>
      <c r="C577" s="27"/>
      <c r="D577" s="14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14"/>
      <c r="S577" s="14"/>
      <c r="T577" s="14"/>
      <c r="U577" s="14"/>
      <c r="V577" s="66"/>
      <c r="W577" s="14"/>
      <c r="X577" s="27"/>
      <c r="Y577" s="29"/>
      <c r="Z577" s="14"/>
      <c r="AA577" s="27"/>
      <c r="AC577" s="14"/>
      <c r="AD577" s="27"/>
    </row>
    <row r="578" ht="14.25" customHeight="1">
      <c r="A578" s="14"/>
      <c r="B578" s="14"/>
      <c r="C578" s="27"/>
      <c r="D578" s="14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14"/>
      <c r="S578" s="14"/>
      <c r="T578" s="14"/>
      <c r="U578" s="14"/>
      <c r="V578" s="66"/>
      <c r="W578" s="14"/>
      <c r="X578" s="27"/>
      <c r="Y578" s="29"/>
      <c r="Z578" s="14"/>
      <c r="AA578" s="27"/>
      <c r="AC578" s="14"/>
      <c r="AD578" s="27"/>
    </row>
    <row r="579" ht="14.25" customHeight="1">
      <c r="A579" s="14"/>
      <c r="B579" s="14"/>
      <c r="C579" s="27"/>
      <c r="D579" s="14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14"/>
      <c r="S579" s="14"/>
      <c r="T579" s="14"/>
      <c r="U579" s="14"/>
      <c r="V579" s="66"/>
      <c r="W579" s="14"/>
      <c r="X579" s="27"/>
      <c r="Y579" s="29"/>
      <c r="Z579" s="14"/>
      <c r="AA579" s="27"/>
      <c r="AC579" s="14"/>
      <c r="AD579" s="27"/>
    </row>
    <row r="580" ht="14.25" customHeight="1">
      <c r="A580" s="14"/>
      <c r="B580" s="14"/>
      <c r="C580" s="27"/>
      <c r="D580" s="14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14"/>
      <c r="S580" s="14"/>
      <c r="T580" s="14"/>
      <c r="U580" s="14"/>
      <c r="V580" s="66"/>
      <c r="W580" s="14"/>
      <c r="X580" s="27"/>
      <c r="Y580" s="29"/>
      <c r="Z580" s="14"/>
      <c r="AA580" s="27"/>
      <c r="AC580" s="14"/>
      <c r="AD580" s="27"/>
    </row>
    <row r="581" ht="14.25" customHeight="1">
      <c r="A581" s="14"/>
      <c r="B581" s="14"/>
      <c r="C581" s="27"/>
      <c r="D581" s="14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14"/>
      <c r="S581" s="14"/>
      <c r="T581" s="14"/>
      <c r="U581" s="14"/>
      <c r="V581" s="66"/>
      <c r="W581" s="14"/>
      <c r="X581" s="27"/>
      <c r="Y581" s="29"/>
      <c r="Z581" s="14"/>
      <c r="AA581" s="27"/>
      <c r="AC581" s="14"/>
      <c r="AD581" s="27"/>
    </row>
    <row r="582" ht="14.25" customHeight="1">
      <c r="A582" s="14"/>
      <c r="B582" s="14"/>
      <c r="C582" s="27"/>
      <c r="D582" s="14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14"/>
      <c r="S582" s="14"/>
      <c r="T582" s="14"/>
      <c r="U582" s="14"/>
      <c r="V582" s="66"/>
      <c r="W582" s="14"/>
      <c r="X582" s="27"/>
      <c r="Y582" s="29"/>
      <c r="Z582" s="14"/>
      <c r="AA582" s="27"/>
      <c r="AC582" s="14"/>
      <c r="AD582" s="27"/>
    </row>
    <row r="583" ht="14.25" customHeight="1">
      <c r="A583" s="14"/>
      <c r="B583" s="14"/>
      <c r="C583" s="27"/>
      <c r="D583" s="14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14"/>
      <c r="S583" s="14"/>
      <c r="T583" s="14"/>
      <c r="U583" s="14"/>
      <c r="V583" s="66"/>
      <c r="W583" s="14"/>
      <c r="X583" s="27"/>
      <c r="Y583" s="29"/>
      <c r="Z583" s="14"/>
      <c r="AA583" s="27"/>
      <c r="AC583" s="14"/>
      <c r="AD583" s="27"/>
    </row>
    <row r="584" ht="14.25" customHeight="1">
      <c r="A584" s="14"/>
      <c r="B584" s="14"/>
      <c r="C584" s="27"/>
      <c r="D584" s="14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14"/>
      <c r="S584" s="14"/>
      <c r="T584" s="14"/>
      <c r="U584" s="14"/>
      <c r="V584" s="66"/>
      <c r="W584" s="14"/>
      <c r="X584" s="27"/>
      <c r="Y584" s="29"/>
      <c r="Z584" s="14"/>
      <c r="AA584" s="27"/>
      <c r="AC584" s="14"/>
      <c r="AD584" s="27"/>
    </row>
    <row r="585" ht="14.25" customHeight="1">
      <c r="A585" s="14"/>
      <c r="B585" s="14"/>
      <c r="C585" s="27"/>
      <c r="D585" s="14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14"/>
      <c r="S585" s="14"/>
      <c r="T585" s="14"/>
      <c r="U585" s="14"/>
      <c r="V585" s="66"/>
      <c r="W585" s="14"/>
      <c r="X585" s="27"/>
      <c r="Y585" s="29"/>
      <c r="Z585" s="14"/>
      <c r="AA585" s="27"/>
      <c r="AC585" s="14"/>
      <c r="AD585" s="27"/>
    </row>
    <row r="586" ht="14.25" customHeight="1">
      <c r="A586" s="14"/>
      <c r="B586" s="14"/>
      <c r="C586" s="27"/>
      <c r="D586" s="14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14"/>
      <c r="S586" s="14"/>
      <c r="T586" s="14"/>
      <c r="U586" s="14"/>
      <c r="V586" s="66"/>
      <c r="W586" s="14"/>
      <c r="X586" s="27"/>
      <c r="Y586" s="29"/>
      <c r="Z586" s="14"/>
      <c r="AA586" s="27"/>
      <c r="AC586" s="14"/>
      <c r="AD586" s="27"/>
    </row>
    <row r="587" ht="14.25" customHeight="1">
      <c r="A587" s="14"/>
      <c r="B587" s="14"/>
      <c r="C587" s="27"/>
      <c r="D587" s="14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14"/>
      <c r="S587" s="14"/>
      <c r="T587" s="14"/>
      <c r="U587" s="14"/>
      <c r="V587" s="66"/>
      <c r="W587" s="14"/>
      <c r="X587" s="27"/>
      <c r="Y587" s="29"/>
      <c r="Z587" s="14"/>
      <c r="AA587" s="27"/>
      <c r="AC587" s="14"/>
      <c r="AD587" s="27"/>
    </row>
    <row r="588" ht="14.25" customHeight="1">
      <c r="A588" s="14"/>
      <c r="B588" s="14"/>
      <c r="C588" s="27"/>
      <c r="D588" s="14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14"/>
      <c r="S588" s="14"/>
      <c r="T588" s="14"/>
      <c r="U588" s="14"/>
      <c r="V588" s="66"/>
      <c r="W588" s="14"/>
      <c r="X588" s="27"/>
      <c r="Y588" s="29"/>
      <c r="Z588" s="14"/>
      <c r="AA588" s="27"/>
      <c r="AC588" s="14"/>
      <c r="AD588" s="27"/>
    </row>
    <row r="589" ht="14.25" customHeight="1">
      <c r="A589" s="14"/>
      <c r="B589" s="14"/>
      <c r="C589" s="27"/>
      <c r="D589" s="14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14"/>
      <c r="S589" s="14"/>
      <c r="T589" s="14"/>
      <c r="U589" s="14"/>
      <c r="V589" s="66"/>
      <c r="W589" s="14"/>
      <c r="X589" s="27"/>
      <c r="Y589" s="29"/>
      <c r="Z589" s="14"/>
      <c r="AA589" s="27"/>
      <c r="AC589" s="14"/>
      <c r="AD589" s="27"/>
    </row>
    <row r="590" ht="14.25" customHeight="1">
      <c r="A590" s="14"/>
      <c r="B590" s="14"/>
      <c r="C590" s="27"/>
      <c r="D590" s="14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14"/>
      <c r="S590" s="14"/>
      <c r="T590" s="14"/>
      <c r="U590" s="14"/>
      <c r="V590" s="66"/>
      <c r="W590" s="14"/>
      <c r="X590" s="27"/>
      <c r="Y590" s="29"/>
      <c r="Z590" s="14"/>
      <c r="AA590" s="27"/>
      <c r="AC590" s="14"/>
      <c r="AD590" s="27"/>
    </row>
    <row r="591" ht="14.25" customHeight="1">
      <c r="A591" s="14"/>
      <c r="B591" s="14"/>
      <c r="C591" s="27"/>
      <c r="D591" s="14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14"/>
      <c r="S591" s="14"/>
      <c r="T591" s="14"/>
      <c r="U591" s="14"/>
      <c r="V591" s="66"/>
      <c r="W591" s="14"/>
      <c r="X591" s="27"/>
      <c r="Y591" s="29"/>
      <c r="Z591" s="14"/>
      <c r="AA591" s="27"/>
      <c r="AC591" s="14"/>
      <c r="AD591" s="27"/>
    </row>
    <row r="592" ht="14.25" customHeight="1">
      <c r="A592" s="14"/>
      <c r="B592" s="14"/>
      <c r="C592" s="27"/>
      <c r="D592" s="14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14"/>
      <c r="S592" s="14"/>
      <c r="T592" s="14"/>
      <c r="U592" s="14"/>
      <c r="V592" s="66"/>
      <c r="W592" s="14"/>
      <c r="X592" s="27"/>
      <c r="Y592" s="29"/>
      <c r="Z592" s="14"/>
      <c r="AA592" s="27"/>
      <c r="AC592" s="14"/>
      <c r="AD592" s="27"/>
    </row>
    <row r="593" ht="14.25" customHeight="1">
      <c r="A593" s="14"/>
      <c r="B593" s="14"/>
      <c r="C593" s="27"/>
      <c r="D593" s="14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14"/>
      <c r="S593" s="14"/>
      <c r="T593" s="14"/>
      <c r="U593" s="14"/>
      <c r="V593" s="66"/>
      <c r="W593" s="14"/>
      <c r="X593" s="27"/>
      <c r="Y593" s="29"/>
      <c r="Z593" s="14"/>
      <c r="AA593" s="27"/>
      <c r="AC593" s="14"/>
      <c r="AD593" s="27"/>
    </row>
    <row r="594" ht="14.25" customHeight="1">
      <c r="A594" s="14"/>
      <c r="B594" s="14"/>
      <c r="C594" s="27"/>
      <c r="D594" s="14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14"/>
      <c r="S594" s="14"/>
      <c r="T594" s="14"/>
      <c r="U594" s="14"/>
      <c r="V594" s="66"/>
      <c r="W594" s="14"/>
      <c r="X594" s="27"/>
      <c r="Y594" s="29"/>
      <c r="Z594" s="14"/>
      <c r="AA594" s="27"/>
      <c r="AC594" s="14"/>
      <c r="AD594" s="27"/>
    </row>
    <row r="595" ht="14.25" customHeight="1">
      <c r="A595" s="14"/>
      <c r="B595" s="14"/>
      <c r="C595" s="27"/>
      <c r="D595" s="14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14"/>
      <c r="S595" s="14"/>
      <c r="T595" s="14"/>
      <c r="U595" s="14"/>
      <c r="V595" s="66"/>
      <c r="W595" s="14"/>
      <c r="X595" s="27"/>
      <c r="Y595" s="29"/>
      <c r="Z595" s="14"/>
      <c r="AA595" s="27"/>
      <c r="AC595" s="14"/>
      <c r="AD595" s="27"/>
    </row>
    <row r="596" ht="14.25" customHeight="1">
      <c r="A596" s="14"/>
      <c r="B596" s="14"/>
      <c r="C596" s="27"/>
      <c r="D596" s="14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14"/>
      <c r="S596" s="14"/>
      <c r="T596" s="14"/>
      <c r="U596" s="14"/>
      <c r="V596" s="66"/>
      <c r="W596" s="14"/>
      <c r="X596" s="27"/>
      <c r="Y596" s="29"/>
      <c r="Z596" s="14"/>
      <c r="AA596" s="27"/>
      <c r="AC596" s="14"/>
      <c r="AD596" s="27"/>
    </row>
    <row r="597" ht="14.25" customHeight="1">
      <c r="A597" s="14"/>
      <c r="B597" s="14"/>
      <c r="C597" s="27"/>
      <c r="D597" s="14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14"/>
      <c r="S597" s="14"/>
      <c r="T597" s="14"/>
      <c r="U597" s="14"/>
      <c r="V597" s="66"/>
      <c r="W597" s="14"/>
      <c r="X597" s="27"/>
      <c r="Y597" s="29"/>
      <c r="Z597" s="14"/>
      <c r="AA597" s="27"/>
      <c r="AC597" s="14"/>
      <c r="AD597" s="27"/>
    </row>
    <row r="598" ht="14.25" customHeight="1">
      <c r="A598" s="14"/>
      <c r="B598" s="14"/>
      <c r="C598" s="27"/>
      <c r="D598" s="14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14"/>
      <c r="S598" s="14"/>
      <c r="T598" s="14"/>
      <c r="U598" s="14"/>
      <c r="V598" s="66"/>
      <c r="W598" s="14"/>
      <c r="X598" s="27"/>
      <c r="Y598" s="29"/>
      <c r="Z598" s="14"/>
      <c r="AA598" s="27"/>
      <c r="AC598" s="14"/>
      <c r="AD598" s="27"/>
    </row>
    <row r="599" ht="14.25" customHeight="1">
      <c r="A599" s="14"/>
      <c r="B599" s="14"/>
      <c r="C599" s="27"/>
      <c r="D599" s="14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14"/>
      <c r="S599" s="14"/>
      <c r="T599" s="14"/>
      <c r="U599" s="14"/>
      <c r="V599" s="66"/>
      <c r="W599" s="14"/>
      <c r="X599" s="27"/>
      <c r="Y599" s="29"/>
      <c r="Z599" s="14"/>
      <c r="AA599" s="27"/>
      <c r="AC599" s="14"/>
      <c r="AD599" s="27"/>
    </row>
    <row r="600" ht="14.25" customHeight="1">
      <c r="A600" s="14"/>
      <c r="B600" s="14"/>
      <c r="C600" s="27"/>
      <c r="D600" s="14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14"/>
      <c r="S600" s="14"/>
      <c r="T600" s="14"/>
      <c r="U600" s="14"/>
      <c r="V600" s="66"/>
      <c r="W600" s="14"/>
      <c r="X600" s="27"/>
      <c r="Y600" s="29"/>
      <c r="Z600" s="14"/>
      <c r="AA600" s="27"/>
      <c r="AC600" s="14"/>
      <c r="AD600" s="27"/>
    </row>
    <row r="601" ht="14.25" customHeight="1">
      <c r="A601" s="14"/>
      <c r="B601" s="14"/>
      <c r="C601" s="27"/>
      <c r="D601" s="14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14"/>
      <c r="S601" s="14"/>
      <c r="T601" s="14"/>
      <c r="U601" s="14"/>
      <c r="V601" s="66"/>
      <c r="W601" s="14"/>
      <c r="X601" s="27"/>
      <c r="Y601" s="29"/>
      <c r="Z601" s="14"/>
      <c r="AA601" s="27"/>
      <c r="AC601" s="14"/>
      <c r="AD601" s="27"/>
    </row>
    <row r="602" ht="14.25" customHeight="1">
      <c r="A602" s="14"/>
      <c r="B602" s="14"/>
      <c r="C602" s="27"/>
      <c r="D602" s="14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14"/>
      <c r="S602" s="14"/>
      <c r="T602" s="14"/>
      <c r="U602" s="14"/>
      <c r="V602" s="66"/>
      <c r="W602" s="14"/>
      <c r="X602" s="27"/>
      <c r="Y602" s="29"/>
      <c r="Z602" s="14"/>
      <c r="AA602" s="27"/>
      <c r="AC602" s="14"/>
      <c r="AD602" s="27"/>
    </row>
    <row r="603" ht="14.25" customHeight="1">
      <c r="A603" s="14"/>
      <c r="B603" s="14"/>
      <c r="C603" s="27"/>
      <c r="D603" s="14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14"/>
      <c r="S603" s="14"/>
      <c r="T603" s="14"/>
      <c r="U603" s="14"/>
      <c r="V603" s="66"/>
      <c r="W603" s="14"/>
      <c r="X603" s="27"/>
      <c r="Y603" s="29"/>
      <c r="Z603" s="14"/>
      <c r="AA603" s="27"/>
      <c r="AC603" s="14"/>
      <c r="AD603" s="27"/>
    </row>
    <row r="604" ht="14.25" customHeight="1">
      <c r="A604" s="14"/>
      <c r="B604" s="14"/>
      <c r="C604" s="27"/>
      <c r="D604" s="14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14"/>
      <c r="S604" s="14"/>
      <c r="T604" s="14"/>
      <c r="U604" s="14"/>
      <c r="V604" s="66"/>
      <c r="W604" s="14"/>
      <c r="X604" s="27"/>
      <c r="Y604" s="29"/>
      <c r="Z604" s="14"/>
      <c r="AA604" s="27"/>
      <c r="AC604" s="14"/>
      <c r="AD604" s="27"/>
    </row>
    <row r="605" ht="14.25" customHeight="1">
      <c r="A605" s="14"/>
      <c r="B605" s="14"/>
      <c r="C605" s="27"/>
      <c r="D605" s="14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14"/>
      <c r="S605" s="14"/>
      <c r="T605" s="14"/>
      <c r="U605" s="14"/>
      <c r="V605" s="66"/>
      <c r="W605" s="14"/>
      <c r="X605" s="27"/>
      <c r="Y605" s="29"/>
      <c r="Z605" s="14"/>
      <c r="AA605" s="27"/>
      <c r="AC605" s="14"/>
      <c r="AD605" s="27"/>
    </row>
    <row r="606" ht="14.25" customHeight="1">
      <c r="A606" s="14"/>
      <c r="B606" s="14"/>
      <c r="C606" s="27"/>
      <c r="D606" s="14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14"/>
      <c r="S606" s="14"/>
      <c r="T606" s="14"/>
      <c r="U606" s="14"/>
      <c r="V606" s="66"/>
      <c r="W606" s="14"/>
      <c r="X606" s="27"/>
      <c r="Y606" s="29"/>
      <c r="Z606" s="14"/>
      <c r="AA606" s="27"/>
      <c r="AC606" s="14"/>
      <c r="AD606" s="27"/>
    </row>
    <row r="607" ht="14.25" customHeight="1">
      <c r="A607" s="14"/>
      <c r="B607" s="14"/>
      <c r="C607" s="27"/>
      <c r="D607" s="14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14"/>
      <c r="S607" s="14"/>
      <c r="T607" s="14"/>
      <c r="U607" s="14"/>
      <c r="V607" s="66"/>
      <c r="W607" s="14"/>
      <c r="X607" s="27"/>
      <c r="Y607" s="29"/>
      <c r="Z607" s="14"/>
      <c r="AA607" s="27"/>
      <c r="AC607" s="14"/>
      <c r="AD607" s="27"/>
    </row>
    <row r="608" ht="14.25" customHeight="1">
      <c r="A608" s="14"/>
      <c r="B608" s="14"/>
      <c r="C608" s="27"/>
      <c r="D608" s="14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14"/>
      <c r="S608" s="14"/>
      <c r="T608" s="14"/>
      <c r="U608" s="14"/>
      <c r="V608" s="66"/>
      <c r="W608" s="14"/>
      <c r="X608" s="27"/>
      <c r="Y608" s="29"/>
      <c r="Z608" s="14"/>
      <c r="AA608" s="27"/>
      <c r="AC608" s="14"/>
      <c r="AD608" s="27"/>
    </row>
    <row r="609" ht="14.25" customHeight="1">
      <c r="A609" s="14"/>
      <c r="B609" s="14"/>
      <c r="C609" s="27"/>
      <c r="D609" s="14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14"/>
      <c r="S609" s="14"/>
      <c r="T609" s="14"/>
      <c r="U609" s="14"/>
      <c r="V609" s="66"/>
      <c r="W609" s="14"/>
      <c r="X609" s="27"/>
      <c r="Y609" s="29"/>
      <c r="Z609" s="14"/>
      <c r="AA609" s="27"/>
      <c r="AC609" s="14"/>
      <c r="AD609" s="27"/>
    </row>
    <row r="610" ht="14.25" customHeight="1">
      <c r="A610" s="14"/>
      <c r="B610" s="14"/>
      <c r="C610" s="27"/>
      <c r="D610" s="14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14"/>
      <c r="S610" s="14"/>
      <c r="T610" s="14"/>
      <c r="U610" s="14"/>
      <c r="V610" s="66"/>
      <c r="W610" s="14"/>
      <c r="X610" s="27"/>
      <c r="Y610" s="29"/>
      <c r="Z610" s="14"/>
      <c r="AA610" s="27"/>
      <c r="AC610" s="14"/>
      <c r="AD610" s="27"/>
    </row>
    <row r="611" ht="14.25" customHeight="1">
      <c r="A611" s="14"/>
      <c r="B611" s="14"/>
      <c r="C611" s="27"/>
      <c r="D611" s="14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14"/>
      <c r="S611" s="14"/>
      <c r="T611" s="14"/>
      <c r="U611" s="14"/>
      <c r="V611" s="66"/>
      <c r="W611" s="14"/>
      <c r="X611" s="27"/>
      <c r="Y611" s="29"/>
      <c r="Z611" s="14"/>
      <c r="AA611" s="27"/>
      <c r="AC611" s="14"/>
      <c r="AD611" s="27"/>
    </row>
    <row r="612" ht="14.25" customHeight="1">
      <c r="A612" s="14"/>
      <c r="B612" s="14"/>
      <c r="C612" s="27"/>
      <c r="D612" s="14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14"/>
      <c r="S612" s="14"/>
      <c r="T612" s="14"/>
      <c r="U612" s="14"/>
      <c r="V612" s="66"/>
      <c r="W612" s="14"/>
      <c r="X612" s="27"/>
      <c r="Y612" s="29"/>
      <c r="Z612" s="14"/>
      <c r="AA612" s="27"/>
      <c r="AC612" s="14"/>
      <c r="AD612" s="27"/>
    </row>
    <row r="613" ht="14.25" customHeight="1">
      <c r="A613" s="14"/>
      <c r="B613" s="14"/>
      <c r="C613" s="27"/>
      <c r="D613" s="14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14"/>
      <c r="S613" s="14"/>
      <c r="T613" s="14"/>
      <c r="U613" s="14"/>
      <c r="V613" s="66"/>
      <c r="W613" s="14"/>
      <c r="X613" s="27"/>
      <c r="Y613" s="29"/>
      <c r="Z613" s="14"/>
      <c r="AA613" s="27"/>
      <c r="AC613" s="14"/>
      <c r="AD613" s="27"/>
    </row>
    <row r="614" ht="14.25" customHeight="1">
      <c r="A614" s="14"/>
      <c r="B614" s="14"/>
      <c r="C614" s="27"/>
      <c r="D614" s="14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14"/>
      <c r="S614" s="14"/>
      <c r="T614" s="14"/>
      <c r="U614" s="14"/>
      <c r="V614" s="66"/>
      <c r="W614" s="14"/>
      <c r="X614" s="27"/>
      <c r="Y614" s="29"/>
      <c r="Z614" s="14"/>
      <c r="AA614" s="27"/>
      <c r="AC614" s="14"/>
      <c r="AD614" s="27"/>
    </row>
    <row r="615" ht="14.25" customHeight="1">
      <c r="A615" s="14"/>
      <c r="B615" s="14"/>
      <c r="C615" s="27"/>
      <c r="D615" s="14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14"/>
      <c r="S615" s="14"/>
      <c r="T615" s="14"/>
      <c r="U615" s="14"/>
      <c r="V615" s="66"/>
      <c r="W615" s="14"/>
      <c r="X615" s="27"/>
      <c r="Y615" s="29"/>
      <c r="Z615" s="14"/>
      <c r="AA615" s="27"/>
      <c r="AC615" s="14"/>
      <c r="AD615" s="27"/>
    </row>
    <row r="616" ht="14.25" customHeight="1">
      <c r="A616" s="14"/>
      <c r="B616" s="14"/>
      <c r="C616" s="27"/>
      <c r="D616" s="14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14"/>
      <c r="S616" s="14"/>
      <c r="T616" s="14"/>
      <c r="U616" s="14"/>
      <c r="V616" s="66"/>
      <c r="W616" s="14"/>
      <c r="X616" s="27"/>
      <c r="Y616" s="29"/>
      <c r="Z616" s="14"/>
      <c r="AA616" s="27"/>
      <c r="AC616" s="14"/>
      <c r="AD616" s="27"/>
    </row>
    <row r="617" ht="14.25" customHeight="1">
      <c r="A617" s="14"/>
      <c r="B617" s="14"/>
      <c r="C617" s="27"/>
      <c r="D617" s="14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14"/>
      <c r="S617" s="14"/>
      <c r="T617" s="14"/>
      <c r="U617" s="14"/>
      <c r="V617" s="66"/>
      <c r="W617" s="14"/>
      <c r="X617" s="27"/>
      <c r="Y617" s="29"/>
      <c r="Z617" s="14"/>
      <c r="AA617" s="27"/>
      <c r="AC617" s="14"/>
      <c r="AD617" s="27"/>
    </row>
    <row r="618" ht="14.25" customHeight="1">
      <c r="A618" s="14"/>
      <c r="B618" s="14"/>
      <c r="C618" s="27"/>
      <c r="D618" s="14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14"/>
      <c r="S618" s="14"/>
      <c r="T618" s="14"/>
      <c r="U618" s="14"/>
      <c r="V618" s="66"/>
      <c r="W618" s="14"/>
      <c r="X618" s="27"/>
      <c r="Y618" s="29"/>
      <c r="Z618" s="14"/>
      <c r="AA618" s="27"/>
      <c r="AC618" s="14"/>
      <c r="AD618" s="27"/>
    </row>
    <row r="619" ht="14.25" customHeight="1">
      <c r="A619" s="14"/>
      <c r="B619" s="14"/>
      <c r="C619" s="27"/>
      <c r="D619" s="14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14"/>
      <c r="S619" s="14"/>
      <c r="T619" s="14"/>
      <c r="U619" s="14"/>
      <c r="V619" s="66"/>
      <c r="W619" s="14"/>
      <c r="X619" s="27"/>
      <c r="Y619" s="29"/>
      <c r="Z619" s="14"/>
      <c r="AA619" s="27"/>
      <c r="AC619" s="14"/>
      <c r="AD619" s="27"/>
    </row>
    <row r="620" ht="14.25" customHeight="1">
      <c r="A620" s="14"/>
      <c r="B620" s="14"/>
      <c r="C620" s="27"/>
      <c r="D620" s="14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14"/>
      <c r="S620" s="14"/>
      <c r="T620" s="14"/>
      <c r="U620" s="14"/>
      <c r="V620" s="66"/>
      <c r="W620" s="14"/>
      <c r="X620" s="27"/>
      <c r="Y620" s="29"/>
      <c r="Z620" s="14"/>
      <c r="AA620" s="27"/>
      <c r="AC620" s="14"/>
      <c r="AD620" s="27"/>
    </row>
    <row r="621" ht="14.25" customHeight="1">
      <c r="A621" s="14"/>
      <c r="B621" s="14"/>
      <c r="C621" s="27"/>
      <c r="D621" s="14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14"/>
      <c r="S621" s="14"/>
      <c r="T621" s="14"/>
      <c r="U621" s="14"/>
      <c r="V621" s="66"/>
      <c r="W621" s="14"/>
      <c r="X621" s="27"/>
      <c r="Y621" s="29"/>
      <c r="Z621" s="14"/>
      <c r="AA621" s="27"/>
      <c r="AC621" s="14"/>
      <c r="AD621" s="27"/>
    </row>
    <row r="622" ht="14.25" customHeight="1">
      <c r="A622" s="14"/>
      <c r="B622" s="14"/>
      <c r="C622" s="27"/>
      <c r="D622" s="14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14"/>
      <c r="S622" s="14"/>
      <c r="T622" s="14"/>
      <c r="U622" s="14"/>
      <c r="V622" s="66"/>
      <c r="W622" s="14"/>
      <c r="X622" s="27"/>
      <c r="Y622" s="29"/>
      <c r="Z622" s="14"/>
      <c r="AA622" s="27"/>
      <c r="AC622" s="14"/>
      <c r="AD622" s="27"/>
    </row>
    <row r="623" ht="14.25" customHeight="1">
      <c r="A623" s="14"/>
      <c r="B623" s="14"/>
      <c r="C623" s="27"/>
      <c r="D623" s="14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14"/>
      <c r="S623" s="14"/>
      <c r="T623" s="14"/>
      <c r="U623" s="14"/>
      <c r="V623" s="66"/>
      <c r="W623" s="14"/>
      <c r="X623" s="27"/>
      <c r="Y623" s="29"/>
      <c r="Z623" s="14"/>
      <c r="AA623" s="27"/>
      <c r="AC623" s="14"/>
      <c r="AD623" s="27"/>
    </row>
    <row r="624" ht="14.25" customHeight="1">
      <c r="A624" s="14"/>
      <c r="B624" s="14"/>
      <c r="C624" s="27"/>
      <c r="D624" s="14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14"/>
      <c r="S624" s="14"/>
      <c r="T624" s="14"/>
      <c r="U624" s="14"/>
      <c r="V624" s="66"/>
      <c r="W624" s="14"/>
      <c r="X624" s="27"/>
      <c r="Y624" s="29"/>
      <c r="Z624" s="14"/>
      <c r="AA624" s="27"/>
      <c r="AC624" s="14"/>
      <c r="AD624" s="27"/>
    </row>
    <row r="625" ht="14.25" customHeight="1">
      <c r="A625" s="14"/>
      <c r="B625" s="14"/>
      <c r="C625" s="27"/>
      <c r="D625" s="14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14"/>
      <c r="S625" s="14"/>
      <c r="T625" s="14"/>
      <c r="U625" s="14"/>
      <c r="V625" s="66"/>
      <c r="W625" s="14"/>
      <c r="X625" s="27"/>
      <c r="Y625" s="29"/>
      <c r="Z625" s="14"/>
      <c r="AA625" s="27"/>
      <c r="AC625" s="14"/>
      <c r="AD625" s="27"/>
    </row>
    <row r="626" ht="14.25" customHeight="1">
      <c r="A626" s="14"/>
      <c r="B626" s="14"/>
      <c r="C626" s="27"/>
      <c r="D626" s="14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14"/>
      <c r="S626" s="14"/>
      <c r="T626" s="14"/>
      <c r="U626" s="14"/>
      <c r="V626" s="66"/>
      <c r="W626" s="14"/>
      <c r="X626" s="27"/>
      <c r="Y626" s="29"/>
      <c r="Z626" s="14"/>
      <c r="AA626" s="27"/>
      <c r="AC626" s="14"/>
      <c r="AD626" s="27"/>
    </row>
    <row r="627" ht="14.25" customHeight="1">
      <c r="A627" s="14"/>
      <c r="B627" s="14"/>
      <c r="C627" s="27"/>
      <c r="D627" s="14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14"/>
      <c r="S627" s="14"/>
      <c r="T627" s="14"/>
      <c r="U627" s="14"/>
      <c r="V627" s="66"/>
      <c r="W627" s="14"/>
      <c r="X627" s="27"/>
      <c r="Y627" s="29"/>
      <c r="Z627" s="14"/>
      <c r="AA627" s="27"/>
      <c r="AC627" s="14"/>
      <c r="AD627" s="27"/>
    </row>
    <row r="628" ht="14.25" customHeight="1">
      <c r="A628" s="14"/>
      <c r="B628" s="14"/>
      <c r="C628" s="27"/>
      <c r="D628" s="14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14"/>
      <c r="S628" s="14"/>
      <c r="T628" s="14"/>
      <c r="U628" s="14"/>
      <c r="V628" s="66"/>
      <c r="W628" s="14"/>
      <c r="X628" s="27"/>
      <c r="Y628" s="29"/>
      <c r="Z628" s="14"/>
      <c r="AA628" s="27"/>
      <c r="AC628" s="14"/>
      <c r="AD628" s="27"/>
    </row>
    <row r="629" ht="14.25" customHeight="1">
      <c r="A629" s="14"/>
      <c r="B629" s="14"/>
      <c r="C629" s="27"/>
      <c r="D629" s="14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14"/>
      <c r="S629" s="14"/>
      <c r="T629" s="14"/>
      <c r="U629" s="14"/>
      <c r="V629" s="66"/>
      <c r="W629" s="14"/>
      <c r="X629" s="27"/>
      <c r="Y629" s="29"/>
      <c r="Z629" s="14"/>
      <c r="AA629" s="27"/>
      <c r="AC629" s="14"/>
      <c r="AD629" s="27"/>
    </row>
    <row r="630" ht="14.25" customHeight="1">
      <c r="A630" s="14"/>
      <c r="B630" s="14"/>
      <c r="C630" s="27"/>
      <c r="D630" s="14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14"/>
      <c r="S630" s="14"/>
      <c r="T630" s="14"/>
      <c r="U630" s="14"/>
      <c r="V630" s="66"/>
      <c r="W630" s="14"/>
      <c r="X630" s="27"/>
      <c r="Y630" s="29"/>
      <c r="Z630" s="14"/>
      <c r="AA630" s="27"/>
      <c r="AC630" s="14"/>
      <c r="AD630" s="27"/>
    </row>
    <row r="631" ht="14.25" customHeight="1">
      <c r="A631" s="14"/>
      <c r="B631" s="14"/>
      <c r="C631" s="27"/>
      <c r="D631" s="14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14"/>
      <c r="S631" s="14"/>
      <c r="T631" s="14"/>
      <c r="U631" s="14"/>
      <c r="V631" s="66"/>
      <c r="W631" s="14"/>
      <c r="X631" s="27"/>
      <c r="Y631" s="29"/>
      <c r="Z631" s="14"/>
      <c r="AA631" s="27"/>
      <c r="AC631" s="14"/>
      <c r="AD631" s="27"/>
    </row>
    <row r="632" ht="14.25" customHeight="1">
      <c r="A632" s="14"/>
      <c r="B632" s="14"/>
      <c r="C632" s="27"/>
      <c r="D632" s="14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14"/>
      <c r="S632" s="14"/>
      <c r="T632" s="14"/>
      <c r="U632" s="14"/>
      <c r="V632" s="66"/>
      <c r="W632" s="14"/>
      <c r="X632" s="27"/>
      <c r="Y632" s="29"/>
      <c r="Z632" s="14"/>
      <c r="AA632" s="27"/>
      <c r="AC632" s="14"/>
      <c r="AD632" s="27"/>
    </row>
    <row r="633" ht="14.25" customHeight="1">
      <c r="A633" s="14"/>
      <c r="B633" s="14"/>
      <c r="C633" s="27"/>
      <c r="D633" s="14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14"/>
      <c r="S633" s="14"/>
      <c r="T633" s="14"/>
      <c r="U633" s="14"/>
      <c r="V633" s="66"/>
      <c r="W633" s="14"/>
      <c r="X633" s="27"/>
      <c r="Y633" s="29"/>
      <c r="Z633" s="14"/>
      <c r="AA633" s="27"/>
      <c r="AC633" s="14"/>
      <c r="AD633" s="27"/>
    </row>
    <row r="634" ht="14.25" customHeight="1">
      <c r="A634" s="14"/>
      <c r="B634" s="14"/>
      <c r="C634" s="27"/>
      <c r="D634" s="14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14"/>
      <c r="S634" s="14"/>
      <c r="T634" s="14"/>
      <c r="U634" s="14"/>
      <c r="V634" s="66"/>
      <c r="W634" s="14"/>
      <c r="X634" s="27"/>
      <c r="Y634" s="29"/>
      <c r="Z634" s="14"/>
      <c r="AA634" s="27"/>
      <c r="AC634" s="14"/>
      <c r="AD634" s="27"/>
    </row>
    <row r="635" ht="14.25" customHeight="1">
      <c r="A635" s="14"/>
      <c r="B635" s="14"/>
      <c r="C635" s="27"/>
      <c r="D635" s="14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14"/>
      <c r="S635" s="14"/>
      <c r="T635" s="14"/>
      <c r="U635" s="14"/>
      <c r="V635" s="66"/>
      <c r="W635" s="14"/>
      <c r="X635" s="27"/>
      <c r="Y635" s="29"/>
      <c r="Z635" s="14"/>
      <c r="AA635" s="27"/>
      <c r="AC635" s="14"/>
      <c r="AD635" s="27"/>
    </row>
    <row r="636" ht="14.25" customHeight="1">
      <c r="A636" s="14"/>
      <c r="B636" s="14"/>
      <c r="C636" s="27"/>
      <c r="D636" s="14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14"/>
      <c r="S636" s="14"/>
      <c r="T636" s="14"/>
      <c r="U636" s="14"/>
      <c r="V636" s="66"/>
      <c r="W636" s="14"/>
      <c r="X636" s="27"/>
      <c r="Y636" s="29"/>
      <c r="Z636" s="14"/>
      <c r="AA636" s="27"/>
      <c r="AC636" s="14"/>
      <c r="AD636" s="27"/>
    </row>
    <row r="637" ht="14.25" customHeight="1">
      <c r="A637" s="14"/>
      <c r="B637" s="14"/>
      <c r="C637" s="27"/>
      <c r="D637" s="14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14"/>
      <c r="S637" s="14"/>
      <c r="T637" s="14"/>
      <c r="U637" s="14"/>
      <c r="V637" s="66"/>
      <c r="W637" s="14"/>
      <c r="X637" s="27"/>
      <c r="Y637" s="29"/>
      <c r="Z637" s="14"/>
      <c r="AA637" s="27"/>
      <c r="AC637" s="14"/>
      <c r="AD637" s="27"/>
    </row>
    <row r="638" ht="14.25" customHeight="1">
      <c r="A638" s="14"/>
      <c r="B638" s="14"/>
      <c r="C638" s="27"/>
      <c r="D638" s="14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14"/>
      <c r="S638" s="14"/>
      <c r="T638" s="14"/>
      <c r="U638" s="14"/>
      <c r="V638" s="66"/>
      <c r="W638" s="14"/>
      <c r="X638" s="27"/>
      <c r="Y638" s="29"/>
      <c r="Z638" s="14"/>
      <c r="AA638" s="27"/>
      <c r="AC638" s="14"/>
      <c r="AD638" s="27"/>
    </row>
    <row r="639" ht="14.25" customHeight="1">
      <c r="A639" s="14"/>
      <c r="B639" s="14"/>
      <c r="C639" s="27"/>
      <c r="D639" s="14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14"/>
      <c r="S639" s="14"/>
      <c r="T639" s="14"/>
      <c r="U639" s="14"/>
      <c r="V639" s="66"/>
      <c r="W639" s="14"/>
      <c r="X639" s="27"/>
      <c r="Y639" s="29"/>
      <c r="Z639" s="14"/>
      <c r="AA639" s="27"/>
      <c r="AC639" s="14"/>
      <c r="AD639" s="27"/>
    </row>
    <row r="640" ht="14.25" customHeight="1">
      <c r="A640" s="14"/>
      <c r="B640" s="14"/>
      <c r="C640" s="27"/>
      <c r="D640" s="14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14"/>
      <c r="S640" s="14"/>
      <c r="T640" s="14"/>
      <c r="U640" s="14"/>
      <c r="V640" s="66"/>
      <c r="W640" s="14"/>
      <c r="X640" s="27"/>
      <c r="Y640" s="29"/>
      <c r="Z640" s="14"/>
      <c r="AA640" s="27"/>
      <c r="AC640" s="14"/>
      <c r="AD640" s="27"/>
    </row>
    <row r="641" ht="14.25" customHeight="1">
      <c r="A641" s="14"/>
      <c r="B641" s="14"/>
      <c r="C641" s="27"/>
      <c r="D641" s="14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14"/>
      <c r="S641" s="14"/>
      <c r="T641" s="14"/>
      <c r="U641" s="14"/>
      <c r="V641" s="66"/>
      <c r="W641" s="14"/>
      <c r="X641" s="27"/>
      <c r="Y641" s="29"/>
      <c r="Z641" s="14"/>
      <c r="AA641" s="27"/>
      <c r="AC641" s="14"/>
      <c r="AD641" s="27"/>
    </row>
    <row r="642" ht="14.25" customHeight="1">
      <c r="A642" s="14"/>
      <c r="B642" s="14"/>
      <c r="C642" s="27"/>
      <c r="D642" s="14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14"/>
      <c r="S642" s="14"/>
      <c r="T642" s="14"/>
      <c r="U642" s="14"/>
      <c r="V642" s="66"/>
      <c r="W642" s="14"/>
      <c r="X642" s="27"/>
      <c r="Y642" s="29"/>
      <c r="Z642" s="14"/>
      <c r="AA642" s="27"/>
      <c r="AC642" s="14"/>
      <c r="AD642" s="27"/>
    </row>
    <row r="643" ht="14.25" customHeight="1">
      <c r="A643" s="14"/>
      <c r="B643" s="14"/>
      <c r="C643" s="27"/>
      <c r="D643" s="14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14"/>
      <c r="S643" s="14"/>
      <c r="T643" s="14"/>
      <c r="U643" s="14"/>
      <c r="V643" s="66"/>
      <c r="W643" s="14"/>
      <c r="X643" s="27"/>
      <c r="Y643" s="29"/>
      <c r="Z643" s="14"/>
      <c r="AA643" s="27"/>
      <c r="AC643" s="14"/>
      <c r="AD643" s="27"/>
    </row>
    <row r="644" ht="14.25" customHeight="1">
      <c r="A644" s="14"/>
      <c r="B644" s="14"/>
      <c r="C644" s="27"/>
      <c r="D644" s="14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14"/>
      <c r="S644" s="14"/>
      <c r="T644" s="14"/>
      <c r="U644" s="14"/>
      <c r="V644" s="66"/>
      <c r="W644" s="14"/>
      <c r="X644" s="27"/>
      <c r="Y644" s="29"/>
      <c r="Z644" s="14"/>
      <c r="AA644" s="27"/>
      <c r="AC644" s="14"/>
      <c r="AD644" s="27"/>
    </row>
    <row r="645" ht="14.25" customHeight="1">
      <c r="A645" s="14"/>
      <c r="B645" s="14"/>
      <c r="C645" s="27"/>
      <c r="D645" s="14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14"/>
      <c r="S645" s="14"/>
      <c r="T645" s="14"/>
      <c r="U645" s="14"/>
      <c r="V645" s="66"/>
      <c r="W645" s="14"/>
      <c r="X645" s="27"/>
      <c r="Y645" s="29"/>
      <c r="Z645" s="14"/>
      <c r="AA645" s="27"/>
      <c r="AC645" s="14"/>
      <c r="AD645" s="27"/>
    </row>
    <row r="646" ht="14.25" customHeight="1">
      <c r="A646" s="14"/>
      <c r="B646" s="14"/>
      <c r="C646" s="27"/>
      <c r="D646" s="14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14"/>
      <c r="S646" s="14"/>
      <c r="T646" s="14"/>
      <c r="U646" s="14"/>
      <c r="V646" s="66"/>
      <c r="W646" s="14"/>
      <c r="X646" s="27"/>
      <c r="Y646" s="29"/>
      <c r="Z646" s="14"/>
      <c r="AA646" s="27"/>
      <c r="AC646" s="14"/>
      <c r="AD646" s="27"/>
    </row>
    <row r="647" ht="14.25" customHeight="1">
      <c r="A647" s="14"/>
      <c r="B647" s="14"/>
      <c r="C647" s="27"/>
      <c r="D647" s="14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14"/>
      <c r="S647" s="14"/>
      <c r="T647" s="14"/>
      <c r="U647" s="14"/>
      <c r="V647" s="66"/>
      <c r="W647" s="14"/>
      <c r="X647" s="27"/>
      <c r="Y647" s="29"/>
      <c r="Z647" s="14"/>
      <c r="AA647" s="27"/>
      <c r="AC647" s="14"/>
      <c r="AD647" s="27"/>
    </row>
    <row r="648" ht="14.25" customHeight="1">
      <c r="A648" s="14"/>
      <c r="B648" s="14"/>
      <c r="C648" s="27"/>
      <c r="D648" s="14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14"/>
      <c r="S648" s="14"/>
      <c r="T648" s="14"/>
      <c r="U648" s="14"/>
      <c r="V648" s="66"/>
      <c r="W648" s="14"/>
      <c r="X648" s="27"/>
      <c r="Y648" s="29"/>
      <c r="Z648" s="14"/>
      <c r="AA648" s="27"/>
      <c r="AC648" s="14"/>
      <c r="AD648" s="27"/>
    </row>
    <row r="649" ht="14.25" customHeight="1">
      <c r="A649" s="14"/>
      <c r="B649" s="14"/>
      <c r="C649" s="27"/>
      <c r="D649" s="14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14"/>
      <c r="S649" s="14"/>
      <c r="T649" s="14"/>
      <c r="U649" s="14"/>
      <c r="V649" s="66"/>
      <c r="W649" s="14"/>
      <c r="X649" s="27"/>
      <c r="Y649" s="29"/>
      <c r="Z649" s="14"/>
      <c r="AA649" s="27"/>
      <c r="AC649" s="14"/>
      <c r="AD649" s="27"/>
    </row>
    <row r="650" ht="14.25" customHeight="1">
      <c r="A650" s="14"/>
      <c r="B650" s="14"/>
      <c r="C650" s="27"/>
      <c r="D650" s="14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14"/>
      <c r="S650" s="14"/>
      <c r="T650" s="14"/>
      <c r="U650" s="14"/>
      <c r="V650" s="66"/>
      <c r="W650" s="14"/>
      <c r="X650" s="27"/>
      <c r="Y650" s="29"/>
      <c r="Z650" s="14"/>
      <c r="AA650" s="27"/>
      <c r="AC650" s="14"/>
      <c r="AD650" s="27"/>
    </row>
    <row r="651" ht="14.25" customHeight="1">
      <c r="A651" s="14"/>
      <c r="B651" s="14"/>
      <c r="C651" s="27"/>
      <c r="D651" s="14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14"/>
      <c r="S651" s="14"/>
      <c r="T651" s="14"/>
      <c r="U651" s="14"/>
      <c r="V651" s="66"/>
      <c r="W651" s="14"/>
      <c r="X651" s="27"/>
      <c r="Y651" s="29"/>
      <c r="Z651" s="14"/>
      <c r="AA651" s="27"/>
      <c r="AC651" s="14"/>
      <c r="AD651" s="27"/>
    </row>
    <row r="652" ht="14.25" customHeight="1">
      <c r="A652" s="14"/>
      <c r="B652" s="14"/>
      <c r="C652" s="27"/>
      <c r="D652" s="14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14"/>
      <c r="S652" s="14"/>
      <c r="T652" s="14"/>
      <c r="U652" s="14"/>
      <c r="V652" s="66"/>
      <c r="W652" s="14"/>
      <c r="X652" s="27"/>
      <c r="Y652" s="29"/>
      <c r="Z652" s="14"/>
      <c r="AA652" s="27"/>
      <c r="AC652" s="14"/>
      <c r="AD652" s="27"/>
    </row>
    <row r="653" ht="14.25" customHeight="1">
      <c r="A653" s="14"/>
      <c r="B653" s="14"/>
      <c r="C653" s="27"/>
      <c r="D653" s="14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14"/>
      <c r="S653" s="14"/>
      <c r="T653" s="14"/>
      <c r="U653" s="14"/>
      <c r="V653" s="66"/>
      <c r="W653" s="14"/>
      <c r="X653" s="27"/>
      <c r="Y653" s="29"/>
      <c r="Z653" s="14"/>
      <c r="AA653" s="27"/>
      <c r="AC653" s="14"/>
      <c r="AD653" s="27"/>
    </row>
    <row r="654" ht="14.25" customHeight="1">
      <c r="A654" s="14"/>
      <c r="B654" s="14"/>
      <c r="C654" s="27"/>
      <c r="D654" s="14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14"/>
      <c r="S654" s="14"/>
      <c r="T654" s="14"/>
      <c r="U654" s="14"/>
      <c r="V654" s="66"/>
      <c r="W654" s="14"/>
      <c r="X654" s="27"/>
      <c r="Y654" s="29"/>
      <c r="Z654" s="14"/>
      <c r="AA654" s="27"/>
      <c r="AC654" s="14"/>
      <c r="AD654" s="27"/>
    </row>
    <row r="655" ht="14.25" customHeight="1">
      <c r="A655" s="14"/>
      <c r="B655" s="14"/>
      <c r="C655" s="27"/>
      <c r="D655" s="14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14"/>
      <c r="S655" s="14"/>
      <c r="T655" s="14"/>
      <c r="U655" s="14"/>
      <c r="V655" s="66"/>
      <c r="W655" s="14"/>
      <c r="X655" s="27"/>
      <c r="Y655" s="29"/>
      <c r="Z655" s="14"/>
      <c r="AA655" s="27"/>
      <c r="AC655" s="14"/>
      <c r="AD655" s="27"/>
    </row>
    <row r="656" ht="14.25" customHeight="1">
      <c r="A656" s="14"/>
      <c r="B656" s="14"/>
      <c r="C656" s="27"/>
      <c r="D656" s="14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14"/>
      <c r="S656" s="14"/>
      <c r="T656" s="14"/>
      <c r="U656" s="14"/>
      <c r="V656" s="66"/>
      <c r="W656" s="14"/>
      <c r="X656" s="27"/>
      <c r="Y656" s="29"/>
      <c r="Z656" s="14"/>
      <c r="AA656" s="27"/>
      <c r="AC656" s="14"/>
      <c r="AD656" s="27"/>
    </row>
    <row r="657" ht="14.25" customHeight="1">
      <c r="A657" s="14"/>
      <c r="B657" s="14"/>
      <c r="C657" s="27"/>
      <c r="D657" s="14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14"/>
      <c r="S657" s="14"/>
      <c r="T657" s="14"/>
      <c r="U657" s="14"/>
      <c r="V657" s="66"/>
      <c r="W657" s="14"/>
      <c r="X657" s="27"/>
      <c r="Y657" s="29"/>
      <c r="Z657" s="14"/>
      <c r="AA657" s="27"/>
      <c r="AC657" s="14"/>
      <c r="AD657" s="27"/>
    </row>
    <row r="658" ht="14.25" customHeight="1">
      <c r="A658" s="14"/>
      <c r="B658" s="14"/>
      <c r="C658" s="27"/>
      <c r="D658" s="14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14"/>
      <c r="S658" s="14"/>
      <c r="T658" s="14"/>
      <c r="U658" s="14"/>
      <c r="V658" s="66"/>
      <c r="W658" s="14"/>
      <c r="X658" s="27"/>
      <c r="Y658" s="29"/>
      <c r="Z658" s="14"/>
      <c r="AA658" s="27"/>
      <c r="AC658" s="14"/>
      <c r="AD658" s="27"/>
    </row>
    <row r="659" ht="14.25" customHeight="1">
      <c r="A659" s="14"/>
      <c r="B659" s="14"/>
      <c r="C659" s="27"/>
      <c r="D659" s="14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14"/>
      <c r="S659" s="14"/>
      <c r="T659" s="14"/>
      <c r="U659" s="14"/>
      <c r="V659" s="66"/>
      <c r="W659" s="14"/>
      <c r="X659" s="27"/>
      <c r="Y659" s="29"/>
      <c r="Z659" s="14"/>
      <c r="AA659" s="27"/>
      <c r="AC659" s="14"/>
      <c r="AD659" s="27"/>
    </row>
    <row r="660" ht="14.25" customHeight="1">
      <c r="A660" s="14"/>
      <c r="B660" s="14"/>
      <c r="C660" s="27"/>
      <c r="D660" s="14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14"/>
      <c r="S660" s="14"/>
      <c r="T660" s="14"/>
      <c r="U660" s="14"/>
      <c r="V660" s="66"/>
      <c r="W660" s="14"/>
      <c r="X660" s="27"/>
      <c r="Y660" s="29"/>
      <c r="Z660" s="14"/>
      <c r="AA660" s="27"/>
      <c r="AC660" s="14"/>
      <c r="AD660" s="27"/>
    </row>
    <row r="661" ht="14.25" customHeight="1">
      <c r="A661" s="14"/>
      <c r="B661" s="14"/>
      <c r="C661" s="27"/>
      <c r="D661" s="14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14"/>
      <c r="S661" s="14"/>
      <c r="T661" s="14"/>
      <c r="U661" s="14"/>
      <c r="V661" s="66"/>
      <c r="W661" s="14"/>
      <c r="X661" s="27"/>
      <c r="Y661" s="29"/>
      <c r="Z661" s="14"/>
      <c r="AA661" s="27"/>
      <c r="AC661" s="14"/>
      <c r="AD661" s="27"/>
    </row>
    <row r="662" ht="14.25" customHeight="1">
      <c r="A662" s="14"/>
      <c r="B662" s="14"/>
      <c r="C662" s="27"/>
      <c r="D662" s="14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14"/>
      <c r="S662" s="14"/>
      <c r="T662" s="14"/>
      <c r="U662" s="14"/>
      <c r="V662" s="66"/>
      <c r="W662" s="14"/>
      <c r="X662" s="27"/>
      <c r="Y662" s="29"/>
      <c r="Z662" s="14"/>
      <c r="AA662" s="27"/>
      <c r="AC662" s="14"/>
      <c r="AD662" s="27"/>
    </row>
    <row r="663" ht="14.25" customHeight="1">
      <c r="A663" s="14"/>
      <c r="B663" s="14"/>
      <c r="C663" s="27"/>
      <c r="D663" s="14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14"/>
      <c r="S663" s="14"/>
      <c r="T663" s="14"/>
      <c r="U663" s="14"/>
      <c r="V663" s="66"/>
      <c r="W663" s="14"/>
      <c r="X663" s="27"/>
      <c r="Y663" s="29"/>
      <c r="Z663" s="14"/>
      <c r="AA663" s="27"/>
      <c r="AC663" s="14"/>
      <c r="AD663" s="27"/>
    </row>
    <row r="664" ht="14.25" customHeight="1">
      <c r="A664" s="14"/>
      <c r="B664" s="14"/>
      <c r="C664" s="27"/>
      <c r="D664" s="14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14"/>
      <c r="S664" s="14"/>
      <c r="T664" s="14"/>
      <c r="U664" s="14"/>
      <c r="V664" s="66"/>
      <c r="W664" s="14"/>
      <c r="X664" s="27"/>
      <c r="Y664" s="29"/>
      <c r="Z664" s="14"/>
      <c r="AA664" s="27"/>
      <c r="AC664" s="14"/>
      <c r="AD664" s="27"/>
    </row>
    <row r="665" ht="14.25" customHeight="1">
      <c r="A665" s="14"/>
      <c r="B665" s="14"/>
      <c r="C665" s="27"/>
      <c r="D665" s="14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14"/>
      <c r="S665" s="14"/>
      <c r="T665" s="14"/>
      <c r="U665" s="14"/>
      <c r="V665" s="66"/>
      <c r="W665" s="14"/>
      <c r="X665" s="27"/>
      <c r="Y665" s="29"/>
      <c r="Z665" s="14"/>
      <c r="AA665" s="27"/>
      <c r="AC665" s="14"/>
      <c r="AD665" s="27"/>
    </row>
    <row r="666" ht="14.25" customHeight="1">
      <c r="A666" s="14"/>
      <c r="B666" s="14"/>
      <c r="C666" s="27"/>
      <c r="D666" s="14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14"/>
      <c r="S666" s="14"/>
      <c r="T666" s="14"/>
      <c r="U666" s="14"/>
      <c r="V666" s="66"/>
      <c r="W666" s="14"/>
      <c r="X666" s="27"/>
      <c r="Y666" s="29"/>
      <c r="Z666" s="14"/>
      <c r="AA666" s="27"/>
      <c r="AC666" s="14"/>
      <c r="AD666" s="27"/>
    </row>
    <row r="667" ht="14.25" customHeight="1">
      <c r="A667" s="14"/>
      <c r="B667" s="14"/>
      <c r="C667" s="27"/>
      <c r="D667" s="14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14"/>
      <c r="S667" s="14"/>
      <c r="T667" s="14"/>
      <c r="U667" s="14"/>
      <c r="V667" s="66"/>
      <c r="W667" s="14"/>
      <c r="X667" s="27"/>
      <c r="Y667" s="29"/>
      <c r="Z667" s="14"/>
      <c r="AA667" s="27"/>
      <c r="AC667" s="14"/>
      <c r="AD667" s="27"/>
    </row>
    <row r="668" ht="14.25" customHeight="1">
      <c r="A668" s="14"/>
      <c r="B668" s="14"/>
      <c r="C668" s="27"/>
      <c r="D668" s="14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14"/>
      <c r="S668" s="14"/>
      <c r="T668" s="14"/>
      <c r="U668" s="14"/>
      <c r="V668" s="66"/>
      <c r="W668" s="14"/>
      <c r="X668" s="27"/>
      <c r="Y668" s="29"/>
      <c r="Z668" s="14"/>
      <c r="AA668" s="27"/>
      <c r="AC668" s="14"/>
      <c r="AD668" s="27"/>
    </row>
    <row r="669" ht="14.25" customHeight="1">
      <c r="A669" s="14"/>
      <c r="B669" s="14"/>
      <c r="C669" s="27"/>
      <c r="D669" s="14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14"/>
      <c r="S669" s="14"/>
      <c r="T669" s="14"/>
      <c r="U669" s="14"/>
      <c r="V669" s="66"/>
      <c r="W669" s="14"/>
      <c r="X669" s="27"/>
      <c r="Y669" s="29"/>
      <c r="Z669" s="14"/>
      <c r="AA669" s="27"/>
      <c r="AC669" s="14"/>
      <c r="AD669" s="27"/>
    </row>
    <row r="670" ht="14.25" customHeight="1">
      <c r="A670" s="14"/>
      <c r="B670" s="14"/>
      <c r="C670" s="27"/>
      <c r="D670" s="14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14"/>
      <c r="S670" s="14"/>
      <c r="T670" s="14"/>
      <c r="U670" s="14"/>
      <c r="V670" s="66"/>
      <c r="W670" s="14"/>
      <c r="X670" s="27"/>
      <c r="Y670" s="29"/>
      <c r="Z670" s="14"/>
      <c r="AA670" s="27"/>
      <c r="AC670" s="14"/>
      <c r="AD670" s="27"/>
    </row>
    <row r="671" ht="14.25" customHeight="1">
      <c r="A671" s="14"/>
      <c r="B671" s="14"/>
      <c r="C671" s="27"/>
      <c r="D671" s="14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14"/>
      <c r="S671" s="14"/>
      <c r="T671" s="14"/>
      <c r="U671" s="14"/>
      <c r="V671" s="66"/>
      <c r="W671" s="14"/>
      <c r="X671" s="27"/>
      <c r="Y671" s="29"/>
      <c r="Z671" s="14"/>
      <c r="AA671" s="27"/>
      <c r="AC671" s="14"/>
      <c r="AD671" s="27"/>
    </row>
    <row r="672" ht="14.25" customHeight="1">
      <c r="A672" s="14"/>
      <c r="B672" s="14"/>
      <c r="C672" s="27"/>
      <c r="D672" s="14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14"/>
      <c r="S672" s="14"/>
      <c r="T672" s="14"/>
      <c r="U672" s="14"/>
      <c r="V672" s="66"/>
      <c r="W672" s="14"/>
      <c r="X672" s="27"/>
      <c r="Y672" s="29"/>
      <c r="Z672" s="14"/>
      <c r="AA672" s="27"/>
      <c r="AC672" s="14"/>
      <c r="AD672" s="27"/>
    </row>
    <row r="673" ht="14.25" customHeight="1">
      <c r="A673" s="14"/>
      <c r="B673" s="14"/>
      <c r="C673" s="27"/>
      <c r="D673" s="14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14"/>
      <c r="S673" s="14"/>
      <c r="T673" s="14"/>
      <c r="U673" s="14"/>
      <c r="V673" s="66"/>
      <c r="W673" s="14"/>
      <c r="X673" s="27"/>
      <c r="Y673" s="29"/>
      <c r="Z673" s="14"/>
      <c r="AA673" s="27"/>
      <c r="AC673" s="14"/>
      <c r="AD673" s="27"/>
    </row>
    <row r="674" ht="14.25" customHeight="1">
      <c r="A674" s="14"/>
      <c r="B674" s="14"/>
      <c r="C674" s="27"/>
      <c r="D674" s="14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14"/>
      <c r="S674" s="14"/>
      <c r="T674" s="14"/>
      <c r="U674" s="14"/>
      <c r="V674" s="66"/>
      <c r="W674" s="14"/>
      <c r="X674" s="27"/>
      <c r="Y674" s="29"/>
      <c r="Z674" s="14"/>
      <c r="AA674" s="27"/>
      <c r="AC674" s="14"/>
      <c r="AD674" s="27"/>
    </row>
    <row r="675" ht="14.25" customHeight="1">
      <c r="A675" s="14"/>
      <c r="B675" s="14"/>
      <c r="C675" s="27"/>
      <c r="D675" s="14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14"/>
      <c r="S675" s="14"/>
      <c r="T675" s="14"/>
      <c r="U675" s="14"/>
      <c r="V675" s="66"/>
      <c r="W675" s="14"/>
      <c r="X675" s="27"/>
      <c r="Y675" s="29"/>
      <c r="Z675" s="14"/>
      <c r="AA675" s="27"/>
      <c r="AC675" s="14"/>
      <c r="AD675" s="27"/>
    </row>
    <row r="676" ht="14.25" customHeight="1">
      <c r="A676" s="14"/>
      <c r="B676" s="14"/>
      <c r="C676" s="27"/>
      <c r="D676" s="14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14"/>
      <c r="S676" s="14"/>
      <c r="T676" s="14"/>
      <c r="U676" s="14"/>
      <c r="V676" s="66"/>
      <c r="W676" s="14"/>
      <c r="X676" s="27"/>
      <c r="Y676" s="29"/>
      <c r="Z676" s="14"/>
      <c r="AA676" s="27"/>
      <c r="AC676" s="14"/>
      <c r="AD676" s="27"/>
    </row>
    <row r="677" ht="14.25" customHeight="1">
      <c r="A677" s="14"/>
      <c r="B677" s="14"/>
      <c r="C677" s="27"/>
      <c r="D677" s="14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14"/>
      <c r="S677" s="14"/>
      <c r="T677" s="14"/>
      <c r="U677" s="14"/>
      <c r="V677" s="66"/>
      <c r="W677" s="14"/>
      <c r="X677" s="27"/>
      <c r="Y677" s="29"/>
      <c r="Z677" s="14"/>
      <c r="AA677" s="27"/>
      <c r="AC677" s="14"/>
      <c r="AD677" s="27"/>
    </row>
    <row r="678" ht="14.25" customHeight="1">
      <c r="A678" s="14"/>
      <c r="B678" s="14"/>
      <c r="C678" s="27"/>
      <c r="D678" s="14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14"/>
      <c r="S678" s="14"/>
      <c r="T678" s="14"/>
      <c r="U678" s="14"/>
      <c r="V678" s="66"/>
      <c r="W678" s="14"/>
      <c r="X678" s="27"/>
      <c r="Y678" s="29"/>
      <c r="Z678" s="14"/>
      <c r="AA678" s="27"/>
      <c r="AC678" s="14"/>
      <c r="AD678" s="27"/>
    </row>
    <row r="679" ht="14.25" customHeight="1">
      <c r="A679" s="14"/>
      <c r="B679" s="14"/>
      <c r="C679" s="27"/>
      <c r="D679" s="14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14"/>
      <c r="S679" s="14"/>
      <c r="T679" s="14"/>
      <c r="U679" s="14"/>
      <c r="V679" s="66"/>
      <c r="W679" s="14"/>
      <c r="X679" s="27"/>
      <c r="Y679" s="29"/>
      <c r="Z679" s="14"/>
      <c r="AA679" s="27"/>
      <c r="AC679" s="14"/>
      <c r="AD679" s="27"/>
    </row>
    <row r="680" ht="14.25" customHeight="1">
      <c r="A680" s="14"/>
      <c r="B680" s="14"/>
      <c r="C680" s="27"/>
      <c r="D680" s="14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14"/>
      <c r="S680" s="14"/>
      <c r="T680" s="14"/>
      <c r="U680" s="14"/>
      <c r="V680" s="66"/>
      <c r="W680" s="14"/>
      <c r="X680" s="27"/>
      <c r="Y680" s="29"/>
      <c r="Z680" s="14"/>
      <c r="AA680" s="27"/>
      <c r="AC680" s="14"/>
      <c r="AD680" s="27"/>
    </row>
    <row r="681" ht="14.25" customHeight="1">
      <c r="A681" s="14"/>
      <c r="B681" s="14"/>
      <c r="C681" s="27"/>
      <c r="D681" s="14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14"/>
      <c r="S681" s="14"/>
      <c r="T681" s="14"/>
      <c r="U681" s="14"/>
      <c r="V681" s="66"/>
      <c r="W681" s="14"/>
      <c r="X681" s="27"/>
      <c r="Y681" s="29"/>
      <c r="Z681" s="14"/>
      <c r="AA681" s="27"/>
      <c r="AC681" s="14"/>
      <c r="AD681" s="27"/>
    </row>
    <row r="682" ht="14.25" customHeight="1">
      <c r="A682" s="14"/>
      <c r="B682" s="14"/>
      <c r="C682" s="27"/>
      <c r="D682" s="14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14"/>
      <c r="S682" s="14"/>
      <c r="T682" s="14"/>
      <c r="U682" s="14"/>
      <c r="V682" s="66"/>
      <c r="W682" s="14"/>
      <c r="X682" s="27"/>
      <c r="Y682" s="29"/>
      <c r="Z682" s="14"/>
      <c r="AA682" s="27"/>
      <c r="AC682" s="14"/>
      <c r="AD682" s="27"/>
    </row>
    <row r="683" ht="14.25" customHeight="1">
      <c r="A683" s="14"/>
      <c r="B683" s="14"/>
      <c r="C683" s="27"/>
      <c r="D683" s="14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14"/>
      <c r="S683" s="14"/>
      <c r="T683" s="14"/>
      <c r="U683" s="14"/>
      <c r="V683" s="66"/>
      <c r="W683" s="14"/>
      <c r="X683" s="27"/>
      <c r="Y683" s="29"/>
      <c r="Z683" s="14"/>
      <c r="AA683" s="27"/>
      <c r="AC683" s="14"/>
      <c r="AD683" s="27"/>
    </row>
    <row r="684" ht="14.25" customHeight="1">
      <c r="A684" s="14"/>
      <c r="B684" s="14"/>
      <c r="C684" s="27"/>
      <c r="D684" s="14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14"/>
      <c r="S684" s="14"/>
      <c r="T684" s="14"/>
      <c r="U684" s="14"/>
      <c r="V684" s="66"/>
      <c r="W684" s="14"/>
      <c r="X684" s="27"/>
      <c r="Y684" s="29"/>
      <c r="Z684" s="14"/>
      <c r="AA684" s="27"/>
      <c r="AC684" s="14"/>
      <c r="AD684" s="27"/>
    </row>
    <row r="685" ht="14.25" customHeight="1">
      <c r="A685" s="14"/>
      <c r="B685" s="14"/>
      <c r="C685" s="27"/>
      <c r="D685" s="14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14"/>
      <c r="S685" s="14"/>
      <c r="T685" s="14"/>
      <c r="U685" s="14"/>
      <c r="V685" s="66"/>
      <c r="W685" s="14"/>
      <c r="X685" s="27"/>
      <c r="Y685" s="29"/>
      <c r="Z685" s="14"/>
      <c r="AA685" s="27"/>
      <c r="AC685" s="14"/>
      <c r="AD685" s="27"/>
    </row>
    <row r="686" ht="14.25" customHeight="1">
      <c r="A686" s="14"/>
      <c r="B686" s="14"/>
      <c r="C686" s="27"/>
      <c r="D686" s="14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14"/>
      <c r="S686" s="14"/>
      <c r="T686" s="14"/>
      <c r="U686" s="14"/>
      <c r="V686" s="66"/>
      <c r="W686" s="14"/>
      <c r="X686" s="27"/>
      <c r="Y686" s="29"/>
      <c r="Z686" s="14"/>
      <c r="AA686" s="27"/>
      <c r="AC686" s="14"/>
      <c r="AD686" s="27"/>
    </row>
    <row r="687" ht="14.25" customHeight="1">
      <c r="A687" s="14"/>
      <c r="B687" s="14"/>
      <c r="C687" s="27"/>
      <c r="D687" s="14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14"/>
      <c r="S687" s="14"/>
      <c r="T687" s="14"/>
      <c r="U687" s="14"/>
      <c r="V687" s="66"/>
      <c r="W687" s="14"/>
      <c r="X687" s="27"/>
      <c r="Y687" s="29"/>
      <c r="Z687" s="14"/>
      <c r="AA687" s="27"/>
      <c r="AC687" s="14"/>
      <c r="AD687" s="27"/>
    </row>
    <row r="688" ht="14.25" customHeight="1">
      <c r="A688" s="14"/>
      <c r="B688" s="14"/>
      <c r="C688" s="27"/>
      <c r="D688" s="14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14"/>
      <c r="S688" s="14"/>
      <c r="T688" s="14"/>
      <c r="U688" s="14"/>
      <c r="V688" s="66"/>
      <c r="W688" s="14"/>
      <c r="X688" s="27"/>
      <c r="Y688" s="29"/>
      <c r="Z688" s="14"/>
      <c r="AA688" s="27"/>
      <c r="AC688" s="14"/>
      <c r="AD688" s="27"/>
    </row>
    <row r="689" ht="14.25" customHeight="1">
      <c r="A689" s="14"/>
      <c r="B689" s="14"/>
      <c r="C689" s="27"/>
      <c r="D689" s="14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14"/>
      <c r="S689" s="14"/>
      <c r="T689" s="14"/>
      <c r="U689" s="14"/>
      <c r="V689" s="66"/>
      <c r="W689" s="14"/>
      <c r="X689" s="27"/>
      <c r="Y689" s="29"/>
      <c r="Z689" s="14"/>
      <c r="AA689" s="27"/>
      <c r="AC689" s="14"/>
      <c r="AD689" s="27"/>
    </row>
    <row r="690" ht="14.25" customHeight="1">
      <c r="A690" s="14"/>
      <c r="B690" s="14"/>
      <c r="C690" s="27"/>
      <c r="D690" s="14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14"/>
      <c r="S690" s="14"/>
      <c r="T690" s="14"/>
      <c r="U690" s="14"/>
      <c r="V690" s="66"/>
      <c r="W690" s="14"/>
      <c r="X690" s="27"/>
      <c r="Y690" s="29"/>
      <c r="Z690" s="14"/>
      <c r="AA690" s="27"/>
      <c r="AC690" s="14"/>
      <c r="AD690" s="27"/>
    </row>
    <row r="691" ht="14.25" customHeight="1">
      <c r="A691" s="14"/>
      <c r="B691" s="14"/>
      <c r="C691" s="27"/>
      <c r="D691" s="14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14"/>
      <c r="S691" s="14"/>
      <c r="T691" s="14"/>
      <c r="U691" s="14"/>
      <c r="V691" s="66"/>
      <c r="W691" s="14"/>
      <c r="X691" s="27"/>
      <c r="Y691" s="29"/>
      <c r="Z691" s="14"/>
      <c r="AA691" s="27"/>
      <c r="AC691" s="14"/>
      <c r="AD691" s="27"/>
    </row>
    <row r="692" ht="14.25" customHeight="1">
      <c r="A692" s="14"/>
      <c r="B692" s="14"/>
      <c r="C692" s="27"/>
      <c r="D692" s="14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14"/>
      <c r="S692" s="14"/>
      <c r="T692" s="14"/>
      <c r="U692" s="14"/>
      <c r="V692" s="66"/>
      <c r="W692" s="14"/>
      <c r="X692" s="27"/>
      <c r="Y692" s="29"/>
      <c r="Z692" s="14"/>
      <c r="AA692" s="27"/>
      <c r="AC692" s="14"/>
      <c r="AD692" s="27"/>
    </row>
    <row r="693" ht="14.25" customHeight="1">
      <c r="A693" s="14"/>
      <c r="B693" s="14"/>
      <c r="C693" s="27"/>
      <c r="D693" s="14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14"/>
      <c r="S693" s="14"/>
      <c r="T693" s="14"/>
      <c r="U693" s="14"/>
      <c r="V693" s="66"/>
      <c r="W693" s="14"/>
      <c r="X693" s="27"/>
      <c r="Y693" s="29"/>
      <c r="Z693" s="14"/>
      <c r="AA693" s="27"/>
      <c r="AC693" s="14"/>
      <c r="AD693" s="27"/>
    </row>
    <row r="694" ht="14.25" customHeight="1">
      <c r="A694" s="14"/>
      <c r="B694" s="14"/>
      <c r="C694" s="27"/>
      <c r="D694" s="14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14"/>
      <c r="S694" s="14"/>
      <c r="T694" s="14"/>
      <c r="U694" s="14"/>
      <c r="V694" s="66"/>
      <c r="W694" s="14"/>
      <c r="X694" s="27"/>
      <c r="Y694" s="29"/>
      <c r="Z694" s="14"/>
      <c r="AA694" s="27"/>
      <c r="AC694" s="14"/>
      <c r="AD694" s="27"/>
    </row>
    <row r="695" ht="14.25" customHeight="1">
      <c r="A695" s="14"/>
      <c r="B695" s="14"/>
      <c r="C695" s="27"/>
      <c r="D695" s="14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14"/>
      <c r="S695" s="14"/>
      <c r="T695" s="14"/>
      <c r="U695" s="14"/>
      <c r="V695" s="66"/>
      <c r="W695" s="14"/>
      <c r="X695" s="27"/>
      <c r="Y695" s="29"/>
      <c r="Z695" s="14"/>
      <c r="AA695" s="27"/>
      <c r="AC695" s="14"/>
      <c r="AD695" s="27"/>
    </row>
    <row r="696" ht="14.25" customHeight="1">
      <c r="A696" s="14"/>
      <c r="B696" s="14"/>
      <c r="C696" s="27"/>
      <c r="D696" s="14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14"/>
      <c r="S696" s="14"/>
      <c r="T696" s="14"/>
      <c r="U696" s="14"/>
      <c r="V696" s="66"/>
      <c r="W696" s="14"/>
      <c r="X696" s="27"/>
      <c r="Y696" s="29"/>
      <c r="Z696" s="14"/>
      <c r="AA696" s="27"/>
      <c r="AC696" s="14"/>
      <c r="AD696" s="27"/>
    </row>
    <row r="697" ht="14.25" customHeight="1">
      <c r="A697" s="14"/>
      <c r="B697" s="14"/>
      <c r="C697" s="27"/>
      <c r="D697" s="14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14"/>
      <c r="S697" s="14"/>
      <c r="T697" s="14"/>
      <c r="U697" s="14"/>
      <c r="V697" s="66"/>
      <c r="W697" s="14"/>
      <c r="X697" s="27"/>
      <c r="Y697" s="29"/>
      <c r="Z697" s="14"/>
      <c r="AA697" s="27"/>
      <c r="AC697" s="14"/>
      <c r="AD697" s="27"/>
    </row>
    <row r="698" ht="14.25" customHeight="1">
      <c r="A698" s="14"/>
      <c r="B698" s="14"/>
      <c r="C698" s="27"/>
      <c r="D698" s="14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14"/>
      <c r="S698" s="14"/>
      <c r="T698" s="14"/>
      <c r="U698" s="14"/>
      <c r="V698" s="66"/>
      <c r="W698" s="14"/>
      <c r="X698" s="27"/>
      <c r="Y698" s="29"/>
      <c r="Z698" s="14"/>
      <c r="AA698" s="27"/>
      <c r="AC698" s="14"/>
      <c r="AD698" s="27"/>
    </row>
    <row r="699" ht="14.25" customHeight="1">
      <c r="A699" s="14"/>
      <c r="B699" s="14"/>
      <c r="C699" s="27"/>
      <c r="D699" s="14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14"/>
      <c r="S699" s="14"/>
      <c r="T699" s="14"/>
      <c r="U699" s="14"/>
      <c r="V699" s="66"/>
      <c r="W699" s="14"/>
      <c r="X699" s="27"/>
      <c r="Y699" s="29"/>
      <c r="Z699" s="14"/>
      <c r="AA699" s="27"/>
      <c r="AC699" s="14"/>
      <c r="AD699" s="27"/>
    </row>
    <row r="700" ht="14.25" customHeight="1">
      <c r="A700" s="14"/>
      <c r="B700" s="14"/>
      <c r="C700" s="27"/>
      <c r="D700" s="14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14"/>
      <c r="S700" s="14"/>
      <c r="T700" s="14"/>
      <c r="U700" s="14"/>
      <c r="V700" s="66"/>
      <c r="W700" s="14"/>
      <c r="X700" s="27"/>
      <c r="Y700" s="29"/>
      <c r="Z700" s="14"/>
      <c r="AA700" s="27"/>
      <c r="AC700" s="14"/>
      <c r="AD700" s="27"/>
    </row>
    <row r="701" ht="14.25" customHeight="1">
      <c r="A701" s="14"/>
      <c r="B701" s="14"/>
      <c r="C701" s="27"/>
      <c r="D701" s="14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14"/>
      <c r="S701" s="14"/>
      <c r="T701" s="14"/>
      <c r="U701" s="14"/>
      <c r="V701" s="66"/>
      <c r="W701" s="14"/>
      <c r="X701" s="27"/>
      <c r="Y701" s="29"/>
      <c r="Z701" s="14"/>
      <c r="AA701" s="27"/>
      <c r="AC701" s="14"/>
      <c r="AD701" s="27"/>
    </row>
    <row r="702" ht="14.25" customHeight="1">
      <c r="A702" s="14"/>
      <c r="B702" s="14"/>
      <c r="C702" s="27"/>
      <c r="D702" s="14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14"/>
      <c r="S702" s="14"/>
      <c r="T702" s="14"/>
      <c r="U702" s="14"/>
      <c r="V702" s="66"/>
      <c r="W702" s="14"/>
      <c r="X702" s="27"/>
      <c r="Y702" s="29"/>
      <c r="Z702" s="14"/>
      <c r="AA702" s="27"/>
      <c r="AC702" s="14"/>
      <c r="AD702" s="27"/>
    </row>
    <row r="703" ht="14.25" customHeight="1">
      <c r="A703" s="14"/>
      <c r="B703" s="14"/>
      <c r="C703" s="27"/>
      <c r="D703" s="14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14"/>
      <c r="S703" s="14"/>
      <c r="T703" s="14"/>
      <c r="U703" s="14"/>
      <c r="V703" s="66"/>
      <c r="W703" s="14"/>
      <c r="X703" s="27"/>
      <c r="Y703" s="29"/>
      <c r="Z703" s="14"/>
      <c r="AA703" s="27"/>
      <c r="AC703" s="14"/>
      <c r="AD703" s="27"/>
    </row>
    <row r="704" ht="14.25" customHeight="1">
      <c r="A704" s="14"/>
      <c r="B704" s="14"/>
      <c r="C704" s="27"/>
      <c r="D704" s="14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14"/>
      <c r="S704" s="14"/>
      <c r="T704" s="14"/>
      <c r="U704" s="14"/>
      <c r="V704" s="66"/>
      <c r="W704" s="14"/>
      <c r="X704" s="27"/>
      <c r="Y704" s="29"/>
      <c r="Z704" s="14"/>
      <c r="AA704" s="27"/>
      <c r="AC704" s="14"/>
      <c r="AD704" s="27"/>
    </row>
    <row r="705" ht="14.25" customHeight="1">
      <c r="A705" s="14"/>
      <c r="B705" s="14"/>
      <c r="C705" s="27"/>
      <c r="D705" s="14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14"/>
      <c r="S705" s="14"/>
      <c r="T705" s="14"/>
      <c r="U705" s="14"/>
      <c r="V705" s="66"/>
      <c r="W705" s="14"/>
      <c r="X705" s="27"/>
      <c r="Y705" s="29"/>
      <c r="Z705" s="14"/>
      <c r="AA705" s="27"/>
      <c r="AC705" s="14"/>
      <c r="AD705" s="27"/>
    </row>
    <row r="706" ht="14.25" customHeight="1">
      <c r="A706" s="14"/>
      <c r="B706" s="14"/>
      <c r="C706" s="27"/>
      <c r="D706" s="14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14"/>
      <c r="S706" s="14"/>
      <c r="T706" s="14"/>
      <c r="U706" s="14"/>
      <c r="V706" s="66"/>
      <c r="W706" s="14"/>
      <c r="X706" s="27"/>
      <c r="Y706" s="29"/>
      <c r="Z706" s="14"/>
      <c r="AA706" s="27"/>
      <c r="AC706" s="14"/>
      <c r="AD706" s="27"/>
    </row>
    <row r="707" ht="14.25" customHeight="1">
      <c r="A707" s="14"/>
      <c r="B707" s="14"/>
      <c r="C707" s="27"/>
      <c r="D707" s="14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14"/>
      <c r="S707" s="14"/>
      <c r="T707" s="14"/>
      <c r="U707" s="14"/>
      <c r="V707" s="66"/>
      <c r="W707" s="14"/>
      <c r="X707" s="27"/>
      <c r="Y707" s="29"/>
      <c r="Z707" s="14"/>
      <c r="AA707" s="27"/>
      <c r="AC707" s="14"/>
      <c r="AD707" s="27"/>
    </row>
    <row r="708" ht="14.25" customHeight="1">
      <c r="A708" s="14"/>
      <c r="B708" s="14"/>
      <c r="C708" s="27"/>
      <c r="D708" s="14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14"/>
      <c r="S708" s="14"/>
      <c r="T708" s="14"/>
      <c r="U708" s="14"/>
      <c r="V708" s="66"/>
      <c r="W708" s="14"/>
      <c r="X708" s="27"/>
      <c r="Y708" s="29"/>
      <c r="Z708" s="14"/>
      <c r="AA708" s="27"/>
      <c r="AC708" s="14"/>
      <c r="AD708" s="27"/>
    </row>
    <row r="709" ht="14.25" customHeight="1">
      <c r="A709" s="14"/>
      <c r="B709" s="14"/>
      <c r="C709" s="27"/>
      <c r="D709" s="14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14"/>
      <c r="S709" s="14"/>
      <c r="T709" s="14"/>
      <c r="U709" s="14"/>
      <c r="V709" s="66"/>
      <c r="W709" s="14"/>
      <c r="X709" s="27"/>
      <c r="Y709" s="29"/>
      <c r="Z709" s="14"/>
      <c r="AA709" s="27"/>
      <c r="AC709" s="14"/>
      <c r="AD709" s="27"/>
    </row>
    <row r="710" ht="14.25" customHeight="1">
      <c r="A710" s="14"/>
      <c r="B710" s="14"/>
      <c r="C710" s="27"/>
      <c r="D710" s="14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14"/>
      <c r="S710" s="14"/>
      <c r="T710" s="14"/>
      <c r="U710" s="14"/>
      <c r="V710" s="66"/>
      <c r="W710" s="14"/>
      <c r="X710" s="27"/>
      <c r="Y710" s="29"/>
      <c r="Z710" s="14"/>
      <c r="AA710" s="27"/>
      <c r="AC710" s="14"/>
      <c r="AD710" s="27"/>
    </row>
    <row r="711" ht="14.25" customHeight="1">
      <c r="A711" s="14"/>
      <c r="B711" s="14"/>
      <c r="C711" s="27"/>
      <c r="D711" s="14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14"/>
      <c r="S711" s="14"/>
      <c r="T711" s="14"/>
      <c r="U711" s="14"/>
      <c r="V711" s="66"/>
      <c r="W711" s="14"/>
      <c r="X711" s="27"/>
      <c r="Y711" s="29"/>
      <c r="Z711" s="14"/>
      <c r="AA711" s="27"/>
      <c r="AC711" s="14"/>
      <c r="AD711" s="27"/>
    </row>
    <row r="712" ht="14.25" customHeight="1">
      <c r="A712" s="14"/>
      <c r="B712" s="14"/>
      <c r="C712" s="27"/>
      <c r="D712" s="14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14"/>
      <c r="S712" s="14"/>
      <c r="T712" s="14"/>
      <c r="U712" s="14"/>
      <c r="V712" s="66"/>
      <c r="W712" s="14"/>
      <c r="X712" s="27"/>
      <c r="Y712" s="29"/>
      <c r="Z712" s="14"/>
      <c r="AA712" s="27"/>
      <c r="AC712" s="14"/>
      <c r="AD712" s="27"/>
    </row>
    <row r="713" ht="14.25" customHeight="1">
      <c r="A713" s="14"/>
      <c r="B713" s="14"/>
      <c r="C713" s="27"/>
      <c r="D713" s="14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14"/>
      <c r="S713" s="14"/>
      <c r="T713" s="14"/>
      <c r="U713" s="14"/>
      <c r="V713" s="66"/>
      <c r="W713" s="14"/>
      <c r="X713" s="27"/>
      <c r="Y713" s="29"/>
      <c r="Z713" s="14"/>
      <c r="AA713" s="27"/>
      <c r="AC713" s="14"/>
      <c r="AD713" s="27"/>
    </row>
    <row r="714" ht="14.25" customHeight="1">
      <c r="A714" s="14"/>
      <c r="B714" s="14"/>
      <c r="C714" s="27"/>
      <c r="D714" s="14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14"/>
      <c r="S714" s="14"/>
      <c r="T714" s="14"/>
      <c r="U714" s="14"/>
      <c r="V714" s="66"/>
      <c r="W714" s="14"/>
      <c r="X714" s="27"/>
      <c r="Y714" s="29"/>
      <c r="Z714" s="14"/>
      <c r="AA714" s="27"/>
      <c r="AC714" s="14"/>
      <c r="AD714" s="27"/>
    </row>
    <row r="715" ht="14.25" customHeight="1">
      <c r="A715" s="14"/>
      <c r="B715" s="14"/>
      <c r="C715" s="27"/>
      <c r="D715" s="14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14"/>
      <c r="S715" s="14"/>
      <c r="T715" s="14"/>
      <c r="U715" s="14"/>
      <c r="V715" s="66"/>
      <c r="W715" s="14"/>
      <c r="X715" s="27"/>
      <c r="Y715" s="29"/>
      <c r="Z715" s="14"/>
      <c r="AA715" s="27"/>
      <c r="AC715" s="14"/>
      <c r="AD715" s="27"/>
    </row>
    <row r="716" ht="14.25" customHeight="1">
      <c r="A716" s="14"/>
      <c r="B716" s="14"/>
      <c r="C716" s="27"/>
      <c r="D716" s="14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14"/>
      <c r="S716" s="14"/>
      <c r="T716" s="14"/>
      <c r="U716" s="14"/>
      <c r="V716" s="66"/>
      <c r="W716" s="14"/>
      <c r="X716" s="27"/>
      <c r="Y716" s="29"/>
      <c r="Z716" s="14"/>
      <c r="AA716" s="27"/>
      <c r="AC716" s="14"/>
      <c r="AD716" s="27"/>
    </row>
    <row r="717" ht="14.25" customHeight="1">
      <c r="A717" s="14"/>
      <c r="B717" s="14"/>
      <c r="C717" s="27"/>
      <c r="D717" s="14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14"/>
      <c r="S717" s="14"/>
      <c r="T717" s="14"/>
      <c r="U717" s="14"/>
      <c r="V717" s="66"/>
      <c r="W717" s="14"/>
      <c r="X717" s="27"/>
      <c r="Y717" s="29"/>
      <c r="Z717" s="14"/>
      <c r="AA717" s="27"/>
      <c r="AC717" s="14"/>
      <c r="AD717" s="27"/>
    </row>
    <row r="718" ht="14.25" customHeight="1">
      <c r="A718" s="14"/>
      <c r="B718" s="14"/>
      <c r="C718" s="27"/>
      <c r="D718" s="14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14"/>
      <c r="S718" s="14"/>
      <c r="T718" s="14"/>
      <c r="U718" s="14"/>
      <c r="V718" s="66"/>
      <c r="W718" s="14"/>
      <c r="X718" s="27"/>
      <c r="Y718" s="29"/>
      <c r="Z718" s="14"/>
      <c r="AA718" s="27"/>
      <c r="AC718" s="14"/>
      <c r="AD718" s="27"/>
    </row>
    <row r="719" ht="14.25" customHeight="1">
      <c r="A719" s="14"/>
      <c r="B719" s="14"/>
      <c r="C719" s="27"/>
      <c r="D719" s="14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14"/>
      <c r="S719" s="14"/>
      <c r="T719" s="14"/>
      <c r="U719" s="14"/>
      <c r="V719" s="66"/>
      <c r="W719" s="14"/>
      <c r="X719" s="27"/>
      <c r="Y719" s="29"/>
      <c r="Z719" s="14"/>
      <c r="AA719" s="27"/>
      <c r="AC719" s="14"/>
      <c r="AD719" s="27"/>
    </row>
    <row r="720" ht="14.25" customHeight="1">
      <c r="A720" s="14"/>
      <c r="B720" s="14"/>
      <c r="C720" s="27"/>
      <c r="D720" s="14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14"/>
      <c r="S720" s="14"/>
      <c r="T720" s="14"/>
      <c r="U720" s="14"/>
      <c r="V720" s="66"/>
      <c r="W720" s="14"/>
      <c r="X720" s="27"/>
      <c r="Y720" s="29"/>
      <c r="Z720" s="14"/>
      <c r="AA720" s="27"/>
      <c r="AC720" s="14"/>
      <c r="AD720" s="27"/>
    </row>
    <row r="721" ht="14.25" customHeight="1">
      <c r="A721" s="14"/>
      <c r="B721" s="14"/>
      <c r="C721" s="27"/>
      <c r="D721" s="14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14"/>
      <c r="S721" s="14"/>
      <c r="T721" s="14"/>
      <c r="U721" s="14"/>
      <c r="V721" s="66"/>
      <c r="W721" s="14"/>
      <c r="X721" s="27"/>
      <c r="Y721" s="29"/>
      <c r="Z721" s="14"/>
      <c r="AA721" s="27"/>
      <c r="AC721" s="14"/>
      <c r="AD721" s="27"/>
    </row>
    <row r="722" ht="14.25" customHeight="1">
      <c r="A722" s="14"/>
      <c r="B722" s="14"/>
      <c r="C722" s="27"/>
      <c r="D722" s="14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14"/>
      <c r="S722" s="14"/>
      <c r="T722" s="14"/>
      <c r="U722" s="14"/>
      <c r="V722" s="66"/>
      <c r="W722" s="14"/>
      <c r="X722" s="27"/>
      <c r="Y722" s="29"/>
      <c r="Z722" s="14"/>
      <c r="AA722" s="27"/>
      <c r="AC722" s="14"/>
      <c r="AD722" s="27"/>
    </row>
    <row r="723" ht="14.25" customHeight="1">
      <c r="A723" s="14"/>
      <c r="B723" s="14"/>
      <c r="C723" s="27"/>
      <c r="D723" s="14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14"/>
      <c r="S723" s="14"/>
      <c r="T723" s="14"/>
      <c r="U723" s="14"/>
      <c r="V723" s="66"/>
      <c r="W723" s="14"/>
      <c r="X723" s="27"/>
      <c r="Y723" s="29"/>
      <c r="Z723" s="14"/>
      <c r="AA723" s="27"/>
      <c r="AC723" s="14"/>
      <c r="AD723" s="27"/>
    </row>
    <row r="724" ht="14.25" customHeight="1">
      <c r="A724" s="14"/>
      <c r="B724" s="14"/>
      <c r="C724" s="27"/>
      <c r="D724" s="14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14"/>
      <c r="S724" s="14"/>
      <c r="T724" s="14"/>
      <c r="U724" s="14"/>
      <c r="V724" s="66"/>
      <c r="W724" s="14"/>
      <c r="X724" s="27"/>
      <c r="Y724" s="29"/>
      <c r="Z724" s="14"/>
      <c r="AA724" s="27"/>
      <c r="AC724" s="14"/>
      <c r="AD724" s="27"/>
    </row>
    <row r="725" ht="14.25" customHeight="1">
      <c r="A725" s="14"/>
      <c r="B725" s="14"/>
      <c r="C725" s="27"/>
      <c r="D725" s="14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14"/>
      <c r="S725" s="14"/>
      <c r="T725" s="14"/>
      <c r="U725" s="14"/>
      <c r="V725" s="66"/>
      <c r="W725" s="14"/>
      <c r="X725" s="27"/>
      <c r="Y725" s="29"/>
      <c r="Z725" s="14"/>
      <c r="AA725" s="27"/>
      <c r="AC725" s="14"/>
      <c r="AD725" s="27"/>
    </row>
    <row r="726" ht="14.25" customHeight="1">
      <c r="A726" s="14"/>
      <c r="B726" s="14"/>
      <c r="C726" s="27"/>
      <c r="D726" s="14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14"/>
      <c r="S726" s="14"/>
      <c r="T726" s="14"/>
      <c r="U726" s="14"/>
      <c r="V726" s="66"/>
      <c r="W726" s="14"/>
      <c r="X726" s="27"/>
      <c r="Y726" s="29"/>
      <c r="Z726" s="14"/>
      <c r="AA726" s="27"/>
      <c r="AC726" s="14"/>
      <c r="AD726" s="27"/>
    </row>
    <row r="727" ht="14.25" customHeight="1">
      <c r="A727" s="14"/>
      <c r="B727" s="14"/>
      <c r="C727" s="27"/>
      <c r="D727" s="14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14"/>
      <c r="S727" s="14"/>
      <c r="T727" s="14"/>
      <c r="U727" s="14"/>
      <c r="V727" s="66"/>
      <c r="W727" s="14"/>
      <c r="X727" s="27"/>
      <c r="Y727" s="29"/>
      <c r="Z727" s="14"/>
      <c r="AA727" s="27"/>
      <c r="AC727" s="14"/>
      <c r="AD727" s="27"/>
    </row>
    <row r="728" ht="14.25" customHeight="1">
      <c r="A728" s="14"/>
      <c r="B728" s="14"/>
      <c r="C728" s="27"/>
      <c r="D728" s="14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14"/>
      <c r="S728" s="14"/>
      <c r="T728" s="14"/>
      <c r="U728" s="14"/>
      <c r="V728" s="66"/>
      <c r="W728" s="14"/>
      <c r="X728" s="27"/>
      <c r="Y728" s="29"/>
      <c r="Z728" s="14"/>
      <c r="AA728" s="27"/>
      <c r="AC728" s="14"/>
      <c r="AD728" s="27"/>
    </row>
    <row r="729" ht="14.25" customHeight="1">
      <c r="A729" s="14"/>
      <c r="B729" s="14"/>
      <c r="C729" s="27"/>
      <c r="D729" s="14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14"/>
      <c r="S729" s="14"/>
      <c r="T729" s="14"/>
      <c r="U729" s="14"/>
      <c r="V729" s="66"/>
      <c r="W729" s="14"/>
      <c r="X729" s="27"/>
      <c r="Y729" s="29"/>
      <c r="Z729" s="14"/>
      <c r="AA729" s="27"/>
      <c r="AC729" s="14"/>
      <c r="AD729" s="27"/>
    </row>
    <row r="730" ht="14.25" customHeight="1">
      <c r="A730" s="14"/>
      <c r="B730" s="14"/>
      <c r="C730" s="27"/>
      <c r="D730" s="14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14"/>
      <c r="S730" s="14"/>
      <c r="T730" s="14"/>
      <c r="U730" s="14"/>
      <c r="V730" s="66"/>
      <c r="W730" s="14"/>
      <c r="X730" s="27"/>
      <c r="Y730" s="29"/>
      <c r="Z730" s="14"/>
      <c r="AA730" s="27"/>
      <c r="AC730" s="14"/>
      <c r="AD730" s="27"/>
    </row>
    <row r="731" ht="14.25" customHeight="1">
      <c r="A731" s="14"/>
      <c r="B731" s="14"/>
      <c r="C731" s="27"/>
      <c r="D731" s="14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14"/>
      <c r="S731" s="14"/>
      <c r="T731" s="14"/>
      <c r="U731" s="14"/>
      <c r="V731" s="66"/>
      <c r="W731" s="14"/>
      <c r="X731" s="27"/>
      <c r="Y731" s="29"/>
      <c r="Z731" s="14"/>
      <c r="AA731" s="27"/>
      <c r="AC731" s="14"/>
      <c r="AD731" s="27"/>
    </row>
    <row r="732" ht="14.25" customHeight="1">
      <c r="A732" s="14"/>
      <c r="B732" s="14"/>
      <c r="C732" s="27"/>
      <c r="D732" s="14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14"/>
      <c r="S732" s="14"/>
      <c r="T732" s="14"/>
      <c r="U732" s="14"/>
      <c r="V732" s="66"/>
      <c r="W732" s="14"/>
      <c r="X732" s="27"/>
      <c r="Y732" s="29"/>
      <c r="Z732" s="14"/>
      <c r="AA732" s="27"/>
      <c r="AC732" s="14"/>
      <c r="AD732" s="27"/>
    </row>
    <row r="733" ht="14.25" customHeight="1">
      <c r="A733" s="14"/>
      <c r="B733" s="14"/>
      <c r="C733" s="27"/>
      <c r="D733" s="14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14"/>
      <c r="S733" s="14"/>
      <c r="T733" s="14"/>
      <c r="U733" s="14"/>
      <c r="V733" s="66"/>
      <c r="W733" s="14"/>
      <c r="X733" s="27"/>
      <c r="Y733" s="29"/>
      <c r="Z733" s="14"/>
      <c r="AA733" s="27"/>
      <c r="AC733" s="14"/>
      <c r="AD733" s="27"/>
    </row>
    <row r="734" ht="14.25" customHeight="1">
      <c r="A734" s="14"/>
      <c r="B734" s="14"/>
      <c r="C734" s="27"/>
      <c r="D734" s="14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14"/>
      <c r="S734" s="14"/>
      <c r="T734" s="14"/>
      <c r="U734" s="14"/>
      <c r="V734" s="66"/>
      <c r="W734" s="14"/>
      <c r="X734" s="27"/>
      <c r="Y734" s="29"/>
      <c r="Z734" s="14"/>
      <c r="AA734" s="27"/>
      <c r="AC734" s="14"/>
      <c r="AD734" s="27"/>
    </row>
    <row r="735" ht="14.25" customHeight="1">
      <c r="A735" s="14"/>
      <c r="B735" s="14"/>
      <c r="C735" s="27"/>
      <c r="D735" s="14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14"/>
      <c r="S735" s="14"/>
      <c r="T735" s="14"/>
      <c r="U735" s="14"/>
      <c r="V735" s="66"/>
      <c r="W735" s="14"/>
      <c r="X735" s="27"/>
      <c r="Y735" s="29"/>
      <c r="Z735" s="14"/>
      <c r="AA735" s="27"/>
      <c r="AC735" s="14"/>
      <c r="AD735" s="27"/>
    </row>
    <row r="736" ht="14.25" customHeight="1">
      <c r="A736" s="14"/>
      <c r="B736" s="14"/>
      <c r="C736" s="27"/>
      <c r="D736" s="14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14"/>
      <c r="S736" s="14"/>
      <c r="T736" s="14"/>
      <c r="U736" s="14"/>
      <c r="V736" s="66"/>
      <c r="W736" s="14"/>
      <c r="X736" s="27"/>
      <c r="Y736" s="29"/>
      <c r="Z736" s="14"/>
      <c r="AA736" s="27"/>
      <c r="AC736" s="14"/>
      <c r="AD736" s="27"/>
    </row>
    <row r="737" ht="14.25" customHeight="1">
      <c r="A737" s="14"/>
      <c r="B737" s="14"/>
      <c r="C737" s="27"/>
      <c r="D737" s="14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14"/>
      <c r="S737" s="14"/>
      <c r="T737" s="14"/>
      <c r="U737" s="14"/>
      <c r="V737" s="66"/>
      <c r="W737" s="14"/>
      <c r="X737" s="27"/>
      <c r="Y737" s="29"/>
      <c r="Z737" s="14"/>
      <c r="AA737" s="27"/>
      <c r="AC737" s="14"/>
      <c r="AD737" s="27"/>
    </row>
    <row r="738" ht="14.25" customHeight="1">
      <c r="A738" s="14"/>
      <c r="B738" s="14"/>
      <c r="C738" s="27"/>
      <c r="D738" s="14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14"/>
      <c r="S738" s="14"/>
      <c r="T738" s="14"/>
      <c r="U738" s="14"/>
      <c r="V738" s="66"/>
      <c r="W738" s="14"/>
      <c r="X738" s="27"/>
      <c r="Y738" s="29"/>
      <c r="Z738" s="14"/>
      <c r="AA738" s="27"/>
      <c r="AC738" s="14"/>
      <c r="AD738" s="27"/>
    </row>
    <row r="739" ht="14.25" customHeight="1">
      <c r="A739" s="14"/>
      <c r="B739" s="14"/>
      <c r="C739" s="27"/>
      <c r="D739" s="14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14"/>
      <c r="S739" s="14"/>
      <c r="T739" s="14"/>
      <c r="U739" s="14"/>
      <c r="V739" s="66"/>
      <c r="W739" s="14"/>
      <c r="X739" s="27"/>
      <c r="Y739" s="29"/>
      <c r="Z739" s="14"/>
      <c r="AA739" s="27"/>
      <c r="AC739" s="14"/>
      <c r="AD739" s="27"/>
    </row>
    <row r="740" ht="14.25" customHeight="1">
      <c r="A740" s="14"/>
      <c r="B740" s="14"/>
      <c r="C740" s="27"/>
      <c r="D740" s="14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14"/>
      <c r="S740" s="14"/>
      <c r="T740" s="14"/>
      <c r="U740" s="14"/>
      <c r="V740" s="66"/>
      <c r="W740" s="14"/>
      <c r="X740" s="27"/>
      <c r="Y740" s="29"/>
      <c r="Z740" s="14"/>
      <c r="AA740" s="27"/>
      <c r="AC740" s="14"/>
      <c r="AD740" s="27"/>
    </row>
    <row r="741" ht="14.25" customHeight="1">
      <c r="A741" s="14"/>
      <c r="B741" s="14"/>
      <c r="C741" s="27"/>
      <c r="D741" s="14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14"/>
      <c r="S741" s="14"/>
      <c r="T741" s="14"/>
      <c r="U741" s="14"/>
      <c r="V741" s="66"/>
      <c r="W741" s="14"/>
      <c r="X741" s="27"/>
      <c r="Y741" s="29"/>
      <c r="Z741" s="14"/>
      <c r="AA741" s="27"/>
      <c r="AC741" s="14"/>
      <c r="AD741" s="27"/>
    </row>
    <row r="742" ht="14.25" customHeight="1">
      <c r="A742" s="14"/>
      <c r="B742" s="14"/>
      <c r="C742" s="27"/>
      <c r="D742" s="14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14"/>
      <c r="S742" s="14"/>
      <c r="T742" s="14"/>
      <c r="U742" s="14"/>
      <c r="V742" s="66"/>
      <c r="W742" s="14"/>
      <c r="X742" s="27"/>
      <c r="Y742" s="29"/>
      <c r="Z742" s="14"/>
      <c r="AA742" s="27"/>
      <c r="AC742" s="14"/>
      <c r="AD742" s="27"/>
    </row>
    <row r="743" ht="14.25" customHeight="1">
      <c r="A743" s="14"/>
      <c r="B743" s="14"/>
      <c r="C743" s="27"/>
      <c r="D743" s="14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14"/>
      <c r="S743" s="14"/>
      <c r="T743" s="14"/>
      <c r="U743" s="14"/>
      <c r="V743" s="66"/>
      <c r="W743" s="14"/>
      <c r="X743" s="27"/>
      <c r="Y743" s="29"/>
      <c r="Z743" s="14"/>
      <c r="AA743" s="27"/>
      <c r="AC743" s="14"/>
      <c r="AD743" s="27"/>
    </row>
    <row r="744" ht="14.25" customHeight="1">
      <c r="A744" s="14"/>
      <c r="B744" s="14"/>
      <c r="C744" s="27"/>
      <c r="D744" s="14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14"/>
      <c r="S744" s="14"/>
      <c r="T744" s="14"/>
      <c r="U744" s="14"/>
      <c r="V744" s="66"/>
      <c r="W744" s="14"/>
      <c r="X744" s="27"/>
      <c r="Y744" s="29"/>
      <c r="Z744" s="14"/>
      <c r="AA744" s="27"/>
      <c r="AC744" s="14"/>
      <c r="AD744" s="27"/>
    </row>
    <row r="745" ht="14.25" customHeight="1">
      <c r="A745" s="14"/>
      <c r="B745" s="14"/>
      <c r="C745" s="27"/>
      <c r="D745" s="14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14"/>
      <c r="S745" s="14"/>
      <c r="T745" s="14"/>
      <c r="U745" s="14"/>
      <c r="V745" s="66"/>
      <c r="W745" s="14"/>
      <c r="X745" s="27"/>
      <c r="Y745" s="29"/>
      <c r="Z745" s="14"/>
      <c r="AA745" s="27"/>
      <c r="AC745" s="14"/>
      <c r="AD745" s="27"/>
    </row>
    <row r="746" ht="14.25" customHeight="1">
      <c r="A746" s="14"/>
      <c r="B746" s="14"/>
      <c r="C746" s="27"/>
      <c r="D746" s="14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14"/>
      <c r="S746" s="14"/>
      <c r="T746" s="14"/>
      <c r="U746" s="14"/>
      <c r="V746" s="66"/>
      <c r="W746" s="14"/>
      <c r="X746" s="27"/>
      <c r="Y746" s="29"/>
      <c r="Z746" s="14"/>
      <c r="AA746" s="27"/>
      <c r="AC746" s="14"/>
      <c r="AD746" s="27"/>
    </row>
    <row r="747" ht="14.25" customHeight="1">
      <c r="A747" s="14"/>
      <c r="B747" s="14"/>
      <c r="C747" s="27"/>
      <c r="D747" s="14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14"/>
      <c r="S747" s="14"/>
      <c r="T747" s="14"/>
      <c r="U747" s="14"/>
      <c r="V747" s="66"/>
      <c r="W747" s="14"/>
      <c r="X747" s="27"/>
      <c r="Y747" s="29"/>
      <c r="Z747" s="14"/>
      <c r="AA747" s="27"/>
      <c r="AC747" s="14"/>
      <c r="AD747" s="27"/>
    </row>
    <row r="748" ht="14.25" customHeight="1">
      <c r="A748" s="14"/>
      <c r="B748" s="14"/>
      <c r="C748" s="27"/>
      <c r="D748" s="14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14"/>
      <c r="S748" s="14"/>
      <c r="T748" s="14"/>
      <c r="U748" s="14"/>
      <c r="V748" s="66"/>
      <c r="W748" s="14"/>
      <c r="X748" s="27"/>
      <c r="Y748" s="29"/>
      <c r="Z748" s="14"/>
      <c r="AA748" s="27"/>
      <c r="AC748" s="14"/>
      <c r="AD748" s="27"/>
    </row>
    <row r="749" ht="14.25" customHeight="1">
      <c r="A749" s="14"/>
      <c r="B749" s="14"/>
      <c r="C749" s="27"/>
      <c r="D749" s="14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14"/>
      <c r="S749" s="14"/>
      <c r="T749" s="14"/>
      <c r="U749" s="14"/>
      <c r="V749" s="66"/>
      <c r="W749" s="14"/>
      <c r="X749" s="27"/>
      <c r="Y749" s="29"/>
      <c r="Z749" s="14"/>
      <c r="AA749" s="27"/>
      <c r="AC749" s="14"/>
      <c r="AD749" s="27"/>
    </row>
    <row r="750" ht="14.25" customHeight="1">
      <c r="A750" s="14"/>
      <c r="B750" s="14"/>
      <c r="C750" s="27"/>
      <c r="D750" s="14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14"/>
      <c r="S750" s="14"/>
      <c r="T750" s="14"/>
      <c r="U750" s="14"/>
      <c r="V750" s="66"/>
      <c r="W750" s="14"/>
      <c r="X750" s="27"/>
      <c r="Y750" s="29"/>
      <c r="Z750" s="14"/>
      <c r="AA750" s="27"/>
      <c r="AC750" s="14"/>
      <c r="AD750" s="27"/>
    </row>
    <row r="751" ht="14.25" customHeight="1">
      <c r="A751" s="14"/>
      <c r="B751" s="14"/>
      <c r="C751" s="27"/>
      <c r="D751" s="14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14"/>
      <c r="S751" s="14"/>
      <c r="T751" s="14"/>
      <c r="U751" s="14"/>
      <c r="V751" s="66"/>
      <c r="W751" s="14"/>
      <c r="X751" s="27"/>
      <c r="Y751" s="29"/>
      <c r="Z751" s="14"/>
      <c r="AA751" s="27"/>
      <c r="AC751" s="14"/>
      <c r="AD751" s="27"/>
    </row>
    <row r="752" ht="14.25" customHeight="1">
      <c r="A752" s="14"/>
      <c r="B752" s="14"/>
      <c r="C752" s="27"/>
      <c r="D752" s="14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14"/>
      <c r="S752" s="14"/>
      <c r="T752" s="14"/>
      <c r="U752" s="14"/>
      <c r="V752" s="66"/>
      <c r="W752" s="14"/>
      <c r="X752" s="27"/>
      <c r="Y752" s="29"/>
      <c r="Z752" s="14"/>
      <c r="AA752" s="27"/>
      <c r="AC752" s="14"/>
      <c r="AD752" s="27"/>
    </row>
    <row r="753" ht="14.25" customHeight="1">
      <c r="A753" s="14"/>
      <c r="B753" s="14"/>
      <c r="C753" s="27"/>
      <c r="D753" s="14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14"/>
      <c r="S753" s="14"/>
      <c r="T753" s="14"/>
      <c r="U753" s="14"/>
      <c r="V753" s="66"/>
      <c r="W753" s="14"/>
      <c r="X753" s="27"/>
      <c r="Y753" s="29"/>
      <c r="Z753" s="14"/>
      <c r="AA753" s="27"/>
      <c r="AC753" s="14"/>
      <c r="AD753" s="27"/>
    </row>
    <row r="754" ht="14.25" customHeight="1">
      <c r="A754" s="14"/>
      <c r="B754" s="14"/>
      <c r="C754" s="27"/>
      <c r="D754" s="14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14"/>
      <c r="S754" s="14"/>
      <c r="T754" s="14"/>
      <c r="U754" s="14"/>
      <c r="V754" s="66"/>
      <c r="W754" s="14"/>
      <c r="X754" s="27"/>
      <c r="Y754" s="29"/>
      <c r="Z754" s="14"/>
      <c r="AA754" s="27"/>
      <c r="AC754" s="14"/>
      <c r="AD754" s="27"/>
    </row>
    <row r="755" ht="14.25" customHeight="1">
      <c r="A755" s="14"/>
      <c r="B755" s="14"/>
      <c r="C755" s="27"/>
      <c r="D755" s="14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14"/>
      <c r="S755" s="14"/>
      <c r="T755" s="14"/>
      <c r="U755" s="14"/>
      <c r="V755" s="66"/>
      <c r="W755" s="14"/>
      <c r="X755" s="27"/>
      <c r="Y755" s="29"/>
      <c r="Z755" s="14"/>
      <c r="AA755" s="27"/>
      <c r="AC755" s="14"/>
      <c r="AD755" s="27"/>
    </row>
    <row r="756" ht="14.25" customHeight="1">
      <c r="A756" s="14"/>
      <c r="B756" s="14"/>
      <c r="C756" s="27"/>
      <c r="D756" s="14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14"/>
      <c r="S756" s="14"/>
      <c r="T756" s="14"/>
      <c r="U756" s="14"/>
      <c r="V756" s="66"/>
      <c r="W756" s="14"/>
      <c r="X756" s="27"/>
      <c r="Y756" s="29"/>
      <c r="Z756" s="14"/>
      <c r="AA756" s="27"/>
      <c r="AC756" s="14"/>
      <c r="AD756" s="27"/>
    </row>
    <row r="757" ht="14.25" customHeight="1">
      <c r="A757" s="14"/>
      <c r="B757" s="14"/>
      <c r="C757" s="27"/>
      <c r="D757" s="14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14"/>
      <c r="S757" s="14"/>
      <c r="T757" s="14"/>
      <c r="U757" s="14"/>
      <c r="V757" s="66"/>
      <c r="W757" s="14"/>
      <c r="X757" s="27"/>
      <c r="Y757" s="29"/>
      <c r="Z757" s="14"/>
      <c r="AA757" s="27"/>
      <c r="AC757" s="14"/>
      <c r="AD757" s="27"/>
    </row>
    <row r="758" ht="14.25" customHeight="1">
      <c r="A758" s="14"/>
      <c r="B758" s="14"/>
      <c r="C758" s="27"/>
      <c r="D758" s="14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14"/>
      <c r="S758" s="14"/>
      <c r="T758" s="14"/>
      <c r="U758" s="14"/>
      <c r="V758" s="66"/>
      <c r="W758" s="14"/>
      <c r="X758" s="27"/>
      <c r="Y758" s="29"/>
      <c r="Z758" s="14"/>
      <c r="AA758" s="27"/>
      <c r="AC758" s="14"/>
      <c r="AD758" s="27"/>
    </row>
    <row r="759" ht="14.25" customHeight="1">
      <c r="A759" s="14"/>
      <c r="B759" s="14"/>
      <c r="C759" s="27"/>
      <c r="D759" s="14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14"/>
      <c r="S759" s="14"/>
      <c r="T759" s="14"/>
      <c r="U759" s="14"/>
      <c r="V759" s="66"/>
      <c r="W759" s="14"/>
      <c r="X759" s="27"/>
      <c r="Y759" s="29"/>
      <c r="Z759" s="14"/>
      <c r="AA759" s="27"/>
      <c r="AC759" s="14"/>
      <c r="AD759" s="27"/>
    </row>
    <row r="760" ht="14.25" customHeight="1">
      <c r="A760" s="14"/>
      <c r="B760" s="14"/>
      <c r="C760" s="27"/>
      <c r="D760" s="14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14"/>
      <c r="S760" s="14"/>
      <c r="T760" s="14"/>
      <c r="U760" s="14"/>
      <c r="V760" s="66"/>
      <c r="W760" s="14"/>
      <c r="X760" s="27"/>
      <c r="Y760" s="29"/>
      <c r="Z760" s="14"/>
      <c r="AA760" s="27"/>
      <c r="AC760" s="14"/>
      <c r="AD760" s="27"/>
    </row>
    <row r="761" ht="14.25" customHeight="1">
      <c r="A761" s="14"/>
      <c r="B761" s="14"/>
      <c r="C761" s="27"/>
      <c r="D761" s="14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14"/>
      <c r="S761" s="14"/>
      <c r="T761" s="14"/>
      <c r="U761" s="14"/>
      <c r="V761" s="66"/>
      <c r="W761" s="14"/>
      <c r="X761" s="27"/>
      <c r="Y761" s="29"/>
      <c r="Z761" s="14"/>
      <c r="AA761" s="27"/>
      <c r="AC761" s="14"/>
      <c r="AD761" s="27"/>
    </row>
    <row r="762" ht="14.25" customHeight="1">
      <c r="A762" s="14"/>
      <c r="B762" s="14"/>
      <c r="C762" s="27"/>
      <c r="D762" s="14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14"/>
      <c r="S762" s="14"/>
      <c r="T762" s="14"/>
      <c r="U762" s="14"/>
      <c r="V762" s="66"/>
      <c r="W762" s="14"/>
      <c r="X762" s="27"/>
      <c r="Y762" s="29"/>
      <c r="Z762" s="14"/>
      <c r="AA762" s="27"/>
      <c r="AC762" s="14"/>
      <c r="AD762" s="27"/>
    </row>
    <row r="763" ht="14.25" customHeight="1">
      <c r="A763" s="14"/>
      <c r="B763" s="14"/>
      <c r="C763" s="27"/>
      <c r="D763" s="14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14"/>
      <c r="S763" s="14"/>
      <c r="T763" s="14"/>
      <c r="U763" s="14"/>
      <c r="V763" s="66"/>
      <c r="W763" s="14"/>
      <c r="X763" s="27"/>
      <c r="Y763" s="29"/>
      <c r="Z763" s="14"/>
      <c r="AA763" s="27"/>
      <c r="AC763" s="14"/>
      <c r="AD763" s="27"/>
    </row>
    <row r="764" ht="14.25" customHeight="1">
      <c r="A764" s="14"/>
      <c r="B764" s="14"/>
      <c r="C764" s="27"/>
      <c r="D764" s="14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14"/>
      <c r="S764" s="14"/>
      <c r="T764" s="14"/>
      <c r="U764" s="14"/>
      <c r="V764" s="66"/>
      <c r="W764" s="14"/>
      <c r="X764" s="27"/>
      <c r="Y764" s="29"/>
      <c r="Z764" s="14"/>
      <c r="AA764" s="27"/>
      <c r="AC764" s="14"/>
      <c r="AD764" s="27"/>
    </row>
    <row r="765" ht="14.25" customHeight="1">
      <c r="A765" s="14"/>
      <c r="B765" s="14"/>
      <c r="C765" s="27"/>
      <c r="D765" s="14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14"/>
      <c r="S765" s="14"/>
      <c r="T765" s="14"/>
      <c r="U765" s="14"/>
      <c r="V765" s="66"/>
      <c r="W765" s="14"/>
      <c r="X765" s="27"/>
      <c r="Y765" s="29"/>
      <c r="Z765" s="14"/>
      <c r="AA765" s="27"/>
      <c r="AC765" s="14"/>
      <c r="AD765" s="27"/>
    </row>
    <row r="766" ht="14.25" customHeight="1">
      <c r="A766" s="14"/>
      <c r="B766" s="14"/>
      <c r="C766" s="27"/>
      <c r="D766" s="14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14"/>
      <c r="S766" s="14"/>
      <c r="T766" s="14"/>
      <c r="U766" s="14"/>
      <c r="V766" s="66"/>
      <c r="W766" s="14"/>
      <c r="X766" s="27"/>
      <c r="Y766" s="29"/>
      <c r="Z766" s="14"/>
      <c r="AA766" s="27"/>
      <c r="AC766" s="14"/>
      <c r="AD766" s="27"/>
    </row>
    <row r="767" ht="14.25" customHeight="1">
      <c r="A767" s="14"/>
      <c r="B767" s="14"/>
      <c r="C767" s="27"/>
      <c r="D767" s="14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14"/>
      <c r="S767" s="14"/>
      <c r="T767" s="14"/>
      <c r="U767" s="14"/>
      <c r="V767" s="66"/>
      <c r="W767" s="14"/>
      <c r="X767" s="27"/>
      <c r="Y767" s="29"/>
      <c r="Z767" s="14"/>
      <c r="AA767" s="27"/>
      <c r="AC767" s="14"/>
      <c r="AD767" s="27"/>
    </row>
    <row r="768" ht="14.25" customHeight="1">
      <c r="A768" s="14"/>
      <c r="B768" s="14"/>
      <c r="C768" s="27"/>
      <c r="D768" s="14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14"/>
      <c r="S768" s="14"/>
      <c r="T768" s="14"/>
      <c r="U768" s="14"/>
      <c r="V768" s="66"/>
      <c r="W768" s="14"/>
      <c r="X768" s="27"/>
      <c r="Y768" s="29"/>
      <c r="Z768" s="14"/>
      <c r="AA768" s="27"/>
      <c r="AC768" s="14"/>
      <c r="AD768" s="27"/>
    </row>
    <row r="769" ht="14.25" customHeight="1">
      <c r="A769" s="14"/>
      <c r="B769" s="14"/>
      <c r="C769" s="27"/>
      <c r="D769" s="14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14"/>
      <c r="S769" s="14"/>
      <c r="T769" s="14"/>
      <c r="U769" s="14"/>
      <c r="V769" s="66"/>
      <c r="W769" s="14"/>
      <c r="X769" s="27"/>
      <c r="Y769" s="29"/>
      <c r="Z769" s="14"/>
      <c r="AA769" s="27"/>
      <c r="AC769" s="14"/>
      <c r="AD769" s="27"/>
    </row>
    <row r="770" ht="14.25" customHeight="1">
      <c r="A770" s="14"/>
      <c r="B770" s="14"/>
      <c r="C770" s="27"/>
      <c r="D770" s="14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14"/>
      <c r="S770" s="14"/>
      <c r="T770" s="14"/>
      <c r="U770" s="14"/>
      <c r="V770" s="66"/>
      <c r="W770" s="14"/>
      <c r="X770" s="27"/>
      <c r="Y770" s="29"/>
      <c r="Z770" s="14"/>
      <c r="AA770" s="27"/>
      <c r="AC770" s="14"/>
      <c r="AD770" s="27"/>
    </row>
    <row r="771" ht="14.25" customHeight="1">
      <c r="A771" s="14"/>
      <c r="B771" s="14"/>
      <c r="C771" s="27"/>
      <c r="D771" s="14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14"/>
      <c r="S771" s="14"/>
      <c r="T771" s="14"/>
      <c r="U771" s="14"/>
      <c r="V771" s="66"/>
      <c r="W771" s="14"/>
      <c r="X771" s="27"/>
      <c r="Y771" s="29"/>
      <c r="Z771" s="14"/>
      <c r="AA771" s="27"/>
      <c r="AC771" s="14"/>
      <c r="AD771" s="27"/>
    </row>
    <row r="772" ht="14.25" customHeight="1">
      <c r="A772" s="14"/>
      <c r="B772" s="14"/>
      <c r="C772" s="27"/>
      <c r="D772" s="14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14"/>
      <c r="S772" s="14"/>
      <c r="T772" s="14"/>
      <c r="U772" s="14"/>
      <c r="V772" s="66"/>
      <c r="W772" s="14"/>
      <c r="X772" s="27"/>
      <c r="Y772" s="29"/>
      <c r="Z772" s="14"/>
      <c r="AA772" s="27"/>
      <c r="AC772" s="14"/>
      <c r="AD772" s="27"/>
    </row>
    <row r="773" ht="14.25" customHeight="1">
      <c r="A773" s="14"/>
      <c r="B773" s="14"/>
      <c r="C773" s="27"/>
      <c r="D773" s="14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14"/>
      <c r="S773" s="14"/>
      <c r="T773" s="14"/>
      <c r="U773" s="14"/>
      <c r="V773" s="66"/>
      <c r="W773" s="14"/>
      <c r="X773" s="27"/>
      <c r="Y773" s="29"/>
      <c r="Z773" s="14"/>
      <c r="AA773" s="27"/>
      <c r="AC773" s="14"/>
      <c r="AD773" s="27"/>
    </row>
    <row r="774" ht="14.25" customHeight="1">
      <c r="A774" s="14"/>
      <c r="B774" s="14"/>
      <c r="C774" s="27"/>
      <c r="D774" s="14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14"/>
      <c r="S774" s="14"/>
      <c r="T774" s="14"/>
      <c r="U774" s="14"/>
      <c r="V774" s="66"/>
      <c r="W774" s="14"/>
      <c r="X774" s="27"/>
      <c r="Y774" s="29"/>
      <c r="Z774" s="14"/>
      <c r="AA774" s="27"/>
      <c r="AC774" s="14"/>
      <c r="AD774" s="27"/>
    </row>
    <row r="775" ht="14.25" customHeight="1">
      <c r="A775" s="14"/>
      <c r="B775" s="14"/>
      <c r="C775" s="27"/>
      <c r="D775" s="14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14"/>
      <c r="S775" s="14"/>
      <c r="T775" s="14"/>
      <c r="U775" s="14"/>
      <c r="V775" s="66"/>
      <c r="W775" s="14"/>
      <c r="X775" s="27"/>
      <c r="Y775" s="29"/>
      <c r="Z775" s="14"/>
      <c r="AA775" s="27"/>
      <c r="AC775" s="14"/>
      <c r="AD775" s="27"/>
    </row>
    <row r="776" ht="14.25" customHeight="1">
      <c r="A776" s="14"/>
      <c r="B776" s="14"/>
      <c r="C776" s="27"/>
      <c r="D776" s="14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14"/>
      <c r="S776" s="14"/>
      <c r="T776" s="14"/>
      <c r="U776" s="14"/>
      <c r="V776" s="66"/>
      <c r="W776" s="14"/>
      <c r="X776" s="27"/>
      <c r="Y776" s="29"/>
      <c r="Z776" s="14"/>
      <c r="AA776" s="27"/>
      <c r="AC776" s="14"/>
      <c r="AD776" s="27"/>
    </row>
    <row r="777" ht="14.25" customHeight="1">
      <c r="A777" s="14"/>
      <c r="B777" s="14"/>
      <c r="C777" s="27"/>
      <c r="D777" s="14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14"/>
      <c r="S777" s="14"/>
      <c r="T777" s="14"/>
      <c r="U777" s="14"/>
      <c r="V777" s="66"/>
      <c r="W777" s="14"/>
      <c r="X777" s="27"/>
      <c r="Y777" s="29"/>
      <c r="Z777" s="14"/>
      <c r="AA777" s="27"/>
      <c r="AC777" s="14"/>
      <c r="AD777" s="27"/>
    </row>
    <row r="778" ht="14.25" customHeight="1">
      <c r="A778" s="14"/>
      <c r="B778" s="14"/>
      <c r="C778" s="27"/>
      <c r="D778" s="14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14"/>
      <c r="S778" s="14"/>
      <c r="T778" s="14"/>
      <c r="U778" s="14"/>
      <c r="V778" s="66"/>
      <c r="W778" s="14"/>
      <c r="X778" s="27"/>
      <c r="Y778" s="29"/>
      <c r="Z778" s="14"/>
      <c r="AA778" s="27"/>
      <c r="AC778" s="14"/>
      <c r="AD778" s="27"/>
    </row>
    <row r="779" ht="14.25" customHeight="1">
      <c r="A779" s="14"/>
      <c r="B779" s="14"/>
      <c r="C779" s="27"/>
      <c r="D779" s="14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14"/>
      <c r="S779" s="14"/>
      <c r="T779" s="14"/>
      <c r="U779" s="14"/>
      <c r="V779" s="66"/>
      <c r="W779" s="14"/>
      <c r="X779" s="27"/>
      <c r="Y779" s="29"/>
      <c r="Z779" s="14"/>
      <c r="AA779" s="27"/>
      <c r="AC779" s="14"/>
      <c r="AD779" s="27"/>
    </row>
    <row r="780" ht="14.25" customHeight="1">
      <c r="A780" s="14"/>
      <c r="B780" s="14"/>
      <c r="C780" s="27"/>
      <c r="D780" s="14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14"/>
      <c r="S780" s="14"/>
      <c r="T780" s="14"/>
      <c r="U780" s="14"/>
      <c r="V780" s="66"/>
      <c r="W780" s="14"/>
      <c r="X780" s="27"/>
      <c r="Y780" s="29"/>
      <c r="Z780" s="14"/>
      <c r="AA780" s="27"/>
      <c r="AC780" s="14"/>
      <c r="AD780" s="27"/>
    </row>
    <row r="781" ht="14.25" customHeight="1">
      <c r="A781" s="14"/>
      <c r="B781" s="14"/>
      <c r="C781" s="27"/>
      <c r="D781" s="14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14"/>
      <c r="S781" s="14"/>
      <c r="T781" s="14"/>
      <c r="U781" s="14"/>
      <c r="V781" s="66"/>
      <c r="W781" s="14"/>
      <c r="X781" s="27"/>
      <c r="Y781" s="29"/>
      <c r="Z781" s="14"/>
      <c r="AA781" s="27"/>
      <c r="AC781" s="14"/>
      <c r="AD781" s="27"/>
    </row>
    <row r="782" ht="14.25" customHeight="1">
      <c r="A782" s="14"/>
      <c r="B782" s="14"/>
      <c r="C782" s="27"/>
      <c r="D782" s="14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14"/>
      <c r="S782" s="14"/>
      <c r="T782" s="14"/>
      <c r="U782" s="14"/>
      <c r="V782" s="66"/>
      <c r="W782" s="14"/>
      <c r="X782" s="27"/>
      <c r="Y782" s="29"/>
      <c r="Z782" s="14"/>
      <c r="AA782" s="27"/>
      <c r="AC782" s="14"/>
      <c r="AD782" s="27"/>
    </row>
    <row r="783" ht="14.25" customHeight="1">
      <c r="A783" s="14"/>
      <c r="B783" s="14"/>
      <c r="C783" s="27"/>
      <c r="D783" s="14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14"/>
      <c r="S783" s="14"/>
      <c r="T783" s="14"/>
      <c r="U783" s="14"/>
      <c r="V783" s="66"/>
      <c r="W783" s="14"/>
      <c r="X783" s="27"/>
      <c r="Y783" s="29"/>
      <c r="Z783" s="14"/>
      <c r="AA783" s="27"/>
      <c r="AC783" s="14"/>
      <c r="AD783" s="27"/>
    </row>
    <row r="784" ht="14.25" customHeight="1">
      <c r="A784" s="14"/>
      <c r="B784" s="14"/>
      <c r="C784" s="27"/>
      <c r="D784" s="14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14"/>
      <c r="S784" s="14"/>
      <c r="T784" s="14"/>
      <c r="U784" s="14"/>
      <c r="V784" s="66"/>
      <c r="W784" s="14"/>
      <c r="X784" s="27"/>
      <c r="Y784" s="29"/>
      <c r="Z784" s="14"/>
      <c r="AA784" s="27"/>
      <c r="AC784" s="14"/>
      <c r="AD784" s="27"/>
    </row>
    <row r="785" ht="14.25" customHeight="1">
      <c r="A785" s="14"/>
      <c r="B785" s="14"/>
      <c r="C785" s="27"/>
      <c r="D785" s="14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14"/>
      <c r="S785" s="14"/>
      <c r="T785" s="14"/>
      <c r="U785" s="14"/>
      <c r="V785" s="66"/>
      <c r="W785" s="14"/>
      <c r="X785" s="27"/>
      <c r="Y785" s="29"/>
      <c r="Z785" s="14"/>
      <c r="AA785" s="27"/>
      <c r="AC785" s="14"/>
      <c r="AD785" s="27"/>
    </row>
    <row r="786" ht="14.25" customHeight="1">
      <c r="A786" s="14"/>
      <c r="B786" s="14"/>
      <c r="C786" s="27"/>
      <c r="D786" s="14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14"/>
      <c r="S786" s="14"/>
      <c r="T786" s="14"/>
      <c r="U786" s="14"/>
      <c r="V786" s="66"/>
      <c r="W786" s="14"/>
      <c r="X786" s="27"/>
      <c r="Y786" s="29"/>
      <c r="Z786" s="14"/>
      <c r="AA786" s="27"/>
      <c r="AC786" s="14"/>
      <c r="AD786" s="27"/>
    </row>
    <row r="787" ht="14.25" customHeight="1">
      <c r="A787" s="14"/>
      <c r="B787" s="14"/>
      <c r="C787" s="27"/>
      <c r="D787" s="14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14"/>
      <c r="S787" s="14"/>
      <c r="T787" s="14"/>
      <c r="U787" s="14"/>
      <c r="V787" s="66"/>
      <c r="W787" s="14"/>
      <c r="X787" s="27"/>
      <c r="Y787" s="29"/>
      <c r="Z787" s="14"/>
      <c r="AA787" s="27"/>
      <c r="AC787" s="14"/>
      <c r="AD787" s="27"/>
    </row>
    <row r="788" ht="14.25" customHeight="1">
      <c r="A788" s="14"/>
      <c r="B788" s="14"/>
      <c r="C788" s="27"/>
      <c r="D788" s="14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14"/>
      <c r="S788" s="14"/>
      <c r="T788" s="14"/>
      <c r="U788" s="14"/>
      <c r="V788" s="66"/>
      <c r="W788" s="14"/>
      <c r="X788" s="27"/>
      <c r="Y788" s="29"/>
      <c r="Z788" s="14"/>
      <c r="AA788" s="27"/>
      <c r="AC788" s="14"/>
      <c r="AD788" s="27"/>
    </row>
    <row r="789" ht="14.25" customHeight="1">
      <c r="A789" s="14"/>
      <c r="B789" s="14"/>
      <c r="C789" s="27"/>
      <c r="D789" s="14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14"/>
      <c r="S789" s="14"/>
      <c r="T789" s="14"/>
      <c r="U789" s="14"/>
      <c r="V789" s="66"/>
      <c r="W789" s="14"/>
      <c r="X789" s="27"/>
      <c r="Y789" s="29"/>
      <c r="Z789" s="14"/>
      <c r="AA789" s="27"/>
      <c r="AC789" s="14"/>
      <c r="AD789" s="27"/>
    </row>
    <row r="790" ht="14.25" customHeight="1">
      <c r="A790" s="14"/>
      <c r="B790" s="14"/>
      <c r="C790" s="27"/>
      <c r="D790" s="14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14"/>
      <c r="S790" s="14"/>
      <c r="T790" s="14"/>
      <c r="U790" s="14"/>
      <c r="V790" s="66"/>
      <c r="W790" s="14"/>
      <c r="X790" s="27"/>
      <c r="Y790" s="29"/>
      <c r="Z790" s="14"/>
      <c r="AA790" s="27"/>
      <c r="AC790" s="14"/>
      <c r="AD790" s="27"/>
    </row>
    <row r="791" ht="14.25" customHeight="1">
      <c r="A791" s="14"/>
      <c r="B791" s="14"/>
      <c r="C791" s="27"/>
      <c r="D791" s="14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14"/>
      <c r="S791" s="14"/>
      <c r="T791" s="14"/>
      <c r="U791" s="14"/>
      <c r="V791" s="66"/>
      <c r="W791" s="14"/>
      <c r="X791" s="27"/>
      <c r="Y791" s="29"/>
      <c r="Z791" s="14"/>
      <c r="AA791" s="27"/>
      <c r="AC791" s="14"/>
      <c r="AD791" s="27"/>
    </row>
    <row r="792" ht="14.25" customHeight="1">
      <c r="A792" s="14"/>
      <c r="B792" s="14"/>
      <c r="C792" s="27"/>
      <c r="D792" s="14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14"/>
      <c r="S792" s="14"/>
      <c r="T792" s="14"/>
      <c r="U792" s="14"/>
      <c r="V792" s="66"/>
      <c r="W792" s="14"/>
      <c r="X792" s="27"/>
      <c r="Y792" s="29"/>
      <c r="Z792" s="14"/>
      <c r="AA792" s="27"/>
      <c r="AC792" s="14"/>
      <c r="AD792" s="27"/>
    </row>
    <row r="793" ht="14.25" customHeight="1">
      <c r="A793" s="14"/>
      <c r="B793" s="14"/>
      <c r="C793" s="27"/>
      <c r="D793" s="14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14"/>
      <c r="S793" s="14"/>
      <c r="T793" s="14"/>
      <c r="U793" s="14"/>
      <c r="V793" s="66"/>
      <c r="W793" s="14"/>
      <c r="X793" s="27"/>
      <c r="Y793" s="29"/>
      <c r="Z793" s="14"/>
      <c r="AA793" s="27"/>
      <c r="AC793" s="14"/>
      <c r="AD793" s="27"/>
    </row>
    <row r="794" ht="14.25" customHeight="1">
      <c r="A794" s="14"/>
      <c r="B794" s="14"/>
      <c r="C794" s="27"/>
      <c r="D794" s="14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14"/>
      <c r="S794" s="14"/>
      <c r="T794" s="14"/>
      <c r="U794" s="14"/>
      <c r="V794" s="66"/>
      <c r="W794" s="14"/>
      <c r="X794" s="27"/>
      <c r="Y794" s="29"/>
      <c r="Z794" s="14"/>
      <c r="AA794" s="27"/>
      <c r="AC794" s="14"/>
      <c r="AD794" s="27"/>
    </row>
    <row r="795" ht="14.25" customHeight="1">
      <c r="A795" s="14"/>
      <c r="B795" s="14"/>
      <c r="C795" s="27"/>
      <c r="D795" s="14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14"/>
      <c r="S795" s="14"/>
      <c r="T795" s="14"/>
      <c r="U795" s="14"/>
      <c r="V795" s="66"/>
      <c r="W795" s="14"/>
      <c r="X795" s="27"/>
      <c r="Y795" s="29"/>
      <c r="Z795" s="14"/>
      <c r="AA795" s="27"/>
      <c r="AC795" s="14"/>
      <c r="AD795" s="27"/>
    </row>
    <row r="796" ht="14.25" customHeight="1">
      <c r="A796" s="14"/>
      <c r="B796" s="14"/>
      <c r="C796" s="27"/>
      <c r="D796" s="14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14"/>
      <c r="S796" s="14"/>
      <c r="T796" s="14"/>
      <c r="U796" s="14"/>
      <c r="V796" s="66"/>
      <c r="W796" s="14"/>
      <c r="X796" s="27"/>
      <c r="Y796" s="29"/>
      <c r="Z796" s="14"/>
      <c r="AA796" s="27"/>
      <c r="AC796" s="14"/>
      <c r="AD796" s="27"/>
    </row>
    <row r="797" ht="14.25" customHeight="1">
      <c r="A797" s="14"/>
      <c r="B797" s="14"/>
      <c r="C797" s="27"/>
      <c r="D797" s="14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14"/>
      <c r="S797" s="14"/>
      <c r="T797" s="14"/>
      <c r="U797" s="14"/>
      <c r="V797" s="66"/>
      <c r="W797" s="14"/>
      <c r="X797" s="27"/>
      <c r="Y797" s="29"/>
      <c r="Z797" s="14"/>
      <c r="AA797" s="27"/>
      <c r="AC797" s="14"/>
      <c r="AD797" s="27"/>
    </row>
    <row r="798" ht="14.25" customHeight="1">
      <c r="A798" s="14"/>
      <c r="B798" s="14"/>
      <c r="C798" s="27"/>
      <c r="D798" s="14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14"/>
      <c r="S798" s="14"/>
      <c r="T798" s="14"/>
      <c r="U798" s="14"/>
      <c r="V798" s="66"/>
      <c r="W798" s="14"/>
      <c r="X798" s="27"/>
      <c r="Y798" s="29"/>
      <c r="Z798" s="14"/>
      <c r="AA798" s="27"/>
      <c r="AC798" s="14"/>
      <c r="AD798" s="27"/>
    </row>
    <row r="799" ht="14.25" customHeight="1">
      <c r="A799" s="14"/>
      <c r="B799" s="14"/>
      <c r="C799" s="27"/>
      <c r="D799" s="14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14"/>
      <c r="S799" s="14"/>
      <c r="T799" s="14"/>
      <c r="U799" s="14"/>
      <c r="V799" s="66"/>
      <c r="W799" s="14"/>
      <c r="X799" s="27"/>
      <c r="Y799" s="29"/>
      <c r="Z799" s="14"/>
      <c r="AA799" s="27"/>
      <c r="AC799" s="14"/>
      <c r="AD799" s="27"/>
    </row>
    <row r="800" ht="14.25" customHeight="1">
      <c r="A800" s="14"/>
      <c r="B800" s="14"/>
      <c r="C800" s="27"/>
      <c r="D800" s="14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14"/>
      <c r="S800" s="14"/>
      <c r="T800" s="14"/>
      <c r="U800" s="14"/>
      <c r="V800" s="66"/>
      <c r="W800" s="14"/>
      <c r="X800" s="27"/>
      <c r="Y800" s="29"/>
      <c r="Z800" s="14"/>
      <c r="AA800" s="27"/>
      <c r="AC800" s="14"/>
      <c r="AD800" s="27"/>
    </row>
    <row r="801" ht="14.25" customHeight="1">
      <c r="A801" s="14"/>
      <c r="B801" s="14"/>
      <c r="C801" s="27"/>
      <c r="D801" s="14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14"/>
      <c r="S801" s="14"/>
      <c r="T801" s="14"/>
      <c r="U801" s="14"/>
      <c r="V801" s="66"/>
      <c r="W801" s="14"/>
      <c r="X801" s="27"/>
      <c r="Y801" s="29"/>
      <c r="Z801" s="14"/>
      <c r="AA801" s="27"/>
      <c r="AC801" s="14"/>
      <c r="AD801" s="27"/>
    </row>
    <row r="802" ht="14.25" customHeight="1">
      <c r="A802" s="14"/>
      <c r="B802" s="14"/>
      <c r="C802" s="27"/>
      <c r="D802" s="14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14"/>
      <c r="S802" s="14"/>
      <c r="T802" s="14"/>
      <c r="U802" s="14"/>
      <c r="V802" s="66"/>
      <c r="W802" s="14"/>
      <c r="X802" s="27"/>
      <c r="Y802" s="29"/>
      <c r="Z802" s="14"/>
      <c r="AA802" s="27"/>
      <c r="AC802" s="14"/>
      <c r="AD802" s="27"/>
    </row>
    <row r="803" ht="14.25" customHeight="1">
      <c r="A803" s="14"/>
      <c r="B803" s="14"/>
      <c r="C803" s="27"/>
      <c r="D803" s="14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14"/>
      <c r="S803" s="14"/>
      <c r="T803" s="14"/>
      <c r="U803" s="14"/>
      <c r="V803" s="66"/>
      <c r="W803" s="14"/>
      <c r="X803" s="27"/>
      <c r="Y803" s="29"/>
      <c r="Z803" s="14"/>
      <c r="AA803" s="27"/>
      <c r="AC803" s="14"/>
      <c r="AD803" s="27"/>
    </row>
    <row r="804" ht="14.25" customHeight="1">
      <c r="A804" s="14"/>
      <c r="B804" s="14"/>
      <c r="C804" s="27"/>
      <c r="D804" s="14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14"/>
      <c r="S804" s="14"/>
      <c r="T804" s="14"/>
      <c r="U804" s="14"/>
      <c r="V804" s="66"/>
      <c r="W804" s="14"/>
      <c r="X804" s="27"/>
      <c r="Y804" s="29"/>
      <c r="Z804" s="14"/>
      <c r="AA804" s="27"/>
      <c r="AC804" s="14"/>
      <c r="AD804" s="27"/>
    </row>
    <row r="805" ht="14.25" customHeight="1">
      <c r="A805" s="14"/>
      <c r="B805" s="14"/>
      <c r="C805" s="27"/>
      <c r="D805" s="14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14"/>
      <c r="S805" s="14"/>
      <c r="T805" s="14"/>
      <c r="U805" s="14"/>
      <c r="V805" s="66"/>
      <c r="W805" s="14"/>
      <c r="X805" s="27"/>
      <c r="Y805" s="29"/>
      <c r="Z805" s="14"/>
      <c r="AA805" s="27"/>
      <c r="AC805" s="14"/>
      <c r="AD805" s="27"/>
    </row>
    <row r="806" ht="14.25" customHeight="1">
      <c r="A806" s="14"/>
      <c r="B806" s="14"/>
      <c r="C806" s="27"/>
      <c r="D806" s="14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14"/>
      <c r="S806" s="14"/>
      <c r="T806" s="14"/>
      <c r="U806" s="14"/>
      <c r="V806" s="66"/>
      <c r="W806" s="14"/>
      <c r="X806" s="27"/>
      <c r="Y806" s="29"/>
      <c r="Z806" s="14"/>
      <c r="AA806" s="27"/>
      <c r="AC806" s="14"/>
      <c r="AD806" s="27"/>
    </row>
    <row r="807" ht="14.25" customHeight="1">
      <c r="A807" s="14"/>
      <c r="B807" s="14"/>
      <c r="C807" s="27"/>
      <c r="D807" s="14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14"/>
      <c r="S807" s="14"/>
      <c r="T807" s="14"/>
      <c r="U807" s="14"/>
      <c r="V807" s="66"/>
      <c r="W807" s="14"/>
      <c r="X807" s="27"/>
      <c r="Y807" s="29"/>
      <c r="Z807" s="14"/>
      <c r="AA807" s="27"/>
      <c r="AC807" s="14"/>
      <c r="AD807" s="27"/>
    </row>
    <row r="808" ht="14.25" customHeight="1">
      <c r="A808" s="14"/>
      <c r="B808" s="14"/>
      <c r="C808" s="27"/>
      <c r="D808" s="14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14"/>
      <c r="S808" s="14"/>
      <c r="T808" s="14"/>
      <c r="U808" s="14"/>
      <c r="V808" s="66"/>
      <c r="W808" s="14"/>
      <c r="X808" s="27"/>
      <c r="Y808" s="29"/>
      <c r="Z808" s="14"/>
      <c r="AA808" s="27"/>
      <c r="AC808" s="14"/>
      <c r="AD808" s="27"/>
    </row>
    <row r="809" ht="14.25" customHeight="1">
      <c r="A809" s="14"/>
      <c r="B809" s="14"/>
      <c r="C809" s="27"/>
      <c r="D809" s="14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14"/>
      <c r="S809" s="14"/>
      <c r="T809" s="14"/>
      <c r="U809" s="14"/>
      <c r="V809" s="66"/>
      <c r="W809" s="14"/>
      <c r="X809" s="27"/>
      <c r="Y809" s="29"/>
      <c r="Z809" s="14"/>
      <c r="AA809" s="27"/>
      <c r="AC809" s="14"/>
      <c r="AD809" s="27"/>
    </row>
    <row r="810" ht="14.25" customHeight="1">
      <c r="A810" s="14"/>
      <c r="B810" s="14"/>
      <c r="C810" s="27"/>
      <c r="D810" s="14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14"/>
      <c r="S810" s="14"/>
      <c r="T810" s="14"/>
      <c r="U810" s="14"/>
      <c r="V810" s="66"/>
      <c r="W810" s="14"/>
      <c r="X810" s="27"/>
      <c r="Y810" s="29"/>
      <c r="Z810" s="14"/>
      <c r="AA810" s="27"/>
      <c r="AC810" s="14"/>
      <c r="AD810" s="27"/>
    </row>
    <row r="811" ht="14.25" customHeight="1">
      <c r="A811" s="14"/>
      <c r="B811" s="14"/>
      <c r="C811" s="27"/>
      <c r="D811" s="14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14"/>
      <c r="S811" s="14"/>
      <c r="T811" s="14"/>
      <c r="U811" s="14"/>
      <c r="V811" s="66"/>
      <c r="W811" s="14"/>
      <c r="X811" s="27"/>
      <c r="Y811" s="29"/>
      <c r="Z811" s="14"/>
      <c r="AA811" s="27"/>
      <c r="AC811" s="14"/>
      <c r="AD811" s="27"/>
    </row>
    <row r="812" ht="14.25" customHeight="1">
      <c r="A812" s="14"/>
      <c r="B812" s="14"/>
      <c r="C812" s="27"/>
      <c r="D812" s="14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14"/>
      <c r="S812" s="14"/>
      <c r="T812" s="14"/>
      <c r="U812" s="14"/>
      <c r="V812" s="66"/>
      <c r="W812" s="14"/>
      <c r="X812" s="27"/>
      <c r="Y812" s="29"/>
      <c r="Z812" s="14"/>
      <c r="AA812" s="27"/>
      <c r="AC812" s="14"/>
      <c r="AD812" s="27"/>
    </row>
    <row r="813" ht="14.25" customHeight="1">
      <c r="A813" s="14"/>
      <c r="B813" s="14"/>
      <c r="C813" s="27"/>
      <c r="D813" s="14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14"/>
      <c r="S813" s="14"/>
      <c r="T813" s="14"/>
      <c r="U813" s="14"/>
      <c r="V813" s="66"/>
      <c r="W813" s="14"/>
      <c r="X813" s="27"/>
      <c r="Y813" s="29"/>
      <c r="Z813" s="14"/>
      <c r="AA813" s="27"/>
      <c r="AC813" s="14"/>
      <c r="AD813" s="27"/>
    </row>
    <row r="814" ht="14.25" customHeight="1">
      <c r="A814" s="14"/>
      <c r="B814" s="14"/>
      <c r="C814" s="27"/>
      <c r="D814" s="14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14"/>
      <c r="S814" s="14"/>
      <c r="T814" s="14"/>
      <c r="U814" s="14"/>
      <c r="V814" s="66"/>
      <c r="W814" s="14"/>
      <c r="X814" s="27"/>
      <c r="Y814" s="29"/>
      <c r="Z814" s="14"/>
      <c r="AA814" s="27"/>
      <c r="AC814" s="14"/>
      <c r="AD814" s="27"/>
    </row>
    <row r="815" ht="14.25" customHeight="1">
      <c r="A815" s="14"/>
      <c r="B815" s="14"/>
      <c r="C815" s="27"/>
      <c r="D815" s="14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14"/>
      <c r="S815" s="14"/>
      <c r="T815" s="14"/>
      <c r="U815" s="14"/>
      <c r="V815" s="66"/>
      <c r="W815" s="14"/>
      <c r="X815" s="27"/>
      <c r="Y815" s="29"/>
      <c r="Z815" s="14"/>
      <c r="AA815" s="27"/>
      <c r="AC815" s="14"/>
      <c r="AD815" s="27"/>
    </row>
    <row r="816" ht="14.25" customHeight="1">
      <c r="A816" s="14"/>
      <c r="B816" s="14"/>
      <c r="C816" s="27"/>
      <c r="D816" s="14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14"/>
      <c r="S816" s="14"/>
      <c r="T816" s="14"/>
      <c r="U816" s="14"/>
      <c r="V816" s="66"/>
      <c r="W816" s="14"/>
      <c r="X816" s="27"/>
      <c r="Y816" s="29"/>
      <c r="Z816" s="14"/>
      <c r="AA816" s="27"/>
      <c r="AC816" s="14"/>
      <c r="AD816" s="27"/>
    </row>
    <row r="817" ht="14.25" customHeight="1">
      <c r="A817" s="14"/>
      <c r="B817" s="14"/>
      <c r="C817" s="27"/>
      <c r="D817" s="14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14"/>
      <c r="S817" s="14"/>
      <c r="T817" s="14"/>
      <c r="U817" s="14"/>
      <c r="V817" s="66"/>
      <c r="W817" s="14"/>
      <c r="X817" s="27"/>
      <c r="Y817" s="29"/>
      <c r="Z817" s="14"/>
      <c r="AA817" s="27"/>
      <c r="AC817" s="14"/>
      <c r="AD817" s="27"/>
    </row>
    <row r="818" ht="14.25" customHeight="1">
      <c r="A818" s="14"/>
      <c r="B818" s="14"/>
      <c r="C818" s="27"/>
      <c r="D818" s="14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14"/>
      <c r="S818" s="14"/>
      <c r="T818" s="14"/>
      <c r="U818" s="14"/>
      <c r="V818" s="66"/>
      <c r="W818" s="14"/>
      <c r="X818" s="27"/>
      <c r="Y818" s="29"/>
      <c r="Z818" s="14"/>
      <c r="AA818" s="27"/>
      <c r="AC818" s="14"/>
      <c r="AD818" s="27"/>
    </row>
    <row r="819" ht="14.25" customHeight="1">
      <c r="A819" s="14"/>
      <c r="B819" s="14"/>
      <c r="C819" s="27"/>
      <c r="D819" s="14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14"/>
      <c r="S819" s="14"/>
      <c r="T819" s="14"/>
      <c r="U819" s="14"/>
      <c r="V819" s="66"/>
      <c r="W819" s="14"/>
      <c r="X819" s="27"/>
      <c r="Y819" s="29"/>
      <c r="Z819" s="14"/>
      <c r="AA819" s="27"/>
      <c r="AC819" s="14"/>
      <c r="AD819" s="27"/>
    </row>
    <row r="820" ht="14.25" customHeight="1">
      <c r="A820" s="14"/>
      <c r="B820" s="14"/>
      <c r="C820" s="27"/>
      <c r="D820" s="14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14"/>
      <c r="S820" s="14"/>
      <c r="T820" s="14"/>
      <c r="U820" s="14"/>
      <c r="V820" s="66"/>
      <c r="W820" s="14"/>
      <c r="X820" s="27"/>
      <c r="Y820" s="29"/>
      <c r="Z820" s="14"/>
      <c r="AA820" s="27"/>
      <c r="AC820" s="14"/>
      <c r="AD820" s="27"/>
    </row>
    <row r="821" ht="14.25" customHeight="1">
      <c r="A821" s="14"/>
      <c r="B821" s="14"/>
      <c r="C821" s="27"/>
      <c r="D821" s="14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14"/>
      <c r="S821" s="14"/>
      <c r="T821" s="14"/>
      <c r="U821" s="14"/>
      <c r="V821" s="66"/>
      <c r="W821" s="14"/>
      <c r="X821" s="27"/>
      <c r="Y821" s="29"/>
      <c r="Z821" s="14"/>
      <c r="AA821" s="27"/>
      <c r="AC821" s="14"/>
      <c r="AD821" s="27"/>
    </row>
    <row r="822" ht="14.25" customHeight="1">
      <c r="A822" s="14"/>
      <c r="B822" s="14"/>
      <c r="C822" s="27"/>
      <c r="D822" s="14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14"/>
      <c r="S822" s="14"/>
      <c r="T822" s="14"/>
      <c r="U822" s="14"/>
      <c r="V822" s="66"/>
      <c r="W822" s="14"/>
      <c r="X822" s="27"/>
      <c r="Y822" s="29"/>
      <c r="Z822" s="14"/>
      <c r="AA822" s="27"/>
      <c r="AC822" s="14"/>
      <c r="AD822" s="27"/>
    </row>
    <row r="823" ht="14.25" customHeight="1">
      <c r="A823" s="14"/>
      <c r="B823" s="14"/>
      <c r="C823" s="27"/>
      <c r="D823" s="14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14"/>
      <c r="S823" s="14"/>
      <c r="T823" s="14"/>
      <c r="U823" s="14"/>
      <c r="V823" s="66"/>
      <c r="W823" s="14"/>
      <c r="X823" s="27"/>
      <c r="Y823" s="29"/>
      <c r="Z823" s="14"/>
      <c r="AA823" s="27"/>
      <c r="AC823" s="14"/>
      <c r="AD823" s="27"/>
    </row>
    <row r="824" ht="14.25" customHeight="1">
      <c r="A824" s="14"/>
      <c r="B824" s="14"/>
      <c r="C824" s="27"/>
      <c r="D824" s="14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14"/>
      <c r="S824" s="14"/>
      <c r="T824" s="14"/>
      <c r="U824" s="14"/>
      <c r="V824" s="66"/>
      <c r="W824" s="14"/>
      <c r="X824" s="27"/>
      <c r="Y824" s="29"/>
      <c r="Z824" s="14"/>
      <c r="AA824" s="27"/>
      <c r="AC824" s="14"/>
      <c r="AD824" s="27"/>
    </row>
    <row r="825" ht="14.25" customHeight="1">
      <c r="A825" s="14"/>
      <c r="B825" s="14"/>
      <c r="C825" s="27"/>
      <c r="D825" s="14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14"/>
      <c r="S825" s="14"/>
      <c r="T825" s="14"/>
      <c r="U825" s="14"/>
      <c r="V825" s="66"/>
      <c r="W825" s="14"/>
      <c r="X825" s="27"/>
      <c r="Y825" s="29"/>
      <c r="Z825" s="14"/>
      <c r="AA825" s="27"/>
      <c r="AC825" s="14"/>
      <c r="AD825" s="27"/>
    </row>
    <row r="826" ht="14.25" customHeight="1">
      <c r="A826" s="14"/>
      <c r="B826" s="14"/>
      <c r="C826" s="27"/>
      <c r="D826" s="14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14"/>
      <c r="S826" s="14"/>
      <c r="T826" s="14"/>
      <c r="U826" s="14"/>
      <c r="V826" s="66"/>
      <c r="W826" s="14"/>
      <c r="X826" s="27"/>
      <c r="Y826" s="29"/>
      <c r="Z826" s="14"/>
      <c r="AA826" s="27"/>
      <c r="AC826" s="14"/>
      <c r="AD826" s="27"/>
    </row>
    <row r="827" ht="14.25" customHeight="1">
      <c r="A827" s="14"/>
      <c r="B827" s="14"/>
      <c r="C827" s="27"/>
      <c r="D827" s="14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14"/>
      <c r="S827" s="14"/>
      <c r="T827" s="14"/>
      <c r="U827" s="14"/>
      <c r="V827" s="66"/>
      <c r="W827" s="14"/>
      <c r="X827" s="27"/>
      <c r="Y827" s="29"/>
      <c r="Z827" s="14"/>
      <c r="AA827" s="27"/>
      <c r="AC827" s="14"/>
      <c r="AD827" s="27"/>
    </row>
    <row r="828" ht="14.25" customHeight="1">
      <c r="A828" s="14"/>
      <c r="B828" s="14"/>
      <c r="C828" s="27"/>
      <c r="D828" s="14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14"/>
      <c r="S828" s="14"/>
      <c r="T828" s="14"/>
      <c r="U828" s="14"/>
      <c r="V828" s="66"/>
      <c r="W828" s="14"/>
      <c r="X828" s="27"/>
      <c r="Y828" s="29"/>
      <c r="Z828" s="14"/>
      <c r="AA828" s="27"/>
      <c r="AC828" s="14"/>
      <c r="AD828" s="27"/>
    </row>
    <row r="829" ht="14.25" customHeight="1">
      <c r="A829" s="14"/>
      <c r="B829" s="14"/>
      <c r="C829" s="27"/>
      <c r="D829" s="14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14"/>
      <c r="S829" s="14"/>
      <c r="T829" s="14"/>
      <c r="U829" s="14"/>
      <c r="V829" s="66"/>
      <c r="W829" s="14"/>
      <c r="X829" s="27"/>
      <c r="Y829" s="29"/>
      <c r="Z829" s="14"/>
      <c r="AA829" s="27"/>
      <c r="AC829" s="14"/>
      <c r="AD829" s="27"/>
    </row>
    <row r="830" ht="14.25" customHeight="1">
      <c r="A830" s="14"/>
      <c r="B830" s="14"/>
      <c r="C830" s="27"/>
      <c r="D830" s="14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14"/>
      <c r="S830" s="14"/>
      <c r="T830" s="14"/>
      <c r="U830" s="14"/>
      <c r="V830" s="66"/>
      <c r="W830" s="14"/>
      <c r="X830" s="27"/>
      <c r="Y830" s="29"/>
      <c r="Z830" s="14"/>
      <c r="AA830" s="27"/>
      <c r="AC830" s="14"/>
      <c r="AD830" s="27"/>
    </row>
    <row r="831" ht="14.25" customHeight="1">
      <c r="A831" s="14"/>
      <c r="B831" s="14"/>
      <c r="C831" s="27"/>
      <c r="D831" s="14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14"/>
      <c r="S831" s="14"/>
      <c r="T831" s="14"/>
      <c r="U831" s="14"/>
      <c r="V831" s="66"/>
      <c r="W831" s="14"/>
      <c r="X831" s="27"/>
      <c r="Y831" s="29"/>
      <c r="Z831" s="14"/>
      <c r="AA831" s="27"/>
      <c r="AC831" s="14"/>
      <c r="AD831" s="27"/>
    </row>
    <row r="832" ht="14.25" customHeight="1">
      <c r="A832" s="14"/>
      <c r="B832" s="14"/>
      <c r="C832" s="27"/>
      <c r="D832" s="14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14"/>
      <c r="S832" s="14"/>
      <c r="T832" s="14"/>
      <c r="U832" s="14"/>
      <c r="V832" s="66"/>
      <c r="W832" s="14"/>
      <c r="X832" s="27"/>
      <c r="Y832" s="29"/>
      <c r="Z832" s="14"/>
      <c r="AA832" s="27"/>
      <c r="AC832" s="14"/>
      <c r="AD832" s="27"/>
    </row>
    <row r="833" ht="14.25" customHeight="1">
      <c r="A833" s="14"/>
      <c r="B833" s="14"/>
      <c r="C833" s="27"/>
      <c r="D833" s="14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14"/>
      <c r="S833" s="14"/>
      <c r="T833" s="14"/>
      <c r="U833" s="14"/>
      <c r="V833" s="66"/>
      <c r="W833" s="14"/>
      <c r="X833" s="27"/>
      <c r="Y833" s="29"/>
      <c r="Z833" s="14"/>
      <c r="AA833" s="27"/>
      <c r="AC833" s="14"/>
      <c r="AD833" s="27"/>
    </row>
    <row r="834" ht="14.25" customHeight="1">
      <c r="A834" s="14"/>
      <c r="B834" s="14"/>
      <c r="C834" s="27"/>
      <c r="D834" s="14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14"/>
      <c r="S834" s="14"/>
      <c r="T834" s="14"/>
      <c r="U834" s="14"/>
      <c r="V834" s="66"/>
      <c r="W834" s="14"/>
      <c r="X834" s="27"/>
      <c r="Y834" s="29"/>
      <c r="Z834" s="14"/>
      <c r="AA834" s="27"/>
      <c r="AC834" s="14"/>
      <c r="AD834" s="27"/>
    </row>
    <row r="835" ht="14.25" customHeight="1">
      <c r="A835" s="14"/>
      <c r="B835" s="14"/>
      <c r="C835" s="27"/>
      <c r="D835" s="14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14"/>
      <c r="S835" s="14"/>
      <c r="T835" s="14"/>
      <c r="U835" s="14"/>
      <c r="V835" s="66"/>
      <c r="W835" s="14"/>
      <c r="X835" s="27"/>
      <c r="Y835" s="29"/>
      <c r="Z835" s="14"/>
      <c r="AA835" s="27"/>
      <c r="AC835" s="14"/>
      <c r="AD835" s="27"/>
    </row>
    <row r="836" ht="14.25" customHeight="1">
      <c r="A836" s="14"/>
      <c r="B836" s="14"/>
      <c r="C836" s="27"/>
      <c r="D836" s="14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14"/>
      <c r="S836" s="14"/>
      <c r="T836" s="14"/>
      <c r="U836" s="14"/>
      <c r="V836" s="66"/>
      <c r="W836" s="14"/>
      <c r="X836" s="27"/>
      <c r="Y836" s="29"/>
      <c r="Z836" s="14"/>
      <c r="AA836" s="27"/>
      <c r="AC836" s="14"/>
      <c r="AD836" s="27"/>
    </row>
    <row r="837" ht="14.25" customHeight="1">
      <c r="A837" s="14"/>
      <c r="B837" s="14"/>
      <c r="C837" s="27"/>
      <c r="D837" s="14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14"/>
      <c r="S837" s="14"/>
      <c r="T837" s="14"/>
      <c r="U837" s="14"/>
      <c r="V837" s="66"/>
      <c r="W837" s="14"/>
      <c r="X837" s="27"/>
      <c r="Y837" s="29"/>
      <c r="Z837" s="14"/>
      <c r="AA837" s="27"/>
      <c r="AC837" s="14"/>
      <c r="AD837" s="27"/>
    </row>
    <row r="838" ht="14.25" customHeight="1">
      <c r="A838" s="14"/>
      <c r="B838" s="14"/>
      <c r="C838" s="27"/>
      <c r="D838" s="14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14"/>
      <c r="S838" s="14"/>
      <c r="T838" s="14"/>
      <c r="U838" s="14"/>
      <c r="V838" s="66"/>
      <c r="W838" s="14"/>
      <c r="X838" s="27"/>
      <c r="Y838" s="29"/>
      <c r="Z838" s="14"/>
      <c r="AA838" s="27"/>
      <c r="AC838" s="14"/>
      <c r="AD838" s="27"/>
    </row>
    <row r="839" ht="14.25" customHeight="1">
      <c r="A839" s="14"/>
      <c r="B839" s="14"/>
      <c r="C839" s="27"/>
      <c r="D839" s="14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14"/>
      <c r="S839" s="14"/>
      <c r="T839" s="14"/>
      <c r="U839" s="14"/>
      <c r="V839" s="66"/>
      <c r="W839" s="14"/>
      <c r="X839" s="27"/>
      <c r="Y839" s="29"/>
      <c r="Z839" s="14"/>
      <c r="AA839" s="27"/>
      <c r="AC839" s="14"/>
      <c r="AD839" s="27"/>
    </row>
    <row r="840" ht="14.25" customHeight="1">
      <c r="A840" s="14"/>
      <c r="B840" s="14"/>
      <c r="C840" s="27"/>
      <c r="D840" s="14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14"/>
      <c r="S840" s="14"/>
      <c r="T840" s="14"/>
      <c r="U840" s="14"/>
      <c r="V840" s="66"/>
      <c r="W840" s="14"/>
      <c r="X840" s="27"/>
      <c r="Y840" s="29"/>
      <c r="Z840" s="14"/>
      <c r="AA840" s="27"/>
      <c r="AC840" s="14"/>
      <c r="AD840" s="27"/>
    </row>
    <row r="841" ht="14.25" customHeight="1">
      <c r="A841" s="14"/>
      <c r="B841" s="14"/>
      <c r="C841" s="27"/>
      <c r="D841" s="14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14"/>
      <c r="S841" s="14"/>
      <c r="T841" s="14"/>
      <c r="U841" s="14"/>
      <c r="V841" s="66"/>
      <c r="W841" s="14"/>
      <c r="X841" s="27"/>
      <c r="Y841" s="29"/>
      <c r="Z841" s="14"/>
      <c r="AA841" s="27"/>
      <c r="AC841" s="14"/>
      <c r="AD841" s="27"/>
    </row>
    <row r="842" ht="14.25" customHeight="1">
      <c r="A842" s="14"/>
      <c r="B842" s="14"/>
      <c r="C842" s="27"/>
      <c r="D842" s="14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14"/>
      <c r="S842" s="14"/>
      <c r="T842" s="14"/>
      <c r="U842" s="14"/>
      <c r="V842" s="66"/>
      <c r="W842" s="14"/>
      <c r="X842" s="27"/>
      <c r="Y842" s="29"/>
      <c r="Z842" s="14"/>
      <c r="AA842" s="27"/>
      <c r="AC842" s="14"/>
      <c r="AD842" s="27"/>
    </row>
    <row r="843" ht="14.25" customHeight="1">
      <c r="A843" s="14"/>
      <c r="B843" s="14"/>
      <c r="C843" s="27"/>
      <c r="D843" s="14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14"/>
      <c r="S843" s="14"/>
      <c r="T843" s="14"/>
      <c r="U843" s="14"/>
      <c r="V843" s="66"/>
      <c r="W843" s="14"/>
      <c r="X843" s="27"/>
      <c r="Y843" s="29"/>
      <c r="Z843" s="14"/>
      <c r="AA843" s="27"/>
      <c r="AC843" s="14"/>
      <c r="AD843" s="27"/>
    </row>
    <row r="844" ht="14.25" customHeight="1">
      <c r="A844" s="14"/>
      <c r="B844" s="14"/>
      <c r="C844" s="27"/>
      <c r="D844" s="14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14"/>
      <c r="S844" s="14"/>
      <c r="T844" s="14"/>
      <c r="U844" s="14"/>
      <c r="V844" s="66"/>
      <c r="W844" s="14"/>
      <c r="X844" s="27"/>
      <c r="Y844" s="29"/>
      <c r="Z844" s="14"/>
      <c r="AA844" s="27"/>
      <c r="AC844" s="14"/>
      <c r="AD844" s="27"/>
    </row>
    <row r="845" ht="14.25" customHeight="1">
      <c r="A845" s="14"/>
      <c r="B845" s="14"/>
      <c r="C845" s="27"/>
      <c r="D845" s="14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14"/>
      <c r="S845" s="14"/>
      <c r="T845" s="14"/>
      <c r="U845" s="14"/>
      <c r="V845" s="66"/>
      <c r="W845" s="14"/>
      <c r="X845" s="27"/>
      <c r="Y845" s="29"/>
      <c r="Z845" s="14"/>
      <c r="AA845" s="27"/>
      <c r="AC845" s="14"/>
      <c r="AD845" s="27"/>
    </row>
    <row r="846" ht="14.25" customHeight="1">
      <c r="A846" s="14"/>
      <c r="B846" s="14"/>
      <c r="C846" s="27"/>
      <c r="D846" s="14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14"/>
      <c r="S846" s="14"/>
      <c r="T846" s="14"/>
      <c r="U846" s="14"/>
      <c r="V846" s="66"/>
      <c r="W846" s="14"/>
      <c r="X846" s="27"/>
      <c r="Y846" s="29"/>
      <c r="Z846" s="14"/>
      <c r="AA846" s="27"/>
      <c r="AC846" s="14"/>
      <c r="AD846" s="27"/>
    </row>
    <row r="847" ht="14.25" customHeight="1">
      <c r="A847" s="14"/>
      <c r="B847" s="14"/>
      <c r="C847" s="27"/>
      <c r="D847" s="14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14"/>
      <c r="S847" s="14"/>
      <c r="T847" s="14"/>
      <c r="U847" s="14"/>
      <c r="V847" s="66"/>
      <c r="W847" s="14"/>
      <c r="X847" s="27"/>
      <c r="Y847" s="29"/>
      <c r="Z847" s="14"/>
      <c r="AA847" s="27"/>
      <c r="AC847" s="14"/>
      <c r="AD847" s="27"/>
    </row>
    <row r="848" ht="14.25" customHeight="1">
      <c r="A848" s="14"/>
      <c r="B848" s="14"/>
      <c r="C848" s="27"/>
      <c r="D848" s="14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14"/>
      <c r="S848" s="14"/>
      <c r="T848" s="14"/>
      <c r="U848" s="14"/>
      <c r="V848" s="66"/>
      <c r="W848" s="14"/>
      <c r="X848" s="27"/>
      <c r="Y848" s="29"/>
      <c r="Z848" s="14"/>
      <c r="AA848" s="27"/>
      <c r="AC848" s="14"/>
      <c r="AD848" s="27"/>
    </row>
    <row r="849" ht="14.25" customHeight="1">
      <c r="A849" s="14"/>
      <c r="B849" s="14"/>
      <c r="C849" s="27"/>
      <c r="D849" s="14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14"/>
      <c r="S849" s="14"/>
      <c r="T849" s="14"/>
      <c r="U849" s="14"/>
      <c r="V849" s="66"/>
      <c r="W849" s="14"/>
      <c r="X849" s="27"/>
      <c r="Y849" s="29"/>
      <c r="Z849" s="14"/>
      <c r="AA849" s="27"/>
      <c r="AC849" s="14"/>
      <c r="AD849" s="27"/>
    </row>
    <row r="850" ht="14.25" customHeight="1">
      <c r="A850" s="14"/>
      <c r="B850" s="14"/>
      <c r="C850" s="27"/>
      <c r="D850" s="14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14"/>
      <c r="S850" s="14"/>
      <c r="T850" s="14"/>
      <c r="U850" s="14"/>
      <c r="V850" s="66"/>
      <c r="W850" s="14"/>
      <c r="X850" s="27"/>
      <c r="Y850" s="29"/>
      <c r="Z850" s="14"/>
      <c r="AA850" s="27"/>
      <c r="AC850" s="14"/>
      <c r="AD850" s="27"/>
    </row>
    <row r="851" ht="14.25" customHeight="1">
      <c r="A851" s="14"/>
      <c r="B851" s="14"/>
      <c r="C851" s="27"/>
      <c r="D851" s="14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14"/>
      <c r="S851" s="14"/>
      <c r="T851" s="14"/>
      <c r="U851" s="14"/>
      <c r="V851" s="66"/>
      <c r="W851" s="14"/>
      <c r="X851" s="27"/>
      <c r="Y851" s="29"/>
      <c r="Z851" s="14"/>
      <c r="AA851" s="27"/>
      <c r="AC851" s="14"/>
      <c r="AD851" s="27"/>
    </row>
    <row r="852" ht="14.25" customHeight="1">
      <c r="A852" s="14"/>
      <c r="B852" s="14"/>
      <c r="C852" s="27"/>
      <c r="D852" s="14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14"/>
      <c r="S852" s="14"/>
      <c r="T852" s="14"/>
      <c r="U852" s="14"/>
      <c r="V852" s="66"/>
      <c r="W852" s="14"/>
      <c r="X852" s="27"/>
      <c r="Y852" s="29"/>
      <c r="Z852" s="14"/>
      <c r="AA852" s="27"/>
      <c r="AC852" s="14"/>
      <c r="AD852" s="27"/>
    </row>
    <row r="853" ht="14.25" customHeight="1">
      <c r="A853" s="14"/>
      <c r="B853" s="14"/>
      <c r="C853" s="27"/>
      <c r="D853" s="14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14"/>
      <c r="S853" s="14"/>
      <c r="T853" s="14"/>
      <c r="U853" s="14"/>
      <c r="V853" s="66"/>
      <c r="W853" s="14"/>
      <c r="X853" s="27"/>
      <c r="Y853" s="29"/>
      <c r="Z853" s="14"/>
      <c r="AA853" s="27"/>
      <c r="AC853" s="14"/>
      <c r="AD853" s="27"/>
    </row>
    <row r="854" ht="14.25" customHeight="1">
      <c r="A854" s="14"/>
      <c r="B854" s="14"/>
      <c r="C854" s="27"/>
      <c r="D854" s="14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14"/>
      <c r="S854" s="14"/>
      <c r="T854" s="14"/>
      <c r="U854" s="14"/>
      <c r="V854" s="66"/>
      <c r="W854" s="14"/>
      <c r="X854" s="27"/>
      <c r="Y854" s="29"/>
      <c r="Z854" s="14"/>
      <c r="AA854" s="27"/>
      <c r="AC854" s="14"/>
      <c r="AD854" s="27"/>
    </row>
    <row r="855" ht="14.25" customHeight="1">
      <c r="A855" s="14"/>
      <c r="B855" s="14"/>
      <c r="C855" s="27"/>
      <c r="D855" s="14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14"/>
      <c r="S855" s="14"/>
      <c r="T855" s="14"/>
      <c r="U855" s="14"/>
      <c r="V855" s="66"/>
      <c r="W855" s="14"/>
      <c r="X855" s="27"/>
      <c r="Y855" s="29"/>
      <c r="Z855" s="14"/>
      <c r="AA855" s="27"/>
      <c r="AC855" s="14"/>
      <c r="AD855" s="27"/>
    </row>
    <row r="856" ht="14.25" customHeight="1">
      <c r="A856" s="14"/>
      <c r="B856" s="14"/>
      <c r="C856" s="27"/>
      <c r="D856" s="14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14"/>
      <c r="S856" s="14"/>
      <c r="T856" s="14"/>
      <c r="U856" s="14"/>
      <c r="V856" s="66"/>
      <c r="W856" s="14"/>
      <c r="X856" s="27"/>
      <c r="Y856" s="29"/>
      <c r="Z856" s="14"/>
      <c r="AA856" s="27"/>
      <c r="AC856" s="14"/>
      <c r="AD856" s="27"/>
    </row>
    <row r="857" ht="14.25" customHeight="1">
      <c r="A857" s="14"/>
      <c r="B857" s="14"/>
      <c r="C857" s="27"/>
      <c r="D857" s="14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14"/>
      <c r="S857" s="14"/>
      <c r="T857" s="14"/>
      <c r="U857" s="14"/>
      <c r="V857" s="66"/>
      <c r="W857" s="14"/>
      <c r="X857" s="27"/>
      <c r="Y857" s="29"/>
      <c r="Z857" s="14"/>
      <c r="AA857" s="27"/>
      <c r="AC857" s="14"/>
      <c r="AD857" s="27"/>
    </row>
    <row r="858" ht="14.25" customHeight="1">
      <c r="A858" s="14"/>
      <c r="B858" s="14"/>
      <c r="C858" s="27"/>
      <c r="D858" s="14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14"/>
      <c r="S858" s="14"/>
      <c r="T858" s="14"/>
      <c r="U858" s="14"/>
      <c r="V858" s="66"/>
      <c r="W858" s="14"/>
      <c r="X858" s="27"/>
      <c r="Y858" s="29"/>
      <c r="Z858" s="14"/>
      <c r="AA858" s="27"/>
      <c r="AC858" s="14"/>
      <c r="AD858" s="27"/>
    </row>
    <row r="859" ht="14.25" customHeight="1">
      <c r="A859" s="14"/>
      <c r="B859" s="14"/>
      <c r="C859" s="27"/>
      <c r="D859" s="14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14"/>
      <c r="S859" s="14"/>
      <c r="T859" s="14"/>
      <c r="U859" s="14"/>
      <c r="V859" s="66"/>
      <c r="W859" s="14"/>
      <c r="X859" s="27"/>
      <c r="Y859" s="29"/>
      <c r="Z859" s="14"/>
      <c r="AA859" s="27"/>
      <c r="AC859" s="14"/>
      <c r="AD859" s="27"/>
    </row>
    <row r="860" ht="14.25" customHeight="1">
      <c r="A860" s="14"/>
      <c r="B860" s="14"/>
      <c r="C860" s="27"/>
      <c r="D860" s="14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14"/>
      <c r="S860" s="14"/>
      <c r="T860" s="14"/>
      <c r="U860" s="14"/>
      <c r="V860" s="66"/>
      <c r="W860" s="14"/>
      <c r="X860" s="27"/>
      <c r="Y860" s="29"/>
      <c r="Z860" s="14"/>
      <c r="AA860" s="27"/>
      <c r="AC860" s="14"/>
      <c r="AD860" s="27"/>
    </row>
    <row r="861" ht="14.25" customHeight="1">
      <c r="A861" s="14"/>
      <c r="B861" s="14"/>
      <c r="C861" s="27"/>
      <c r="D861" s="14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14"/>
      <c r="S861" s="14"/>
      <c r="T861" s="14"/>
      <c r="U861" s="14"/>
      <c r="V861" s="66"/>
      <c r="W861" s="14"/>
      <c r="X861" s="27"/>
      <c r="Y861" s="29"/>
      <c r="Z861" s="14"/>
      <c r="AA861" s="27"/>
      <c r="AC861" s="14"/>
      <c r="AD861" s="27"/>
    </row>
    <row r="862" ht="14.25" customHeight="1">
      <c r="A862" s="14"/>
      <c r="B862" s="14"/>
      <c r="C862" s="27"/>
      <c r="D862" s="14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14"/>
      <c r="S862" s="14"/>
      <c r="T862" s="14"/>
      <c r="U862" s="14"/>
      <c r="V862" s="66"/>
      <c r="W862" s="14"/>
      <c r="X862" s="27"/>
      <c r="Y862" s="29"/>
      <c r="Z862" s="14"/>
      <c r="AA862" s="27"/>
      <c r="AC862" s="14"/>
      <c r="AD862" s="27"/>
    </row>
    <row r="863" ht="14.25" customHeight="1">
      <c r="A863" s="14"/>
      <c r="B863" s="14"/>
      <c r="C863" s="27"/>
      <c r="D863" s="14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14"/>
      <c r="S863" s="14"/>
      <c r="T863" s="14"/>
      <c r="U863" s="14"/>
      <c r="V863" s="66"/>
      <c r="W863" s="14"/>
      <c r="X863" s="27"/>
      <c r="Y863" s="29"/>
      <c r="Z863" s="14"/>
      <c r="AA863" s="27"/>
      <c r="AC863" s="14"/>
      <c r="AD863" s="27"/>
    </row>
    <row r="864" ht="14.25" customHeight="1">
      <c r="A864" s="14"/>
      <c r="B864" s="14"/>
      <c r="C864" s="27"/>
      <c r="D864" s="14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14"/>
      <c r="S864" s="14"/>
      <c r="T864" s="14"/>
      <c r="U864" s="14"/>
      <c r="V864" s="66"/>
      <c r="W864" s="14"/>
      <c r="X864" s="27"/>
      <c r="Y864" s="29"/>
      <c r="Z864" s="14"/>
      <c r="AA864" s="27"/>
      <c r="AC864" s="14"/>
      <c r="AD864" s="27"/>
    </row>
    <row r="865" ht="14.25" customHeight="1">
      <c r="A865" s="14"/>
      <c r="B865" s="14"/>
      <c r="C865" s="27"/>
      <c r="D865" s="14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14"/>
      <c r="S865" s="14"/>
      <c r="T865" s="14"/>
      <c r="U865" s="14"/>
      <c r="V865" s="66"/>
      <c r="W865" s="14"/>
      <c r="X865" s="27"/>
      <c r="Y865" s="29"/>
      <c r="Z865" s="14"/>
      <c r="AA865" s="27"/>
      <c r="AC865" s="14"/>
      <c r="AD865" s="27"/>
    </row>
    <row r="866" ht="14.25" customHeight="1">
      <c r="A866" s="14"/>
      <c r="B866" s="14"/>
      <c r="C866" s="27"/>
      <c r="D866" s="14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14"/>
      <c r="S866" s="14"/>
      <c r="T866" s="14"/>
      <c r="U866" s="14"/>
      <c r="V866" s="66"/>
      <c r="W866" s="14"/>
      <c r="X866" s="27"/>
      <c r="Y866" s="29"/>
      <c r="Z866" s="14"/>
      <c r="AA866" s="27"/>
      <c r="AC866" s="14"/>
      <c r="AD866" s="27"/>
    </row>
    <row r="867" ht="14.25" customHeight="1">
      <c r="A867" s="14"/>
      <c r="B867" s="14"/>
      <c r="C867" s="27"/>
      <c r="D867" s="14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14"/>
      <c r="S867" s="14"/>
      <c r="T867" s="14"/>
      <c r="U867" s="14"/>
      <c r="V867" s="66"/>
      <c r="W867" s="14"/>
      <c r="X867" s="27"/>
      <c r="Y867" s="29"/>
      <c r="Z867" s="14"/>
      <c r="AA867" s="27"/>
      <c r="AC867" s="14"/>
      <c r="AD867" s="27"/>
    </row>
    <row r="868" ht="14.25" customHeight="1">
      <c r="A868" s="14"/>
      <c r="B868" s="14"/>
      <c r="C868" s="27"/>
      <c r="D868" s="14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14"/>
      <c r="S868" s="14"/>
      <c r="T868" s="14"/>
      <c r="U868" s="14"/>
      <c r="V868" s="66"/>
      <c r="W868" s="14"/>
      <c r="X868" s="27"/>
      <c r="Y868" s="29"/>
      <c r="Z868" s="14"/>
      <c r="AA868" s="27"/>
      <c r="AC868" s="14"/>
      <c r="AD868" s="27"/>
    </row>
    <row r="869" ht="14.25" customHeight="1">
      <c r="A869" s="14"/>
      <c r="B869" s="14"/>
      <c r="C869" s="27"/>
      <c r="D869" s="14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14"/>
      <c r="S869" s="14"/>
      <c r="T869" s="14"/>
      <c r="U869" s="14"/>
      <c r="V869" s="66"/>
      <c r="W869" s="14"/>
      <c r="X869" s="27"/>
      <c r="Y869" s="29"/>
      <c r="Z869" s="14"/>
      <c r="AA869" s="27"/>
      <c r="AC869" s="14"/>
      <c r="AD869" s="27"/>
    </row>
    <row r="870" ht="14.25" customHeight="1">
      <c r="A870" s="14"/>
      <c r="B870" s="14"/>
      <c r="C870" s="27"/>
      <c r="D870" s="14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14"/>
      <c r="S870" s="14"/>
      <c r="T870" s="14"/>
      <c r="U870" s="14"/>
      <c r="V870" s="66"/>
      <c r="W870" s="14"/>
      <c r="X870" s="27"/>
      <c r="Y870" s="29"/>
      <c r="Z870" s="14"/>
      <c r="AA870" s="27"/>
      <c r="AC870" s="14"/>
      <c r="AD870" s="27"/>
    </row>
    <row r="871" ht="14.25" customHeight="1">
      <c r="A871" s="14"/>
      <c r="B871" s="14"/>
      <c r="C871" s="27"/>
      <c r="D871" s="14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14"/>
      <c r="S871" s="14"/>
      <c r="T871" s="14"/>
      <c r="U871" s="14"/>
      <c r="V871" s="66"/>
      <c r="W871" s="14"/>
      <c r="X871" s="27"/>
      <c r="Y871" s="29"/>
      <c r="Z871" s="14"/>
      <c r="AA871" s="27"/>
      <c r="AC871" s="14"/>
      <c r="AD871" s="27"/>
    </row>
    <row r="872" ht="14.25" customHeight="1">
      <c r="A872" s="14"/>
      <c r="B872" s="14"/>
      <c r="C872" s="27"/>
      <c r="D872" s="14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14"/>
      <c r="S872" s="14"/>
      <c r="T872" s="14"/>
      <c r="U872" s="14"/>
      <c r="V872" s="66"/>
      <c r="W872" s="14"/>
      <c r="X872" s="27"/>
      <c r="Y872" s="29"/>
      <c r="Z872" s="14"/>
      <c r="AA872" s="27"/>
      <c r="AC872" s="14"/>
      <c r="AD872" s="27"/>
    </row>
    <row r="873" ht="14.25" customHeight="1">
      <c r="A873" s="14"/>
      <c r="B873" s="14"/>
      <c r="C873" s="27"/>
      <c r="D873" s="14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14"/>
      <c r="S873" s="14"/>
      <c r="T873" s="14"/>
      <c r="U873" s="14"/>
      <c r="V873" s="66"/>
      <c r="W873" s="14"/>
      <c r="X873" s="27"/>
      <c r="Y873" s="29"/>
      <c r="Z873" s="14"/>
      <c r="AA873" s="27"/>
      <c r="AC873" s="14"/>
      <c r="AD873" s="27"/>
    </row>
    <row r="874" ht="14.25" customHeight="1">
      <c r="A874" s="14"/>
      <c r="B874" s="14"/>
      <c r="C874" s="27"/>
      <c r="D874" s="14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14"/>
      <c r="S874" s="14"/>
      <c r="T874" s="14"/>
      <c r="U874" s="14"/>
      <c r="V874" s="66"/>
      <c r="W874" s="14"/>
      <c r="X874" s="27"/>
      <c r="Y874" s="29"/>
      <c r="Z874" s="14"/>
      <c r="AA874" s="27"/>
      <c r="AC874" s="14"/>
      <c r="AD874" s="27"/>
    </row>
    <row r="875" ht="14.25" customHeight="1">
      <c r="A875" s="14"/>
      <c r="B875" s="14"/>
      <c r="C875" s="27"/>
      <c r="D875" s="14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14"/>
      <c r="S875" s="14"/>
      <c r="T875" s="14"/>
      <c r="U875" s="14"/>
      <c r="V875" s="66"/>
      <c r="W875" s="14"/>
      <c r="X875" s="27"/>
      <c r="Y875" s="29"/>
      <c r="Z875" s="14"/>
      <c r="AA875" s="27"/>
      <c r="AC875" s="14"/>
      <c r="AD875" s="27"/>
    </row>
    <row r="876" ht="14.25" customHeight="1">
      <c r="A876" s="14"/>
      <c r="B876" s="14"/>
      <c r="C876" s="27"/>
      <c r="D876" s="14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14"/>
      <c r="S876" s="14"/>
      <c r="T876" s="14"/>
      <c r="U876" s="14"/>
      <c r="V876" s="66"/>
      <c r="W876" s="14"/>
      <c r="X876" s="27"/>
      <c r="Y876" s="29"/>
      <c r="Z876" s="14"/>
      <c r="AA876" s="27"/>
      <c r="AC876" s="14"/>
      <c r="AD876" s="27"/>
    </row>
    <row r="877" ht="14.25" customHeight="1">
      <c r="A877" s="14"/>
      <c r="B877" s="14"/>
      <c r="C877" s="27"/>
      <c r="D877" s="14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14"/>
      <c r="S877" s="14"/>
      <c r="T877" s="14"/>
      <c r="U877" s="14"/>
      <c r="V877" s="66"/>
      <c r="W877" s="14"/>
      <c r="X877" s="27"/>
      <c r="Y877" s="29"/>
      <c r="Z877" s="14"/>
      <c r="AA877" s="27"/>
      <c r="AC877" s="14"/>
      <c r="AD877" s="27"/>
    </row>
    <row r="878" ht="14.25" customHeight="1">
      <c r="A878" s="14"/>
      <c r="B878" s="14"/>
      <c r="C878" s="27"/>
      <c r="D878" s="14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14"/>
      <c r="S878" s="14"/>
      <c r="T878" s="14"/>
      <c r="U878" s="14"/>
      <c r="V878" s="66"/>
      <c r="W878" s="14"/>
      <c r="X878" s="27"/>
      <c r="Y878" s="29"/>
      <c r="Z878" s="14"/>
      <c r="AA878" s="27"/>
      <c r="AC878" s="14"/>
      <c r="AD878" s="27"/>
    </row>
    <row r="879" ht="14.25" customHeight="1">
      <c r="A879" s="14"/>
      <c r="B879" s="14"/>
      <c r="C879" s="27"/>
      <c r="D879" s="14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14"/>
      <c r="S879" s="14"/>
      <c r="T879" s="14"/>
      <c r="U879" s="14"/>
      <c r="V879" s="66"/>
      <c r="W879" s="14"/>
      <c r="X879" s="27"/>
      <c r="Y879" s="29"/>
      <c r="Z879" s="14"/>
      <c r="AA879" s="27"/>
      <c r="AC879" s="14"/>
      <c r="AD879" s="27"/>
    </row>
    <row r="880" ht="14.25" customHeight="1">
      <c r="A880" s="14"/>
      <c r="B880" s="14"/>
      <c r="C880" s="27"/>
      <c r="D880" s="14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14"/>
      <c r="S880" s="14"/>
      <c r="T880" s="14"/>
      <c r="U880" s="14"/>
      <c r="V880" s="66"/>
      <c r="W880" s="14"/>
      <c r="X880" s="27"/>
      <c r="Y880" s="29"/>
      <c r="Z880" s="14"/>
      <c r="AA880" s="27"/>
      <c r="AC880" s="14"/>
      <c r="AD880" s="27"/>
    </row>
    <row r="881" ht="14.25" customHeight="1">
      <c r="A881" s="14"/>
      <c r="B881" s="14"/>
      <c r="C881" s="27"/>
      <c r="D881" s="14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14"/>
      <c r="S881" s="14"/>
      <c r="T881" s="14"/>
      <c r="U881" s="14"/>
      <c r="V881" s="66"/>
      <c r="W881" s="14"/>
      <c r="X881" s="27"/>
      <c r="Y881" s="29"/>
      <c r="Z881" s="14"/>
      <c r="AA881" s="27"/>
      <c r="AC881" s="14"/>
      <c r="AD881" s="27"/>
    </row>
    <row r="882" ht="14.25" customHeight="1">
      <c r="A882" s="14"/>
      <c r="B882" s="14"/>
      <c r="C882" s="27"/>
      <c r="D882" s="14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14"/>
      <c r="S882" s="14"/>
      <c r="T882" s="14"/>
      <c r="U882" s="14"/>
      <c r="V882" s="66"/>
      <c r="W882" s="14"/>
      <c r="X882" s="27"/>
      <c r="Y882" s="29"/>
      <c r="Z882" s="14"/>
      <c r="AA882" s="27"/>
      <c r="AC882" s="14"/>
      <c r="AD882" s="27"/>
    </row>
    <row r="883" ht="14.25" customHeight="1">
      <c r="A883" s="14"/>
      <c r="B883" s="14"/>
      <c r="C883" s="27"/>
      <c r="D883" s="14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14"/>
      <c r="S883" s="14"/>
      <c r="T883" s="14"/>
      <c r="U883" s="14"/>
      <c r="V883" s="66"/>
      <c r="W883" s="14"/>
      <c r="X883" s="27"/>
      <c r="Y883" s="29"/>
      <c r="Z883" s="14"/>
      <c r="AA883" s="27"/>
      <c r="AC883" s="14"/>
      <c r="AD883" s="27"/>
    </row>
    <row r="884" ht="14.25" customHeight="1">
      <c r="A884" s="14"/>
      <c r="B884" s="14"/>
      <c r="C884" s="27"/>
      <c r="D884" s="14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14"/>
      <c r="S884" s="14"/>
      <c r="T884" s="14"/>
      <c r="U884" s="14"/>
      <c r="V884" s="66"/>
      <c r="W884" s="14"/>
      <c r="X884" s="27"/>
      <c r="Y884" s="29"/>
      <c r="Z884" s="14"/>
      <c r="AA884" s="27"/>
      <c r="AC884" s="14"/>
      <c r="AD884" s="27"/>
    </row>
    <row r="885" ht="14.25" customHeight="1">
      <c r="A885" s="14"/>
      <c r="B885" s="14"/>
      <c r="C885" s="27"/>
      <c r="D885" s="14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14"/>
      <c r="S885" s="14"/>
      <c r="T885" s="14"/>
      <c r="U885" s="14"/>
      <c r="V885" s="66"/>
      <c r="W885" s="14"/>
      <c r="X885" s="27"/>
      <c r="Y885" s="29"/>
      <c r="Z885" s="14"/>
      <c r="AA885" s="27"/>
      <c r="AC885" s="14"/>
      <c r="AD885" s="27"/>
    </row>
    <row r="886" ht="14.25" customHeight="1">
      <c r="A886" s="14"/>
      <c r="B886" s="14"/>
      <c r="C886" s="27"/>
      <c r="D886" s="14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14"/>
      <c r="S886" s="14"/>
      <c r="T886" s="14"/>
      <c r="U886" s="14"/>
      <c r="V886" s="66"/>
      <c r="W886" s="14"/>
      <c r="X886" s="27"/>
      <c r="Y886" s="29"/>
      <c r="Z886" s="14"/>
      <c r="AA886" s="27"/>
      <c r="AC886" s="14"/>
      <c r="AD886" s="27"/>
    </row>
    <row r="887" ht="14.25" customHeight="1">
      <c r="A887" s="14"/>
      <c r="B887" s="14"/>
      <c r="C887" s="27"/>
      <c r="D887" s="14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14"/>
      <c r="S887" s="14"/>
      <c r="T887" s="14"/>
      <c r="U887" s="14"/>
      <c r="V887" s="66"/>
      <c r="W887" s="14"/>
      <c r="X887" s="27"/>
      <c r="Y887" s="29"/>
      <c r="Z887" s="14"/>
      <c r="AA887" s="27"/>
      <c r="AC887" s="14"/>
      <c r="AD887" s="27"/>
    </row>
    <row r="888" ht="14.25" customHeight="1">
      <c r="A888" s="14"/>
      <c r="B888" s="14"/>
      <c r="C888" s="27"/>
      <c r="D888" s="14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14"/>
      <c r="S888" s="14"/>
      <c r="T888" s="14"/>
      <c r="U888" s="14"/>
      <c r="V888" s="66"/>
      <c r="W888" s="14"/>
      <c r="X888" s="27"/>
      <c r="Y888" s="29"/>
      <c r="Z888" s="14"/>
      <c r="AA888" s="27"/>
      <c r="AC888" s="14"/>
      <c r="AD888" s="27"/>
    </row>
    <row r="889" ht="14.25" customHeight="1">
      <c r="A889" s="14"/>
      <c r="B889" s="14"/>
      <c r="C889" s="27"/>
      <c r="D889" s="14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14"/>
      <c r="S889" s="14"/>
      <c r="T889" s="14"/>
      <c r="U889" s="14"/>
      <c r="V889" s="66"/>
      <c r="W889" s="14"/>
      <c r="X889" s="27"/>
      <c r="Y889" s="29"/>
      <c r="Z889" s="14"/>
      <c r="AA889" s="27"/>
      <c r="AC889" s="14"/>
      <c r="AD889" s="27"/>
    </row>
    <row r="890" ht="14.25" customHeight="1">
      <c r="A890" s="14"/>
      <c r="B890" s="14"/>
      <c r="C890" s="27"/>
      <c r="D890" s="14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14"/>
      <c r="S890" s="14"/>
      <c r="T890" s="14"/>
      <c r="U890" s="14"/>
      <c r="V890" s="66"/>
      <c r="W890" s="14"/>
      <c r="X890" s="27"/>
      <c r="Y890" s="29"/>
      <c r="Z890" s="14"/>
      <c r="AA890" s="27"/>
      <c r="AC890" s="14"/>
      <c r="AD890" s="27"/>
    </row>
    <row r="891" ht="14.25" customHeight="1">
      <c r="A891" s="14"/>
      <c r="B891" s="14"/>
      <c r="C891" s="27"/>
      <c r="D891" s="14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14"/>
      <c r="S891" s="14"/>
      <c r="T891" s="14"/>
      <c r="U891" s="14"/>
      <c r="V891" s="66"/>
      <c r="W891" s="14"/>
      <c r="X891" s="27"/>
      <c r="Y891" s="29"/>
      <c r="Z891" s="14"/>
      <c r="AA891" s="27"/>
      <c r="AC891" s="14"/>
      <c r="AD891" s="27"/>
    </row>
    <row r="892" ht="14.25" customHeight="1">
      <c r="A892" s="14"/>
      <c r="B892" s="14"/>
      <c r="C892" s="27"/>
      <c r="D892" s="14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14"/>
      <c r="S892" s="14"/>
      <c r="T892" s="14"/>
      <c r="U892" s="14"/>
      <c r="V892" s="66"/>
      <c r="W892" s="14"/>
      <c r="X892" s="27"/>
      <c r="Y892" s="29"/>
      <c r="Z892" s="14"/>
      <c r="AA892" s="27"/>
      <c r="AC892" s="14"/>
      <c r="AD892" s="27"/>
    </row>
    <row r="893" ht="14.25" customHeight="1">
      <c r="A893" s="14"/>
      <c r="B893" s="14"/>
      <c r="C893" s="27"/>
      <c r="D893" s="14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14"/>
      <c r="S893" s="14"/>
      <c r="T893" s="14"/>
      <c r="U893" s="14"/>
      <c r="V893" s="66"/>
      <c r="W893" s="14"/>
      <c r="X893" s="27"/>
      <c r="Y893" s="29"/>
      <c r="Z893" s="14"/>
      <c r="AA893" s="27"/>
      <c r="AC893" s="14"/>
      <c r="AD893" s="27"/>
    </row>
    <row r="894" ht="14.25" customHeight="1">
      <c r="A894" s="14"/>
      <c r="B894" s="14"/>
      <c r="C894" s="27"/>
      <c r="D894" s="14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14"/>
      <c r="S894" s="14"/>
      <c r="T894" s="14"/>
      <c r="U894" s="14"/>
      <c r="V894" s="66"/>
      <c r="W894" s="14"/>
      <c r="X894" s="27"/>
      <c r="Y894" s="29"/>
      <c r="Z894" s="14"/>
      <c r="AA894" s="27"/>
      <c r="AC894" s="14"/>
      <c r="AD894" s="27"/>
    </row>
    <row r="895" ht="14.25" customHeight="1">
      <c r="A895" s="14"/>
      <c r="B895" s="14"/>
      <c r="C895" s="27"/>
      <c r="D895" s="14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14"/>
      <c r="S895" s="14"/>
      <c r="T895" s="14"/>
      <c r="U895" s="14"/>
      <c r="V895" s="66"/>
      <c r="W895" s="14"/>
      <c r="X895" s="27"/>
      <c r="Y895" s="29"/>
      <c r="Z895" s="14"/>
      <c r="AA895" s="27"/>
      <c r="AC895" s="14"/>
      <c r="AD895" s="27"/>
    </row>
    <row r="896" ht="14.25" customHeight="1">
      <c r="A896" s="14"/>
      <c r="B896" s="14"/>
      <c r="C896" s="27"/>
      <c r="D896" s="14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14"/>
      <c r="S896" s="14"/>
      <c r="T896" s="14"/>
      <c r="U896" s="14"/>
      <c r="V896" s="66"/>
      <c r="W896" s="14"/>
      <c r="X896" s="27"/>
      <c r="Y896" s="29"/>
      <c r="Z896" s="14"/>
      <c r="AA896" s="27"/>
      <c r="AC896" s="14"/>
      <c r="AD896" s="27"/>
    </row>
    <row r="897" ht="14.25" customHeight="1">
      <c r="A897" s="14"/>
      <c r="B897" s="14"/>
      <c r="C897" s="27"/>
      <c r="D897" s="14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14"/>
      <c r="S897" s="14"/>
      <c r="T897" s="14"/>
      <c r="U897" s="14"/>
      <c r="V897" s="66"/>
      <c r="W897" s="14"/>
      <c r="X897" s="27"/>
      <c r="Y897" s="29"/>
      <c r="Z897" s="14"/>
      <c r="AA897" s="27"/>
      <c r="AC897" s="14"/>
      <c r="AD897" s="27"/>
    </row>
    <row r="898" ht="14.25" customHeight="1">
      <c r="A898" s="14"/>
      <c r="B898" s="14"/>
      <c r="C898" s="27"/>
      <c r="D898" s="14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14"/>
      <c r="S898" s="14"/>
      <c r="T898" s="14"/>
      <c r="U898" s="14"/>
      <c r="V898" s="66"/>
      <c r="W898" s="14"/>
      <c r="X898" s="27"/>
      <c r="Y898" s="29"/>
      <c r="Z898" s="14"/>
      <c r="AA898" s="27"/>
      <c r="AC898" s="14"/>
      <c r="AD898" s="27"/>
    </row>
    <row r="899" ht="14.25" customHeight="1">
      <c r="A899" s="14"/>
      <c r="B899" s="14"/>
      <c r="C899" s="27"/>
      <c r="D899" s="14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14"/>
      <c r="S899" s="14"/>
      <c r="T899" s="14"/>
      <c r="U899" s="14"/>
      <c r="V899" s="66"/>
      <c r="W899" s="14"/>
      <c r="X899" s="27"/>
      <c r="Y899" s="29"/>
      <c r="Z899" s="14"/>
      <c r="AA899" s="27"/>
      <c r="AC899" s="14"/>
      <c r="AD899" s="27"/>
    </row>
    <row r="900" ht="14.25" customHeight="1">
      <c r="A900" s="14"/>
      <c r="B900" s="14"/>
      <c r="C900" s="27"/>
      <c r="D900" s="14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14"/>
      <c r="S900" s="14"/>
      <c r="T900" s="14"/>
      <c r="U900" s="14"/>
      <c r="V900" s="66"/>
      <c r="W900" s="14"/>
      <c r="X900" s="27"/>
      <c r="Y900" s="29"/>
      <c r="Z900" s="14"/>
      <c r="AA900" s="27"/>
      <c r="AC900" s="14"/>
      <c r="AD900" s="27"/>
    </row>
    <row r="901" ht="14.25" customHeight="1">
      <c r="A901" s="14"/>
      <c r="B901" s="14"/>
      <c r="C901" s="27"/>
      <c r="D901" s="14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14"/>
      <c r="S901" s="14"/>
      <c r="T901" s="14"/>
      <c r="U901" s="14"/>
      <c r="V901" s="66"/>
      <c r="W901" s="14"/>
      <c r="X901" s="27"/>
      <c r="Y901" s="29"/>
      <c r="Z901" s="14"/>
      <c r="AA901" s="27"/>
      <c r="AC901" s="14"/>
      <c r="AD901" s="27"/>
    </row>
    <row r="902" ht="14.25" customHeight="1">
      <c r="A902" s="14"/>
      <c r="B902" s="14"/>
      <c r="C902" s="27"/>
      <c r="D902" s="14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14"/>
      <c r="S902" s="14"/>
      <c r="T902" s="14"/>
      <c r="U902" s="14"/>
      <c r="V902" s="66"/>
      <c r="W902" s="14"/>
      <c r="X902" s="27"/>
      <c r="Y902" s="29"/>
      <c r="Z902" s="14"/>
      <c r="AA902" s="27"/>
      <c r="AC902" s="14"/>
      <c r="AD902" s="27"/>
    </row>
    <row r="903" ht="14.25" customHeight="1">
      <c r="A903" s="14"/>
      <c r="B903" s="14"/>
      <c r="C903" s="27"/>
      <c r="D903" s="14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14"/>
      <c r="S903" s="14"/>
      <c r="T903" s="14"/>
      <c r="U903" s="14"/>
      <c r="V903" s="66"/>
      <c r="W903" s="14"/>
      <c r="X903" s="27"/>
      <c r="Y903" s="29"/>
      <c r="Z903" s="14"/>
      <c r="AA903" s="27"/>
      <c r="AC903" s="14"/>
      <c r="AD903" s="27"/>
    </row>
    <row r="904" ht="14.25" customHeight="1">
      <c r="A904" s="14"/>
      <c r="B904" s="14"/>
      <c r="C904" s="27"/>
      <c r="D904" s="14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14"/>
      <c r="S904" s="14"/>
      <c r="T904" s="14"/>
      <c r="U904" s="14"/>
      <c r="V904" s="66"/>
      <c r="W904" s="14"/>
      <c r="X904" s="27"/>
      <c r="Y904" s="29"/>
      <c r="Z904" s="14"/>
      <c r="AA904" s="27"/>
      <c r="AC904" s="14"/>
      <c r="AD904" s="27"/>
    </row>
    <row r="905" ht="14.25" customHeight="1">
      <c r="A905" s="14"/>
      <c r="B905" s="14"/>
      <c r="C905" s="27"/>
      <c r="D905" s="14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14"/>
      <c r="S905" s="14"/>
      <c r="T905" s="14"/>
      <c r="U905" s="14"/>
      <c r="V905" s="66"/>
      <c r="W905" s="14"/>
      <c r="X905" s="27"/>
      <c r="Y905" s="29"/>
      <c r="Z905" s="14"/>
      <c r="AA905" s="27"/>
      <c r="AC905" s="14"/>
      <c r="AD905" s="27"/>
    </row>
    <row r="906" ht="14.25" customHeight="1">
      <c r="A906" s="14"/>
      <c r="B906" s="14"/>
      <c r="C906" s="27"/>
      <c r="D906" s="14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14"/>
      <c r="S906" s="14"/>
      <c r="T906" s="14"/>
      <c r="U906" s="14"/>
      <c r="V906" s="66"/>
      <c r="W906" s="14"/>
      <c r="X906" s="27"/>
      <c r="Y906" s="29"/>
      <c r="Z906" s="14"/>
      <c r="AA906" s="27"/>
      <c r="AC906" s="14"/>
      <c r="AD906" s="27"/>
    </row>
    <row r="907" ht="14.25" customHeight="1">
      <c r="A907" s="14"/>
      <c r="B907" s="14"/>
      <c r="C907" s="27"/>
      <c r="D907" s="14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14"/>
      <c r="S907" s="14"/>
      <c r="T907" s="14"/>
      <c r="U907" s="14"/>
      <c r="V907" s="66"/>
      <c r="W907" s="14"/>
      <c r="X907" s="27"/>
      <c r="Y907" s="29"/>
      <c r="Z907" s="14"/>
      <c r="AA907" s="27"/>
      <c r="AC907" s="14"/>
      <c r="AD907" s="27"/>
    </row>
    <row r="908" ht="14.25" customHeight="1">
      <c r="A908" s="14"/>
      <c r="B908" s="14"/>
      <c r="C908" s="27"/>
      <c r="D908" s="14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14"/>
      <c r="S908" s="14"/>
      <c r="T908" s="14"/>
      <c r="U908" s="14"/>
      <c r="V908" s="66"/>
      <c r="W908" s="14"/>
      <c r="X908" s="27"/>
      <c r="Y908" s="29"/>
      <c r="Z908" s="14"/>
      <c r="AA908" s="27"/>
      <c r="AC908" s="14"/>
      <c r="AD908" s="27"/>
    </row>
    <row r="909" ht="14.25" customHeight="1">
      <c r="A909" s="14"/>
      <c r="B909" s="14"/>
      <c r="C909" s="27"/>
      <c r="D909" s="14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14"/>
      <c r="S909" s="14"/>
      <c r="T909" s="14"/>
      <c r="U909" s="14"/>
      <c r="V909" s="66"/>
      <c r="W909" s="14"/>
      <c r="X909" s="27"/>
      <c r="Y909" s="29"/>
      <c r="Z909" s="14"/>
      <c r="AA909" s="27"/>
      <c r="AC909" s="14"/>
      <c r="AD909" s="27"/>
    </row>
    <row r="910" ht="14.25" customHeight="1">
      <c r="A910" s="14"/>
      <c r="B910" s="14"/>
      <c r="C910" s="27"/>
      <c r="D910" s="14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14"/>
      <c r="S910" s="14"/>
      <c r="T910" s="14"/>
      <c r="U910" s="14"/>
      <c r="V910" s="66"/>
      <c r="W910" s="14"/>
      <c r="X910" s="27"/>
      <c r="Y910" s="29"/>
      <c r="Z910" s="14"/>
      <c r="AA910" s="27"/>
      <c r="AC910" s="14"/>
      <c r="AD910" s="27"/>
    </row>
    <row r="911" ht="14.25" customHeight="1">
      <c r="A911" s="14"/>
      <c r="B911" s="14"/>
      <c r="C911" s="27"/>
      <c r="D911" s="14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14"/>
      <c r="S911" s="14"/>
      <c r="T911" s="14"/>
      <c r="U911" s="14"/>
      <c r="V911" s="66"/>
      <c r="W911" s="14"/>
      <c r="X911" s="27"/>
      <c r="Y911" s="29"/>
      <c r="Z911" s="14"/>
      <c r="AA911" s="27"/>
      <c r="AC911" s="14"/>
      <c r="AD911" s="27"/>
    </row>
    <row r="912" ht="14.25" customHeight="1">
      <c r="A912" s="14"/>
      <c r="B912" s="14"/>
      <c r="C912" s="27"/>
      <c r="D912" s="14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14"/>
      <c r="S912" s="14"/>
      <c r="T912" s="14"/>
      <c r="U912" s="14"/>
      <c r="V912" s="66"/>
      <c r="W912" s="14"/>
      <c r="X912" s="27"/>
      <c r="Y912" s="29"/>
      <c r="Z912" s="14"/>
      <c r="AA912" s="27"/>
      <c r="AC912" s="14"/>
      <c r="AD912" s="27"/>
    </row>
    <row r="913" ht="14.25" customHeight="1">
      <c r="A913" s="14"/>
      <c r="B913" s="14"/>
      <c r="C913" s="27"/>
      <c r="D913" s="14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14"/>
      <c r="S913" s="14"/>
      <c r="T913" s="14"/>
      <c r="U913" s="14"/>
      <c r="V913" s="66"/>
      <c r="W913" s="14"/>
      <c r="X913" s="27"/>
      <c r="Y913" s="29"/>
      <c r="Z913" s="14"/>
      <c r="AA913" s="27"/>
      <c r="AC913" s="14"/>
      <c r="AD913" s="27"/>
    </row>
    <row r="914" ht="14.25" customHeight="1">
      <c r="A914" s="14"/>
      <c r="B914" s="14"/>
      <c r="C914" s="27"/>
      <c r="D914" s="14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14"/>
      <c r="S914" s="14"/>
      <c r="T914" s="14"/>
      <c r="U914" s="14"/>
      <c r="V914" s="66"/>
      <c r="W914" s="14"/>
      <c r="X914" s="27"/>
      <c r="Y914" s="29"/>
      <c r="Z914" s="14"/>
      <c r="AA914" s="27"/>
      <c r="AC914" s="14"/>
      <c r="AD914" s="27"/>
    </row>
    <row r="915" ht="14.25" customHeight="1">
      <c r="A915" s="14"/>
      <c r="B915" s="14"/>
      <c r="C915" s="27"/>
      <c r="D915" s="14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14"/>
      <c r="S915" s="14"/>
      <c r="T915" s="14"/>
      <c r="U915" s="14"/>
      <c r="V915" s="66"/>
      <c r="W915" s="14"/>
      <c r="X915" s="27"/>
      <c r="Y915" s="29"/>
      <c r="Z915" s="14"/>
      <c r="AA915" s="27"/>
      <c r="AC915" s="14"/>
      <c r="AD915" s="27"/>
    </row>
    <row r="916" ht="14.25" customHeight="1">
      <c r="A916" s="14"/>
      <c r="B916" s="14"/>
      <c r="C916" s="27"/>
      <c r="D916" s="14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14"/>
      <c r="S916" s="14"/>
      <c r="T916" s="14"/>
      <c r="U916" s="14"/>
      <c r="V916" s="66"/>
      <c r="W916" s="14"/>
      <c r="X916" s="27"/>
      <c r="Y916" s="29"/>
      <c r="Z916" s="14"/>
      <c r="AA916" s="27"/>
      <c r="AC916" s="14"/>
      <c r="AD916" s="27"/>
    </row>
    <row r="917" ht="14.25" customHeight="1">
      <c r="A917" s="14"/>
      <c r="B917" s="14"/>
      <c r="C917" s="27"/>
      <c r="D917" s="14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14"/>
      <c r="S917" s="14"/>
      <c r="T917" s="14"/>
      <c r="U917" s="14"/>
      <c r="V917" s="66"/>
      <c r="W917" s="14"/>
      <c r="X917" s="27"/>
      <c r="Y917" s="29"/>
      <c r="Z917" s="14"/>
      <c r="AA917" s="27"/>
      <c r="AC917" s="14"/>
      <c r="AD917" s="27"/>
    </row>
    <row r="918" ht="14.25" customHeight="1">
      <c r="A918" s="14"/>
      <c r="B918" s="14"/>
      <c r="C918" s="27"/>
      <c r="D918" s="14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14"/>
      <c r="S918" s="14"/>
      <c r="T918" s="14"/>
      <c r="U918" s="14"/>
      <c r="V918" s="66"/>
      <c r="W918" s="14"/>
      <c r="X918" s="27"/>
      <c r="Y918" s="29"/>
      <c r="Z918" s="14"/>
      <c r="AA918" s="27"/>
      <c r="AC918" s="14"/>
      <c r="AD918" s="27"/>
    </row>
    <row r="919" ht="14.25" customHeight="1">
      <c r="A919" s="14"/>
      <c r="B919" s="14"/>
      <c r="C919" s="27"/>
      <c r="D919" s="14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14"/>
      <c r="S919" s="14"/>
      <c r="T919" s="14"/>
      <c r="U919" s="14"/>
      <c r="V919" s="66"/>
      <c r="W919" s="14"/>
      <c r="X919" s="27"/>
      <c r="Y919" s="29"/>
      <c r="Z919" s="14"/>
      <c r="AA919" s="27"/>
      <c r="AC919" s="14"/>
      <c r="AD919" s="27"/>
    </row>
    <row r="920" ht="14.25" customHeight="1">
      <c r="A920" s="14"/>
      <c r="B920" s="14"/>
      <c r="C920" s="27"/>
      <c r="D920" s="14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14"/>
      <c r="S920" s="14"/>
      <c r="T920" s="14"/>
      <c r="U920" s="14"/>
      <c r="V920" s="66"/>
      <c r="W920" s="14"/>
      <c r="X920" s="27"/>
      <c r="Y920" s="29"/>
      <c r="Z920" s="14"/>
      <c r="AA920" s="27"/>
      <c r="AC920" s="14"/>
      <c r="AD920" s="27"/>
    </row>
    <row r="921" ht="14.25" customHeight="1">
      <c r="A921" s="14"/>
      <c r="B921" s="14"/>
      <c r="C921" s="27"/>
      <c r="D921" s="14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14"/>
      <c r="S921" s="14"/>
      <c r="T921" s="14"/>
      <c r="U921" s="14"/>
      <c r="V921" s="66"/>
      <c r="W921" s="14"/>
      <c r="X921" s="27"/>
      <c r="Y921" s="29"/>
      <c r="Z921" s="14"/>
      <c r="AA921" s="27"/>
      <c r="AC921" s="14"/>
      <c r="AD921" s="27"/>
    </row>
    <row r="922" ht="14.25" customHeight="1">
      <c r="A922" s="14"/>
      <c r="B922" s="14"/>
      <c r="C922" s="27"/>
      <c r="D922" s="14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14"/>
      <c r="S922" s="14"/>
      <c r="T922" s="14"/>
      <c r="U922" s="14"/>
      <c r="V922" s="66"/>
      <c r="W922" s="14"/>
      <c r="X922" s="27"/>
      <c r="Y922" s="29"/>
      <c r="Z922" s="14"/>
      <c r="AA922" s="27"/>
      <c r="AC922" s="14"/>
      <c r="AD922" s="27"/>
    </row>
    <row r="923" ht="14.25" customHeight="1">
      <c r="A923" s="14"/>
      <c r="B923" s="14"/>
      <c r="C923" s="27"/>
      <c r="D923" s="14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14"/>
      <c r="S923" s="14"/>
      <c r="T923" s="14"/>
      <c r="U923" s="14"/>
      <c r="V923" s="66"/>
      <c r="W923" s="14"/>
      <c r="X923" s="27"/>
      <c r="Y923" s="29"/>
      <c r="Z923" s="14"/>
      <c r="AA923" s="27"/>
      <c r="AC923" s="14"/>
      <c r="AD923" s="27"/>
    </row>
    <row r="924" ht="14.25" customHeight="1">
      <c r="A924" s="14"/>
      <c r="B924" s="14"/>
      <c r="C924" s="27"/>
      <c r="D924" s="14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14"/>
      <c r="S924" s="14"/>
      <c r="T924" s="14"/>
      <c r="U924" s="14"/>
      <c r="V924" s="66"/>
      <c r="W924" s="14"/>
      <c r="X924" s="27"/>
      <c r="Y924" s="29"/>
      <c r="Z924" s="14"/>
      <c r="AA924" s="27"/>
      <c r="AC924" s="14"/>
      <c r="AD924" s="27"/>
    </row>
    <row r="925" ht="14.25" customHeight="1">
      <c r="A925" s="14"/>
      <c r="B925" s="14"/>
      <c r="C925" s="27"/>
      <c r="D925" s="14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14"/>
      <c r="S925" s="14"/>
      <c r="T925" s="14"/>
      <c r="U925" s="14"/>
      <c r="V925" s="66"/>
      <c r="W925" s="14"/>
      <c r="X925" s="27"/>
      <c r="Y925" s="29"/>
      <c r="Z925" s="14"/>
      <c r="AA925" s="27"/>
      <c r="AC925" s="14"/>
      <c r="AD925" s="27"/>
    </row>
    <row r="926" ht="14.25" customHeight="1">
      <c r="A926" s="14"/>
      <c r="B926" s="14"/>
      <c r="C926" s="27"/>
      <c r="D926" s="14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14"/>
      <c r="S926" s="14"/>
      <c r="T926" s="14"/>
      <c r="U926" s="14"/>
      <c r="V926" s="66"/>
      <c r="W926" s="14"/>
      <c r="X926" s="27"/>
      <c r="Y926" s="29"/>
      <c r="Z926" s="14"/>
      <c r="AA926" s="27"/>
      <c r="AC926" s="14"/>
      <c r="AD926" s="27"/>
    </row>
    <row r="927" ht="14.25" customHeight="1">
      <c r="A927" s="14"/>
      <c r="B927" s="14"/>
      <c r="C927" s="27"/>
      <c r="D927" s="14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14"/>
      <c r="S927" s="14"/>
      <c r="T927" s="14"/>
      <c r="U927" s="14"/>
      <c r="V927" s="66"/>
      <c r="W927" s="14"/>
      <c r="X927" s="27"/>
      <c r="Y927" s="29"/>
      <c r="Z927" s="14"/>
      <c r="AA927" s="27"/>
      <c r="AC927" s="14"/>
      <c r="AD927" s="27"/>
    </row>
    <row r="928" ht="14.25" customHeight="1">
      <c r="A928" s="14"/>
      <c r="B928" s="14"/>
      <c r="C928" s="27"/>
      <c r="D928" s="14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14"/>
      <c r="S928" s="14"/>
      <c r="T928" s="14"/>
      <c r="U928" s="14"/>
      <c r="V928" s="66"/>
      <c r="W928" s="14"/>
      <c r="X928" s="27"/>
      <c r="Y928" s="29"/>
      <c r="Z928" s="14"/>
      <c r="AA928" s="27"/>
      <c r="AC928" s="14"/>
      <c r="AD928" s="27"/>
    </row>
    <row r="929" ht="14.25" customHeight="1">
      <c r="A929" s="14"/>
      <c r="B929" s="14"/>
      <c r="C929" s="27"/>
      <c r="D929" s="14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14"/>
      <c r="S929" s="14"/>
      <c r="T929" s="14"/>
      <c r="U929" s="14"/>
      <c r="V929" s="66"/>
      <c r="W929" s="14"/>
      <c r="X929" s="27"/>
      <c r="Y929" s="29"/>
      <c r="Z929" s="14"/>
      <c r="AA929" s="27"/>
      <c r="AC929" s="14"/>
      <c r="AD929" s="27"/>
    </row>
    <row r="930" ht="14.25" customHeight="1">
      <c r="A930" s="14"/>
      <c r="B930" s="14"/>
      <c r="C930" s="27"/>
      <c r="D930" s="14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14"/>
      <c r="S930" s="14"/>
      <c r="T930" s="14"/>
      <c r="U930" s="14"/>
      <c r="V930" s="66"/>
      <c r="W930" s="14"/>
      <c r="X930" s="27"/>
      <c r="Y930" s="29"/>
      <c r="Z930" s="14"/>
      <c r="AA930" s="27"/>
      <c r="AC930" s="14"/>
      <c r="AD930" s="27"/>
    </row>
    <row r="931" ht="14.25" customHeight="1">
      <c r="A931" s="14"/>
      <c r="B931" s="14"/>
      <c r="C931" s="27"/>
      <c r="D931" s="14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14"/>
      <c r="S931" s="14"/>
      <c r="T931" s="14"/>
      <c r="U931" s="14"/>
      <c r="V931" s="66"/>
      <c r="W931" s="14"/>
      <c r="X931" s="27"/>
      <c r="Y931" s="29"/>
      <c r="Z931" s="14"/>
      <c r="AA931" s="27"/>
      <c r="AC931" s="14"/>
      <c r="AD931" s="27"/>
    </row>
    <row r="932" ht="14.25" customHeight="1">
      <c r="A932" s="14"/>
      <c r="B932" s="14"/>
      <c r="C932" s="27"/>
      <c r="D932" s="14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14"/>
      <c r="S932" s="14"/>
      <c r="T932" s="14"/>
      <c r="U932" s="14"/>
      <c r="V932" s="66"/>
      <c r="W932" s="14"/>
      <c r="X932" s="27"/>
      <c r="Y932" s="29"/>
      <c r="Z932" s="14"/>
      <c r="AA932" s="27"/>
      <c r="AC932" s="14"/>
      <c r="AD932" s="27"/>
    </row>
    <row r="933" ht="14.25" customHeight="1">
      <c r="A933" s="14"/>
      <c r="B933" s="14"/>
      <c r="C933" s="27"/>
      <c r="D933" s="14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14"/>
      <c r="S933" s="14"/>
      <c r="T933" s="14"/>
      <c r="U933" s="14"/>
      <c r="V933" s="66"/>
      <c r="W933" s="14"/>
      <c r="X933" s="27"/>
      <c r="Y933" s="29"/>
      <c r="Z933" s="14"/>
      <c r="AA933" s="27"/>
      <c r="AC933" s="14"/>
      <c r="AD933" s="27"/>
    </row>
    <row r="934" ht="14.25" customHeight="1">
      <c r="A934" s="14"/>
      <c r="B934" s="14"/>
      <c r="C934" s="27"/>
      <c r="D934" s="14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14"/>
      <c r="S934" s="14"/>
      <c r="T934" s="14"/>
      <c r="U934" s="14"/>
      <c r="V934" s="66"/>
      <c r="W934" s="14"/>
      <c r="X934" s="27"/>
      <c r="Y934" s="29"/>
      <c r="Z934" s="14"/>
      <c r="AA934" s="27"/>
      <c r="AC934" s="14"/>
      <c r="AD934" s="27"/>
    </row>
    <row r="935" ht="14.25" customHeight="1">
      <c r="A935" s="14"/>
      <c r="B935" s="14"/>
      <c r="C935" s="27"/>
      <c r="D935" s="14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14"/>
      <c r="S935" s="14"/>
      <c r="T935" s="14"/>
      <c r="U935" s="14"/>
      <c r="V935" s="66"/>
      <c r="W935" s="14"/>
      <c r="X935" s="27"/>
      <c r="Y935" s="29"/>
      <c r="Z935" s="14"/>
      <c r="AA935" s="27"/>
      <c r="AC935" s="14"/>
      <c r="AD935" s="27"/>
    </row>
    <row r="936" ht="14.25" customHeight="1">
      <c r="A936" s="14"/>
      <c r="B936" s="14"/>
      <c r="C936" s="27"/>
      <c r="D936" s="14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14"/>
      <c r="S936" s="14"/>
      <c r="T936" s="14"/>
      <c r="U936" s="14"/>
      <c r="V936" s="66"/>
      <c r="W936" s="14"/>
      <c r="X936" s="27"/>
      <c r="Y936" s="29"/>
      <c r="Z936" s="14"/>
      <c r="AA936" s="27"/>
      <c r="AC936" s="14"/>
      <c r="AD936" s="27"/>
    </row>
    <row r="937" ht="14.25" customHeight="1">
      <c r="A937" s="14"/>
      <c r="B937" s="14"/>
      <c r="C937" s="27"/>
      <c r="D937" s="14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14"/>
      <c r="S937" s="14"/>
      <c r="T937" s="14"/>
      <c r="U937" s="14"/>
      <c r="V937" s="66"/>
      <c r="W937" s="14"/>
      <c r="X937" s="27"/>
      <c r="Y937" s="29"/>
      <c r="Z937" s="14"/>
      <c r="AA937" s="27"/>
      <c r="AC937" s="14"/>
      <c r="AD937" s="27"/>
    </row>
    <row r="938" ht="14.25" customHeight="1">
      <c r="A938" s="14"/>
      <c r="B938" s="14"/>
      <c r="C938" s="27"/>
      <c r="D938" s="14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14"/>
      <c r="S938" s="14"/>
      <c r="T938" s="14"/>
      <c r="U938" s="14"/>
      <c r="V938" s="66"/>
      <c r="W938" s="14"/>
      <c r="X938" s="27"/>
      <c r="Y938" s="29"/>
      <c r="Z938" s="14"/>
      <c r="AA938" s="27"/>
      <c r="AC938" s="14"/>
      <c r="AD938" s="27"/>
    </row>
    <row r="939" ht="14.25" customHeight="1">
      <c r="A939" s="14"/>
      <c r="B939" s="14"/>
      <c r="C939" s="27"/>
      <c r="D939" s="14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14"/>
      <c r="S939" s="14"/>
      <c r="T939" s="14"/>
      <c r="U939" s="14"/>
      <c r="V939" s="66"/>
      <c r="W939" s="14"/>
      <c r="X939" s="27"/>
      <c r="Y939" s="29"/>
      <c r="Z939" s="14"/>
      <c r="AA939" s="27"/>
      <c r="AC939" s="14"/>
      <c r="AD939" s="27"/>
    </row>
    <row r="940" ht="14.25" customHeight="1">
      <c r="A940" s="14"/>
      <c r="B940" s="14"/>
      <c r="C940" s="27"/>
      <c r="D940" s="14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14"/>
      <c r="S940" s="14"/>
      <c r="T940" s="14"/>
      <c r="U940" s="14"/>
      <c r="V940" s="66"/>
      <c r="W940" s="14"/>
      <c r="X940" s="27"/>
      <c r="Y940" s="29"/>
      <c r="Z940" s="14"/>
      <c r="AA940" s="27"/>
      <c r="AC940" s="14"/>
      <c r="AD940" s="27"/>
    </row>
    <row r="941" ht="14.25" customHeight="1">
      <c r="A941" s="14"/>
      <c r="B941" s="14"/>
      <c r="C941" s="27"/>
      <c r="D941" s="14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14"/>
      <c r="S941" s="14"/>
      <c r="T941" s="14"/>
      <c r="U941" s="14"/>
      <c r="V941" s="66"/>
      <c r="W941" s="14"/>
      <c r="X941" s="27"/>
      <c r="Y941" s="29"/>
      <c r="Z941" s="14"/>
      <c r="AA941" s="27"/>
      <c r="AC941" s="14"/>
      <c r="AD941" s="27"/>
    </row>
    <row r="942" ht="14.25" customHeight="1">
      <c r="A942" s="14"/>
      <c r="B942" s="14"/>
      <c r="C942" s="27"/>
      <c r="D942" s="14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14"/>
      <c r="S942" s="14"/>
      <c r="T942" s="14"/>
      <c r="U942" s="14"/>
      <c r="V942" s="66"/>
      <c r="W942" s="14"/>
      <c r="X942" s="27"/>
      <c r="Y942" s="29"/>
      <c r="Z942" s="14"/>
      <c r="AA942" s="27"/>
      <c r="AC942" s="14"/>
      <c r="AD942" s="27"/>
    </row>
    <row r="943" ht="14.25" customHeight="1">
      <c r="A943" s="14"/>
      <c r="B943" s="14"/>
      <c r="C943" s="27"/>
      <c r="D943" s="14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14"/>
      <c r="S943" s="14"/>
      <c r="T943" s="14"/>
      <c r="U943" s="14"/>
      <c r="V943" s="66"/>
      <c r="W943" s="14"/>
      <c r="X943" s="27"/>
      <c r="Y943" s="29"/>
      <c r="Z943" s="14"/>
      <c r="AA943" s="27"/>
      <c r="AC943" s="14"/>
      <c r="AD943" s="27"/>
    </row>
    <row r="944" ht="14.25" customHeight="1">
      <c r="A944" s="14"/>
      <c r="B944" s="14"/>
      <c r="C944" s="27"/>
      <c r="D944" s="14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14"/>
      <c r="S944" s="14"/>
      <c r="T944" s="14"/>
      <c r="U944" s="14"/>
      <c r="V944" s="66"/>
      <c r="W944" s="14"/>
      <c r="X944" s="27"/>
      <c r="Y944" s="29"/>
      <c r="Z944" s="14"/>
      <c r="AA944" s="27"/>
      <c r="AC944" s="14"/>
      <c r="AD944" s="27"/>
    </row>
    <row r="945" ht="14.25" customHeight="1">
      <c r="A945" s="14"/>
      <c r="B945" s="14"/>
      <c r="C945" s="27"/>
      <c r="D945" s="14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14"/>
      <c r="S945" s="14"/>
      <c r="T945" s="14"/>
      <c r="U945" s="14"/>
      <c r="V945" s="66"/>
      <c r="W945" s="14"/>
      <c r="X945" s="27"/>
      <c r="Y945" s="29"/>
      <c r="Z945" s="14"/>
      <c r="AA945" s="27"/>
      <c r="AC945" s="14"/>
      <c r="AD945" s="27"/>
    </row>
    <row r="946" ht="14.25" customHeight="1">
      <c r="A946" s="14"/>
      <c r="B946" s="14"/>
      <c r="C946" s="27"/>
      <c r="D946" s="14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14"/>
      <c r="S946" s="14"/>
      <c r="T946" s="14"/>
      <c r="U946" s="14"/>
      <c r="V946" s="66"/>
      <c r="W946" s="14"/>
      <c r="X946" s="27"/>
      <c r="Y946" s="29"/>
      <c r="Z946" s="14"/>
      <c r="AA946" s="27"/>
      <c r="AC946" s="14"/>
      <c r="AD946" s="27"/>
    </row>
    <row r="947" ht="14.25" customHeight="1">
      <c r="A947" s="14"/>
      <c r="B947" s="14"/>
      <c r="C947" s="27"/>
      <c r="D947" s="14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14"/>
      <c r="S947" s="14"/>
      <c r="T947" s="14"/>
      <c r="U947" s="14"/>
      <c r="V947" s="66"/>
      <c r="W947" s="14"/>
      <c r="X947" s="27"/>
      <c r="Y947" s="29"/>
      <c r="Z947" s="14"/>
      <c r="AA947" s="27"/>
      <c r="AC947" s="14"/>
      <c r="AD947" s="27"/>
    </row>
    <row r="948" ht="14.25" customHeight="1">
      <c r="A948" s="14"/>
      <c r="B948" s="14"/>
      <c r="C948" s="27"/>
      <c r="D948" s="14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14"/>
      <c r="S948" s="14"/>
      <c r="T948" s="14"/>
      <c r="U948" s="14"/>
      <c r="V948" s="66"/>
      <c r="W948" s="14"/>
      <c r="X948" s="27"/>
      <c r="Y948" s="29"/>
      <c r="Z948" s="14"/>
      <c r="AA948" s="27"/>
      <c r="AC948" s="14"/>
      <c r="AD948" s="27"/>
    </row>
    <row r="949" ht="14.25" customHeight="1">
      <c r="A949" s="14"/>
      <c r="B949" s="14"/>
      <c r="C949" s="27"/>
      <c r="D949" s="14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14"/>
      <c r="S949" s="14"/>
      <c r="T949" s="14"/>
      <c r="U949" s="14"/>
      <c r="V949" s="66"/>
      <c r="W949" s="14"/>
      <c r="X949" s="27"/>
      <c r="Y949" s="29"/>
      <c r="Z949" s="14"/>
      <c r="AA949" s="27"/>
      <c r="AC949" s="14"/>
      <c r="AD949" s="27"/>
    </row>
    <row r="950" ht="14.25" customHeight="1">
      <c r="A950" s="14"/>
      <c r="B950" s="14"/>
      <c r="C950" s="27"/>
      <c r="D950" s="14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14"/>
      <c r="S950" s="14"/>
      <c r="T950" s="14"/>
      <c r="U950" s="14"/>
      <c r="V950" s="66"/>
      <c r="W950" s="14"/>
      <c r="X950" s="27"/>
      <c r="Y950" s="29"/>
      <c r="Z950" s="14"/>
      <c r="AA950" s="27"/>
      <c r="AC950" s="14"/>
      <c r="AD950" s="27"/>
    </row>
    <row r="951" ht="14.25" customHeight="1">
      <c r="A951" s="14"/>
      <c r="B951" s="14"/>
      <c r="C951" s="27"/>
      <c r="D951" s="14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14"/>
      <c r="S951" s="14"/>
      <c r="T951" s="14"/>
      <c r="U951" s="14"/>
      <c r="V951" s="66"/>
      <c r="W951" s="14"/>
      <c r="X951" s="27"/>
      <c r="Y951" s="29"/>
      <c r="Z951" s="14"/>
      <c r="AA951" s="27"/>
      <c r="AC951" s="14"/>
      <c r="AD951" s="27"/>
    </row>
    <row r="952" ht="14.25" customHeight="1">
      <c r="A952" s="14"/>
      <c r="B952" s="14"/>
      <c r="C952" s="27"/>
      <c r="D952" s="14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14"/>
      <c r="S952" s="14"/>
      <c r="T952" s="14"/>
      <c r="U952" s="14"/>
      <c r="V952" s="66"/>
      <c r="W952" s="14"/>
      <c r="X952" s="27"/>
      <c r="Y952" s="29"/>
      <c r="Z952" s="14"/>
      <c r="AA952" s="27"/>
      <c r="AC952" s="14"/>
      <c r="AD952" s="27"/>
    </row>
    <row r="953" ht="14.25" customHeight="1">
      <c r="A953" s="14"/>
      <c r="B953" s="14"/>
      <c r="C953" s="27"/>
      <c r="D953" s="14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14"/>
      <c r="S953" s="14"/>
      <c r="T953" s="14"/>
      <c r="U953" s="14"/>
      <c r="V953" s="66"/>
      <c r="W953" s="14"/>
      <c r="X953" s="27"/>
      <c r="Y953" s="29"/>
      <c r="Z953" s="14"/>
      <c r="AA953" s="27"/>
      <c r="AC953" s="14"/>
      <c r="AD953" s="27"/>
    </row>
    <row r="954" ht="14.25" customHeight="1">
      <c r="A954" s="14"/>
      <c r="B954" s="14"/>
      <c r="C954" s="27"/>
      <c r="D954" s="14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14"/>
      <c r="S954" s="14"/>
      <c r="T954" s="14"/>
      <c r="U954" s="14"/>
      <c r="V954" s="66"/>
      <c r="W954" s="14"/>
      <c r="X954" s="27"/>
      <c r="Y954" s="29"/>
      <c r="Z954" s="14"/>
      <c r="AA954" s="27"/>
      <c r="AC954" s="14"/>
      <c r="AD954" s="27"/>
    </row>
    <row r="955" ht="14.25" customHeight="1">
      <c r="A955" s="14"/>
      <c r="B955" s="14"/>
      <c r="C955" s="27"/>
      <c r="D955" s="14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14"/>
      <c r="S955" s="14"/>
      <c r="T955" s="14"/>
      <c r="U955" s="14"/>
      <c r="V955" s="66"/>
      <c r="W955" s="14"/>
      <c r="X955" s="27"/>
      <c r="Y955" s="29"/>
      <c r="Z955" s="14"/>
      <c r="AA955" s="27"/>
      <c r="AC955" s="14"/>
      <c r="AD955" s="27"/>
    </row>
    <row r="956" ht="14.25" customHeight="1">
      <c r="A956" s="14"/>
      <c r="B956" s="14"/>
      <c r="C956" s="27"/>
      <c r="D956" s="14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14"/>
      <c r="S956" s="14"/>
      <c r="T956" s="14"/>
      <c r="U956" s="14"/>
      <c r="V956" s="66"/>
      <c r="W956" s="14"/>
      <c r="X956" s="27"/>
      <c r="Y956" s="29"/>
      <c r="Z956" s="14"/>
      <c r="AA956" s="27"/>
      <c r="AC956" s="14"/>
      <c r="AD956" s="27"/>
    </row>
    <row r="957" ht="14.25" customHeight="1">
      <c r="A957" s="14"/>
      <c r="B957" s="14"/>
      <c r="C957" s="27"/>
      <c r="D957" s="14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14"/>
      <c r="S957" s="14"/>
      <c r="T957" s="14"/>
      <c r="U957" s="14"/>
      <c r="V957" s="66"/>
      <c r="W957" s="14"/>
      <c r="X957" s="27"/>
      <c r="Y957" s="29"/>
      <c r="Z957" s="14"/>
      <c r="AA957" s="27"/>
      <c r="AC957" s="14"/>
      <c r="AD957" s="27"/>
    </row>
    <row r="958" ht="14.25" customHeight="1">
      <c r="A958" s="14"/>
      <c r="B958" s="14"/>
      <c r="C958" s="27"/>
      <c r="D958" s="14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14"/>
      <c r="S958" s="14"/>
      <c r="T958" s="14"/>
      <c r="U958" s="14"/>
      <c r="V958" s="66"/>
      <c r="W958" s="14"/>
      <c r="X958" s="27"/>
      <c r="Y958" s="29"/>
      <c r="Z958" s="14"/>
      <c r="AA958" s="27"/>
      <c r="AC958" s="14"/>
      <c r="AD958" s="27"/>
    </row>
    <row r="959" ht="14.25" customHeight="1">
      <c r="A959" s="14"/>
      <c r="B959" s="14"/>
      <c r="C959" s="27"/>
      <c r="D959" s="14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14"/>
      <c r="S959" s="14"/>
      <c r="T959" s="14"/>
      <c r="U959" s="14"/>
      <c r="V959" s="66"/>
      <c r="W959" s="14"/>
      <c r="X959" s="27"/>
      <c r="Y959" s="29"/>
      <c r="Z959" s="14"/>
      <c r="AA959" s="27"/>
      <c r="AC959" s="14"/>
      <c r="AD959" s="27"/>
    </row>
    <row r="960" ht="14.25" customHeight="1">
      <c r="A960" s="14"/>
      <c r="B960" s="14"/>
      <c r="C960" s="27"/>
      <c r="D960" s="14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14"/>
      <c r="S960" s="14"/>
      <c r="T960" s="14"/>
      <c r="U960" s="14"/>
      <c r="V960" s="66"/>
      <c r="W960" s="14"/>
      <c r="X960" s="27"/>
      <c r="Y960" s="29"/>
      <c r="Z960" s="14"/>
      <c r="AA960" s="27"/>
      <c r="AC960" s="14"/>
      <c r="AD960" s="27"/>
    </row>
    <row r="961" ht="14.25" customHeight="1">
      <c r="A961" s="14"/>
      <c r="B961" s="14"/>
      <c r="C961" s="27"/>
      <c r="D961" s="14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14"/>
      <c r="S961" s="14"/>
      <c r="T961" s="14"/>
      <c r="U961" s="14"/>
      <c r="V961" s="66"/>
      <c r="W961" s="14"/>
      <c r="X961" s="27"/>
      <c r="Y961" s="29"/>
      <c r="Z961" s="14"/>
      <c r="AA961" s="27"/>
      <c r="AC961" s="14"/>
      <c r="AD961" s="27"/>
    </row>
    <row r="962" ht="14.25" customHeight="1">
      <c r="A962" s="14"/>
      <c r="B962" s="14"/>
      <c r="C962" s="27"/>
      <c r="D962" s="14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14"/>
      <c r="S962" s="14"/>
      <c r="T962" s="14"/>
      <c r="U962" s="14"/>
      <c r="V962" s="66"/>
      <c r="W962" s="14"/>
      <c r="X962" s="27"/>
      <c r="Y962" s="29"/>
      <c r="Z962" s="14"/>
      <c r="AA962" s="27"/>
      <c r="AC962" s="14"/>
      <c r="AD962" s="27"/>
    </row>
    <row r="963" ht="14.25" customHeight="1">
      <c r="A963" s="14"/>
      <c r="B963" s="14"/>
      <c r="C963" s="27"/>
      <c r="D963" s="14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14"/>
      <c r="S963" s="14"/>
      <c r="T963" s="14"/>
      <c r="U963" s="14"/>
      <c r="V963" s="66"/>
      <c r="W963" s="14"/>
      <c r="X963" s="27"/>
      <c r="Y963" s="29"/>
      <c r="Z963" s="14"/>
      <c r="AA963" s="27"/>
      <c r="AC963" s="14"/>
      <c r="AD963" s="27"/>
    </row>
    <row r="964" ht="14.25" customHeight="1">
      <c r="A964" s="14"/>
      <c r="B964" s="14"/>
      <c r="C964" s="27"/>
      <c r="D964" s="14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14"/>
      <c r="S964" s="14"/>
      <c r="T964" s="14"/>
      <c r="U964" s="14"/>
      <c r="V964" s="66"/>
      <c r="W964" s="14"/>
      <c r="X964" s="27"/>
      <c r="Y964" s="29"/>
      <c r="Z964" s="14"/>
      <c r="AA964" s="27"/>
      <c r="AC964" s="14"/>
      <c r="AD964" s="27"/>
    </row>
    <row r="965" ht="14.25" customHeight="1">
      <c r="A965" s="14"/>
      <c r="B965" s="14"/>
      <c r="C965" s="27"/>
      <c r="D965" s="14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14"/>
      <c r="S965" s="14"/>
      <c r="T965" s="14"/>
      <c r="U965" s="14"/>
      <c r="V965" s="66"/>
      <c r="W965" s="14"/>
      <c r="X965" s="27"/>
      <c r="Y965" s="29"/>
      <c r="Z965" s="14"/>
      <c r="AA965" s="27"/>
      <c r="AC965" s="14"/>
      <c r="AD965" s="27"/>
    </row>
    <row r="966" ht="14.25" customHeight="1">
      <c r="A966" s="14"/>
      <c r="B966" s="14"/>
      <c r="C966" s="27"/>
      <c r="D966" s="14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14"/>
      <c r="S966" s="14"/>
      <c r="T966" s="14"/>
      <c r="U966" s="14"/>
      <c r="V966" s="66"/>
      <c r="W966" s="14"/>
      <c r="X966" s="27"/>
      <c r="Y966" s="29"/>
      <c r="Z966" s="14"/>
      <c r="AA966" s="27"/>
      <c r="AC966" s="14"/>
      <c r="AD966" s="27"/>
    </row>
    <row r="967" ht="14.25" customHeight="1">
      <c r="A967" s="14"/>
      <c r="B967" s="14"/>
      <c r="C967" s="27"/>
      <c r="D967" s="14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14"/>
      <c r="S967" s="14"/>
      <c r="T967" s="14"/>
      <c r="U967" s="14"/>
      <c r="V967" s="66"/>
      <c r="W967" s="14"/>
      <c r="X967" s="27"/>
      <c r="Y967" s="29"/>
      <c r="Z967" s="14"/>
      <c r="AA967" s="27"/>
      <c r="AC967" s="14"/>
      <c r="AD967" s="27"/>
    </row>
    <row r="968" ht="14.25" customHeight="1">
      <c r="A968" s="14"/>
      <c r="B968" s="14"/>
      <c r="C968" s="27"/>
      <c r="D968" s="14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14"/>
      <c r="S968" s="14"/>
      <c r="T968" s="14"/>
      <c r="U968" s="14"/>
      <c r="V968" s="66"/>
      <c r="W968" s="14"/>
      <c r="X968" s="27"/>
      <c r="Y968" s="29"/>
      <c r="Z968" s="14"/>
      <c r="AA968" s="27"/>
      <c r="AC968" s="14"/>
      <c r="AD968" s="27"/>
    </row>
    <row r="969" ht="14.25" customHeight="1">
      <c r="A969" s="14"/>
      <c r="B969" s="14"/>
      <c r="C969" s="27"/>
      <c r="D969" s="14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14"/>
      <c r="S969" s="14"/>
      <c r="T969" s="14"/>
      <c r="U969" s="14"/>
      <c r="V969" s="66"/>
      <c r="W969" s="14"/>
      <c r="X969" s="27"/>
      <c r="Y969" s="29"/>
      <c r="Z969" s="14"/>
      <c r="AA969" s="27"/>
      <c r="AC969" s="14"/>
      <c r="AD969" s="27"/>
    </row>
    <row r="970" ht="14.25" customHeight="1">
      <c r="A970" s="14"/>
      <c r="B970" s="14"/>
      <c r="C970" s="27"/>
      <c r="D970" s="14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14"/>
      <c r="S970" s="14"/>
      <c r="T970" s="14"/>
      <c r="U970" s="14"/>
      <c r="V970" s="66"/>
      <c r="W970" s="14"/>
      <c r="X970" s="27"/>
      <c r="Y970" s="29"/>
      <c r="Z970" s="14"/>
      <c r="AA970" s="27"/>
      <c r="AC970" s="14"/>
      <c r="AD970" s="27"/>
    </row>
    <row r="971" ht="14.25" customHeight="1">
      <c r="A971" s="14"/>
      <c r="B971" s="14"/>
      <c r="C971" s="27"/>
      <c r="D971" s="14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14"/>
      <c r="S971" s="14"/>
      <c r="T971" s="14"/>
      <c r="U971" s="14"/>
      <c r="V971" s="66"/>
      <c r="W971" s="14"/>
      <c r="X971" s="27"/>
      <c r="Y971" s="29"/>
      <c r="Z971" s="14"/>
      <c r="AA971" s="27"/>
      <c r="AC971" s="14"/>
      <c r="AD971" s="27"/>
    </row>
    <row r="972" ht="14.25" customHeight="1">
      <c r="A972" s="14"/>
      <c r="B972" s="14"/>
      <c r="C972" s="27"/>
      <c r="D972" s="14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14"/>
      <c r="S972" s="14"/>
      <c r="T972" s="14"/>
      <c r="U972" s="14"/>
      <c r="V972" s="66"/>
      <c r="W972" s="14"/>
      <c r="X972" s="27"/>
      <c r="Y972" s="29"/>
      <c r="Z972" s="14"/>
      <c r="AA972" s="27"/>
      <c r="AC972" s="14"/>
      <c r="AD972" s="27"/>
    </row>
    <row r="973" ht="14.25" customHeight="1">
      <c r="A973" s="14"/>
      <c r="B973" s="14"/>
      <c r="C973" s="27"/>
      <c r="D973" s="14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14"/>
      <c r="S973" s="14"/>
      <c r="T973" s="14"/>
      <c r="U973" s="14"/>
      <c r="V973" s="66"/>
      <c r="W973" s="14"/>
      <c r="X973" s="27"/>
      <c r="Y973" s="29"/>
      <c r="Z973" s="14"/>
      <c r="AA973" s="27"/>
      <c r="AC973" s="14"/>
      <c r="AD973" s="27"/>
    </row>
    <row r="974" ht="14.25" customHeight="1">
      <c r="A974" s="14"/>
      <c r="B974" s="14"/>
      <c r="C974" s="27"/>
      <c r="D974" s="14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14"/>
      <c r="S974" s="14"/>
      <c r="T974" s="14"/>
      <c r="U974" s="14"/>
      <c r="V974" s="66"/>
      <c r="W974" s="14"/>
      <c r="X974" s="27"/>
      <c r="Y974" s="29"/>
      <c r="Z974" s="14"/>
      <c r="AA974" s="27"/>
      <c r="AC974" s="14"/>
      <c r="AD974" s="27"/>
    </row>
    <row r="975" ht="14.25" customHeight="1">
      <c r="A975" s="14"/>
      <c r="B975" s="14"/>
      <c r="C975" s="27"/>
      <c r="D975" s="14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14"/>
      <c r="S975" s="14"/>
      <c r="T975" s="14"/>
      <c r="U975" s="14"/>
      <c r="V975" s="66"/>
      <c r="W975" s="14"/>
      <c r="X975" s="27"/>
      <c r="Y975" s="29"/>
      <c r="Z975" s="14"/>
      <c r="AA975" s="27"/>
      <c r="AC975" s="14"/>
      <c r="AD975" s="27"/>
    </row>
    <row r="976" ht="14.25" customHeight="1">
      <c r="A976" s="14"/>
      <c r="B976" s="14"/>
      <c r="C976" s="27"/>
      <c r="D976" s="14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14"/>
      <c r="S976" s="14"/>
      <c r="T976" s="14"/>
      <c r="U976" s="14"/>
      <c r="V976" s="66"/>
      <c r="W976" s="14"/>
      <c r="X976" s="27"/>
      <c r="Y976" s="29"/>
      <c r="Z976" s="14"/>
      <c r="AA976" s="27"/>
      <c r="AC976" s="14"/>
      <c r="AD976" s="27"/>
    </row>
    <row r="977" ht="14.25" customHeight="1">
      <c r="A977" s="14"/>
      <c r="B977" s="14"/>
      <c r="C977" s="27"/>
      <c r="D977" s="14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14"/>
      <c r="S977" s="14"/>
      <c r="T977" s="14"/>
      <c r="U977" s="14"/>
      <c r="V977" s="66"/>
      <c r="W977" s="14"/>
      <c r="X977" s="27"/>
      <c r="Y977" s="29"/>
      <c r="Z977" s="14"/>
      <c r="AA977" s="27"/>
      <c r="AC977" s="14"/>
      <c r="AD977" s="27"/>
    </row>
    <row r="978" ht="14.25" customHeight="1">
      <c r="A978" s="14"/>
      <c r="B978" s="14"/>
      <c r="C978" s="27"/>
      <c r="D978" s="14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14"/>
      <c r="S978" s="14"/>
      <c r="T978" s="14"/>
      <c r="U978" s="14"/>
      <c r="V978" s="66"/>
      <c r="W978" s="14"/>
      <c r="X978" s="27"/>
      <c r="Y978" s="29"/>
      <c r="Z978" s="14"/>
      <c r="AA978" s="27"/>
      <c r="AC978" s="14"/>
      <c r="AD978" s="27"/>
    </row>
    <row r="979" ht="14.25" customHeight="1">
      <c r="A979" s="14"/>
      <c r="B979" s="14"/>
      <c r="C979" s="27"/>
      <c r="D979" s="14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14"/>
      <c r="S979" s="14"/>
      <c r="T979" s="14"/>
      <c r="U979" s="14"/>
      <c r="V979" s="66"/>
      <c r="W979" s="14"/>
      <c r="X979" s="27"/>
      <c r="Y979" s="29"/>
      <c r="Z979" s="14"/>
      <c r="AA979" s="27"/>
      <c r="AC979" s="14"/>
      <c r="AD979" s="27"/>
    </row>
    <row r="980" ht="14.25" customHeight="1">
      <c r="A980" s="14"/>
      <c r="B980" s="14"/>
      <c r="C980" s="27"/>
      <c r="D980" s="14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14"/>
      <c r="S980" s="14"/>
      <c r="T980" s="14"/>
      <c r="U980" s="14"/>
      <c r="V980" s="66"/>
      <c r="W980" s="14"/>
      <c r="X980" s="27"/>
      <c r="Y980" s="29"/>
      <c r="Z980" s="14"/>
      <c r="AA980" s="27"/>
      <c r="AC980" s="14"/>
      <c r="AD980" s="27"/>
    </row>
    <row r="981" ht="14.25" customHeight="1">
      <c r="A981" s="14"/>
      <c r="B981" s="14"/>
      <c r="C981" s="27"/>
      <c r="D981" s="14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14"/>
      <c r="S981" s="14"/>
      <c r="T981" s="14"/>
      <c r="U981" s="14"/>
      <c r="V981" s="66"/>
      <c r="W981" s="14"/>
      <c r="X981" s="27"/>
      <c r="Y981" s="29"/>
      <c r="Z981" s="14"/>
      <c r="AA981" s="27"/>
      <c r="AC981" s="14"/>
      <c r="AD981" s="27"/>
    </row>
    <row r="982" ht="14.25" customHeight="1">
      <c r="A982" s="14"/>
      <c r="B982" s="14"/>
      <c r="C982" s="27"/>
      <c r="D982" s="14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14"/>
      <c r="S982" s="14"/>
      <c r="T982" s="14"/>
      <c r="U982" s="14"/>
      <c r="V982" s="66"/>
      <c r="W982" s="14"/>
      <c r="X982" s="27"/>
      <c r="Y982" s="29"/>
      <c r="Z982" s="14"/>
      <c r="AA982" s="27"/>
      <c r="AC982" s="14"/>
      <c r="AD982" s="27"/>
    </row>
    <row r="983" ht="14.25" customHeight="1">
      <c r="A983" s="14"/>
      <c r="B983" s="14"/>
      <c r="C983" s="27"/>
      <c r="D983" s="14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14"/>
      <c r="S983" s="14"/>
      <c r="T983" s="14"/>
      <c r="U983" s="14"/>
      <c r="V983" s="66"/>
      <c r="W983" s="14"/>
      <c r="X983" s="27"/>
      <c r="Y983" s="29"/>
      <c r="Z983" s="14"/>
      <c r="AA983" s="27"/>
      <c r="AC983" s="14"/>
      <c r="AD983" s="27"/>
    </row>
    <row r="984" ht="14.25" customHeight="1">
      <c r="A984" s="14"/>
      <c r="B984" s="14"/>
      <c r="C984" s="27"/>
      <c r="D984" s="14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14"/>
      <c r="S984" s="14"/>
      <c r="T984" s="14"/>
      <c r="U984" s="14"/>
      <c r="V984" s="66"/>
      <c r="W984" s="14"/>
      <c r="X984" s="27"/>
      <c r="Y984" s="29"/>
      <c r="Z984" s="14"/>
      <c r="AA984" s="27"/>
      <c r="AC984" s="14"/>
      <c r="AD984" s="27"/>
    </row>
    <row r="985" ht="14.25" customHeight="1">
      <c r="A985" s="14"/>
      <c r="B985" s="14"/>
      <c r="C985" s="27"/>
      <c r="D985" s="14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14"/>
      <c r="S985" s="14"/>
      <c r="T985" s="14"/>
      <c r="U985" s="14"/>
      <c r="V985" s="66"/>
      <c r="W985" s="14"/>
      <c r="X985" s="27"/>
      <c r="Y985" s="29"/>
      <c r="Z985" s="14"/>
      <c r="AA985" s="27"/>
      <c r="AC985" s="14"/>
      <c r="AD985" s="27"/>
    </row>
    <row r="986" ht="14.25" customHeight="1">
      <c r="A986" s="14"/>
      <c r="B986" s="14"/>
      <c r="C986" s="27"/>
      <c r="D986" s="14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14"/>
      <c r="S986" s="14"/>
      <c r="T986" s="14"/>
      <c r="U986" s="14"/>
      <c r="V986" s="66"/>
      <c r="W986" s="14"/>
      <c r="X986" s="27"/>
      <c r="Y986" s="29"/>
      <c r="Z986" s="14"/>
      <c r="AA986" s="27"/>
      <c r="AC986" s="14"/>
      <c r="AD986" s="27"/>
    </row>
    <row r="987" ht="14.25" customHeight="1">
      <c r="A987" s="14"/>
      <c r="B987" s="14"/>
      <c r="C987" s="27"/>
      <c r="D987" s="14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14"/>
      <c r="S987" s="14"/>
      <c r="T987" s="14"/>
      <c r="U987" s="14"/>
      <c r="V987" s="66"/>
      <c r="W987" s="14"/>
      <c r="X987" s="27"/>
      <c r="Y987" s="29"/>
      <c r="Z987" s="14"/>
      <c r="AA987" s="27"/>
      <c r="AC987" s="14"/>
      <c r="AD987" s="27"/>
    </row>
    <row r="988" ht="14.25" customHeight="1">
      <c r="A988" s="14"/>
      <c r="B988" s="14"/>
      <c r="C988" s="27"/>
      <c r="D988" s="14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14"/>
      <c r="S988" s="14"/>
      <c r="T988" s="14"/>
      <c r="U988" s="14"/>
      <c r="V988" s="66"/>
      <c r="W988" s="14"/>
      <c r="X988" s="27"/>
      <c r="Y988" s="29"/>
      <c r="Z988" s="14"/>
      <c r="AA988" s="27"/>
      <c r="AC988" s="14"/>
      <c r="AD988" s="27"/>
    </row>
    <row r="989" ht="14.25" customHeight="1">
      <c r="A989" s="14"/>
      <c r="B989" s="14"/>
      <c r="C989" s="27"/>
      <c r="D989" s="14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14"/>
      <c r="S989" s="14"/>
      <c r="T989" s="14"/>
      <c r="U989" s="14"/>
      <c r="V989" s="66"/>
      <c r="W989" s="14"/>
      <c r="X989" s="27"/>
      <c r="Y989" s="29"/>
      <c r="Z989" s="14"/>
      <c r="AA989" s="27"/>
      <c r="AC989" s="14"/>
      <c r="AD989" s="27"/>
    </row>
    <row r="990" ht="14.25" customHeight="1">
      <c r="A990" s="14"/>
      <c r="B990" s="14"/>
      <c r="C990" s="27"/>
      <c r="D990" s="14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14"/>
      <c r="S990" s="14"/>
      <c r="T990" s="14"/>
      <c r="U990" s="14"/>
      <c r="V990" s="66"/>
      <c r="W990" s="14"/>
      <c r="X990" s="27"/>
      <c r="Y990" s="29"/>
      <c r="Z990" s="14"/>
      <c r="AA990" s="27"/>
      <c r="AC990" s="14"/>
      <c r="AD990" s="27"/>
    </row>
    <row r="991" ht="14.25" customHeight="1">
      <c r="A991" s="14"/>
      <c r="B991" s="14"/>
      <c r="C991" s="27"/>
      <c r="D991" s="14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14"/>
      <c r="S991" s="14"/>
      <c r="T991" s="14"/>
      <c r="U991" s="14"/>
      <c r="V991" s="66"/>
      <c r="W991" s="14"/>
      <c r="X991" s="27"/>
      <c r="Y991" s="29"/>
      <c r="Z991" s="14"/>
      <c r="AA991" s="27"/>
      <c r="AC991" s="14"/>
      <c r="AD991" s="27"/>
    </row>
    <row r="992" ht="14.25" customHeight="1">
      <c r="A992" s="14"/>
      <c r="B992" s="14"/>
      <c r="C992" s="27"/>
      <c r="D992" s="14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14"/>
      <c r="S992" s="14"/>
      <c r="T992" s="14"/>
      <c r="U992" s="14"/>
      <c r="V992" s="66"/>
      <c r="W992" s="14"/>
      <c r="X992" s="27"/>
      <c r="Y992" s="29"/>
      <c r="Z992" s="14"/>
      <c r="AA992" s="27"/>
      <c r="AC992" s="14"/>
      <c r="AD992" s="27"/>
    </row>
    <row r="993" ht="14.25" customHeight="1">
      <c r="A993" s="14"/>
      <c r="B993" s="14"/>
      <c r="C993" s="27"/>
      <c r="D993" s="14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14"/>
      <c r="S993" s="14"/>
      <c r="T993" s="14"/>
      <c r="U993" s="14"/>
      <c r="V993" s="66"/>
      <c r="W993" s="14"/>
      <c r="X993" s="27"/>
      <c r="Y993" s="29"/>
      <c r="Z993" s="14"/>
      <c r="AA993" s="27"/>
      <c r="AC993" s="14"/>
      <c r="AD993" s="27"/>
    </row>
    <row r="994" ht="14.25" customHeight="1">
      <c r="A994" s="14"/>
      <c r="B994" s="14"/>
      <c r="C994" s="27"/>
      <c r="D994" s="14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14"/>
      <c r="S994" s="14"/>
      <c r="T994" s="14"/>
      <c r="U994" s="14"/>
      <c r="V994" s="66"/>
      <c r="W994" s="14"/>
      <c r="X994" s="27"/>
      <c r="Y994" s="29"/>
      <c r="Z994" s="14"/>
      <c r="AA994" s="27"/>
      <c r="AC994" s="14"/>
      <c r="AD994" s="27"/>
    </row>
    <row r="995" ht="14.25" customHeight="1">
      <c r="A995" s="14"/>
      <c r="B995" s="14"/>
      <c r="C995" s="27"/>
      <c r="D995" s="14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14"/>
      <c r="S995" s="14"/>
      <c r="T995" s="14"/>
      <c r="U995" s="14"/>
      <c r="V995" s="66"/>
      <c r="W995" s="14"/>
      <c r="X995" s="27"/>
      <c r="Y995" s="29"/>
      <c r="Z995" s="14"/>
      <c r="AA995" s="27"/>
      <c r="AC995" s="14"/>
      <c r="AD995" s="27"/>
    </row>
    <row r="996" ht="14.25" customHeight="1">
      <c r="A996" s="14"/>
      <c r="B996" s="14"/>
      <c r="C996" s="27"/>
      <c r="D996" s="14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14"/>
      <c r="S996" s="14"/>
      <c r="T996" s="14"/>
      <c r="U996" s="14"/>
      <c r="V996" s="66"/>
      <c r="W996" s="14"/>
      <c r="X996" s="27"/>
      <c r="Y996" s="29"/>
      <c r="Z996" s="14"/>
      <c r="AA996" s="27"/>
      <c r="AC996" s="14"/>
      <c r="AD996" s="27"/>
    </row>
    <row r="997" ht="14.25" customHeight="1">
      <c r="A997" s="14"/>
      <c r="B997" s="14"/>
      <c r="C997" s="27"/>
      <c r="D997" s="14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14"/>
      <c r="S997" s="14"/>
      <c r="T997" s="14"/>
      <c r="U997" s="14"/>
      <c r="V997" s="66"/>
      <c r="W997" s="14"/>
      <c r="X997" s="27"/>
      <c r="Y997" s="29"/>
      <c r="Z997" s="14"/>
      <c r="AA997" s="27"/>
      <c r="AC997" s="14"/>
      <c r="AD997" s="27"/>
    </row>
    <row r="998" ht="14.25" customHeight="1">
      <c r="A998" s="14"/>
      <c r="B998" s="14"/>
      <c r="C998" s="27"/>
      <c r="D998" s="14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14"/>
      <c r="S998" s="14"/>
      <c r="T998" s="14"/>
      <c r="U998" s="14"/>
      <c r="V998" s="66"/>
      <c r="W998" s="14"/>
      <c r="X998" s="27"/>
      <c r="Y998" s="29"/>
      <c r="Z998" s="14"/>
      <c r="AA998" s="27"/>
      <c r="AC998" s="14"/>
      <c r="AD998" s="27"/>
    </row>
    <row r="999" ht="14.25" customHeight="1">
      <c r="A999" s="14"/>
      <c r="B999" s="14"/>
      <c r="C999" s="27"/>
      <c r="D999" s="14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14"/>
      <c r="S999" s="14"/>
      <c r="T999" s="14"/>
      <c r="U999" s="14"/>
      <c r="V999" s="66"/>
      <c r="W999" s="14"/>
      <c r="X999" s="27"/>
      <c r="Y999" s="29"/>
      <c r="Z999" s="14"/>
      <c r="AA999" s="27"/>
      <c r="AC999" s="14"/>
      <c r="AD999" s="27"/>
    </row>
    <row r="1000" ht="14.25" customHeight="1">
      <c r="A1000" s="14"/>
      <c r="B1000" s="14"/>
      <c r="C1000" s="27"/>
      <c r="D1000" s="14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14"/>
      <c r="S1000" s="14"/>
      <c r="T1000" s="14"/>
      <c r="U1000" s="14"/>
      <c r="V1000" s="66"/>
      <c r="W1000" s="14"/>
      <c r="X1000" s="27"/>
      <c r="Y1000" s="29"/>
      <c r="Z1000" s="14"/>
      <c r="AA1000" s="27"/>
      <c r="AC1000" s="14"/>
      <c r="AD1000" s="27"/>
    </row>
  </sheetData>
  <printOptions gridLines="1"/>
  <pageMargins bottom="0.75" footer="0.0" header="0.0" left="0.25" right="0.25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2020-03-30T19:21:00Z</dcterms:created>
  <dc:creator>admin</dc:creator>
</cp:coreProperties>
</file>