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2awe\OneDrive\Desktop\Bootcamp Stuff\Week 1\excel-challenge\Starter_Code\Starter_Code\"/>
    </mc:Choice>
  </mc:AlternateContent>
  <xr:revisionPtr revIDLastSave="0" documentId="13_ncr:1_{39E04E20-73FC-4C79-B46D-A649CB4432D9}" xr6:coauthVersionLast="47" xr6:coauthVersionMax="47" xr10:uidLastSave="{00000000-0000-0000-0000-000000000000}"/>
  <bookViews>
    <workbookView xWindow="19110" yWindow="0" windowWidth="19380" windowHeight="20970" firstSheet="1" activeTab="2" xr2:uid="{00000000-000D-0000-FFFF-FFFF00000000}"/>
  </bookViews>
  <sheets>
    <sheet name="Crowdfunding" sheetId="1" r:id="rId1"/>
    <sheet name="Category Info" sheetId="4" r:id="rId2"/>
    <sheet name="Sub-Category Info" sheetId="5" r:id="rId3"/>
    <sheet name="Year Info" sheetId="10" r:id="rId4"/>
    <sheet name="Goal Analysis" sheetId="11" r:id="rId5"/>
    <sheet name="Summary Statistics" sheetId="12" r:id="rId6"/>
  </sheets>
  <definedNames>
    <definedName name="_xlnm._FilterDatabase" localSheetId="0" hidden="1">Crowdfunding!$G$1:$G$1001</definedName>
    <definedName name="_xlnm._FilterDatabase" localSheetId="5" hidden="1">'Summary Statistics'!$B$1:$C$1001</definedName>
    <definedName name="_xlcn.WorksheetConnection_CrowdfundingA1T10011" hidden="1">Crowdfunding!$A$1:$T$1001</definedName>
  </definedNames>
  <calcPr calcId="191029"/>
  <pivotCaches>
    <pivotCache cacheId="0" r:id="rId7"/>
    <pivotCache cacheId="4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2" l="1"/>
  <c r="J6" i="12"/>
  <c r="I6" i="12"/>
  <c r="I7" i="12"/>
  <c r="J5" i="12"/>
  <c r="J4" i="12"/>
  <c r="J3" i="12"/>
  <c r="J2" i="12"/>
  <c r="I5" i="12"/>
  <c r="I4" i="12"/>
  <c r="I3" i="12"/>
  <c r="I2" i="12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7" i="11"/>
  <c r="C6" i="11"/>
  <c r="C5" i="11"/>
  <c r="C4" i="11"/>
  <c r="D4" i="11"/>
  <c r="D3" i="11"/>
  <c r="C3" i="11"/>
  <c r="B12" i="11"/>
  <c r="B11" i="11"/>
  <c r="B10" i="11"/>
  <c r="B9" i="11"/>
  <c r="B8" i="11"/>
  <c r="B7" i="11"/>
  <c r="B6" i="11"/>
  <c r="B5" i="11"/>
  <c r="B4" i="11"/>
  <c r="B3" i="11"/>
  <c r="D13" i="11"/>
  <c r="C13" i="11"/>
  <c r="B13" i="11"/>
  <c r="D2" i="11"/>
  <c r="C2" i="11"/>
  <c r="B2" i="1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3" i="11" l="1"/>
  <c r="E2" i="11"/>
  <c r="F2" i="11"/>
  <c r="G2" i="11"/>
  <c r="H2" i="11"/>
  <c r="G13" i="11"/>
  <c r="H13" i="11"/>
  <c r="F13" i="11"/>
  <c r="E7" i="11"/>
  <c r="H7" i="11" s="1"/>
  <c r="E8" i="11"/>
  <c r="F8" i="11" s="1"/>
  <c r="E11" i="11"/>
  <c r="H11" i="11" s="1"/>
  <c r="E9" i="11"/>
  <c r="G9" i="11" s="1"/>
  <c r="G8" i="11"/>
  <c r="E10" i="11"/>
  <c r="E12" i="11"/>
  <c r="F11" i="11"/>
  <c r="G11" i="11"/>
  <c r="H8" i="11"/>
  <c r="F7" i="11"/>
  <c r="G7" i="11"/>
  <c r="E6" i="11"/>
  <c r="E5" i="11"/>
  <c r="E4" i="11"/>
  <c r="E3" i="11"/>
  <c r="G3" i="11" s="1"/>
  <c r="H3" i="11"/>
  <c r="F3" i="11"/>
  <c r="H9" i="11" l="1"/>
  <c r="F9" i="11"/>
  <c r="F10" i="11"/>
  <c r="H10" i="11"/>
  <c r="G10" i="11"/>
  <c r="H12" i="11"/>
  <c r="F12" i="11"/>
  <c r="G12" i="11"/>
  <c r="F6" i="11"/>
  <c r="G6" i="11"/>
  <c r="H6" i="11"/>
  <c r="F5" i="11"/>
  <c r="G5" i="11"/>
  <c r="H5" i="11"/>
  <c r="F4" i="11"/>
  <c r="G4" i="11"/>
  <c r="H4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5F8CF-DE54-47DA-A0B1-BC88A2FE804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4FD7DF-E581-4A2E-8176-8EC13785A1A1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<sst xmlns="http://schemas.openxmlformats.org/spreadsheetml/2006/main" count="7062" uniqueCount="2117">
  <si>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</si>
  <si>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</si>
  <si>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</si>
  <si>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</si>
  <si>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</si>
  <si>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</si>
  <si>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</si>
  <si>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</si>
  <si>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</si>
  <si>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</si>
  <si>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</si>
  <si>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</si>
  <si>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</si>
  <si>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</si>
  <si>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</si>
  <si>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</si>
  <si>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</si>
  <si>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</si>
  <si>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</si>
  <si>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</si>
  <si>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</si>
  <si>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</si>
  <si>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</si>
  <si>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</si>
  <si>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</si>
  <si>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</si>
  <si>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</si>
  <si>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</si>
  <si>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</si>
  <si>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</si>
  <si>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</si>
  <si>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</si>
  <si>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</si>
  <si>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</si>
  <si>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</si>
  <si>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</si>
  <si>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</si>
  <si>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</si>
  <si>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</si>
  <si>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</si>
  <si>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</si>
  <si>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</si>
  <si>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</si>
  <si>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</si>
  <si>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</si>
  <si>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</si>
  <si>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</si>
  <si>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</si>
  <si>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</si>
  <si>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</si>
  <si>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</si>
  <si>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</si>
  <si>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</si>
  <si>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</si>
  <si>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</si>
  <si>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</si>
  <si>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</si>
  <si>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</si>
  <si>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</si>
  <si>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</si>
  <si>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</si>
  <si>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</si>
  <si>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</si>
  <si>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</si>
  <si>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</si>
  <si>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</si>
  <si>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</si>
  <si>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</si>
  <si>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</si>
  <si>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</si>
  <si>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</si>
  <si>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</si>
  <si>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</si>
  <si>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</si>
  <si>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</si>
  <si>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</si>
  <si>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</si>
  <si>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</si>
  <si>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</si>
  <si>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</si>
  <si>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</si>
  <si>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</si>
  <si>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</si>
  <si>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</si>
  <si>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</si>
  <si>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</si>
  <si>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</si>
  <si>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</si>
  <si>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</si>
  <si>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</si>
  <si>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</si>
  <si>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</si>
  <si>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</si>
  <si>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</si>
  <si>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</si>
  <si>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</si>
  <si>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</si>
  <si>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</si>
  <si>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</si>
  <si>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</si>
  <si>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</si>
  <si>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</si>
  <si>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</si>
  <si>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</si>
  <si>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</si>
  <si>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</si>
  <si>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</si>
  <si>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</si>
  <si>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</si>
  <si>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</si>
  <si>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</si>
  <si>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</si>
  <si>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</si>
  <si>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</si>
  <si>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</si>
  <si>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</si>
  <si>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</si>
  <si>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</si>
  <si>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</si>
  <si>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</si>
  <si>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</si>
  <si>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</si>
  <si>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</si>
  <si>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</si>
  <si>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</si>
  <si>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</si>
  <si>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</si>
  <si>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</si>
  <si>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</si>
  <si>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</si>
  <si>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</si>
  <si>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</si>
  <si>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</si>
  <si>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</si>
  <si>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</si>
  <si>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</si>
  <si>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</si>
  <si>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</si>
  <si>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</si>
  <si>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</si>
  <si>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</si>
  <si>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</si>
  <si>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</si>
  <si>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</si>
  <si>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</si>
  <si>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</si>
  <si>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</si>
  <si>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</si>
  <si>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</si>
  <si>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</si>
  <si>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</si>
  <si>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</si>
  <si>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</si>
  <si>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</si>
  <si>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</si>
  <si>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</si>
  <si>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</si>
  <si>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</si>
  <si>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</si>
  <si>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</si>
  <si>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</si>
  <si>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</si>
  <si>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</si>
  <si>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</si>
  <si>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</si>
  <si>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</si>
  <si>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</si>
  <si>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</si>
  <si>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</si>
  <si>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</si>
  <si>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</si>
  <si>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</si>
  <si>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</si>
  <si>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</si>
  <si>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</si>
  <si>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</si>
  <si>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</si>
  <si>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</si>
  <si>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</si>
  <si>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</si>
  <si>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</si>
  <si>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</si>
  <si>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</si>
  <si>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</si>
  <si>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</si>
  <si>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</si>
  <si>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</si>
  <si>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</si>
  <si>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</si>
  <si>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</si>
  <si>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</si>
  <si>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</si>
  <si>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</si>
  <si>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</si>
  <si>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</si>
  <si>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</si>
  <si>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</si>
  <si>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</si>
  <si>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</si>
  <si>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</si>
  <si>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</si>
  <si>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</si>
  <si>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</si>
  <si>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</si>
  <si>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</si>
  <si>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</si>
  <si>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</si>
  <si>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</si>
  <si>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</si>
  <si>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</si>
  <si>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</si>
  <si>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</si>
  <si>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</si>
  <si>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</si>
  <si>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</si>
  <si>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</si>
  <si>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</si>
  <si>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</si>
  <si>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</si>
  <si>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</si>
  <si>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</si>
  <si>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</si>
  <si>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</si>
  <si>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</si>
  <si>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</si>
  <si>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</si>
  <si>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</si>
  <si>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</si>
  <si>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</si>
  <si>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</si>
  <si>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</si>
  <si>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</si>
  <si>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</si>
  <si>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</si>
  <si>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</si>
  <si>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</si>
  <si>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</si>
  <si>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</si>
  <si>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</si>
  <si>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</si>
  <si>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</si>
  <si>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</si>
  <si>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</si>
  <si>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</si>
  <si>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</si>
  <si>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</si>
  <si>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</si>
  <si>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</si>
  <si>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</si>
  <si>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</si>
  <si>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</si>
  <si>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</si>
  <si>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</si>
  <si>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</si>
  <si>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</si>
  <si>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</si>
  <si>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</si>
  <si>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</si>
  <si>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</si>
  <si>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</si>
  <si>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</si>
  <si>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</si>
  <si>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</si>
  <si>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</si>
  <si>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</si>
  <si>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</si>
  <si>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</si>
  <si>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</si>
  <si>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</si>
  <si>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</si>
  <si>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</si>
  <si>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</si>
  <si>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</si>
  <si>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</si>
  <si>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</si>
  <si>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</si>
  <si>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</si>
  <si>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</si>
  <si>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</si>
  <si>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</si>
  <si>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</si>
  <si>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</si>
  <si>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</si>
  <si>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</si>
  <si>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</si>
  <si>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</si>
  <si>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</si>
  <si>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</si>
  <si>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</si>
  <si>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</si>
  <si>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</si>
  <si>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</si>
  <si>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</si>
  <si>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</si>
  <si>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</si>
  <si>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</si>
  <si>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</si>
  <si>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</si>
  <si>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</si>
  <si>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</si>
  <si>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</si>
  <si>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</si>
  <si>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</si>
  <si>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</si>
  <si>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</si>
  <si>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</si>
  <si>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</si>
  <si>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</si>
  <si>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</si>
  <si>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</si>
  <si>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</si>
  <si>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</si>
  <si>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</si>
  <si>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</si>
  <si>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</si>
  <si>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</si>
  <si>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</si>
  <si>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</si>
  <si>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</si>
  <si>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</si>
  <si>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</si>
  <si>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</si>
  <si>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</si>
  <si>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</si>
  <si>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</si>
  <si>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</si>
  <si>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</si>
  <si>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</si>
  <si>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</si>
  <si>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</si>
  <si>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</si>
  <si>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</si>
  <si>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</si>
  <si>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</si>
  <si>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</si>
  <si>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</si>
  <si>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</si>
  <si>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</si>
  <si>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</si>
  <si>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</si>
  <si>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</si>
  <si>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</si>
  <si>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</si>
  <si>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</si>
  <si>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</si>
  <si>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</si>
  <si>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</si>
  <si>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</si>
  <si>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</si>
  <si>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</si>
  <si>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</si>
  <si>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</si>
  <si>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</si>
  <si>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</si>
  <si>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</si>
  <si>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</si>
  <si>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</si>
  <si>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</si>
  <si>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</si>
  <si>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</si>
  <si>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</si>
  <si>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</si>
  <si>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</si>
  <si>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</si>
  <si>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</si>
  <si>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</si>
  <si>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</si>
  <si>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</si>
  <si>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</si>
  <si>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</si>
  <si>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</si>
  <si>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</si>
  <si>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</si>
  <si>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</si>
  <si>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</si>
  <si>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</si>
  <si>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</si>
  <si>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</si>
  <si>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</si>
  <si>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</si>
  <si>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</si>
  <si>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</si>
  <si>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</si>
  <si>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</si>
  <si>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</si>
  <si>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</si>
  <si>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</si>
  <si>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</si>
  <si>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</si>
  <si>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</si>
  <si>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</si>
  <si>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</si>
  <si>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</si>
  <si>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</si>
  <si>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</si>
  <si>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</si>
  <si>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</si>
  <si>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</si>
  <si>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</si>
  <si>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</si>
  <si>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</si>
  <si>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</si>
  <si>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</si>
  <si>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</si>
  <si>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</si>
  <si>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</si>
  <si>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</si>
  <si>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</si>
  <si>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</si>
  <si>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</si>
  <si>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</si>
  <si>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</si>
  <si>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</si>
  <si>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</si>
  <si>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</si>
  <si>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</si>
  <si>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</si>
  <si>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</si>
  <si>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</si>
  <si>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</si>
  <si>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</si>
  <si>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</si>
  <si>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</si>
  <si>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</si>
  <si>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</si>
  <si>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</si>
  <si>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</si>
  <si>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</si>
  <si>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</si>
  <si>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</si>
  <si>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</si>
  <si>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</si>
  <si>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</si>
  <si>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</si>
  <si>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</si>
  <si>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</si>
  <si>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</si>
  <si>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</si>
  <si>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</si>
  <si>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</si>
  <si>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</si>
  <si>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</si>
  <si>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</si>
  <si>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</si>
  <si>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</si>
  <si>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</si>
  <si>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</si>
  <si>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</si>
  <si>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</si>
  <si>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</si>
  <si>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</si>
  <si>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</si>
  <si>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</si>
  <si>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</si>
  <si>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</si>
  <si>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</si>
  <si>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</si>
  <si>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</si>
  <si>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</si>
  <si>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</si>
  <si>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</si>
  <si>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</si>
  <si>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</si>
  <si>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</si>
  <si>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</si>
  <si>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</si>
  <si>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</si>
  <si>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</si>
  <si>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</si>
  <si>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</si>
  <si>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</si>
  <si>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</si>
  <si>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</si>
  <si>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</si>
  <si>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</si>
  <si>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</si>
  <si>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</si>
  <si>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</si>
  <si>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</si>
  <si>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</si>
  <si>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</si>
  <si>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</si>
  <si>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</si>
  <si>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</si>
  <si>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</si>
  <si>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</si>
  <si>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</si>
  <si>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</si>
  <si>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</si>
  <si>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</si>
  <si>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</si>
  <si>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</si>
  <si>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</si>
  <si>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</si>
  <si>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</si>
  <si>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</si>
  <si>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</si>
  <si>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</si>
  <si>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</si>
  <si>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</si>
  <si>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</si>
  <si>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</si>
  <si>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</si>
  <si>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</si>
  <si>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</si>
  <si>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</si>
  <si>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</si>
  <si>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</si>
  <si>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</si>
  <si>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</si>
  <si>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</si>
  <si>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</si>
  <si>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</si>
  <si>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</si>
  <si>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</si>
  <si>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</si>
  <si>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</si>
  <si>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</si>
  <si>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</si>
  <si>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</si>
  <si>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</si>
  <si>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</si>
  <si>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</si>
  <si>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</si>
  <si>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</si>
  <si>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</si>
  <si>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</si>
  <si>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</si>
  <si>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</si>
  <si>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</si>
  <si>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</si>
  <si>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</si>
  <si>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</si>
  <si>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</si>
  <si>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</si>
  <si>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</si>
  <si>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</si>
  <si>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</si>
  <si>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</si>
  <si>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</si>
  <si>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</si>
  <si>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</si>
  <si>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</si>
  <si>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</si>
  <si>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</si>
  <si>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</si>
  <si>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</si>
  <si>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</si>
  <si>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</si>
  <si>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</si>
  <si>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</si>
  <si>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</si>
  <si>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</si>
  <si>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</si>
  <si>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</si>
  <si>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</si>
  <si>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</si>
  <si>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</si>
  <si>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</si>
  <si>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</si>
  <si>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</si>
  <si>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</si>
  <si>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</si>
  <si>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</si>
  <si>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</si>
  <si>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</si>
  <si>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</si>
  <si>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</si>
  <si>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</si>
  <si>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</si>
  <si>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</si>
  <si>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</si>
  <si>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</si>
  <si>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</si>
  <si>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</si>
  <si>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</si>
  <si>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</si>
  <si>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</si>
  <si>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</si>
  <si>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</si>
  <si>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</si>
  <si>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</si>
  <si>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</si>
  <si>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</si>
  <si>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</si>
  <si>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</si>
  <si>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</si>
  <si>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</si>
  <si>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</si>
  <si>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</si>
  <si>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</si>
  <si>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</si>
  <si>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</si>
  <si>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</si>
  <si>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</si>
  <si>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</si>
  <si>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</si>
  <si>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</si>
  <si>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</si>
  <si>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</si>
  <si>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</si>
  <si>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</si>
  <si>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</si>
  <si>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</si>
  <si>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</si>
  <si>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</si>
  <si>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</si>
  <si>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</si>
  <si>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</si>
  <si>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</si>
  <si>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</si>
  <si>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</si>
  <si>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</si>
  <si>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</si>
  <si>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</si>
  <si>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</si>
  <si>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</si>
  <si>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</si>
  <si>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</si>
  <si>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</si>
  <si>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</si>
  <si>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</si>
  <si>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</si>
  <si>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</si>
  <si>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</si>
  <si>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</si>
  <si>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</si>
  <si>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</si>
  <si>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</si>
  <si>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</si>
  <si>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</si>
  <si>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</si>
  <si>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</si>
  <si>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</si>
  <si>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</si>
  <si>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</si>
  <si>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</si>
  <si>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</si>
  <si>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</si>
  <si>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</si>
  <si>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</si>
  <si>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</si>
  <si>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</si>
  <si>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</si>
  <si>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</si>
  <si>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</si>
  <si>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</si>
  <si>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</si>
  <si>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</si>
  <si>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</si>
  <si>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</si>
  <si>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</si>
  <si>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</si>
  <si>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</si>
  <si>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</si>
  <si>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</si>
  <si>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</si>
  <si>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</si>
  <si>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</si>
  <si>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</si>
  <si>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</si>
  <si>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</si>
  <si>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</si>
  <si>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</si>
  <si>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</si>
  <si>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</si>
  <si>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</si>
  <si>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</si>
  <si>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</si>
  <si>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</si>
  <si>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</si>
  <si>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</si>
  <si>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</si>
  <si>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</si>
  <si>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</si>
  <si>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</si>
  <si>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</si>
  <si>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</si>
  <si>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</si>
  <si>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</si>
  <si>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</si>
  <si>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</si>
  <si>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</si>
  <si>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</si>
  <si>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</si>
  <si>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</si>
  <si>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</si>
  <si>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</si>
  <si>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</si>
  <si>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</si>
  <si>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</si>
  <si>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</si>
  <si>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</si>
  <si>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</si>
  <si>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</si>
  <si>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</si>
  <si>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</si>
  <si>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</si>
  <si>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</si>
  <si>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</si>
  <si>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</si>
  <si>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</si>
  <si>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</si>
  <si>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</si>
  <si>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</si>
  <si>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</si>
  <si>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</si>
  <si>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</si>
  <si>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</si>
  <si>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</si>
  <si>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</si>
  <si>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</si>
  <si>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</si>
  <si>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</si>
  <si>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</si>
  <si>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</si>
  <si>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</si>
  <si>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</si>
  <si>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</si>
  <si>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</si>
  <si>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</si>
  <si>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</si>
  <si>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</si>
  <si>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</si>
  <si>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</si>
  <si>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</si>
  <si>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</si>
  <si>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</si>
  <si>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</si>
  <si>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</si>
  <si>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</si>
  <si>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</si>
  <si>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</si>
  <si>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</si>
  <si>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</si>
  <si>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</si>
  <si>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</si>
  <si>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</si>
  <si>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</si>
  <si>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</si>
  <si>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</si>
  <si>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</si>
  <si>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</si>
  <si>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</si>
  <si>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</si>
  <si>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</si>
  <si>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</si>
  <si>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</si>
  <si>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</si>
  <si>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</si>
  <si>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</si>
  <si>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</si>
  <si>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</si>
  <si>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</si>
  <si>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</si>
  <si>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</si>
  <si>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</si>
  <si>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</si>
  <si>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</si>
  <si>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</si>
  <si>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</si>
  <si>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</si>
  <si>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</si>
  <si>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</si>
  <si>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</si>
  <si>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</si>
  <si>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</si>
  <si>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</si>
  <si>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</si>
  <si>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</si>
  <si>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</si>
  <si>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</si>
  <si>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</si>
  <si>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</si>
  <si>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</si>
  <si>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</si>
  <si>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</si>
  <si>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</si>
  <si>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</si>
  <si>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</si>
  <si>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</si>
  <si>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</si>
  <si>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</si>
  <si>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</si>
  <si>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</si>
  <si>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</si>
  <si>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</si>
  <si>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</si>
  <si>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</si>
  <si>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</si>
  <si>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</si>
  <si>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</si>
  <si>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</si>
  <si>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</si>
  <si>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</si>
  <si>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</si>
  <si>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</si>
  <si>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</si>
  <si>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</si>
  <si>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</si>
  <si>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</si>
  <si>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</si>
  <si>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</si>
  <si>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</si>
  <si>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</si>
  <si>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</si>
  <si>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</si>
  <si>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</si>
  <si>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</si>
  <si>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</si>
  <si>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</si>
  <si>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</si>
  <si>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</si>
  <si>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</si>
  <si>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</si>
  <si>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</si>
  <si>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</si>
  <si>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</si>
  <si>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</si>
  <si>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</si>
  <si>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</si>
  <si>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</si>
  <si>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</si>
  <si>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</si>
  <si>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</si>
  <si>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</si>
  <si>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</si>
  <si>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</si>
  <si>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</si>
  <si>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</si>
  <si>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</si>
  <si>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</si>
  <si>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</si>
  <si>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</si>
  <si>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</si>
  <si>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</si>
  <si>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</si>
  <si>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</si>
  <si>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</si>
  <si>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</si>
  <si>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</si>
  <si>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</si>
  <si>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</si>
  <si>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</si>
  <si>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</si>
  <si>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</si>
  <si>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</si>
  <si>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</si>
  <si>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</si>
  <si>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</si>
  <si>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</si>
  <si>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</si>
  <si>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</si>
  <si>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</si>
  <si>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</si>
  <si>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</si>
  <si>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</si>
  <si>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</si>
  <si>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</si>
  <si>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</si>
  <si>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</si>
  <si>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</si>
  <si>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</si>
  <si>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</si>
  <si>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</si>
  <si>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</si>
  <si>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</si>
  <si>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</si>
  <si>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</si>
  <si>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</si>
  <si>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</si>
  <si>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</si>
  <si>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</si>
  <si>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</si>
  <si>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</si>
  <si>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</si>
  <si>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</si>
  <si>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</si>
  <si>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</si>
  <si>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</si>
  <si>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</si>
  <si>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</si>
  <si>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</si>
  <si>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</si>
  <si>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</si>
  <si>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</si>
  <si>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</si>
  <si>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</si>
  <si>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</si>
  <si>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</si>
  <si>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</si>
  <si>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</si>
  <si>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</si>
  <si>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</si>
  <si>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</si>
  <si>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</si>
  <si>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</si>
  <si>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</si>
  <si>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</si>
  <si>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</si>
  <si>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</si>
  <si>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</si>
  <si>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</si>
  <si>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</si>
  <si>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</si>
  <si>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</si>
  <si>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</si>
  <si>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</si>
  <si>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</si>
  <si>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</si>
  <si>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</si>
  <si>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</si>
  <si>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</si>
  <si>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</si>
  <si>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</si>
  <si>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</si>
  <si>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</si>
  <si>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</si>
  <si>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</si>
  <si>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</si>
  <si>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</si>
  <si>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</si>
  <si>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</si>
  <si>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</si>
  <si>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</si>
  <si>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</si>
  <si>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</si>
  <si>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</si>
  <si>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</si>
  <si>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</si>
  <si>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</si>
  <si>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</si>
  <si>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</si>
  <si>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</si>
  <si>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</si>
  <si>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</si>
  <si>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</si>
  <si>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</si>
  <si>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</si>
  <si>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</si>
  <si>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</si>
  <si>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</si>
  <si>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</si>
  <si>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</si>
  <si>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</si>
  <si>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</si>
  <si>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</si>
  <si>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</si>
  <si>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</si>
  <si>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</si>
  <si>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</si>
  <si>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</si>
  <si>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</si>
  <si>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</si>
  <si>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</si>
  <si>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</si>
  <si>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</si>
  <si>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</si>
  <si>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</si>
  <si>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</si>
  <si>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</si>
  <si>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</si>
  <si>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</si>
  <si>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</si>
  <si>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</si>
  <si>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</si>
  <si>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</si>
  <si>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</si>
  <si>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</si>
  <si>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</si>
  <si>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</si>
  <si>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</si>
  <si>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</si>
  <si>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</si>
  <si>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</si>
  <si>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</si>
  <si>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</si>
  <si>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</si>
  <si>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</si>
  <si>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</si>
  <si>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</si>
  <si>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</si>
  <si>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</si>
  <si>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</si>
  <si>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</si>
  <si>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</si>
  <si>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</si>
  <si>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</si>
  <si>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</si>
  <si>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</si>
  <si>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</si>
  <si>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</si>
  <si>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</si>
  <si>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</si>
  <si>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</si>
  <si>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</si>
  <si>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</si>
  <si>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</si>
  <si>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</si>
  <si>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</si>
  <si>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</si>
  <si>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</si>
  <si>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</si>
  <si>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</si>
  <si>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</si>
  <si>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</si>
  <si>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</si>
  <si>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</si>
  <si>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</si>
  <si>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</si>
  <si>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</si>
  <si>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</si>
  <si>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</si>
  <si>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</si>
  <si>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</si>
  <si>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</si>
  <si>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</si>
  <si>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</si>
  <si>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</si>
  <si>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</si>
  <si>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</si>
  <si>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</si>
  <si>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</si>
  <si>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</si>
  <si>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</si>
  <si>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</si>
  <si>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</si>
  <si>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</si>
  <si>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</si>
  <si>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</si>
  <si>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</si>
  <si>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</si>
  <si>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</si>
  <si>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</si>
  <si>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</si>
  <si>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</si>
  <si>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</si>
  <si>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</si>
  <si>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</si>
  <si>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</si>
  <si>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</si>
  <si>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</si>
  <si>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</si>
  <si>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</si>
  <si>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</si>
  <si>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</si>
  <si>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</si>
  <si>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</si>
  <si>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</si>
  <si>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</si>
  <si>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</si>
  <si>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</si>
  <si>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</si>
  <si>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</si>
  <si>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</si>
  <si>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</si>
  <si>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</si>
  <si>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</si>
  <si>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</si>
  <si>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</si>
  <si>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</si>
  <si>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</si>
  <si>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</si>
  <si>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</si>
  <si>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</si>
  <si>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</si>
  <si>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</si>
  <si>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</si>
  <si>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</si>
  <si>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</si>
  <si>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</si>
  <si>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</si>
  <si>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</si>
  <si>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</si>
  <si>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</si>
  <si>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</si>
  <si>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</si>
  <si>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</si>
  <si>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</si>
  <si>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</si>
  <si>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</si>
  <si>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</si>
  <si>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</si>
  <si>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</si>
  <si>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</si>
  <si>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</si>
  <si>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</si>
  <si>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</si>
  <si>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</si>
  <si>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</si>
  <si>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</si>
  <si>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</si>
  <si>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</si>
  <si>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</si>
  <si>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</si>
  <si>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</si>
  <si>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</si>
  <si>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</si>
  <si>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</si>
  <si>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</si>
  <si>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</si>
  <si>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</si>
  <si>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</si>
  <si>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</si>
  <si>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</si>
  <si>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</si>
  <si>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</si>
  <si>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</si>
  <si>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</si>
  <si>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</si>
  <si>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</si>
  <si>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</si>
  <si>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</si>
  <si>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</si>
  <si>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</si>
  <si>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</si>
  <si>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</si>
  <si>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</si>
  <si>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</si>
  <si>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</si>
  <si>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</si>
  <si>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</si>
  <si>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</si>
  <si>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</si>
  <si>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</si>
  <si>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</si>
  <si>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</si>
  <si>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</si>
  <si>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</si>
  <si>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</si>
  <si>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</si>
  <si>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</si>
  <si>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</si>
  <si>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</si>
  <si>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</si>
  <si>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</si>
  <si>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</si>
  <si>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</si>
  <si>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</si>
  <si>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</si>
  <si>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</si>
  <si>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</si>
  <si>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</si>
  <si>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</si>
  <si>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</si>
  <si>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</si>
  <si>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</si>
  <si>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</si>
  <si>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</si>
  <si>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</si>
  <si>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</si>
  <si>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</si>
  <si>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</si>
  <si>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</si>
  <si>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</si>
  <si>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</si>
  <si>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</si>
  <si>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</si>
  <si>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</si>
  <si>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</si>
  <si>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</si>
  <si>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</si>
  <si>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</si>
  <si>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</si>
  <si>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</si>
  <si>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</si>
  <si>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</si>
  <si>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</si>
  <si>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</si>
  <si>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</si>
  <si>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</si>
  <si>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</si>
  <si>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</si>
  <si>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</si>
  <si>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</si>
  <si>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</si>
  <si>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</si>
  <si>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</si>
  <si>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</si>
  <si>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</si>
  <si>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</si>
  <si>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</si>
  <si>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</si>
  <si>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</si>
  <si>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</si>
  <si>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</si>
  <si>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</si>
  <si>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</si>
  <si>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</si>
  <si>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</si>
  <si>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</si>
  <si>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</si>
  <si>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</si>
  <si>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</si>
  <si>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</si>
  <si>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</si>
  <si>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</si>
  <si>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</si>
  <si>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</si>
  <si>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</si>
  <si>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</si>
  <si>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</si>
  <si>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</si>
  <si>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</si>
  <si>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</si>
  <si>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</si>
  <si>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</si>
  <si>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</si>
  <si>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</si>
  <si>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</si>
  <si>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</si>
  <si>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</si>
  <si>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</si>
  <si>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</si>
  <si>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</si>
  <si>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</si>
  <si>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</si>
  <si>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</si>
  <si>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</si>
  <si>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</si>
  <si>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</si>
  <si>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</si>
  <si>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</si>
  <si>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</si>
  <si>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</si>
  <si>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</si>
  <si>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</si>
  <si>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</si>
  <si>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</si>
  <si>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</si>
  <si>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</si>
  <si>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</si>
  <si>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</si>
  <si>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</si>
  <si>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</si>
  <si>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</si>
  <si>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</si>
  <si>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</si>
  <si>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</si>
  <si>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</si>
  <si>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</si>
  <si>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</si>
  <si>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</si>
  <si>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</si>
  <si>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</si>
  <si>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</si>
  <si>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</si>
  <si>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</si>
  <si>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</si>
  <si>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</si>
  <si>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</si>
  <si>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</si>
  <si>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</si>
  <si>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</si>
  <si>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</si>
  <si>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</si>
  <si>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</si>
  <si>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</si>
  <si>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</si>
  <si>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</si>
  <si>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</si>
  <si>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</si>
  <si>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</si>
  <si>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</si>
  <si>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</si>
  <si>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</si>
  <si>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</si>
  <si>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</si>
  <si>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</si>
  <si>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</si>
  <si>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</si>
  <si>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</si>
  <si>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</si>
  <si>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</si>
  <si>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</si>
  <si>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</si>
  <si>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</si>
  <si>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</si>
  <si>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</si>
  <si>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</si>
  <si>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</si>
  <si>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</si>
  <si>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</si>
  <si>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</si>
  <si>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</si>
  <si>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</si>
  <si>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</si>
  <si>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</si>
  <si>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</si>
  <si>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</si>
  <si>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</si>
  <si>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</si>
  <si>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</si>
  <si>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</si>
  <si>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</si>
  <si>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</si>
  <si>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</si>
  <si>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</si>
  <si>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</si>
  <si>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</si>
  <si>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</si>
  <si>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</si>
  <si>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</si>
  <si>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</si>
  <si>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</si>
  <si>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</si>
  <si>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</si>
  <si>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</si>
  <si>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</si>
  <si>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</si>
  <si>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</si>
  <si>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</si>
  <si>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</si>
  <si>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</si>
  <si>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</si>
  <si>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</si>
  <si>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</si>
  <si>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</si>
  <si>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</si>
  <si>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</si>
  <si>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</si>
  <si>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</si>
  <si>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</si>
  <si>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</si>
  <si>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</si>
  <si>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</si>
  <si>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</si>
  <si>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</si>
  <si>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</si>
  <si>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</si>
  <si>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</si>
  <si>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</si>
  <si>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</si>
  <si>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</si>
  <si>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</si>
  <si>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</si>
  <si>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</si>
  <si>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</si>
  <si>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</si>
  <si>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</si>
  <si>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</si>
  <si>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</si>
  <si>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</si>
  <si>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</si>
  <si>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</si>
  <si>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</si>
  <si>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</si>
  <si>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</si>
  <si>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</si>
  <si>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</si>
  <si>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</si>
  <si>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</si>
  <si>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</si>
  <si>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</si>
  <si>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</si>
  <si>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</si>
  <si>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</si>
  <si>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</si>
  <si>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</si>
  <si>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</si>
  <si>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</si>
  <si>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</si>
  <si>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</si>
  <si>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</si>
  <si>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</si>
  <si>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</si>
  <si>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</si>
  <si>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</si>
  <si>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</si>
  <si>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</si>
  <si>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</si>
  <si>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</si>
  <si>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</si>
  <si>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</si>
  <si>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</si>
  <si>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</si>
  <si>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</si>
  <si>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</si>
  <si>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</si>
  <si>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</si>
  <si>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</si>
  <si>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</si>
  <si>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</si>
  <si>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</si>
  <si>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</si>
  <si>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</si>
  <si>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</si>
  <si>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</si>
  <si>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</si>
  <si>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</si>
  <si>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</si>
  <si>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</si>
  <si>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</si>
  <si>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</si>
  <si>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</si>
  <si>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</si>
  <si>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</si>
  <si>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</si>
  <si>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</si>
  <si>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</si>
  <si>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</si>
  <si>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</si>
  <si>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</si>
  <si>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</si>
  <si>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</si>
  <si>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</si>
  <si>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</si>
  <si>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</si>
  <si>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</si>
  <si>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</si>
  <si>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</si>
  <si>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</si>
  <si>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</si>
  <si>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</si>
  <si>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</si>
  <si>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</si>
  <si>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</si>
  <si>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</si>
  <si>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</si>
  <si>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</si>
  <si>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</si>
  <si>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</si>
  <si>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</si>
  <si>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</si>
  <si>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</si>
  <si>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</si>
  <si>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</si>
  <si>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</si>
  <si>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</si>
  <si>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</si>
  <si>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</si>
  <si>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</si>
  <si>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</si>
  <si>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</si>
  <si>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</si>
  <si>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</si>
  <si>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</si>
  <si>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</si>
  <si>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</si>
  <si>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</si>
  <si>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</si>
  <si>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</si>
  <si>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</si>
  <si>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</si>
  <si>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</si>
  <si>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</si>
  <si>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</si>
  <si>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</si>
  <si>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</si>
  <si>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</si>
  <si>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</si>
  <si>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</si>
  <si>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</si>
  <si>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</si>
  <si>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</si>
  <si>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</si>
  <si>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</si>
  <si>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</si>
  <si>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</si>
  <si>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</si>
  <si>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</si>
  <si>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</si>
  <si>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</si>
  <si>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</si>
  <si>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</si>
  <si>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</si>
  <si>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</si>
  <si>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</si>
  <si>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</si>
  <si>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</si>
  <si>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</si>
  <si>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</si>
  <si>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</si>
  <si>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</si>
  <si>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</si>
  <si>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</si>
  <si>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</si>
  <si>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</si>
  <si>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</si>
  <si>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</si>
  <si>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</si>
  <si>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</si>
  <si>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</si>
  <si>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</si>
  <si>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</si>
  <si>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</si>
  <si>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</si>
  <si>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</si>
  <si>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</si>
  <si>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</si>
  <si>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</si>
  <si>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</si>
  <si>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</si>
  <si>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</si>
  <si>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</si>
  <si>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</si>
  <si>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</si>
  <si>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</si>
  <si>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</si>
  <si>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</si>
  <si>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</si>
  <si>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</si>
  <si>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</si>
  <si>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</si>
  <si>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</si>
  <si>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</si>
  <si>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</si>
  <si>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</si>
  <si>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</si>
  <si>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</si>
  <si>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</si>
  <si>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</si>
  <si>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</si>
  <si>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</si>
  <si>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</si>
  <si>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</si>
  <si>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</si>
  <si>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</si>
  <si>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</si>
  <si>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</si>
  <si>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</si>
  <si>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</si>
  <si>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</si>
  <si>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</si>
  <si>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</si>
  <si>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</si>
  <si>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</si>
  <si>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</si>
  <si>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</si>
  <si>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</si>
  <si>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</si>
  <si>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</si>
  <si>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</si>
  <si>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</si>
  <si>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</si>
  <si>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</si>
  <si>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</si>
  <si>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</si>
  <si>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</si>
  <si>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</si>
  <si>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</si>
  <si>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</si>
  <si>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</si>
  <si>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</si>
  <si>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</si>
  <si>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</si>
  <si>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</si>
  <si>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</si>
  <si>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</si>
  <si>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</si>
  <si>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</si>
  <si>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</si>
  <si>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</si>
  <si>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</si>
  <si>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</si>
  <si>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</si>
  <si>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</si>
  <si>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</si>
  <si>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</si>
  <si>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</si>
  <si>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</si>
  <si>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</si>
  <si>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</si>
  <si>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</si>
  <si>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</si>
  <si>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</si>
  <si>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</si>
  <si>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</si>
  <si>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</si>
  <si>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</si>
  <si>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</si>
  <si>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</si>
  <si>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</si>
  <si>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</si>
  <si>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</si>
  <si>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</si>
  <si>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</si>
  <si>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</si>
  <si>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</si>
  <si>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</si>
  <si>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</si>
  <si>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</si>
  <si>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</si>
  <si>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</si>
  <si>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</si>
  <si>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</si>
  <si>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</si>
  <si>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</si>
  <si>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</si>
  <si>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</si>
  <si>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</si>
  <si>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</si>
  <si>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</si>
  <si>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</si>
  <si>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</si>
  <si>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</si>
  <si>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</si>
  <si>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</si>
  <si>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</si>
  <si>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</si>
  <si>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</si>
  <si>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</si>
  <si>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</si>
  <si>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</si>
  <si>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</si>
  <si>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</si>
  <si>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</si>
  <si>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</si>
  <si>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</si>
  <si>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</si>
  <si>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</si>
  <si>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</si>
  <si>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</si>
  <si>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</si>
  <si>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</si>
  <si>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</si>
  <si>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</si>
  <si>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</si>
  <si>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</si>
  <si>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</si>
  <si>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</si>
  <si>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</si>
  <si>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</si>
  <si>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</si>
  <si>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</si>
  <si>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</si>
  <si>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</si>
  <si>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</si>
  <si>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</si>
  <si>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</si>
  <si>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</si>
  <si>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</si>
  <si>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</si>
  <si>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</si>
  <si>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</si>
  <si>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</si>
  <si>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</si>
  <si>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</si>
  <si>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</si>
  <si>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</si>
  <si>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</si>
  <si>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</si>
  <si>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</si>
  <si>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</si>
  <si>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</si>
  <si>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</si>
  <si>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</si>
  <si>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</si>
  <si>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</si>
  <si>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</si>
  <si>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</si>
  <si>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</si>
  <si>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</si>
  <si>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</si>
  <si>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</si>
  <si>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</si>
  <si>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</si>
  <si>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</si>
  <si>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</si>
  <si>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</si>
  <si>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</si>
  <si>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</si>
  <si>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</si>
  <si>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</si>
  <si>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</si>
  <si>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</si>
  <si>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</si>
  <si>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</si>
  <si>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</si>
  <si>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</si>
  <si>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</si>
  <si>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</si>
  <si>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</si>
  <si>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</si>
  <si>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</si>
  <si>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</si>
  <si>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</si>
  <si>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</si>
  <si>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</si>
  <si>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</si>
  <si>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</si>
  <si>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</si>
  <si>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</si>
  <si>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</si>
  <si>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</si>
  <si>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</si>
  <si>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</si>
  <si>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</si>
  <si>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</si>
  <si>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</si>
  <si>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</si>
  <si>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</si>
  <si>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</si>
  <si>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</si>
  <si>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</si>
  <si>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</si>
  <si>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</si>
  <si>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</si>
  <si>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</si>
  <si>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</si>
  <si>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</si>
  <si>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</si>
  <si>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</si>
  <si>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</si>
  <si>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</si>
  <si>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</si>
  <si>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</si>
  <si>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</si>
  <si>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</si>
  <si>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</si>
  <si>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</si>
  <si>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</si>
  <si>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</si>
  <si>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</si>
  <si>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</si>
  <si>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</si>
  <si>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</si>
  <si>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</si>
  <si>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</si>
  <si>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</si>
  <si>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</si>
  <si>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</si>
  <si>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</si>
  <si>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</si>
  <si>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</si>
  <si>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</si>
  <si>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</si>
  <si>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</si>
  <si>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</si>
  <si>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</si>
  <si>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</si>
  <si>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</si>
  <si>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</si>
  <si>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</si>
  <si>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</si>
  <si>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</si>
  <si>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</si>
  <si>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</si>
  <si>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</si>
  <si>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</si>
  <si>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</si>
  <si>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</si>
  <si>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</si>
  <si>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</si>
  <si>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</si>
  <si>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</si>
  <si>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</si>
  <si>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</si>
  <si>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</si>
  <si>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</si>
  <si>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</si>
  <si>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</si>
  <si>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</si>
  <si>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</si>
  <si>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</si>
  <si>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</si>
  <si>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</si>
  <si>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</si>
  <si>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</si>
  <si>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</si>
  <si>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</si>
  <si>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</si>
  <si>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</si>
  <si>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</si>
  <si>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</si>
  <si>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</si>
  <si>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</si>
  <si>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</si>
  <si>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</si>
  <si>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</si>
  <si>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</si>
  <si>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</si>
  <si>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</si>
  <si>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</si>
  <si>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</si>
  <si>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</si>
  <si>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</si>
  <si>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</si>
  <si>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</si>
  <si>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</si>
  <si>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</si>
  <si>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</si>
  <si>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</si>
  <si>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</si>
  <si>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</si>
  <si>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</si>
  <si>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</si>
  <si>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</si>
  <si>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</si>
  <si>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</si>
  <si>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</si>
  <si>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</si>
  <si>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</si>
  <si>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</si>
  <si>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</si>
  <si>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</si>
  <si>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</si>
  <si>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</si>
  <si>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</si>
  <si>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</si>
  <si>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</si>
  <si>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</si>
  <si>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</si>
  <si>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</si>
  <si>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</si>
  <si>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</si>
  <si>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</si>
  <si>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</si>
  <si>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</si>
  <si>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</si>
  <si>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</si>
  <si>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</si>
  <si>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</si>
  <si>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</si>
  <si>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</si>
  <si>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</si>
  <si>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</si>
  <si>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</si>
  <si>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</si>
  <si>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</si>
  <si>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</si>
  <si>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</si>
  <si>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</si>
  <si>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</si>
  <si>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</si>
  <si>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</si>
  <si>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</si>
  <si>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</si>
  <si>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</si>
  <si>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</si>
  <si>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</si>
  <si>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</si>
  <si>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</si>
  <si>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</si>
  <si>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</si>
  <si>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</si>
  <si>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</si>
  <si>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</si>
  <si>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</si>
  <si>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</si>
  <si>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</si>
  <si>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</si>
  <si>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</si>
  <si>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</si>
  <si>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</si>
  <si>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</si>
  <si>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</si>
  <si>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</si>
  <si>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</si>
  <si>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</si>
  <si>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</si>
  <si>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</si>
  <si>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</si>
  <si>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</si>
  <si>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</si>
  <si>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</si>
  <si>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</si>
  <si>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</si>
  <si>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</si>
  <si>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</si>
  <si>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</si>
  <si>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</si>
  <si>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</si>
  <si>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</si>
  <si>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</si>
  <si>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</si>
  <si>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</si>
  <si>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</si>
  <si>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</si>
  <si>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</si>
  <si>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</si>
  <si>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</si>
  <si>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</si>
  <si>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</si>
  <si>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</si>
  <si>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</si>
  <si>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</si>
  <si>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</si>
  <si>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</si>
  <si>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</si>
  <si>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</si>
  <si>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</si>
  <si>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</si>
  <si>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</si>
  <si>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</si>
  <si>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</si>
  <si>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</si>
  <si>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</si>
  <si>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</si>
  <si>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</si>
  <si>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</si>
  <si>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</si>
  <si>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</si>
  <si>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</si>
  <si>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</si>
  <si>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</si>
  <si>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</si>
  <si>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</si>
  <si>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</si>
  <si>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</si>
  <si>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</si>
  <si>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</si>
  <si>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</si>
  <si>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</si>
  <si>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</si>
  <si>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</si>
  <si>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</si>
  <si>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</si>
  <si>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</si>
  <si>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</si>
  <si>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</si>
  <si>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</si>
  <si>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</si>
  <si>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</si>
  <si>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</si>
  <si>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</si>
  <si>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</si>
  <si>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</si>
  <si>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</si>
  <si>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</si>
  <si>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</si>
  <si>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</si>
  <si>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</si>
  <si>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</si>
  <si>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</si>
  <si>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</si>
  <si>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</si>
  <si>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</si>
  <si>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</si>
  <si>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</si>
  <si>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</si>
  <si>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</si>
  <si>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</si>
  <si>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</si>
  <si>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</si>
  <si>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</si>
  <si>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</si>
  <si>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</si>
  <si>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</si>
  <si>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</si>
  <si>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</si>
  <si>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</si>
  <si>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</si>
  <si>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</si>
  <si>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</si>
  <si>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</si>
  <si>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</si>
  <si>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</si>
  <si>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</si>
  <si>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</si>
  <si>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</si>
  <si>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</si>
  <si>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</si>
  <si>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</si>
  <si>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</si>
  <si>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</si>
  <si>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</si>
  <si>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</si>
  <si>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</si>
  <si>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</si>
  <si>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</si>
  <si>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</si>
  <si>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</si>
  <si>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</si>
  <si>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</si>
  <si>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</si>
  <si>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</si>
  <si>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</si>
  <si>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</si>
  <si>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</si>
  <si>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</si>
  <si>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</si>
  <si>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</si>
  <si>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</si>
  <si>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</si>
  <si>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</si>
  <si>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</si>
  <si>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</si>
  <si>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</si>
  <si>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</si>
  <si>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</si>
  <si>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</si>
  <si>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</si>
  <si>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</si>
  <si>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</si>
  <si>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</si>
  <si>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</si>
  <si>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</si>
  <si>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</si>
  <si>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</si>
  <si>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</si>
  <si>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</si>
  <si>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</si>
  <si>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</si>
  <si>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</si>
  <si>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</si>
  <si>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</si>
  <si>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</si>
  <si>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</si>
  <si>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</si>
  <si>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</si>
  <si>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</si>
  <si>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</si>
  <si>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</si>
  <si>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</si>
  <si>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</si>
  <si>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</si>
  <si>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</si>
  <si>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</si>
  <si>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</si>
  <si>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</si>
  <si>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</si>
  <si>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</si>
  <si>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</si>
  <si>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</si>
  <si>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</si>
  <si>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</si>
  <si>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</si>
  <si>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</si>
  <si>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</si>
  <si>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</si>
  <si>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</si>
  <si>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</si>
  <si>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</si>
  <si>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</si>
  <si>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</si>
  <si>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</si>
  <si>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</si>
  <si>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</si>
  <si>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</si>
  <si>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</si>
  <si>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</si>
  <si>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</si>
  <si>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</si>
  <si>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</si>
  <si>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Row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</si>
  <si>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</si>
  <si>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</si>
  <si>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</si>
  <si>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</si>
  <si>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</si>
  <si>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</si>
  <si>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</si>
  <si>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</si>
  <si>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</si>
  <si>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</si>
  <si>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</si>
  <si>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</si>
  <si>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</si>
  <si>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</si>
  <si>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</si>
  <si>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</si>
  <si>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</si>
  <si>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</si>
  <si>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</si>
  <si>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</si>
  <si>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</si>
  <si>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</si>
  <si>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</si>
  <si>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</si>
  <si>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</si>
  <si>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</si>
  <si>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</si>
  <si>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</si>
  <si>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</si>
  <si>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</si>
  <si>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</si>
  <si>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</si>
  <si>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</si>
  <si>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</si>
  <si>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</si>
  <si>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</si>
  <si>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</si>
  <si>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</si>
  <si>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</si>
  <si>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</si>
  <si>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</si>
  <si>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</si>
  <si>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</si>
  <si>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</si>
  <si>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</si>
  <si>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</si>
  <si>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</si>
  <si>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</si>
  <si>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</si>
  <si>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All</t>
  </si>
  <si>
    <t>YEar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</si>
  <si>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</si>
  <si>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</si>
  <si>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</si>
  <si>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</si>
  <si>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</si>
  <si>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</si>
  <si>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</si>
  <si>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</si>
  <si>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</si>
  <si>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</si>
  <si>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</si>
  <si>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</si>
  <si>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</si>
  <si>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</si>
  <si>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</si>
  <si>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</si>
  <si>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</si>
  <si>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</si>
  <si>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</si>
  <si>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</si>
  <si>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Outcome</t>
  </si>
  <si>
    <t>Backers_Count</t>
  </si>
  <si>
    <t>Mean</t>
  </si>
  <si>
    <t>Median</t>
  </si>
  <si>
    <t>Min</t>
  </si>
  <si>
    <t>Max</t>
  </si>
  <si>
    <t>Variance</t>
  </si>
  <si>
    <t>St. Dev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</si>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</sst>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Info!PivotTable2</c:name>
    <c:fmtId val="8"/>
  </c:pivotSource>
  <c:chart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Info'!$B$3:$B$4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Info'!$A$5:$A$14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Info'!$B$5:$B$14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E-4610-871B-C64C106F9AAF}"/>
            </c:ext>
          </c:extLst>
        </c:ser>
        <c:ser>
          <c:idx val="1"/>
          <c:order val="1"/>
          <c:tx>
            <c:strRef>
              <c:f>'Category Info'!$C$3:$C$4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Info'!$A$5:$A$14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Info'!$C$5:$C$14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E-4610-871B-C64C106F9AAF}"/>
            </c:ext>
          </c:extLst>
        </c:ser>
        <c:ser>
          <c:idx val="2"/>
          <c:order val="2"/>
          <c:tx>
            <c:strRef>
              <c:f>'Category Info'!$D$3:$D$4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Info'!$A$5:$A$14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Info'!$D$5:$D$14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E-4610-871B-C64C106F9AAF}"/>
            </c:ext>
          </c:extLst>
        </c:ser>
        <c:ser>
          <c:idx val="3"/>
          <c:order val="3"/>
          <c:tx>
            <c:strRef>
              <c:f>'Category Info'!$E$3:$E$4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Info'!$A$5:$A$14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Info'!$E$5:$E$14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5E-4610-871B-C64C106F9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37172768"/>
        <c:axId val="2137168448"/>
      </c:barChart>
      <c:catAx>
        <c:axId val="21371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168448"/>
        <c:crosses val="autoZero"/>
        <c:auto val="1"/>
        <c:lblAlgn val="ctr"/>
        <c:lblOffset val="100"/>
        <c:noMultiLvlLbl val="0"/>
      </c:catAx>
      <c:valAx>
        <c:axId val="2137168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17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Info!PivotTable3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Info'!$B$4:$B$5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Info'!$A$6:$A$30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Info'!$B$6:$B$30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0-457B-BDE6-E0E6AF3369ED}"/>
            </c:ext>
          </c:extLst>
        </c:ser>
        <c:ser>
          <c:idx val="1"/>
          <c:order val="1"/>
          <c:tx>
            <c:strRef>
              <c:f>'Sub-Category Info'!$C$4:$C$5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Info'!$A$6:$A$30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Info'!$C$6:$C$30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C0-457B-BDE6-E0E6AF3369ED}"/>
            </c:ext>
          </c:extLst>
        </c:ser>
        <c:ser>
          <c:idx val="2"/>
          <c:order val="2"/>
          <c:tx>
            <c:strRef>
              <c:f>'Sub-Category Info'!$D$4:$D$5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Info'!$A$6:$A$30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Info'!$D$6:$D$30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C0-457B-BDE6-E0E6AF3369ED}"/>
            </c:ext>
          </c:extLst>
        </c:ser>
        <c:ser>
          <c:idx val="3"/>
          <c:order val="3"/>
          <c:tx>
            <c:strRef>
              <c:f>'Sub-Category Info'!$E$4:$E$5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Info'!$A$6:$A$30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Info'!$E$6:$E$30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DC0-457B-BDE6-E0E6AF336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1967664"/>
        <c:axId val="721961424"/>
      </c:barChart>
      <c:catAx>
        <c:axId val="72196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61424"/>
        <c:crosses val="autoZero"/>
        <c:auto val="1"/>
        <c:lblAlgn val="ctr"/>
        <c:lblOffset val="100"/>
        <c:noMultiLvlLbl val="0"/>
      </c:catAx>
      <c:valAx>
        <c:axId val="7219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6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 Info!PivotTable9</c:name>
    <c:fmtId val="7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 Info'!$B$4:$B$5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'Year Info'!$A$6:$A$18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Info'!$B$6:$B$18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7C-4325-865F-C55B4672ED93}"/>
            </c:ext>
          </c:extLst>
        </c:ser>
        <c:ser>
          <c:idx val="1"/>
          <c:order val="1"/>
          <c:tx>
            <c:strRef>
              <c:f>'Year Info'!$C$4:$C$5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'Year Info'!$A$6:$A$18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Info'!$C$6:$C$18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7C-4325-865F-C55B4672ED93}"/>
            </c:ext>
          </c:extLst>
        </c:ser>
        <c:ser>
          <c:idx val="2"/>
          <c:order val="2"/>
          <c:tx>
            <c:strRef>
              <c:f>'Year Info'!$D$4:$D$5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'Year Info'!$A$6:$A$18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 Info'!$D$6:$D$18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7C-4325-865F-C55B4672E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971024"/>
        <c:axId val="721969584"/>
      </c:lineChart>
      <c:catAx>
        <c:axId val="72197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69584"/>
        <c:crosses val="autoZero"/>
        <c:auto val="1"/>
        <c:lblAlgn val="ctr"/>
        <c:lblOffset val="100"/>
        <c:noMultiLvlLbl val="0"/>
      </c:catAx>
      <c:valAx>
        <c:axId val="72196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7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4C-4909-A337-54651F2AF395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4C-4909-A337-54651F2AF395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4C-4909-A337-54651F2AF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133984"/>
        <c:axId val="20511363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E4C-4909-A337-54651F2AF39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E4C-4909-A337-54651F2AF39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E4C-4909-A337-54651F2AF39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4C-4909-A337-54651F2AF395}"/>
                  </c:ext>
                </c:extLst>
              </c15:ser>
            </c15:filteredLineSeries>
          </c:ext>
        </c:extLst>
      </c:lineChart>
      <c:catAx>
        <c:axId val="205113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136384"/>
        <c:crosses val="autoZero"/>
        <c:auto val="1"/>
        <c:lblAlgn val="ctr"/>
        <c:lblOffset val="100"/>
        <c:noMultiLvlLbl val="0"/>
      </c:catAx>
      <c:valAx>
        <c:axId val="20511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13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31750</xdr:rowOff>
    </xdr:from>
    <xdr:to>
      <xdr:col>8</xdr:col>
      <xdr:colOff>323849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F5DDFE-F935-848E-4470-EDE54C359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225424</xdr:colOff>
      <xdr:row>3</xdr:row>
      <xdr:rowOff>82550</xdr:rowOff>
    </xdr:from>
    <xdr:to>
      <xdr:col>15</xdr:col>
      <xdr:colOff>203199</xdr:colOff>
      <xdr:row>22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D692A-1816-56F5-43D9-F1195ACF5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5</xdr:col>
      <xdr:colOff>654050</xdr:colOff>
      <xdr:row>34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BB46C5-273D-634A-13D5-BF7DEEAF5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13</xdr:row>
      <xdr:rowOff>114300</xdr:rowOff>
    </xdr:from>
    <xdr:to>
      <xdr:col>8</xdr:col>
      <xdr:colOff>31750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F712B9-9001-3499-359D-B738691C65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Brannum" refreshedDate="45088.570249421296" createdVersion="8" refreshedVersion="8" minRefreshableVersion="3" recordCount="1000" xr:uid="{2B3D7EBB-FEA1-4AF0-A873-3757D73DC78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02127.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cholas Brannum" refreshedDate="45091.718088541667" backgroundQuery="1" createdVersion="8" refreshedVersion="8" minRefreshableVersion="3" recordCount="0" supportSubquery="1" supportAdvancedDrill="1" xr:uid="{3707BBDF-5659-40AE-B570-AB6CE7D83B9F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735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71974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250.5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2659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6684.5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554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7484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11327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1626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702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528.5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2842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5196.5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514.5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19433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5570.5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68047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3112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15502.5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74666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19545.5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38290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7542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5346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6033.5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26647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807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9927.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76285.5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7292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5538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44991.5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97542.5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709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296.5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558.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5723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5109.5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2557.5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38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6017.5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4106.5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86964.5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5319.5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2289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2169.5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3639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65646.5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6978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1.5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73355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1267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6282.5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2756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5938.5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5828.5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222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3171.5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1989.5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68798.5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93501.5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7350.5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281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1386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7320.5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659.5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60978.5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7377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959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80432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3280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2038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4670.5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2430.5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7388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48838.5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2258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6933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20533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3569.5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19134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7576.5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20498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20969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3250.5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304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62261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6314.5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4342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3119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37683.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26136.5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33243.5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493.5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522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76922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6080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17085.5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7557.5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4678.5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5379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1249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6270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4962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7076.5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3306.5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4506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1569.5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10801.5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37164.5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6498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6284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6971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74343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3204.5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4399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3209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5451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57027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50132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45721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16877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4828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327.5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35195.5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26869.5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21564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2405.5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772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84279.5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1961.5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7072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45114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2802.5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1389.5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2381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4665.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9786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230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33197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5809.5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369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5877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29948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784.5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768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5681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13.5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44752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89474.5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90896.5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50854.5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45950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13646.5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1121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2340.5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96521.5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6574.5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2187.5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4645.5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4555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76075.5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56392.5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6841.5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5475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20531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50039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2797.5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263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344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79598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2708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24294.5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43421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82166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568.5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81361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7421.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2725.5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99534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1805.5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5445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68.5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14622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69913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1330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22722.5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281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1637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4380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1538.5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4421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28840.5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2639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553.5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104.5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490.5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1.5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7231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3312.5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98955.5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1284.5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284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1776.5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2150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100581.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21010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3282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50362.5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6234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87919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7244.5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3083.5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95268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29422.5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6353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70018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42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61004.5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3380.5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41414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95239.5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91139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5555.5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51847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83910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84174.5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5092.5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2795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2957.5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3031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4165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1840.5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2190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7575.5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5117.5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1584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2454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86706.5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5489.5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5239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2020.5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7492.5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7435.5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3271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660.5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87280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2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1970.5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3161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54748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4296.5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49216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487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420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6805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5446.5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5098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13378.5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2717.5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77.5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85443.5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3058.5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4454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73339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1378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4464.5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4575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1007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78621.5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5493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394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4767.5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2728.5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3774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4445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7101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7464.5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6307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4604.5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773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4142.5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3305.5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9870.5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6694.5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2806.5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6905.5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4631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4163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363.5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548.5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110.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5339.5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1695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3444.5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2554.5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1001.5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3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6198.5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12239.5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1420.5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5805.5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4049.5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260.5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22066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44181.5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1581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801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6466.5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93543.5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4460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2129.5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625.5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3254.5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649.5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460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1657.5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4086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81445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100772.5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1087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5977.5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298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1727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517.5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67133.5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844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31857.5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416.5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20933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6076.5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62325.5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100455.5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34837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58579.5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63366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55135.5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17678.5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49017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16096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2500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41894.5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11745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391.5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399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73153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48440.5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3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8322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505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69832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3814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1163.5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1735.5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214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584.5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067.5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69003.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4817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6973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4234.5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366.5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5923.5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5379.5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972.5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7300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7448.5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92465.5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65293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7246.5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83198.5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11257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752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6203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2612.5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12618.5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1478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2046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4952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2935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194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100789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28998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52311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21609.5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6541.5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51252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2263.5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272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34577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73423.5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894.5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729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39308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7268.5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6162.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31534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1.5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7035.5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1493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85917.5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78279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13481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36114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6292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6141.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31759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28323.5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4121.5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7090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59358.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82451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6485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30223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479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981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72836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3258.5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3066.5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640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7942.5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1073.5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3929.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5266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99772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23892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7664.5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2785.5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4955.5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3230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33273.5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456.5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89916.5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6963.5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080.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7537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51596.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84542.5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888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5437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1661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5617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5454.5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882.5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19096.5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22994.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4394.5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2.5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94294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1538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51965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901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70815.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77021.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689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60413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2889.5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2084.5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70717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29134.5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73685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48728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4454.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2013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4096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818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5243.5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5335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41.5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30458.5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4506.5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7374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4321.5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29121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2363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82679.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6241.5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4371.5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80734.5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349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24395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39296.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14246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61.5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99685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5889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47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2370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87940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23213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3289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6976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729.5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860.5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1734.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23448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40407.5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4769.5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537.5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23221.5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3493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6422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84701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28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98738.5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60384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4710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17930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6458.5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1647.5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15825.5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2465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27085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3343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316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91287.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719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5715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290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3196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557.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915.5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6545.5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97280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3653.5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291.5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49056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90989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4086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93152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6814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367.5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7418.5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49993.5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2916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3598.5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7172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21740.5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989.5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022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3913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83399.5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3479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6376.5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91029.5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42302.5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2.5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54188.5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4479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38025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7481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7112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6294.5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6090.5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4046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53671.5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81004.5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44.5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647.5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2596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1591.5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98881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2080.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7554.5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6993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24147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49044.5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1665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2495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389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5055.5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26489.5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3181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791.5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8206.5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3178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76347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1956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2286.5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30921.5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52434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6600.5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3392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3504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62942.5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2607.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2955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3164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10248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961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5662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74112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029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75483.5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89138.5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2597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3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606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46158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3222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77147.5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3142.5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3282.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91448.5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5695.5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6079.5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92881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575.5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418.5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970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20964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7329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6183.5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1775.5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49117.5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28202.5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5826.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80406.5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2990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76749.5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7340.5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2932.5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697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5631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1490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28113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3030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93409.5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5590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2837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47241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80428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65097.5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3407.5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4706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2438.5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10013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735.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6755.5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16680.5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42456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91590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45181.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940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31448.5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29802.5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1.5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88953.5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6546.5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7133.5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90476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6738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25191.5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419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15992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28880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3757.5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29312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4518.5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3905.5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13817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6245.5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1005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6287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2834.5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88320.5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38528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60100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57558.5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1251.5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29234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6130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59692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2271.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9047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7437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72388.5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80347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4106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4195.5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3855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47713.5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7257.5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7124.5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631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3708.5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174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678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2757.5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58572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3867.5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59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48888.5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102127.5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95475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3150.5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2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45917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2396.5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9883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5399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5036.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69965.5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5873.5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6078.5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070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3241.5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637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463.5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5638.5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91910.5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1476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5255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7211.5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4307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5340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1632.5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2744.5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39471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6697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5691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49482.5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24375.5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743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372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5259.5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59959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719.5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54371.5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42123.5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6970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697.5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1281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60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786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45.5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804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7140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6817.5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60.5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7190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1062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60984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5747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34375.5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6946.5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4316.5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2738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6101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60904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3892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5092.5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2905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84261.5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57944.5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8401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7293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3152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3286.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4079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61.5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6950.5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27942.5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5619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56258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929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397.5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87362.5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51769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3426.5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489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7412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23331.5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208.5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4406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2792.5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2235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5571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5294.5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52921.5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653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576.5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30926.5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602.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1698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28943.5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273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343.5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6613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4193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526.5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2176.5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258.5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3264.5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37373.5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2386.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6179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3380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602.5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2499.5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4169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945.5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01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532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6290.5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35999.5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68722.5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3864.5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1493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5952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7141.5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95840.5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3866.5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227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6144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7241.5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95541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7446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54398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7053.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495.5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3108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2484.5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2541.5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723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55025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68726.5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5444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5673.5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39556.5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3090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76378.5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4575.5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7400.5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6005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6573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4289.5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1368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4420.5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69720.5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2566.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5642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5501.5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4612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6314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1268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56484.5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98485.5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12204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4358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819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1406.5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1328.5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254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4740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3322.5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81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7363.5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76893.5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39971.5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4048.5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6532.5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19451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3520.5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98616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4036.5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0577.5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71913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2766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1084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63928.5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512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2745.5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97757.5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16058.5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1520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41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5630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1090.5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4785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1160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6232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4815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78659.5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3961.5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008.5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84.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1632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5607.5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77399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123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47606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6371.5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1.5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4452.5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1822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361.5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05.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6595.5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577.5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942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62942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4350.5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5255.5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6000.5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244.5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18029.5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1908.5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98901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697.5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1062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4588.5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10570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4965.5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624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6350.5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2042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97290.5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3393.5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796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1669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100081.5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068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2007.5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2920.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2513.5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88458.5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5692.5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5072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55.5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42933.5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5094.5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1953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3113.5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2846.5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3136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6041.5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4202.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28748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7709.5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487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039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861.5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3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80307.5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52126.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1000.5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78966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3921.5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18264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6282.5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4096.5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3380.5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2366.5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3477.5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5461.5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2555.5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6659.5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354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6856.5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61355.5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4115.5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4321.5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29126.5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719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49602.5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3214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1511.5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4250.5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6513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2622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4366.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43629.5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39686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6132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3095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9536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5145.5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59464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1618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6960.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2481.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6108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3451.5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5666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6677.5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3841.5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37457.5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7629.5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2463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2371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9098.5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31970.5"/>
    <x v="1"/>
    <s v="USD"/>
    <n v="14671764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BEAE3B-3AED-4F61-A230-6FDB19760A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6C5EF-C458-4B9C-97EA-586524D5751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2C889-63B6-416C-B7B3-0DA3CD13A85E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"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4" hier="18" name="[Range].[Parent Category].[All]" cap="All"/>
    <pageField fld="2" hier="20" name="[Range].[Date Created Conversion (Year)].[All]" cap="All"/>
  </pageFields>
  <dataFields count="1">
    <dataField name="Count of outcome" fld="3" subtotal="count" baseField="0" baseItem="0"/>
  </dataFields>
  <chartFormats count="3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G14" sqref="G14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bestFit="1" customWidth="1"/>
    <col min="8" max="8" width="13" bestFit="1" customWidth="1"/>
    <col min="9" max="9" width="15.83203125" bestFit="1" customWidth="1"/>
    <col min="12" max="13" width="11.1640625" bestFit="1" customWidth="1"/>
    <col min="14" max="14" width="21.75" bestFit="1" customWidth="1"/>
    <col min="15" max="15" width="20.33203125" bestFit="1" customWidth="1"/>
    <col min="18" max="18" width="28.5" bestFit="1" customWidth="1"/>
    <col min="19" max="19" width="14.25" bestFit="1" customWidth="1"/>
    <col min="20" max="20" width="11.8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8">
        <f>AVERAGE(E2,H2)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(((L2/60)/60)/24+DATE(1970,1,1))</f>
        <v>42336.25</v>
      </c>
      <c r="O2" s="7">
        <f>(((M2/60)/60)/24+DATE(1970,1,1))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8">
        <f t="shared" ref="I3:I66" si="1">AVERAGE(E3,H3)</f>
        <v>7359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(((L3/60)/60)/24+DATE(1970,1,1))</f>
        <v>41870.208333333336</v>
      </c>
      <c r="O3" s="7">
        <f t="shared" ref="O3:O66" si="3">(((M3/60)/60)/24+DATE(1970,1,1))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8">
        <f t="shared" si="1"/>
        <v>71974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8">
        <f t="shared" si="1"/>
        <v>1250.5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8">
        <f t="shared" si="1"/>
        <v>2659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8">
        <f t="shared" si="1"/>
        <v>6684.5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8">
        <f t="shared" si="1"/>
        <v>554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8">
        <f t="shared" si="1"/>
        <v>7484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8">
        <f t="shared" si="1"/>
        <v>11327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8">
        <f t="shared" si="1"/>
        <v>1626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8">
        <f t="shared" si="1"/>
        <v>7029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8">
        <f t="shared" si="1"/>
        <v>1528.5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8">
        <f t="shared" si="1"/>
        <v>2842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8">
        <f t="shared" si="1"/>
        <v>5196.5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8">
        <f t="shared" si="1"/>
        <v>9514.5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8">
        <f t="shared" si="1"/>
        <v>19433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8">
        <f t="shared" si="1"/>
        <v>5570.5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8">
        <f t="shared" si="1"/>
        <v>68047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8">
        <f t="shared" si="1"/>
        <v>3112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8">
        <f t="shared" si="1"/>
        <v>15502.5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8">
        <f t="shared" si="1"/>
        <v>74666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8">
        <f t="shared" si="1"/>
        <v>19545.5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8">
        <f t="shared" si="1"/>
        <v>38290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8">
        <f t="shared" si="1"/>
        <v>7542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8">
        <f t="shared" si="1"/>
        <v>53465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8">
        <f t="shared" si="1"/>
        <v>6033.5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8">
        <f t="shared" si="1"/>
        <v>26647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8">
        <f t="shared" si="1"/>
        <v>807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8">
        <f t="shared" si="1"/>
        <v>69927.5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8">
        <f t="shared" si="1"/>
        <v>76285.5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8">
        <f t="shared" si="1"/>
        <v>7292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8">
        <f t="shared" si="1"/>
        <v>5538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8">
        <f t="shared" si="1"/>
        <v>44991.5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8">
        <f t="shared" si="1"/>
        <v>97542.5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8">
        <f t="shared" si="1"/>
        <v>7095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8">
        <f t="shared" si="1"/>
        <v>95296.5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8">
        <f t="shared" si="1"/>
        <v>558.5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8">
        <f t="shared" si="1"/>
        <v>5723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8">
        <f t="shared" si="1"/>
        <v>5109.5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8">
        <f t="shared" si="1"/>
        <v>2557.5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8">
        <f t="shared" si="1"/>
        <v>7538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8">
        <f t="shared" si="1"/>
        <v>6017.5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8">
        <f t="shared" si="1"/>
        <v>4106.5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8">
        <f t="shared" si="1"/>
        <v>86964.5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8">
        <f t="shared" si="1"/>
        <v>5319.5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8">
        <f t="shared" si="1"/>
        <v>2289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8">
        <f t="shared" si="1"/>
        <v>2169.5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8">
        <f t="shared" si="1"/>
        <v>3639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8">
        <f t="shared" si="1"/>
        <v>65646.5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8">
        <f t="shared" si="1"/>
        <v>6978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8">
        <f t="shared" si="1"/>
        <v>1.5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8">
        <f t="shared" si="1"/>
        <v>73355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8">
        <f t="shared" si="1"/>
        <v>1267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8">
        <f t="shared" si="1"/>
        <v>6282.5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8">
        <f t="shared" si="1"/>
        <v>2756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8">
        <f t="shared" si="1"/>
        <v>5938.5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8">
        <f t="shared" si="1"/>
        <v>5828.5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8">
        <f t="shared" si="1"/>
        <v>3222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8">
        <f t="shared" si="1"/>
        <v>3171.5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8">
        <f t="shared" si="1"/>
        <v>1989.5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8">
        <f t="shared" si="1"/>
        <v>68798.5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8">
        <f t="shared" si="1"/>
        <v>93501.5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8">
        <f t="shared" si="1"/>
        <v>7350.5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8">
        <f t="shared" si="1"/>
        <v>281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8">
        <f t="shared" si="1"/>
        <v>1386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8">
        <f t="shared" ref="I67:I130" si="5">AVERAGE(E67,H67)</f>
        <v>7320.5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(((L67/60)/60)/24+DATE(1970,1,1))</f>
        <v>40570.25</v>
      </c>
      <c r="O67" s="7">
        <f t="shared" ref="O67:O130" si="7">(((M67/60)/60)/24+DATE(1970,1,1))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8">
        <f t="shared" si="5"/>
        <v>659.5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8">
        <f t="shared" si="5"/>
        <v>60978.5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8">
        <f t="shared" si="5"/>
        <v>7377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8">
        <f t="shared" si="5"/>
        <v>959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8">
        <f t="shared" si="5"/>
        <v>80432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8">
        <f t="shared" si="5"/>
        <v>3280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8">
        <f t="shared" si="5"/>
        <v>2038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8">
        <f t="shared" si="5"/>
        <v>4670.5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8">
        <f t="shared" si="5"/>
        <v>2430.5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8">
        <f t="shared" si="5"/>
        <v>7388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8">
        <f t="shared" si="5"/>
        <v>48838.5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8">
        <f t="shared" si="5"/>
        <v>2258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8">
        <f t="shared" si="5"/>
        <v>6933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8">
        <f t="shared" si="5"/>
        <v>20533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8">
        <f t="shared" si="5"/>
        <v>3569.5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8">
        <f t="shared" si="5"/>
        <v>19134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8">
        <f t="shared" si="5"/>
        <v>7576.5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8">
        <f t="shared" si="5"/>
        <v>20498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8">
        <f t="shared" si="5"/>
        <v>20969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8">
        <f t="shared" si="5"/>
        <v>3250.5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8">
        <f t="shared" si="5"/>
        <v>6304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8">
        <f t="shared" si="5"/>
        <v>62261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8">
        <f t="shared" si="5"/>
        <v>6314.5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8">
        <f t="shared" si="5"/>
        <v>4342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8">
        <f t="shared" si="5"/>
        <v>3119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8">
        <f t="shared" si="5"/>
        <v>37683.5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8">
        <f t="shared" si="5"/>
        <v>26136.5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8">
        <f t="shared" si="5"/>
        <v>33243.5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8">
        <f t="shared" si="5"/>
        <v>4493.5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8">
        <f t="shared" si="5"/>
        <v>522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8">
        <f t="shared" si="5"/>
        <v>76922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8">
        <f t="shared" si="5"/>
        <v>6080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8">
        <f t="shared" si="5"/>
        <v>17085.5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8">
        <f t="shared" si="5"/>
        <v>7557.5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8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8">
        <f t="shared" si="5"/>
        <v>4678.5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8">
        <f t="shared" si="5"/>
        <v>5379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8">
        <f t="shared" si="5"/>
        <v>1249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8">
        <f t="shared" si="5"/>
        <v>86270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8">
        <f t="shared" si="5"/>
        <v>4962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8">
        <f t="shared" si="5"/>
        <v>7076.5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8">
        <f t="shared" si="5"/>
        <v>3306.5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8">
        <f t="shared" si="5"/>
        <v>4506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8">
        <f t="shared" si="5"/>
        <v>1569.5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8">
        <f t="shared" si="5"/>
        <v>10801.5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8">
        <f t="shared" si="5"/>
        <v>37164.5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8">
        <f t="shared" si="5"/>
        <v>6498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8">
        <f t="shared" si="5"/>
        <v>6284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8">
        <f t="shared" si="5"/>
        <v>6971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8">
        <f t="shared" si="5"/>
        <v>74343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8">
        <f t="shared" si="5"/>
        <v>3204.5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8">
        <f t="shared" si="5"/>
        <v>4399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8">
        <f t="shared" si="5"/>
        <v>3209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8">
        <f t="shared" si="5"/>
        <v>5451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8">
        <f t="shared" si="5"/>
        <v>57027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8">
        <f t="shared" si="5"/>
        <v>50132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8">
        <f t="shared" si="5"/>
        <v>45721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8">
        <f t="shared" si="5"/>
        <v>16877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8">
        <f t="shared" si="5"/>
        <v>4828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8">
        <f t="shared" si="5"/>
        <v>4327.5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8">
        <f t="shared" si="5"/>
        <v>35195.5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8">
        <f t="shared" si="5"/>
        <v>26869.5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8">
        <f t="shared" si="5"/>
        <v>21564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8">
        <f t="shared" ref="I131:I194" si="9">AVERAGE(E131,H131)</f>
        <v>2405.5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(((L131/60)/60)/24+DATE(1970,1,1))</f>
        <v>42038.25</v>
      </c>
      <c r="O131" s="7">
        <f t="shared" ref="O131:O194" si="11">(((M131/60)/60)/24+DATE(1970,1,1))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8">
        <f t="shared" si="9"/>
        <v>7729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8">
        <f t="shared" si="9"/>
        <v>84279.5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8">
        <f t="shared" si="9"/>
        <v>1961.5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8">
        <f t="shared" si="9"/>
        <v>7072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8">
        <f t="shared" si="9"/>
        <v>45114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8">
        <f t="shared" si="9"/>
        <v>2802.5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8">
        <f t="shared" si="9"/>
        <v>1389.5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8">
        <f t="shared" si="9"/>
        <v>2381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8">
        <f t="shared" si="9"/>
        <v>4665.5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8">
        <f t="shared" si="9"/>
        <v>9786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8">
        <f t="shared" si="9"/>
        <v>6230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8">
        <f t="shared" si="9"/>
        <v>33197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8">
        <f t="shared" si="9"/>
        <v>5809.5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8">
        <f t="shared" si="9"/>
        <v>3696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8">
        <f t="shared" si="9"/>
        <v>5877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8">
        <f t="shared" si="9"/>
        <v>29948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8">
        <f t="shared" si="9"/>
        <v>784.5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8">
        <f t="shared" si="9"/>
        <v>4768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8">
        <f t="shared" si="9"/>
        <v>5681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8">
        <f t="shared" si="9"/>
        <v>6913.5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8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8">
        <f t="shared" si="9"/>
        <v>44752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8">
        <f t="shared" si="9"/>
        <v>89474.5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8">
        <f t="shared" si="9"/>
        <v>90896.5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8">
        <f t="shared" si="9"/>
        <v>50854.5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8">
        <f t="shared" si="9"/>
        <v>45950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8">
        <f t="shared" si="9"/>
        <v>13646.5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8">
        <f t="shared" si="9"/>
        <v>1121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8">
        <f t="shared" si="9"/>
        <v>2340.5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8">
        <f t="shared" si="9"/>
        <v>96521.5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8">
        <f t="shared" si="9"/>
        <v>6574.5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8">
        <f t="shared" si="9"/>
        <v>2187.5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8">
        <f t="shared" si="9"/>
        <v>4645.5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8">
        <f t="shared" si="9"/>
        <v>4555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8">
        <f t="shared" si="9"/>
        <v>76075.5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8">
        <f t="shared" si="9"/>
        <v>56392.5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8">
        <f t="shared" si="9"/>
        <v>6841.5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8">
        <f t="shared" si="9"/>
        <v>5475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8">
        <f t="shared" si="9"/>
        <v>20531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8">
        <f t="shared" si="9"/>
        <v>50039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8">
        <f t="shared" si="9"/>
        <v>2797.5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8">
        <f t="shared" si="9"/>
        <v>263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8">
        <f t="shared" si="9"/>
        <v>344.5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8">
        <f t="shared" si="9"/>
        <v>79598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8">
        <f t="shared" si="9"/>
        <v>2708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8">
        <f t="shared" si="9"/>
        <v>24294.5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8">
        <f t="shared" si="9"/>
        <v>43421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8">
        <f t="shared" si="9"/>
        <v>82166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8">
        <f t="shared" si="9"/>
        <v>3568.5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8">
        <f t="shared" si="9"/>
        <v>81361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8">
        <f t="shared" si="9"/>
        <v>87421.5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8">
        <f t="shared" si="9"/>
        <v>2725.5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8">
        <f t="shared" si="9"/>
        <v>99534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8">
        <f t="shared" si="9"/>
        <v>1805.5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8">
        <f t="shared" si="9"/>
        <v>5445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8">
        <f t="shared" si="9"/>
        <v>368.5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8">
        <f t="shared" si="9"/>
        <v>14622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8">
        <f t="shared" si="9"/>
        <v>69913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8">
        <f t="shared" si="9"/>
        <v>1330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8">
        <f t="shared" si="9"/>
        <v>22722.5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8">
        <f t="shared" si="9"/>
        <v>1281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8">
        <f t="shared" si="9"/>
        <v>1637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8">
        <f t="shared" si="9"/>
        <v>4380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8">
        <f t="shared" ref="I195:I258" si="13">AVERAGE(E195,H195)</f>
        <v>1538.5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(((L195/60)/60)/24+DATE(1970,1,1))</f>
        <v>43198.208333333328</v>
      </c>
      <c r="O195" s="7">
        <f t="shared" ref="O195:O258" si="15">(((M195/60)/60)/24+DATE(1970,1,1))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8">
        <f t="shared" si="13"/>
        <v>4421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8">
        <f t="shared" si="13"/>
        <v>28840.5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8">
        <f t="shared" si="13"/>
        <v>2639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8">
        <f t="shared" si="13"/>
        <v>82553.5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8">
        <f t="shared" si="13"/>
        <v>3104.5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8">
        <f t="shared" si="13"/>
        <v>490.5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8">
        <f t="shared" si="13"/>
        <v>1.5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8">
        <f t="shared" si="13"/>
        <v>7231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8">
        <f t="shared" si="13"/>
        <v>3312.5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8">
        <f t="shared" si="13"/>
        <v>98955.5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8">
        <f t="shared" si="13"/>
        <v>1284.5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8">
        <f t="shared" si="13"/>
        <v>2847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8">
        <f t="shared" si="13"/>
        <v>1776.5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8">
        <f t="shared" si="13"/>
        <v>2150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8">
        <f t="shared" si="13"/>
        <v>100581.5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8">
        <f t="shared" si="13"/>
        <v>21010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8">
        <f t="shared" si="13"/>
        <v>3282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8">
        <f t="shared" si="13"/>
        <v>50362.5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8">
        <f t="shared" si="13"/>
        <v>6234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8">
        <f t="shared" si="13"/>
        <v>87919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8">
        <f t="shared" si="13"/>
        <v>7244.5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8">
        <f t="shared" si="13"/>
        <v>3083.5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8">
        <f t="shared" si="13"/>
        <v>95268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8">
        <f t="shared" si="13"/>
        <v>29422.5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8">
        <f t="shared" si="13"/>
        <v>6353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8">
        <f t="shared" si="13"/>
        <v>70018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8">
        <f t="shared" si="13"/>
        <v>342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8">
        <f t="shared" si="13"/>
        <v>61004.5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8">
        <f t="shared" si="13"/>
        <v>3380.5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8">
        <f t="shared" si="13"/>
        <v>41414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8">
        <f t="shared" si="13"/>
        <v>95239.5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8">
        <f t="shared" si="13"/>
        <v>91139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8">
        <f t="shared" si="13"/>
        <v>5555.5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8">
        <f t="shared" si="13"/>
        <v>51847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8">
        <f t="shared" si="13"/>
        <v>83910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8">
        <f t="shared" si="13"/>
        <v>84174.5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8">
        <f t="shared" si="13"/>
        <v>5092.5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8">
        <f t="shared" si="13"/>
        <v>2795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8">
        <f t="shared" si="13"/>
        <v>2957.5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8">
        <f t="shared" si="13"/>
        <v>3031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8">
        <f t="shared" si="13"/>
        <v>4165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8">
        <f t="shared" si="13"/>
        <v>1840.5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8">
        <f t="shared" si="13"/>
        <v>2190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8">
        <f t="shared" si="13"/>
        <v>7575.5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8">
        <f t="shared" si="13"/>
        <v>5117.5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8">
        <f t="shared" si="13"/>
        <v>1584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8">
        <f t="shared" si="13"/>
        <v>62454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8">
        <f t="shared" si="13"/>
        <v>86706.5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8">
        <f t="shared" si="13"/>
        <v>5489.5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8">
        <f t="shared" si="13"/>
        <v>5239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8">
        <f t="shared" si="13"/>
        <v>2020.5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8">
        <f t="shared" si="13"/>
        <v>7492.5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8">
        <f t="shared" si="13"/>
        <v>7435.5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8">
        <f t="shared" si="13"/>
        <v>93271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8">
        <f t="shared" si="13"/>
        <v>6660.5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8">
        <f t="shared" si="13"/>
        <v>87280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8">
        <f t="shared" si="13"/>
        <v>2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8">
        <f t="shared" si="13"/>
        <v>1970.5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8">
        <f t="shared" si="13"/>
        <v>3161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8">
        <f t="shared" si="13"/>
        <v>54748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8">
        <f t="shared" si="13"/>
        <v>4296.5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8">
        <f t="shared" si="13"/>
        <v>49216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8">
        <f t="shared" si="13"/>
        <v>487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8">
        <f t="shared" ref="I259:I322" si="17">AVERAGE(E259,H259)</f>
        <v>4207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(((L259/60)/60)/24+DATE(1970,1,1))</f>
        <v>41338.25</v>
      </c>
      <c r="O259" s="7">
        <f t="shared" ref="O259:O322" si="19">(((M259/60)/60)/24+DATE(1970,1,1))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8">
        <f t="shared" si="17"/>
        <v>6805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8">
        <f t="shared" si="17"/>
        <v>5446.5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8">
        <f t="shared" si="17"/>
        <v>5098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8">
        <f t="shared" si="17"/>
        <v>13378.5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8">
        <f t="shared" si="17"/>
        <v>2717.5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8">
        <f t="shared" si="17"/>
        <v>5477.5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8">
        <f t="shared" si="17"/>
        <v>85443.5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8">
        <f t="shared" si="17"/>
        <v>3058.5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8">
        <f t="shared" si="17"/>
        <v>44542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8">
        <f t="shared" si="17"/>
        <v>73339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8">
        <f t="shared" si="17"/>
        <v>1378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8">
        <f t="shared" si="17"/>
        <v>4464.5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8">
        <f t="shared" si="17"/>
        <v>24575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8">
        <f t="shared" si="17"/>
        <v>1007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8">
        <f t="shared" si="17"/>
        <v>78621.5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8">
        <f t="shared" si="17"/>
        <v>5493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8">
        <f t="shared" si="17"/>
        <v>394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8">
        <f t="shared" si="17"/>
        <v>4767.5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8">
        <f t="shared" si="17"/>
        <v>2728.5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8">
        <f t="shared" si="17"/>
        <v>3774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8">
        <f t="shared" si="17"/>
        <v>4445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8">
        <f t="shared" si="17"/>
        <v>7101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8">
        <f t="shared" si="17"/>
        <v>7464.5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8">
        <f t="shared" si="17"/>
        <v>76307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8">
        <f t="shared" si="17"/>
        <v>4604.5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8">
        <f t="shared" si="17"/>
        <v>773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8">
        <f t="shared" si="17"/>
        <v>4142.5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8">
        <f t="shared" si="17"/>
        <v>3305.5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8">
        <f t="shared" si="17"/>
        <v>9870.5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8">
        <f t="shared" si="17"/>
        <v>6694.5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8">
        <f t="shared" si="17"/>
        <v>2806.5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8">
        <f t="shared" si="17"/>
        <v>6905.5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8">
        <f t="shared" si="17"/>
        <v>46315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8">
        <f t="shared" si="17"/>
        <v>4163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8">
        <f t="shared" si="17"/>
        <v>363.5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8">
        <f t="shared" si="17"/>
        <v>548.5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8">
        <f t="shared" si="17"/>
        <v>4110.5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8">
        <f t="shared" si="17"/>
        <v>35339.5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8">
        <f t="shared" si="17"/>
        <v>1695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8">
        <f t="shared" si="17"/>
        <v>3444.5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8">
        <f t="shared" si="17"/>
        <v>2554.5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8">
        <f t="shared" si="17"/>
        <v>1001.5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8">
        <f t="shared" si="17"/>
        <v>3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8">
        <f t="shared" si="17"/>
        <v>6198.5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8">
        <f t="shared" si="17"/>
        <v>12239.5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8">
        <f t="shared" si="17"/>
        <v>1420.5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8">
        <f t="shared" si="17"/>
        <v>5805.5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8">
        <f t="shared" si="17"/>
        <v>4049.5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8">
        <f t="shared" si="17"/>
        <v>260.5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8">
        <f t="shared" si="17"/>
        <v>22066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8">
        <f t="shared" si="17"/>
        <v>44181.5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8">
        <f t="shared" si="17"/>
        <v>1581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8">
        <f t="shared" si="17"/>
        <v>801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8">
        <f t="shared" si="17"/>
        <v>6466.5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8">
        <f t="shared" si="17"/>
        <v>93543.5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8">
        <f t="shared" si="17"/>
        <v>4460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8">
        <f t="shared" si="17"/>
        <v>2129.5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8">
        <f t="shared" si="17"/>
        <v>1625.5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8">
        <f t="shared" si="17"/>
        <v>3254.5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8">
        <f t="shared" si="17"/>
        <v>649.5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8">
        <f t="shared" si="17"/>
        <v>460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8">
        <f t="shared" si="17"/>
        <v>1657.5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8">
        <f t="shared" si="17"/>
        <v>4086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8">
        <f t="shared" ref="I323:I386" si="21">AVERAGE(E323,H323)</f>
        <v>81445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(((L323/60)/60)/24+DATE(1970,1,1))</f>
        <v>40634.208333333336</v>
      </c>
      <c r="O323" s="7">
        <f t="shared" ref="O323:O386" si="23">(((M323/60)/60)/24+DATE(1970,1,1))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8">
        <f t="shared" si="21"/>
        <v>100772.5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8">
        <f t="shared" si="21"/>
        <v>1087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8">
        <f t="shared" si="21"/>
        <v>5977.5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8">
        <f t="shared" si="21"/>
        <v>2985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8">
        <f t="shared" si="21"/>
        <v>1727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8">
        <f t="shared" si="21"/>
        <v>517.5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8">
        <f t="shared" si="21"/>
        <v>67133.5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8">
        <f t="shared" si="21"/>
        <v>10844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8">
        <f t="shared" si="21"/>
        <v>31857.5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8">
        <f t="shared" si="21"/>
        <v>7416.5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8">
        <f t="shared" si="21"/>
        <v>20933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8">
        <f t="shared" si="21"/>
        <v>6076.5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8">
        <f t="shared" si="21"/>
        <v>62325.5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8">
        <f t="shared" si="21"/>
        <v>100455.5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8">
        <f t="shared" si="21"/>
        <v>34837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8">
        <f t="shared" si="21"/>
        <v>58579.5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8">
        <f t="shared" si="21"/>
        <v>63366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8">
        <f t="shared" si="21"/>
        <v>55135.5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8">
        <f t="shared" si="21"/>
        <v>17678.5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8">
        <f t="shared" si="21"/>
        <v>49017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8">
        <f t="shared" si="21"/>
        <v>16096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8">
        <f t="shared" si="21"/>
        <v>2500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8">
        <f t="shared" si="21"/>
        <v>41894.5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8">
        <f t="shared" si="21"/>
        <v>11745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8">
        <f t="shared" si="21"/>
        <v>1391.5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8">
        <f t="shared" si="21"/>
        <v>6399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8">
        <f t="shared" si="21"/>
        <v>73153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8">
        <f t="shared" si="21"/>
        <v>48440.5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8">
        <f t="shared" si="21"/>
        <v>3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8">
        <f t="shared" si="21"/>
        <v>48322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8">
        <f t="shared" si="21"/>
        <v>505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8">
        <f t="shared" si="21"/>
        <v>69832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8">
        <f t="shared" si="21"/>
        <v>3814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8">
        <f t="shared" si="21"/>
        <v>1163.5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8">
        <f t="shared" si="21"/>
        <v>1735.5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8">
        <f t="shared" si="21"/>
        <v>2147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8">
        <f t="shared" si="21"/>
        <v>584.5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8">
        <f t="shared" si="21"/>
        <v>6067.5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8">
        <f t="shared" si="21"/>
        <v>69003.5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8">
        <f t="shared" si="21"/>
        <v>4817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8">
        <f t="shared" si="21"/>
        <v>6973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8">
        <f t="shared" si="21"/>
        <v>4234.5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8">
        <f t="shared" si="21"/>
        <v>7366.5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8">
        <f t="shared" si="21"/>
        <v>5923.5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8">
        <f t="shared" si="21"/>
        <v>5379.5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8">
        <f t="shared" si="21"/>
        <v>972.5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8">
        <f t="shared" si="21"/>
        <v>7300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8">
        <f t="shared" si="21"/>
        <v>7448.5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8">
        <f t="shared" si="21"/>
        <v>92465.5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8">
        <f t="shared" si="21"/>
        <v>65293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8">
        <f t="shared" si="21"/>
        <v>7246.5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8">
        <f t="shared" si="21"/>
        <v>83198.5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8">
        <f t="shared" si="21"/>
        <v>11257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8">
        <f t="shared" si="21"/>
        <v>752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8">
        <f t="shared" si="21"/>
        <v>6203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8">
        <f t="shared" si="21"/>
        <v>2612.5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8">
        <f t="shared" si="21"/>
        <v>12618.5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8">
        <f t="shared" si="21"/>
        <v>1478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8">
        <f t="shared" si="21"/>
        <v>2046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8">
        <f t="shared" si="21"/>
        <v>4952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8">
        <f t="shared" si="21"/>
        <v>2935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8">
        <f t="shared" si="21"/>
        <v>7194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8">
        <f t="shared" si="21"/>
        <v>100789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8">
        <f t="shared" ref="I387:I450" si="25">AVERAGE(E387,H387)</f>
        <v>28998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(((L387/60)/60)/24+DATE(1970,1,1))</f>
        <v>43553.208333333328</v>
      </c>
      <c r="O387" s="7">
        <f t="shared" ref="O387:O450" si="27">(((M387/60)/60)/24+DATE(1970,1,1))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8">
        <f t="shared" si="25"/>
        <v>52311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8">
        <f t="shared" si="25"/>
        <v>21609.5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8">
        <f t="shared" si="25"/>
        <v>6541.5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8">
        <f t="shared" si="25"/>
        <v>51252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8">
        <f t="shared" si="25"/>
        <v>2263.5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8">
        <f t="shared" si="25"/>
        <v>2272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8">
        <f t="shared" si="25"/>
        <v>34577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8">
        <f t="shared" si="25"/>
        <v>73423.5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8">
        <f t="shared" si="25"/>
        <v>1894.5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8">
        <f t="shared" si="25"/>
        <v>4729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8">
        <f t="shared" si="25"/>
        <v>39308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8">
        <f t="shared" si="25"/>
        <v>7268.5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8">
        <f t="shared" si="25"/>
        <v>6162.5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8">
        <f t="shared" si="25"/>
        <v>31534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8">
        <f t="shared" si="25"/>
        <v>1.5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8">
        <f t="shared" si="25"/>
        <v>7035.5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8">
        <f t="shared" si="25"/>
        <v>1493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8">
        <f t="shared" si="25"/>
        <v>85917.5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8">
        <f t="shared" si="25"/>
        <v>78279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8">
        <f t="shared" si="25"/>
        <v>13481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8">
        <f t="shared" si="25"/>
        <v>36114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8">
        <f t="shared" si="25"/>
        <v>6292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8">
        <f t="shared" si="25"/>
        <v>6141.5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8">
        <f t="shared" si="25"/>
        <v>31759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8">
        <f t="shared" si="25"/>
        <v>28323.5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8">
        <f t="shared" si="25"/>
        <v>4121.5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8">
        <f t="shared" si="25"/>
        <v>7090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8">
        <f t="shared" si="25"/>
        <v>59358.5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8">
        <f t="shared" si="25"/>
        <v>82451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8">
        <f t="shared" si="25"/>
        <v>6485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8">
        <f t="shared" si="25"/>
        <v>30223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8">
        <f t="shared" si="25"/>
        <v>479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8">
        <f t="shared" si="25"/>
        <v>47981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8">
        <f t="shared" si="25"/>
        <v>72836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8">
        <f t="shared" si="25"/>
        <v>3258.5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8">
        <f t="shared" si="25"/>
        <v>3066.5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8">
        <f t="shared" si="25"/>
        <v>5640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8">
        <f t="shared" si="25"/>
        <v>7942.5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8">
        <f t="shared" si="25"/>
        <v>1073.5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8">
        <f t="shared" si="25"/>
        <v>3929.5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8">
        <f t="shared" si="25"/>
        <v>5266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8">
        <f t="shared" si="25"/>
        <v>99772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8">
        <f t="shared" si="25"/>
        <v>23892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8">
        <f t="shared" si="25"/>
        <v>87664.5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8">
        <f t="shared" si="25"/>
        <v>2785.5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8">
        <f t="shared" si="25"/>
        <v>4955.5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8">
        <f t="shared" si="25"/>
        <v>3230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8">
        <f t="shared" si="25"/>
        <v>33273.5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8">
        <f t="shared" si="25"/>
        <v>456.5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8">
        <f t="shared" si="25"/>
        <v>89916.5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8">
        <f t="shared" si="25"/>
        <v>6963.5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8">
        <f t="shared" si="25"/>
        <v>5080.5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8">
        <f t="shared" si="25"/>
        <v>7537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8">
        <f t="shared" si="25"/>
        <v>51596.5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8">
        <f t="shared" si="25"/>
        <v>84542.5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8">
        <f t="shared" si="25"/>
        <v>888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8">
        <f t="shared" si="25"/>
        <v>5437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8">
        <f t="shared" si="25"/>
        <v>1661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8">
        <f t="shared" si="25"/>
        <v>5617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8">
        <f t="shared" si="25"/>
        <v>5454.5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8">
        <f t="shared" si="25"/>
        <v>2882.5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8">
        <f t="shared" si="25"/>
        <v>19096.5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8">
        <f t="shared" si="25"/>
        <v>22994.5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8">
        <f t="shared" ref="I451:I514" si="29">AVERAGE(E451,H451)</f>
        <v>4394.5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(((L451/60)/60)/24+DATE(1970,1,1))</f>
        <v>43530.25</v>
      </c>
      <c r="O451" s="7">
        <f t="shared" ref="O451:O514" si="31">(((M451/60)/60)/24+DATE(1970,1,1))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8">
        <f t="shared" si="29"/>
        <v>2.5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8">
        <f t="shared" si="29"/>
        <v>94294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8">
        <f t="shared" si="29"/>
        <v>1538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8">
        <f t="shared" si="29"/>
        <v>51965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8">
        <f t="shared" si="29"/>
        <v>901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8">
        <f t="shared" si="29"/>
        <v>70815.5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8">
        <f t="shared" si="29"/>
        <v>77021.5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8">
        <f t="shared" si="29"/>
        <v>689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8">
        <f t="shared" si="29"/>
        <v>60413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8">
        <f t="shared" si="29"/>
        <v>2889.5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8">
        <f t="shared" si="29"/>
        <v>2084.5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8">
        <f t="shared" si="29"/>
        <v>70717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8">
        <f t="shared" si="29"/>
        <v>29134.5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8">
        <f t="shared" si="29"/>
        <v>73685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8">
        <f t="shared" si="29"/>
        <v>48728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8">
        <f t="shared" si="29"/>
        <v>4454.5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8">
        <f t="shared" si="29"/>
        <v>2013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8">
        <f t="shared" si="29"/>
        <v>4096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8">
        <f t="shared" si="29"/>
        <v>818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8">
        <f t="shared" si="29"/>
        <v>5243.5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8">
        <f t="shared" si="29"/>
        <v>5335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8">
        <f t="shared" si="29"/>
        <v>5041.5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8">
        <f t="shared" si="29"/>
        <v>30458.5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8">
        <f t="shared" si="29"/>
        <v>4506.5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8">
        <f t="shared" si="29"/>
        <v>7374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8">
        <f t="shared" si="29"/>
        <v>4321.5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8">
        <f t="shared" si="29"/>
        <v>29121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8">
        <f t="shared" si="29"/>
        <v>2363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8">
        <f t="shared" si="29"/>
        <v>82679.5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8">
        <f t="shared" si="29"/>
        <v>6241.5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8">
        <f t="shared" si="29"/>
        <v>4371.5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8">
        <f t="shared" si="29"/>
        <v>80734.5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8">
        <f t="shared" si="29"/>
        <v>349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8">
        <f t="shared" si="29"/>
        <v>24395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8">
        <f t="shared" si="29"/>
        <v>39296.5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8">
        <f t="shared" si="29"/>
        <v>14246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8">
        <f t="shared" si="29"/>
        <v>361.5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8">
        <f t="shared" si="29"/>
        <v>99685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8">
        <f t="shared" si="29"/>
        <v>5889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8">
        <f t="shared" si="29"/>
        <v>4712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8">
        <f t="shared" si="29"/>
        <v>2370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8">
        <f t="shared" si="29"/>
        <v>87940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8">
        <f t="shared" si="29"/>
        <v>23213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8">
        <f t="shared" si="29"/>
        <v>3289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8">
        <f t="shared" si="29"/>
        <v>6976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8">
        <f t="shared" si="29"/>
        <v>6729.5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8">
        <f t="shared" si="29"/>
        <v>860.5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8">
        <f t="shared" si="29"/>
        <v>1734.5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8">
        <f t="shared" si="29"/>
        <v>23448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8">
        <f t="shared" si="29"/>
        <v>40407.5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8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8">
        <f t="shared" si="29"/>
        <v>54769.5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8">
        <f t="shared" si="29"/>
        <v>3537.5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8">
        <f t="shared" si="29"/>
        <v>23221.5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8">
        <f t="shared" si="29"/>
        <v>3493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8">
        <f t="shared" si="29"/>
        <v>6422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8">
        <f t="shared" si="29"/>
        <v>84701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8">
        <f t="shared" si="29"/>
        <v>428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8">
        <f t="shared" si="29"/>
        <v>98738.5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8">
        <f t="shared" si="29"/>
        <v>60384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8">
        <f t="shared" si="29"/>
        <v>4710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8">
        <f t="shared" si="29"/>
        <v>17930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8">
        <f t="shared" si="29"/>
        <v>6458.5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8">
        <f t="shared" ref="I515:I578" si="33">AVERAGE(E515,H515)</f>
        <v>1647.5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(((L515/60)/60)/24+DATE(1970,1,1))</f>
        <v>40430.208333333336</v>
      </c>
      <c r="O515" s="7">
        <f t="shared" ref="O515:O578" si="35">(((M515/60)/60)/24+DATE(1970,1,1))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8">
        <f t="shared" si="33"/>
        <v>15825.5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8">
        <f t="shared" si="33"/>
        <v>2465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8">
        <f t="shared" si="33"/>
        <v>27085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8">
        <f t="shared" si="33"/>
        <v>3343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8">
        <f t="shared" si="33"/>
        <v>316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8">
        <f t="shared" si="33"/>
        <v>91287.5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8">
        <f t="shared" si="33"/>
        <v>1719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8">
        <f t="shared" si="33"/>
        <v>5715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8">
        <f t="shared" si="33"/>
        <v>8290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8">
        <f t="shared" si="33"/>
        <v>3196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8">
        <f t="shared" si="33"/>
        <v>41557.5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8">
        <f t="shared" si="33"/>
        <v>915.5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8">
        <f t="shared" si="33"/>
        <v>6545.5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8">
        <f t="shared" si="33"/>
        <v>97280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8">
        <f t="shared" si="33"/>
        <v>3653.5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8">
        <f t="shared" si="33"/>
        <v>291.5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8">
        <f t="shared" si="33"/>
        <v>49056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8">
        <f t="shared" si="33"/>
        <v>90989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8">
        <f t="shared" si="33"/>
        <v>4086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8">
        <f t="shared" si="33"/>
        <v>93152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8">
        <f t="shared" si="33"/>
        <v>6814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8">
        <f t="shared" si="33"/>
        <v>6367.5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8">
        <f t="shared" si="33"/>
        <v>7418.5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8">
        <f t="shared" si="33"/>
        <v>49993.5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8">
        <f t="shared" si="33"/>
        <v>29165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8">
        <f t="shared" si="33"/>
        <v>3598.5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8">
        <f t="shared" si="33"/>
        <v>7172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8">
        <f t="shared" si="33"/>
        <v>21740.5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8">
        <f t="shared" si="33"/>
        <v>989.5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8">
        <f t="shared" si="33"/>
        <v>7022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8">
        <f t="shared" si="33"/>
        <v>3913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8">
        <f t="shared" si="33"/>
        <v>83399.5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8">
        <f t="shared" si="33"/>
        <v>3479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8">
        <f t="shared" si="33"/>
        <v>6376.5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8">
        <f t="shared" si="33"/>
        <v>91029.5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8">
        <f t="shared" si="33"/>
        <v>42302.5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8">
        <f t="shared" si="33"/>
        <v>2.5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8">
        <f t="shared" si="33"/>
        <v>54188.5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8">
        <f t="shared" si="33"/>
        <v>4479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8">
        <f t="shared" si="33"/>
        <v>38025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8">
        <f t="shared" si="33"/>
        <v>7481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8">
        <f t="shared" si="33"/>
        <v>7112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8">
        <f t="shared" si="33"/>
        <v>6294.5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8">
        <f t="shared" si="33"/>
        <v>6090.5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8">
        <f t="shared" si="33"/>
        <v>4046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8">
        <f t="shared" si="33"/>
        <v>53671.5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8">
        <f t="shared" si="33"/>
        <v>81004.5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8">
        <f t="shared" si="33"/>
        <v>5644.5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8">
        <f t="shared" si="33"/>
        <v>647.5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8">
        <f t="shared" si="33"/>
        <v>2596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8">
        <f t="shared" si="33"/>
        <v>71591.5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8">
        <f t="shared" si="33"/>
        <v>98881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8">
        <f t="shared" si="33"/>
        <v>2080.5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8">
        <f t="shared" si="33"/>
        <v>7554.5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8">
        <f t="shared" si="33"/>
        <v>69934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8">
        <f t="shared" si="33"/>
        <v>24147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8">
        <f t="shared" si="33"/>
        <v>49044.5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8">
        <f t="shared" si="33"/>
        <v>1665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8">
        <f t="shared" si="33"/>
        <v>2495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8">
        <f t="shared" si="33"/>
        <v>3898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8">
        <f t="shared" si="33"/>
        <v>5055.5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8">
        <f t="shared" si="33"/>
        <v>26489.5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8">
        <f t="shared" si="33"/>
        <v>3181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8">
        <f t="shared" ref="I579:I642" si="37">AVERAGE(E579,H579)</f>
        <v>791.5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(((L579/60)/60)/24+DATE(1970,1,1))</f>
        <v>40613.25</v>
      </c>
      <c r="O579" s="7">
        <f t="shared" ref="O579:O642" si="39">(((M579/60)/60)/24+DATE(1970,1,1))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8">
        <f t="shared" si="37"/>
        <v>8206.5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8">
        <f t="shared" si="37"/>
        <v>3178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8">
        <f t="shared" si="37"/>
        <v>76347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8">
        <f t="shared" si="37"/>
        <v>1956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8">
        <f t="shared" si="37"/>
        <v>2286.5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8">
        <f t="shared" si="37"/>
        <v>30921.5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8">
        <f t="shared" si="37"/>
        <v>52434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8">
        <f t="shared" si="37"/>
        <v>6600.5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8">
        <f t="shared" si="37"/>
        <v>3392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8">
        <f t="shared" si="37"/>
        <v>3504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8">
        <f t="shared" si="37"/>
        <v>62942.5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8">
        <f t="shared" si="37"/>
        <v>2607.5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8">
        <f t="shared" si="37"/>
        <v>2955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8">
        <f t="shared" si="37"/>
        <v>3164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8">
        <f t="shared" si="37"/>
        <v>10248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8">
        <f t="shared" si="37"/>
        <v>96147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8">
        <f t="shared" si="37"/>
        <v>5662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8">
        <f t="shared" si="37"/>
        <v>74112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8">
        <f t="shared" si="37"/>
        <v>4029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8">
        <f t="shared" si="37"/>
        <v>75483.5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8">
        <f t="shared" si="37"/>
        <v>89138.5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8">
        <f t="shared" si="37"/>
        <v>2597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8">
        <f t="shared" si="37"/>
        <v>3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8">
        <f t="shared" si="37"/>
        <v>6606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8">
        <f t="shared" si="37"/>
        <v>46158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8">
        <f t="shared" si="37"/>
        <v>3222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8">
        <f t="shared" si="37"/>
        <v>77147.5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8">
        <f t="shared" si="37"/>
        <v>3142.5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8">
        <f t="shared" si="37"/>
        <v>3282.5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8">
        <f t="shared" si="37"/>
        <v>91448.5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8">
        <f t="shared" si="37"/>
        <v>5695.5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8">
        <f t="shared" si="37"/>
        <v>6079.5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8">
        <f t="shared" si="37"/>
        <v>92881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8">
        <f t="shared" si="37"/>
        <v>575.5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8">
        <f t="shared" si="37"/>
        <v>4418.5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8">
        <f t="shared" si="37"/>
        <v>970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8">
        <f t="shared" si="37"/>
        <v>20964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8">
        <f t="shared" si="37"/>
        <v>7329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8">
        <f t="shared" si="37"/>
        <v>6183.5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8">
        <f t="shared" si="37"/>
        <v>1775.5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8">
        <f t="shared" si="37"/>
        <v>49117.5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8">
        <f t="shared" si="37"/>
        <v>28202.5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8">
        <f t="shared" si="37"/>
        <v>5826.5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8">
        <f t="shared" si="37"/>
        <v>80406.5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8">
        <f t="shared" si="37"/>
        <v>2990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8">
        <f t="shared" si="37"/>
        <v>76749.5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8">
        <f t="shared" si="37"/>
        <v>7340.5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8">
        <f t="shared" si="37"/>
        <v>2932.5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8">
        <f t="shared" si="37"/>
        <v>6697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8">
        <f t="shared" si="37"/>
        <v>5631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8">
        <f t="shared" si="37"/>
        <v>1490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8">
        <f t="shared" si="37"/>
        <v>28113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8">
        <f t="shared" si="37"/>
        <v>3030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8">
        <f t="shared" si="37"/>
        <v>93409.5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8">
        <f t="shared" si="37"/>
        <v>15590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8">
        <f t="shared" si="37"/>
        <v>2837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8">
        <f t="shared" si="37"/>
        <v>47241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8">
        <f t="shared" si="37"/>
        <v>80428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8">
        <f t="shared" si="37"/>
        <v>65097.5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8">
        <f t="shared" si="37"/>
        <v>3407.5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8">
        <f t="shared" si="37"/>
        <v>4706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8">
        <f t="shared" si="37"/>
        <v>2438.5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8">
        <f t="shared" si="37"/>
        <v>10013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8">
        <f t="shared" ref="I643:I706" si="41">AVERAGE(E643,H643)</f>
        <v>5735.5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(((L643/60)/60)/24+DATE(1970,1,1))</f>
        <v>42786.25</v>
      </c>
      <c r="O643" s="7">
        <f t="shared" ref="O643:O706" si="43">(((M643/60)/60)/24+DATE(1970,1,1))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8">
        <f t="shared" si="41"/>
        <v>6755.5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8">
        <f t="shared" si="41"/>
        <v>16680.5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8">
        <f t="shared" si="41"/>
        <v>42456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8">
        <f t="shared" si="41"/>
        <v>91590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8">
        <f t="shared" si="41"/>
        <v>45181.5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8">
        <f t="shared" si="41"/>
        <v>940.5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8">
        <f t="shared" si="41"/>
        <v>31448.5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8">
        <f t="shared" si="41"/>
        <v>29802.5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8">
        <f t="shared" si="41"/>
        <v>1.5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8">
        <f t="shared" si="41"/>
        <v>88953.5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8">
        <f t="shared" si="41"/>
        <v>6546.5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8">
        <f t="shared" si="41"/>
        <v>7133.5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8">
        <f t="shared" si="41"/>
        <v>90476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8">
        <f t="shared" si="41"/>
        <v>6738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8">
        <f t="shared" si="41"/>
        <v>25191.5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8">
        <f t="shared" si="41"/>
        <v>419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8">
        <f t="shared" si="41"/>
        <v>15992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8">
        <f t="shared" si="41"/>
        <v>28880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8">
        <f t="shared" si="41"/>
        <v>3757.5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8">
        <f t="shared" si="41"/>
        <v>29312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8">
        <f t="shared" si="41"/>
        <v>4518.5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8">
        <f t="shared" si="41"/>
        <v>3905.5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8">
        <f t="shared" si="41"/>
        <v>13817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8">
        <f t="shared" si="41"/>
        <v>6245.5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8">
        <f t="shared" si="41"/>
        <v>1005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8">
        <f t="shared" si="41"/>
        <v>6287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8">
        <f t="shared" si="41"/>
        <v>2834.5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8">
        <f t="shared" si="41"/>
        <v>88320.5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8">
        <f t="shared" si="41"/>
        <v>38528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8">
        <f t="shared" si="41"/>
        <v>60100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8">
        <f t="shared" si="41"/>
        <v>57558.5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8">
        <f t="shared" si="41"/>
        <v>1251.5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8">
        <f t="shared" si="41"/>
        <v>29234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8">
        <f t="shared" si="41"/>
        <v>6130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8">
        <f t="shared" si="41"/>
        <v>59692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8">
        <f t="shared" si="41"/>
        <v>2271.5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8">
        <f t="shared" si="41"/>
        <v>9047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8">
        <f t="shared" si="41"/>
        <v>7437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8">
        <f t="shared" si="41"/>
        <v>72388.5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8">
        <f t="shared" si="41"/>
        <v>80347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8">
        <f t="shared" si="41"/>
        <v>4106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8">
        <f t="shared" si="41"/>
        <v>4195.5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8">
        <f t="shared" si="41"/>
        <v>3855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8">
        <f t="shared" si="41"/>
        <v>47713.5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8">
        <f t="shared" si="41"/>
        <v>7257.5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8">
        <f t="shared" si="41"/>
        <v>7124.5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8">
        <f t="shared" si="41"/>
        <v>6312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8">
        <f t="shared" si="41"/>
        <v>3708.5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8">
        <f t="shared" si="41"/>
        <v>4174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8">
        <f t="shared" si="41"/>
        <v>3678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8">
        <f t="shared" si="41"/>
        <v>2757.5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8">
        <f t="shared" si="41"/>
        <v>58572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8">
        <f t="shared" si="41"/>
        <v>3867.5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8">
        <f t="shared" si="41"/>
        <v>6259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8">
        <f t="shared" si="41"/>
        <v>48888.5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8">
        <f t="shared" si="41"/>
        <v>102127.5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8">
        <f t="shared" si="41"/>
        <v>95475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8">
        <f t="shared" si="41"/>
        <v>3150.5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8">
        <f t="shared" si="41"/>
        <v>2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8">
        <f t="shared" si="41"/>
        <v>45917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8">
        <f t="shared" si="41"/>
        <v>2396.5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8">
        <f t="shared" si="41"/>
        <v>99883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8">
        <f t="shared" si="41"/>
        <v>5399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8">
        <f t="shared" ref="I707:I770" si="45">AVERAGE(E707,H707)</f>
        <v>85036.5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(((L707/60)/60)/24+DATE(1970,1,1))</f>
        <v>41619.25</v>
      </c>
      <c r="O707" s="7">
        <f t="shared" ref="O707:O770" si="47">(((M707/60)/60)/24+DATE(1970,1,1))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8">
        <f t="shared" si="45"/>
        <v>69965.5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8">
        <f t="shared" si="45"/>
        <v>5873.5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8">
        <f t="shared" si="45"/>
        <v>6078.5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8">
        <f t="shared" si="45"/>
        <v>7070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8">
        <f t="shared" si="45"/>
        <v>3241.5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8">
        <f t="shared" si="45"/>
        <v>637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8">
        <f t="shared" si="45"/>
        <v>7463.5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8">
        <f t="shared" si="45"/>
        <v>5638.5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8">
        <f t="shared" si="45"/>
        <v>91910.5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8">
        <f t="shared" si="45"/>
        <v>14763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8">
        <f t="shared" si="45"/>
        <v>5255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8">
        <f t="shared" si="45"/>
        <v>7211.5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8">
        <f t="shared" si="45"/>
        <v>4307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8">
        <f t="shared" si="45"/>
        <v>5340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8">
        <f t="shared" si="45"/>
        <v>1632.5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8">
        <f t="shared" si="45"/>
        <v>2744.5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8">
        <f t="shared" si="45"/>
        <v>39471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8">
        <f t="shared" si="45"/>
        <v>6697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8">
        <f t="shared" si="45"/>
        <v>5691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8">
        <f t="shared" si="45"/>
        <v>49482.5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8">
        <f t="shared" si="45"/>
        <v>24375.5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8">
        <f t="shared" si="45"/>
        <v>7433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8">
        <f t="shared" si="45"/>
        <v>372.5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8">
        <f t="shared" si="45"/>
        <v>5259.5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8">
        <f t="shared" si="45"/>
        <v>59959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8">
        <f t="shared" si="45"/>
        <v>3719.5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8">
        <f t="shared" si="45"/>
        <v>54371.5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8">
        <f t="shared" si="45"/>
        <v>42123.5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8">
        <f t="shared" si="45"/>
        <v>6970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8">
        <f t="shared" si="45"/>
        <v>66697.5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8">
        <f t="shared" si="45"/>
        <v>1281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8">
        <f t="shared" si="45"/>
        <v>2604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8">
        <f t="shared" si="45"/>
        <v>786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8">
        <f t="shared" si="45"/>
        <v>3145.5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8">
        <f t="shared" si="45"/>
        <v>804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8">
        <f t="shared" si="45"/>
        <v>7140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8">
        <f t="shared" si="45"/>
        <v>6817.5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8">
        <f t="shared" si="45"/>
        <v>260.5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8">
        <f t="shared" si="45"/>
        <v>7190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8">
        <f t="shared" si="45"/>
        <v>1062.5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8">
        <f t="shared" si="45"/>
        <v>60984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8">
        <f t="shared" si="45"/>
        <v>5747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8">
        <f t="shared" si="45"/>
        <v>34375.5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8">
        <f t="shared" si="45"/>
        <v>6946.5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8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8">
        <f t="shared" si="45"/>
        <v>4316.5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8">
        <f t="shared" si="45"/>
        <v>2738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8">
        <f t="shared" si="45"/>
        <v>6101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8">
        <f t="shared" si="45"/>
        <v>60904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8">
        <f t="shared" si="45"/>
        <v>3892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8">
        <f t="shared" si="45"/>
        <v>5092.5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8">
        <f t="shared" si="45"/>
        <v>2905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8">
        <f t="shared" si="45"/>
        <v>84261.5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8">
        <f t="shared" si="45"/>
        <v>57944.5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8">
        <f t="shared" si="45"/>
        <v>8401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8">
        <f t="shared" si="45"/>
        <v>7293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8">
        <f t="shared" si="45"/>
        <v>3152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8">
        <f t="shared" si="45"/>
        <v>3286.5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8">
        <f t="shared" si="45"/>
        <v>4079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8">
        <f t="shared" si="45"/>
        <v>4161.5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8">
        <f t="shared" si="45"/>
        <v>6950.5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8">
        <f t="shared" si="45"/>
        <v>27942.5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8">
        <f t="shared" si="45"/>
        <v>5619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8">
        <f t="shared" ref="I771:I834" si="49">AVERAGE(E771,H771)</f>
        <v>56258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(((L771/60)/60)/24+DATE(1970,1,1))</f>
        <v>41501.208333333336</v>
      </c>
      <c r="O771" s="7">
        <f t="shared" ref="O771:O834" si="51">(((M771/60)/60)/24+DATE(1970,1,1))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8">
        <f t="shared" si="49"/>
        <v>5929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8">
        <f t="shared" si="49"/>
        <v>1397.5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8">
        <f t="shared" si="49"/>
        <v>87362.5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8">
        <f t="shared" si="49"/>
        <v>51769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8">
        <f t="shared" si="49"/>
        <v>3426.5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8">
        <f t="shared" si="49"/>
        <v>489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8">
        <f t="shared" si="49"/>
        <v>37412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8">
        <f t="shared" si="49"/>
        <v>23331.5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8">
        <f t="shared" si="49"/>
        <v>5208.5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8">
        <f t="shared" si="49"/>
        <v>44062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8">
        <f t="shared" si="49"/>
        <v>2792.5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8">
        <f t="shared" si="49"/>
        <v>2235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8">
        <f t="shared" si="49"/>
        <v>5571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8">
        <f t="shared" si="49"/>
        <v>5294.5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8">
        <f t="shared" si="49"/>
        <v>52921.5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8">
        <f t="shared" si="49"/>
        <v>6533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8">
        <f t="shared" si="49"/>
        <v>5576.5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8">
        <f t="shared" si="49"/>
        <v>30926.5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8">
        <f t="shared" si="49"/>
        <v>1602.5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8">
        <f t="shared" si="49"/>
        <v>1698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8">
        <f t="shared" si="49"/>
        <v>28943.5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8">
        <f t="shared" si="49"/>
        <v>273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8">
        <f t="shared" si="49"/>
        <v>343.5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8">
        <f t="shared" si="49"/>
        <v>6613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8">
        <f t="shared" si="49"/>
        <v>4193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8">
        <f t="shared" si="49"/>
        <v>526.5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8">
        <f t="shared" si="49"/>
        <v>2176.5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8">
        <f t="shared" si="49"/>
        <v>4258.5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8">
        <f t="shared" si="49"/>
        <v>3264.5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8">
        <f t="shared" si="49"/>
        <v>37373.5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8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8">
        <f t="shared" si="49"/>
        <v>2386.5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8">
        <f t="shared" si="49"/>
        <v>6179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8">
        <f t="shared" si="49"/>
        <v>3380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8">
        <f t="shared" si="49"/>
        <v>3602.5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8">
        <f t="shared" si="49"/>
        <v>2499.5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8">
        <f t="shared" si="49"/>
        <v>4169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8">
        <f t="shared" si="49"/>
        <v>945.5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8">
        <f t="shared" si="49"/>
        <v>801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8">
        <f t="shared" si="49"/>
        <v>45322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8">
        <f t="shared" si="49"/>
        <v>6290.5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8">
        <f t="shared" si="49"/>
        <v>35999.5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8">
        <f t="shared" si="49"/>
        <v>68722.5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8">
        <f t="shared" si="49"/>
        <v>3864.5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8">
        <f t="shared" si="49"/>
        <v>1493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8">
        <f t="shared" si="49"/>
        <v>5952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8">
        <f t="shared" si="49"/>
        <v>7141.5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8">
        <f t="shared" si="49"/>
        <v>95840.5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8">
        <f t="shared" si="49"/>
        <v>3866.5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8">
        <f t="shared" si="49"/>
        <v>2278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8">
        <f t="shared" si="49"/>
        <v>6144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8">
        <f t="shared" si="49"/>
        <v>7241.5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8">
        <f t="shared" si="49"/>
        <v>95541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8">
        <f t="shared" si="49"/>
        <v>7446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8">
        <f t="shared" si="49"/>
        <v>54398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8">
        <f t="shared" si="49"/>
        <v>7053.5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8">
        <f t="shared" si="49"/>
        <v>6495.5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8">
        <f t="shared" si="49"/>
        <v>3108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8">
        <f t="shared" si="49"/>
        <v>2484.5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8">
        <f t="shared" si="49"/>
        <v>2541.5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8">
        <f t="shared" si="49"/>
        <v>723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8">
        <f t="shared" si="49"/>
        <v>55025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8">
        <f t="shared" si="49"/>
        <v>68726.5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8">
        <f t="shared" ref="I835:I898" si="53">AVERAGE(E835,H835)</f>
        <v>5444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(((L835/60)/60)/24+DATE(1970,1,1))</f>
        <v>40588.25</v>
      </c>
      <c r="O835" s="7">
        <f t="shared" ref="O835:O898" si="55">(((M835/60)/60)/24+DATE(1970,1,1))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8">
        <f t="shared" si="53"/>
        <v>5673.5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8">
        <f t="shared" si="53"/>
        <v>39556.5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8">
        <f t="shared" si="53"/>
        <v>3090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8">
        <f t="shared" si="53"/>
        <v>76378.5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8">
        <f t="shared" si="53"/>
        <v>4575.5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8">
        <f t="shared" si="53"/>
        <v>7400.5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8">
        <f t="shared" si="53"/>
        <v>60058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8">
        <f t="shared" si="53"/>
        <v>6573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8">
        <f t="shared" si="53"/>
        <v>4289.5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8">
        <f t="shared" si="53"/>
        <v>1368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8">
        <f t="shared" si="53"/>
        <v>4420.5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8">
        <f t="shared" si="53"/>
        <v>69720.5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8">
        <f t="shared" si="53"/>
        <v>2566.5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8">
        <f t="shared" si="53"/>
        <v>5642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8">
        <f t="shared" si="53"/>
        <v>5501.5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8">
        <f t="shared" si="53"/>
        <v>4612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8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8">
        <f t="shared" si="53"/>
        <v>6314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8">
        <f t="shared" si="53"/>
        <v>1268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8">
        <f t="shared" si="53"/>
        <v>56484.5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8">
        <f t="shared" si="53"/>
        <v>98485.5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8">
        <f t="shared" si="53"/>
        <v>12204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8">
        <f t="shared" si="53"/>
        <v>4358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8">
        <f t="shared" si="53"/>
        <v>3819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8">
        <f t="shared" si="53"/>
        <v>1406.5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8">
        <f t="shared" si="53"/>
        <v>1328.5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8">
        <f t="shared" si="53"/>
        <v>2549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8">
        <f t="shared" si="53"/>
        <v>4740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8">
        <f t="shared" si="53"/>
        <v>3322.5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8">
        <f t="shared" si="53"/>
        <v>2816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8">
        <f t="shared" si="53"/>
        <v>7363.5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8">
        <f t="shared" si="53"/>
        <v>76893.5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8">
        <f t="shared" si="53"/>
        <v>39971.5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8">
        <f t="shared" si="53"/>
        <v>4048.5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8">
        <f t="shared" si="53"/>
        <v>6532.5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8">
        <f t="shared" si="53"/>
        <v>19451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8">
        <f t="shared" si="53"/>
        <v>3520.5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8">
        <f t="shared" si="53"/>
        <v>98616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8">
        <f t="shared" si="53"/>
        <v>4036.5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8">
        <f t="shared" si="53"/>
        <v>40577.5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8">
        <f t="shared" si="53"/>
        <v>71913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8">
        <f t="shared" si="53"/>
        <v>2766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8">
        <f t="shared" si="53"/>
        <v>1084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8">
        <f t="shared" si="53"/>
        <v>63928.5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8">
        <f t="shared" si="53"/>
        <v>512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8">
        <f t="shared" si="53"/>
        <v>2745.5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8">
        <f t="shared" si="53"/>
        <v>97757.5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8">
        <f t="shared" si="53"/>
        <v>16058.5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8">
        <f t="shared" si="53"/>
        <v>1520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8">
        <f t="shared" si="53"/>
        <v>4141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8">
        <f t="shared" si="53"/>
        <v>55630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8">
        <f t="shared" si="53"/>
        <v>1090.5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8">
        <f t="shared" si="53"/>
        <v>64785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8">
        <f t="shared" si="53"/>
        <v>1160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8">
        <f t="shared" si="53"/>
        <v>6232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8">
        <f t="shared" si="53"/>
        <v>4815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8">
        <f t="shared" si="53"/>
        <v>78659.5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8">
        <f t="shared" si="53"/>
        <v>3961.5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8">
        <f t="shared" si="53"/>
        <v>7008.5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8">
        <f t="shared" si="53"/>
        <v>5484.5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8">
        <f t="shared" si="53"/>
        <v>1632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8">
        <f t="shared" si="53"/>
        <v>5607.5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8">
        <f t="shared" si="53"/>
        <v>77399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8">
        <f t="shared" ref="I899:I962" si="57">AVERAGE(E899,H899)</f>
        <v>1232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(((L899/60)/60)/24+DATE(1970,1,1))</f>
        <v>43583.208333333328</v>
      </c>
      <c r="O899" s="7">
        <f t="shared" ref="O899:O962" si="59">(((M899/60)/60)/24+DATE(1970,1,1))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8">
        <f t="shared" si="57"/>
        <v>47606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8">
        <f t="shared" si="57"/>
        <v>6371.5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8">
        <f t="shared" si="57"/>
        <v>1.5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8">
        <f t="shared" si="57"/>
        <v>4452.5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8">
        <f t="shared" si="57"/>
        <v>1822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8">
        <f t="shared" si="57"/>
        <v>361.5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8">
        <f t="shared" si="57"/>
        <v>405.5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8">
        <f t="shared" si="57"/>
        <v>6595.5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8">
        <f t="shared" si="57"/>
        <v>4577.5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8">
        <f t="shared" si="57"/>
        <v>942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8">
        <f t="shared" si="57"/>
        <v>62942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8">
        <f t="shared" si="57"/>
        <v>4350.5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8">
        <f t="shared" si="57"/>
        <v>15255.5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8">
        <f t="shared" si="57"/>
        <v>6000.5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8">
        <f t="shared" si="57"/>
        <v>7244.5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8">
        <f t="shared" si="57"/>
        <v>18029.5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8">
        <f t="shared" si="57"/>
        <v>1908.5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8">
        <f t="shared" si="57"/>
        <v>98901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8">
        <f t="shared" si="57"/>
        <v>697.5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8">
        <f t="shared" si="57"/>
        <v>1062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8">
        <f t="shared" si="57"/>
        <v>4588.5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8">
        <f t="shared" si="57"/>
        <v>10570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8">
        <f t="shared" si="57"/>
        <v>4965.5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8">
        <f t="shared" si="57"/>
        <v>624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8">
        <f t="shared" si="57"/>
        <v>46350.5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8">
        <f t="shared" si="57"/>
        <v>2042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8">
        <f t="shared" si="57"/>
        <v>97290.5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8">
        <f t="shared" si="57"/>
        <v>3393.5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8">
        <f t="shared" si="57"/>
        <v>796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8">
        <f t="shared" si="57"/>
        <v>1669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8">
        <f t="shared" si="57"/>
        <v>100081.5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8">
        <f t="shared" si="57"/>
        <v>6068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8">
        <f t="shared" si="57"/>
        <v>2007.5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8">
        <f t="shared" si="57"/>
        <v>2920.5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8">
        <f t="shared" si="57"/>
        <v>2513.5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8">
        <f t="shared" si="57"/>
        <v>88458.5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8">
        <f t="shared" si="57"/>
        <v>5692.5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8">
        <f t="shared" si="57"/>
        <v>5072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8">
        <f t="shared" si="57"/>
        <v>855.5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8">
        <f t="shared" si="57"/>
        <v>42933.5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8">
        <f t="shared" si="57"/>
        <v>5094.5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8">
        <f t="shared" si="57"/>
        <v>1953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8">
        <f t="shared" si="57"/>
        <v>3113.5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8">
        <f t="shared" si="57"/>
        <v>2846.5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8">
        <f t="shared" si="57"/>
        <v>3136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8">
        <f t="shared" si="57"/>
        <v>6041.5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8">
        <f t="shared" si="57"/>
        <v>4202.5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8">
        <f t="shared" si="57"/>
        <v>28748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8">
        <f t="shared" si="57"/>
        <v>7709.5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8">
        <f t="shared" si="57"/>
        <v>487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8">
        <f t="shared" si="57"/>
        <v>3039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8">
        <f t="shared" si="57"/>
        <v>4861.5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8">
        <f t="shared" si="57"/>
        <v>3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8">
        <f t="shared" si="57"/>
        <v>80307.5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8">
        <f t="shared" si="57"/>
        <v>52126.5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8">
        <f t="shared" si="57"/>
        <v>1000.5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8">
        <f t="shared" si="57"/>
        <v>78966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8">
        <f t="shared" si="57"/>
        <v>3921.5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8">
        <f t="shared" si="57"/>
        <v>18264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8">
        <f t="shared" si="57"/>
        <v>6282.5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8">
        <f t="shared" si="57"/>
        <v>4096.5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8">
        <f t="shared" si="57"/>
        <v>3380.5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8">
        <f t="shared" si="57"/>
        <v>2366.5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8">
        <f t="shared" ref="I963:I1001" si="61">AVERAGE(E963,H963)</f>
        <v>3477.5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(((L963/60)/60)/24+DATE(1970,1,1))</f>
        <v>40591.25</v>
      </c>
      <c r="O963" s="7">
        <f t="shared" ref="O963:O1001" si="63">(((M963/60)/60)/24+DATE(1970,1,1))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8">
        <f t="shared" si="61"/>
        <v>5461.5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8">
        <f t="shared" si="61"/>
        <v>2555.5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8">
        <f t="shared" si="61"/>
        <v>6659.5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8">
        <f t="shared" si="61"/>
        <v>4354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8">
        <f t="shared" si="61"/>
        <v>6856.5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8">
        <f t="shared" si="61"/>
        <v>61355.5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8">
        <f t="shared" si="61"/>
        <v>4115.5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8">
        <f t="shared" si="61"/>
        <v>4321.5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8">
        <f t="shared" si="61"/>
        <v>29126.5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8">
        <f t="shared" si="61"/>
        <v>719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8">
        <f t="shared" si="61"/>
        <v>49602.5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8">
        <f t="shared" si="61"/>
        <v>13214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8">
        <f t="shared" si="61"/>
        <v>1511.5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8">
        <f t="shared" si="61"/>
        <v>4250.5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8">
        <f t="shared" si="61"/>
        <v>6513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8">
        <f t="shared" si="61"/>
        <v>2622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8">
        <f t="shared" si="61"/>
        <v>4366.5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8">
        <f t="shared" si="61"/>
        <v>43629.5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8">
        <f t="shared" si="61"/>
        <v>39686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8">
        <f t="shared" si="61"/>
        <v>6132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8">
        <f t="shared" si="61"/>
        <v>3095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8">
        <f t="shared" si="61"/>
        <v>95365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8">
        <f t="shared" si="61"/>
        <v>5145.5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8">
        <f t="shared" si="61"/>
        <v>59464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8">
        <f t="shared" si="61"/>
        <v>1618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8">
        <f t="shared" si="61"/>
        <v>6960.5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8">
        <f t="shared" si="61"/>
        <v>2481.5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8">
        <f t="shared" si="61"/>
        <v>6108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8">
        <f t="shared" si="61"/>
        <v>3451.5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8">
        <f t="shared" si="61"/>
        <v>5666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8">
        <f t="shared" si="61"/>
        <v>6677.5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8">
        <f t="shared" si="61"/>
        <v>3841.5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8">
        <f t="shared" si="61"/>
        <v>37457.5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8">
        <f t="shared" si="61"/>
        <v>77629.5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8">
        <f t="shared" si="61"/>
        <v>2463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8">
        <f t="shared" si="61"/>
        <v>2371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8">
        <f t="shared" si="61"/>
        <v>19098.5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8">
        <f t="shared" si="61"/>
        <v>31970.5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G1:G1001" xr:uid="{00000000-0001-0000-0000-000000000000}"/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92D050"/>
        <color theme="4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C823-F434-4730-967F-1840C6964ABC}">
  <dimension ref="A1:F14"/>
  <sheetViews>
    <sheetView workbookViewId="0">
      <selection activeCell="E43" sqref="E4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2047</v>
      </c>
    </row>
    <row r="3" spans="1:6" x14ac:dyDescent="0.35">
      <c r="A3" s="5" t="s">
        <v>2046</v>
      </c>
      <c r="B3" s="5" t="s">
        <v>2045</v>
      </c>
    </row>
    <row r="4" spans="1:6" x14ac:dyDescent="0.35">
      <c r="A4" s="5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6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6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6" t="s">
        <v>2038</v>
      </c>
      <c r="E8">
        <v>4</v>
      </c>
      <c r="F8">
        <v>4</v>
      </c>
    </row>
    <row r="9" spans="1:6" x14ac:dyDescent="0.35">
      <c r="A9" s="6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6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6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6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6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6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7296-D6DC-4DAC-B718-12D3CB428657}">
  <dimension ref="A1:F30"/>
  <sheetViews>
    <sheetView tabSelected="1" workbookViewId="0">
      <selection activeCell="F48" sqref="F4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2047</v>
      </c>
    </row>
    <row r="2" spans="1:6" x14ac:dyDescent="0.35">
      <c r="A2" s="5" t="s">
        <v>2031</v>
      </c>
      <c r="B2" t="s">
        <v>2047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6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2049</v>
      </c>
      <c r="E7">
        <v>4</v>
      </c>
      <c r="F7">
        <v>4</v>
      </c>
    </row>
    <row r="8" spans="1:6" x14ac:dyDescent="0.35">
      <c r="A8" s="6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2052</v>
      </c>
      <c r="C10">
        <v>8</v>
      </c>
      <c r="E10">
        <v>10</v>
      </c>
      <c r="F10">
        <v>18</v>
      </c>
    </row>
    <row r="11" spans="1:6" x14ac:dyDescent="0.35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2056</v>
      </c>
      <c r="C15">
        <v>3</v>
      </c>
      <c r="E15">
        <v>4</v>
      </c>
      <c r="F15">
        <v>7</v>
      </c>
    </row>
    <row r="16" spans="1:6" x14ac:dyDescent="0.3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2061</v>
      </c>
      <c r="C20">
        <v>4</v>
      </c>
      <c r="E20">
        <v>4</v>
      </c>
      <c r="F20">
        <v>8</v>
      </c>
    </row>
    <row r="21" spans="1:6" x14ac:dyDescent="0.3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2063</v>
      </c>
      <c r="C22">
        <v>9</v>
      </c>
      <c r="E22">
        <v>5</v>
      </c>
      <c r="F22">
        <v>14</v>
      </c>
    </row>
    <row r="23" spans="1:6" x14ac:dyDescent="0.3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2066</v>
      </c>
      <c r="C25">
        <v>7</v>
      </c>
      <c r="E25">
        <v>14</v>
      </c>
      <c r="F25">
        <v>21</v>
      </c>
    </row>
    <row r="26" spans="1:6" x14ac:dyDescent="0.3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2070</v>
      </c>
      <c r="E29">
        <v>3</v>
      </c>
      <c r="F29">
        <v>3</v>
      </c>
    </row>
    <row r="30" spans="1:6" x14ac:dyDescent="0.35">
      <c r="A30" s="6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8BEE-C570-46F1-93FC-98CC25591171}">
  <dimension ref="A1:E18"/>
  <sheetViews>
    <sheetView workbookViewId="0">
      <selection activeCell="B3" sqref="B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  <col min="7" max="8" width="13.5" bestFit="1" customWidth="1"/>
    <col min="9" max="9" width="12.4140625" bestFit="1" customWidth="1"/>
    <col min="10" max="11" width="13.5" bestFit="1" customWidth="1"/>
    <col min="12" max="13" width="14.5" bestFit="1" customWidth="1"/>
    <col min="14" max="14" width="13.5" bestFit="1" customWidth="1"/>
    <col min="15" max="15" width="14.5" bestFit="1" customWidth="1"/>
    <col min="16" max="16" width="13.5" bestFit="1" customWidth="1"/>
    <col min="17" max="17" width="12.4140625" bestFit="1" customWidth="1"/>
    <col min="18" max="21" width="13.5" bestFit="1" customWidth="1"/>
    <col min="22" max="22" width="12.4140625" bestFit="1" customWidth="1"/>
    <col min="23" max="24" width="13.5" bestFit="1" customWidth="1"/>
    <col min="25" max="25" width="14.5" bestFit="1" customWidth="1"/>
    <col min="26" max="31" width="13.5" bestFit="1" customWidth="1"/>
    <col min="32" max="32" width="12.4140625" bestFit="1" customWidth="1"/>
    <col min="33" max="33" width="14.5" bestFit="1" customWidth="1"/>
    <col min="34" max="34" width="13.5" bestFit="1" customWidth="1"/>
    <col min="35" max="35" width="12.4140625" bestFit="1" customWidth="1"/>
    <col min="36" max="38" width="13.5" bestFit="1" customWidth="1"/>
    <col min="39" max="40" width="14.5" bestFit="1" customWidth="1"/>
    <col min="41" max="41" width="12.4140625" bestFit="1" customWidth="1"/>
    <col min="42" max="42" width="13.5" bestFit="1" customWidth="1"/>
    <col min="43" max="43" width="12.4140625" bestFit="1" customWidth="1"/>
    <col min="44" max="44" width="14.5" bestFit="1" customWidth="1"/>
    <col min="45" max="46" width="13.5" bestFit="1" customWidth="1"/>
    <col min="47" max="47" width="12.4140625" bestFit="1" customWidth="1"/>
    <col min="48" max="48" width="13.5" bestFit="1" customWidth="1"/>
    <col min="49" max="49" width="12.4140625" bestFit="1" customWidth="1"/>
    <col min="50" max="50" width="14.5" bestFit="1" customWidth="1"/>
    <col min="51" max="51" width="13.5" bestFit="1" customWidth="1"/>
    <col min="52" max="52" width="12.4140625" bestFit="1" customWidth="1"/>
    <col min="53" max="53" width="13.5" bestFit="1" customWidth="1"/>
    <col min="54" max="54" width="12.4140625" bestFit="1" customWidth="1"/>
    <col min="55" max="56" width="13.5" bestFit="1" customWidth="1"/>
    <col min="57" max="57" width="12.4140625" bestFit="1" customWidth="1"/>
    <col min="58" max="59" width="13.5" bestFit="1" customWidth="1"/>
    <col min="60" max="60" width="12.4140625" bestFit="1" customWidth="1"/>
    <col min="61" max="62" width="13.5" bestFit="1" customWidth="1"/>
    <col min="63" max="63" width="12.4140625" bestFit="1" customWidth="1"/>
    <col min="64" max="70" width="13.5" bestFit="1" customWidth="1"/>
    <col min="71" max="72" width="12.4140625" bestFit="1" customWidth="1"/>
    <col min="73" max="73" width="13.5" bestFit="1" customWidth="1"/>
    <col min="74" max="75" width="12.4140625" bestFit="1" customWidth="1"/>
    <col min="76" max="78" width="13.5" bestFit="1" customWidth="1"/>
    <col min="79" max="79" width="12.4140625" bestFit="1" customWidth="1"/>
    <col min="80" max="83" width="13.5" bestFit="1" customWidth="1"/>
    <col min="84" max="88" width="14.5" bestFit="1" customWidth="1"/>
    <col min="89" max="91" width="12.4140625" bestFit="1" customWidth="1"/>
    <col min="92" max="95" width="13.5" bestFit="1" customWidth="1"/>
    <col min="96" max="96" width="12.4140625" bestFit="1" customWidth="1"/>
    <col min="97" max="98" width="13.5" bestFit="1" customWidth="1"/>
    <col min="99" max="104" width="12.4140625" bestFit="1" customWidth="1"/>
    <col min="105" max="107" width="13.5" bestFit="1" customWidth="1"/>
    <col min="108" max="110" width="12.4140625" bestFit="1" customWidth="1"/>
    <col min="111" max="115" width="13.5" bestFit="1" customWidth="1"/>
    <col min="116" max="116" width="12.4140625" bestFit="1" customWidth="1"/>
    <col min="117" max="121" width="13.5" bestFit="1" customWidth="1"/>
    <col min="122" max="124" width="14.5" bestFit="1" customWidth="1"/>
    <col min="125" max="125" width="13.5" bestFit="1" customWidth="1"/>
    <col min="126" max="128" width="14.5" bestFit="1" customWidth="1"/>
    <col min="129" max="129" width="12.4140625" bestFit="1" customWidth="1"/>
    <col min="130" max="135" width="13.5" bestFit="1" customWidth="1"/>
    <col min="136" max="136" width="12.4140625" bestFit="1" customWidth="1"/>
    <col min="137" max="141" width="13.5" bestFit="1" customWidth="1"/>
    <col min="142" max="142" width="12.4140625" bestFit="1" customWidth="1"/>
    <col min="143" max="144" width="13.5" bestFit="1" customWidth="1"/>
    <col min="145" max="147" width="12.4140625" bestFit="1" customWidth="1"/>
    <col min="148" max="150" width="13.5" bestFit="1" customWidth="1"/>
    <col min="151" max="151" width="12.4140625" bestFit="1" customWidth="1"/>
    <col min="152" max="152" width="13.5" bestFit="1" customWidth="1"/>
    <col min="153" max="153" width="12.4140625" bestFit="1" customWidth="1"/>
    <col min="154" max="156" width="13.5" bestFit="1" customWidth="1"/>
    <col min="157" max="158" width="14.5" bestFit="1" customWidth="1"/>
    <col min="159" max="159" width="13.5" bestFit="1" customWidth="1"/>
    <col min="160" max="160" width="14.5" bestFit="1" customWidth="1"/>
    <col min="161" max="161" width="12.4140625" bestFit="1" customWidth="1"/>
    <col min="162" max="163" width="13.5" bestFit="1" customWidth="1"/>
    <col min="164" max="166" width="12.4140625" bestFit="1" customWidth="1"/>
    <col min="167" max="168" width="13.5" bestFit="1" customWidth="1"/>
    <col min="169" max="169" width="12.4140625" bestFit="1" customWidth="1"/>
    <col min="170" max="170" width="13.5" bestFit="1" customWidth="1"/>
    <col min="171" max="172" width="12.4140625" bestFit="1" customWidth="1"/>
    <col min="173" max="173" width="13.5" bestFit="1" customWidth="1"/>
    <col min="174" max="174" width="12.4140625" bestFit="1" customWidth="1"/>
    <col min="175" max="178" width="13.5" bestFit="1" customWidth="1"/>
    <col min="179" max="180" width="12.4140625" bestFit="1" customWidth="1"/>
    <col min="181" max="187" width="13.5" bestFit="1" customWidth="1"/>
    <col min="188" max="192" width="14.5" bestFit="1" customWidth="1"/>
    <col min="193" max="193" width="13.5" bestFit="1" customWidth="1"/>
    <col min="194" max="195" width="14.5" bestFit="1" customWidth="1"/>
    <col min="196" max="201" width="13.5" bestFit="1" customWidth="1"/>
    <col min="202" max="203" width="12.4140625" bestFit="1" customWidth="1"/>
    <col min="204" max="209" width="13.5" bestFit="1" customWidth="1"/>
    <col min="210" max="210" width="12.4140625" bestFit="1" customWidth="1"/>
    <col min="211" max="212" width="13.5" bestFit="1" customWidth="1"/>
    <col min="213" max="213" width="12.4140625" bestFit="1" customWidth="1"/>
    <col min="214" max="214" width="13.5" bestFit="1" customWidth="1"/>
    <col min="215" max="215" width="12.4140625" bestFit="1" customWidth="1"/>
    <col min="216" max="218" width="13.5" bestFit="1" customWidth="1"/>
    <col min="219" max="220" width="14.5" bestFit="1" customWidth="1"/>
    <col min="221" max="222" width="13.5" bestFit="1" customWidth="1"/>
    <col min="223" max="225" width="14.5" bestFit="1" customWidth="1"/>
    <col min="226" max="226" width="13.5" bestFit="1" customWidth="1"/>
    <col min="227" max="230" width="14.5" bestFit="1" customWidth="1"/>
    <col min="231" max="231" width="12.4140625" bestFit="1" customWidth="1"/>
    <col min="232" max="232" width="13.5" bestFit="1" customWidth="1"/>
    <col min="233" max="233" width="12.4140625" bestFit="1" customWidth="1"/>
    <col min="234" max="236" width="13.5" bestFit="1" customWidth="1"/>
    <col min="237" max="237" width="12.4140625" bestFit="1" customWidth="1"/>
    <col min="238" max="241" width="13.5" bestFit="1" customWidth="1"/>
    <col min="242" max="242" width="12.4140625" bestFit="1" customWidth="1"/>
    <col min="243" max="245" width="13.5" bestFit="1" customWidth="1"/>
    <col min="246" max="248" width="12.4140625" bestFit="1" customWidth="1"/>
    <col min="249" max="260" width="13.5" bestFit="1" customWidth="1"/>
    <col min="261" max="263" width="14.5" bestFit="1" customWidth="1"/>
    <col min="264" max="264" width="13.5" bestFit="1" customWidth="1"/>
    <col min="265" max="269" width="14.5" bestFit="1" customWidth="1"/>
    <col min="270" max="271" width="12.4140625" bestFit="1" customWidth="1"/>
    <col min="272" max="275" width="13.5" bestFit="1" customWidth="1"/>
    <col min="276" max="277" width="12.4140625" bestFit="1" customWidth="1"/>
    <col min="278" max="279" width="13.5" bestFit="1" customWidth="1"/>
    <col min="280" max="281" width="12.4140625" bestFit="1" customWidth="1"/>
    <col min="282" max="290" width="13.5" bestFit="1" customWidth="1"/>
    <col min="291" max="291" width="12.4140625" bestFit="1" customWidth="1"/>
    <col min="292" max="294" width="13.5" bestFit="1" customWidth="1"/>
    <col min="295" max="295" width="12.4140625" bestFit="1" customWidth="1"/>
    <col min="296" max="297" width="13.5" bestFit="1" customWidth="1"/>
    <col min="298" max="298" width="12.4140625" bestFit="1" customWidth="1"/>
    <col min="299" max="299" width="14.5" bestFit="1" customWidth="1"/>
    <col min="300" max="301" width="13.5" bestFit="1" customWidth="1"/>
    <col min="302" max="304" width="14.5" bestFit="1" customWidth="1"/>
    <col min="305" max="305" width="13.5" bestFit="1" customWidth="1"/>
    <col min="306" max="307" width="14.5" bestFit="1" customWidth="1"/>
    <col min="308" max="308" width="12.4140625" bestFit="1" customWidth="1"/>
    <col min="309" max="311" width="13.5" bestFit="1" customWidth="1"/>
    <col min="312" max="312" width="12.4140625" bestFit="1" customWidth="1"/>
    <col min="313" max="319" width="13.5" bestFit="1" customWidth="1"/>
    <col min="320" max="320" width="12.4140625" bestFit="1" customWidth="1"/>
    <col min="321" max="325" width="13.5" bestFit="1" customWidth="1"/>
    <col min="326" max="328" width="14.5" bestFit="1" customWidth="1"/>
    <col min="329" max="330" width="13.5" bestFit="1" customWidth="1"/>
    <col min="331" max="334" width="14.5" bestFit="1" customWidth="1"/>
    <col min="335" max="335" width="12.4140625" bestFit="1" customWidth="1"/>
    <col min="336" max="337" width="13.5" bestFit="1" customWidth="1"/>
    <col min="338" max="340" width="12.4140625" bestFit="1" customWidth="1"/>
    <col min="341" max="341" width="13.5" bestFit="1" customWidth="1"/>
    <col min="342" max="342" width="12.4140625" bestFit="1" customWidth="1"/>
    <col min="343" max="344" width="13.5" bestFit="1" customWidth="1"/>
    <col min="345" max="346" width="12.4140625" bestFit="1" customWidth="1"/>
    <col min="347" max="351" width="13.5" bestFit="1" customWidth="1"/>
    <col min="352" max="352" width="12.4140625" bestFit="1" customWidth="1"/>
    <col min="353" max="353" width="13.5" bestFit="1" customWidth="1"/>
    <col min="354" max="354" width="12.4140625" bestFit="1" customWidth="1"/>
    <col min="355" max="358" width="13.5" bestFit="1" customWidth="1"/>
    <col min="359" max="359" width="12.4140625" bestFit="1" customWidth="1"/>
    <col min="360" max="362" width="13.5" bestFit="1" customWidth="1"/>
    <col min="363" max="363" width="14.5" bestFit="1" customWidth="1"/>
    <col min="364" max="365" width="13.5" bestFit="1" customWidth="1"/>
    <col min="366" max="367" width="14.5" bestFit="1" customWidth="1"/>
    <col min="368" max="373" width="13.5" bestFit="1" customWidth="1"/>
    <col min="374" max="374" width="12.4140625" bestFit="1" customWidth="1"/>
    <col min="375" max="380" width="13.5" bestFit="1" customWidth="1"/>
    <col min="381" max="381" width="12.4140625" bestFit="1" customWidth="1"/>
    <col min="382" max="383" width="13.5" bestFit="1" customWidth="1"/>
    <col min="384" max="386" width="12.4140625" bestFit="1" customWidth="1"/>
    <col min="387" max="388" width="13.5" bestFit="1" customWidth="1"/>
    <col min="389" max="389" width="12.4140625" bestFit="1" customWidth="1"/>
    <col min="390" max="392" width="13.5" bestFit="1" customWidth="1"/>
    <col min="393" max="399" width="14.5" bestFit="1" customWidth="1"/>
    <col min="400" max="401" width="13.5" bestFit="1" customWidth="1"/>
    <col min="402" max="402" width="12.4140625" bestFit="1" customWidth="1"/>
    <col min="403" max="403" width="13.5" bestFit="1" customWidth="1"/>
    <col min="404" max="404" width="12.4140625" bestFit="1" customWidth="1"/>
    <col min="405" max="405" width="14.5" bestFit="1" customWidth="1"/>
    <col min="406" max="406" width="13.5" bestFit="1" customWidth="1"/>
    <col min="407" max="407" width="14.5" bestFit="1" customWidth="1"/>
    <col min="408" max="410" width="13.5" bestFit="1" customWidth="1"/>
    <col min="411" max="411" width="12.4140625" bestFit="1" customWidth="1"/>
    <col min="412" max="412" width="14.5" bestFit="1" customWidth="1"/>
    <col min="413" max="414" width="13.5" bestFit="1" customWidth="1"/>
    <col min="415" max="415" width="14.5" bestFit="1" customWidth="1"/>
    <col min="416" max="416" width="12.4140625" bestFit="1" customWidth="1"/>
    <col min="417" max="418" width="13.5" bestFit="1" customWidth="1"/>
    <col min="419" max="420" width="12.4140625" bestFit="1" customWidth="1"/>
    <col min="421" max="426" width="13.5" bestFit="1" customWidth="1"/>
    <col min="427" max="427" width="12.4140625" bestFit="1" customWidth="1"/>
    <col min="428" max="433" width="13.5" bestFit="1" customWidth="1"/>
    <col min="434" max="435" width="12.4140625" bestFit="1" customWidth="1"/>
    <col min="436" max="443" width="13.5" bestFit="1" customWidth="1"/>
    <col min="444" max="444" width="12.4140625" bestFit="1" customWidth="1"/>
    <col min="445" max="448" width="13.5" bestFit="1" customWidth="1"/>
    <col min="449" max="450" width="12.4140625" bestFit="1" customWidth="1"/>
    <col min="451" max="454" width="13.5" bestFit="1" customWidth="1"/>
    <col min="455" max="455" width="12.4140625" bestFit="1" customWidth="1"/>
    <col min="456" max="458" width="13.5" bestFit="1" customWidth="1"/>
    <col min="459" max="462" width="14.5" bestFit="1" customWidth="1"/>
    <col min="463" max="464" width="13.5" bestFit="1" customWidth="1"/>
    <col min="465" max="467" width="14.5" bestFit="1" customWidth="1"/>
    <col min="468" max="468" width="13.5" bestFit="1" customWidth="1"/>
    <col min="469" max="470" width="14.5" bestFit="1" customWidth="1"/>
    <col min="471" max="472" width="12.4140625" bestFit="1" customWidth="1"/>
    <col min="473" max="481" width="13.5" bestFit="1" customWidth="1"/>
    <col min="482" max="482" width="12.4140625" bestFit="1" customWidth="1"/>
    <col min="483" max="484" width="13.5" bestFit="1" customWidth="1"/>
    <col min="485" max="486" width="12.4140625" bestFit="1" customWidth="1"/>
    <col min="487" max="492" width="13.5" bestFit="1" customWidth="1"/>
    <col min="493" max="494" width="12.4140625" bestFit="1" customWidth="1"/>
    <col min="495" max="496" width="13.5" bestFit="1" customWidth="1"/>
    <col min="497" max="498" width="12.4140625" bestFit="1" customWidth="1"/>
    <col min="499" max="502" width="13.5" bestFit="1" customWidth="1"/>
    <col min="503" max="503" width="12.4140625" bestFit="1" customWidth="1"/>
    <col min="504" max="508" width="13.5" bestFit="1" customWidth="1"/>
    <col min="509" max="517" width="14.5" bestFit="1" customWidth="1"/>
    <col min="518" max="519" width="13.5" bestFit="1" customWidth="1"/>
    <col min="520" max="522" width="14.5" bestFit="1" customWidth="1"/>
    <col min="523" max="524" width="12.4140625" bestFit="1" customWidth="1"/>
    <col min="525" max="527" width="13.5" bestFit="1" customWidth="1"/>
    <col min="528" max="528" width="12.4140625" bestFit="1" customWidth="1"/>
    <col min="529" max="530" width="13.5" bestFit="1" customWidth="1"/>
    <col min="531" max="531" width="12.4140625" bestFit="1" customWidth="1"/>
    <col min="532" max="535" width="13.5" bestFit="1" customWidth="1"/>
    <col min="536" max="537" width="12.4140625" bestFit="1" customWidth="1"/>
    <col min="538" max="539" width="13.5" bestFit="1" customWidth="1"/>
    <col min="540" max="540" width="12.4140625" bestFit="1" customWidth="1"/>
    <col min="541" max="547" width="13.5" bestFit="1" customWidth="1"/>
    <col min="548" max="549" width="12.4140625" bestFit="1" customWidth="1"/>
    <col min="550" max="554" width="13.5" bestFit="1" customWidth="1"/>
    <col min="555" max="559" width="14.5" bestFit="1" customWidth="1"/>
    <col min="560" max="560" width="13.5" bestFit="1" customWidth="1"/>
    <col min="561" max="561" width="14.5" bestFit="1" customWidth="1"/>
    <col min="562" max="562" width="12.4140625" bestFit="1" customWidth="1"/>
    <col min="563" max="563" width="13.5" bestFit="1" customWidth="1"/>
    <col min="564" max="566" width="12.4140625" bestFit="1" customWidth="1"/>
    <col min="567" max="569" width="13.5" bestFit="1" customWidth="1"/>
    <col min="570" max="571" width="12.4140625" bestFit="1" customWidth="1"/>
    <col min="572" max="573" width="13.5" bestFit="1" customWidth="1"/>
    <col min="574" max="575" width="12.4140625" bestFit="1" customWidth="1"/>
    <col min="576" max="583" width="13.5" bestFit="1" customWidth="1"/>
    <col min="584" max="584" width="12.4140625" bestFit="1" customWidth="1"/>
    <col min="585" max="588" width="13.5" bestFit="1" customWidth="1"/>
    <col min="589" max="590" width="12.4140625" bestFit="1" customWidth="1"/>
    <col min="591" max="594" width="13.5" bestFit="1" customWidth="1"/>
    <col min="595" max="604" width="14.5" bestFit="1" customWidth="1"/>
    <col min="605" max="606" width="12.4140625" bestFit="1" customWidth="1"/>
    <col min="607" max="617" width="13.5" bestFit="1" customWidth="1"/>
    <col min="618" max="619" width="12.4140625" bestFit="1" customWidth="1"/>
    <col min="620" max="623" width="13.5" bestFit="1" customWidth="1"/>
    <col min="624" max="625" width="12.4140625" bestFit="1" customWidth="1"/>
    <col min="626" max="627" width="13.5" bestFit="1" customWidth="1"/>
    <col min="628" max="629" width="12.4140625" bestFit="1" customWidth="1"/>
    <col min="630" max="632" width="13.5" bestFit="1" customWidth="1"/>
    <col min="633" max="634" width="12.4140625" bestFit="1" customWidth="1"/>
    <col min="635" max="640" width="13.5" bestFit="1" customWidth="1"/>
    <col min="641" max="641" width="12.4140625" bestFit="1" customWidth="1"/>
    <col min="642" max="643" width="13.5" bestFit="1" customWidth="1"/>
    <col min="644" max="644" width="12.4140625" bestFit="1" customWidth="1"/>
    <col min="645" max="652" width="13.5" bestFit="1" customWidth="1"/>
    <col min="653" max="659" width="14.5" bestFit="1" customWidth="1"/>
    <col min="660" max="661" width="12.4140625" bestFit="1" customWidth="1"/>
    <col min="662" max="669" width="13.5" bestFit="1" customWidth="1"/>
    <col min="670" max="670" width="12.4140625" bestFit="1" customWidth="1"/>
    <col min="671" max="675" width="13.5" bestFit="1" customWidth="1"/>
    <col min="676" max="676" width="12.4140625" bestFit="1" customWidth="1"/>
    <col min="677" max="680" width="13.5" bestFit="1" customWidth="1"/>
    <col min="681" max="682" width="12.4140625" bestFit="1" customWidth="1"/>
    <col min="683" max="687" width="13.5" bestFit="1" customWidth="1"/>
    <col min="688" max="688" width="12.4140625" bestFit="1" customWidth="1"/>
    <col min="689" max="691" width="13.5" bestFit="1" customWidth="1"/>
    <col min="692" max="692" width="12.4140625" bestFit="1" customWidth="1"/>
    <col min="693" max="694" width="13.5" bestFit="1" customWidth="1"/>
    <col min="695" max="695" width="12.4140625" bestFit="1" customWidth="1"/>
    <col min="696" max="701" width="13.5" bestFit="1" customWidth="1"/>
    <col min="702" max="705" width="14.5" bestFit="1" customWidth="1"/>
    <col min="706" max="706" width="13.5" bestFit="1" customWidth="1"/>
    <col min="707" max="707" width="14.5" bestFit="1" customWidth="1"/>
    <col min="708" max="710" width="12.4140625" bestFit="1" customWidth="1"/>
    <col min="711" max="711" width="13.5" bestFit="1" customWidth="1"/>
    <col min="712" max="712" width="12.4140625" bestFit="1" customWidth="1"/>
    <col min="713" max="717" width="13.5" bestFit="1" customWidth="1"/>
    <col min="718" max="720" width="12.4140625" bestFit="1" customWidth="1"/>
    <col min="721" max="724" width="13.5" bestFit="1" customWidth="1"/>
    <col min="725" max="726" width="12.4140625" bestFit="1" customWidth="1"/>
    <col min="727" max="731" width="13.5" bestFit="1" customWidth="1"/>
    <col min="732" max="733" width="12.4140625" bestFit="1" customWidth="1"/>
    <col min="734" max="735" width="13.5" bestFit="1" customWidth="1"/>
    <col min="736" max="738" width="12.4140625" bestFit="1" customWidth="1"/>
    <col min="739" max="745" width="13.5" bestFit="1" customWidth="1"/>
    <col min="746" max="748" width="14.5" bestFit="1" customWidth="1"/>
    <col min="749" max="749" width="13.5" bestFit="1" customWidth="1"/>
    <col min="750" max="754" width="14.5" bestFit="1" customWidth="1"/>
    <col min="755" max="763" width="13.5" bestFit="1" customWidth="1"/>
    <col min="764" max="765" width="12.4140625" bestFit="1" customWidth="1"/>
    <col min="766" max="772" width="13.5" bestFit="1" customWidth="1"/>
    <col min="773" max="774" width="12.4140625" bestFit="1" customWidth="1"/>
    <col min="775" max="779" width="13.5" bestFit="1" customWidth="1"/>
    <col min="780" max="780" width="12.4140625" bestFit="1" customWidth="1"/>
    <col min="781" max="792" width="13.5" bestFit="1" customWidth="1"/>
    <col min="793" max="793" width="12.4140625" bestFit="1" customWidth="1"/>
    <col min="794" max="797" width="13.5" bestFit="1" customWidth="1"/>
    <col min="798" max="799" width="12.4140625" bestFit="1" customWidth="1"/>
    <col min="800" max="804" width="13.5" bestFit="1" customWidth="1"/>
    <col min="805" max="805" width="14.5" bestFit="1" customWidth="1"/>
    <col min="806" max="808" width="13.5" bestFit="1" customWidth="1"/>
    <col min="809" max="813" width="14.5" bestFit="1" customWidth="1"/>
    <col min="814" max="814" width="13.5" bestFit="1" customWidth="1"/>
    <col min="815" max="818" width="14.5" bestFit="1" customWidth="1"/>
    <col min="819" max="820" width="12.4140625" bestFit="1" customWidth="1"/>
    <col min="821" max="827" width="13.5" bestFit="1" customWidth="1"/>
    <col min="828" max="829" width="12.4140625" bestFit="1" customWidth="1"/>
    <col min="830" max="831" width="13.5" bestFit="1" customWidth="1"/>
    <col min="832" max="832" width="12.4140625" bestFit="1" customWidth="1"/>
    <col min="833" max="834" width="13.5" bestFit="1" customWidth="1"/>
    <col min="835" max="837" width="12.4140625" bestFit="1" customWidth="1"/>
    <col min="838" max="840" width="13.5" bestFit="1" customWidth="1"/>
    <col min="841" max="842" width="12.4140625" bestFit="1" customWidth="1"/>
    <col min="843" max="856" width="13.5" bestFit="1" customWidth="1"/>
    <col min="857" max="857" width="12.4140625" bestFit="1" customWidth="1"/>
    <col min="858" max="863" width="13.5" bestFit="1" customWidth="1"/>
    <col min="864" max="865" width="14.5" bestFit="1" customWidth="1"/>
    <col min="866" max="866" width="13.5" bestFit="1" customWidth="1"/>
    <col min="867" max="869" width="14.5" bestFit="1" customWidth="1"/>
    <col min="870" max="871" width="13.5" bestFit="1" customWidth="1"/>
    <col min="872" max="873" width="14.5" bestFit="1" customWidth="1"/>
    <col min="874" max="874" width="12.4140625" bestFit="1" customWidth="1"/>
    <col min="875" max="882" width="13.5" bestFit="1" customWidth="1"/>
    <col min="883" max="884" width="12.4140625" bestFit="1" customWidth="1"/>
    <col min="885" max="887" width="13.5" bestFit="1" customWidth="1"/>
    <col min="888" max="888" width="12.4140625" bestFit="1" customWidth="1"/>
    <col min="889" max="893" width="13.5" bestFit="1" customWidth="1"/>
    <col min="894" max="896" width="12.4140625" bestFit="1" customWidth="1"/>
    <col min="897" max="902" width="13.5" bestFit="1" customWidth="1"/>
    <col min="903" max="904" width="12.4140625" bestFit="1" customWidth="1"/>
    <col min="905" max="910" width="13.5" bestFit="1" customWidth="1"/>
    <col min="911" max="912" width="12.4140625" bestFit="1" customWidth="1"/>
    <col min="913" max="914" width="13.5" bestFit="1" customWidth="1"/>
    <col min="915" max="917" width="12.4140625" bestFit="1" customWidth="1"/>
    <col min="918" max="919" width="13.5" bestFit="1" customWidth="1"/>
    <col min="920" max="931" width="14.5" bestFit="1" customWidth="1"/>
    <col min="932" max="933" width="13.5" bestFit="1" customWidth="1"/>
    <col min="934" max="936" width="14.5" bestFit="1" customWidth="1"/>
    <col min="937" max="937" width="10.58203125" bestFit="1" customWidth="1"/>
  </cols>
  <sheetData>
    <row r="1" spans="1:5" x14ac:dyDescent="0.35">
      <c r="A1" s="5" t="s">
        <v>2031</v>
      </c>
      <c r="B1" t="s" vm="1">
        <v>2085</v>
      </c>
    </row>
    <row r="2" spans="1:5" x14ac:dyDescent="0.35">
      <c r="A2" s="5" t="s">
        <v>2086</v>
      </c>
      <c r="B2" t="s" vm="2">
        <v>2085</v>
      </c>
    </row>
    <row r="4" spans="1:5" x14ac:dyDescent="0.35">
      <c r="A4" s="5" t="s">
        <v>2046</v>
      </c>
      <c r="B4" s="5" t="s">
        <v>2045</v>
      </c>
    </row>
    <row r="5" spans="1:5" x14ac:dyDescent="0.35">
      <c r="A5" s="5" t="s">
        <v>2035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35">
      <c r="A6" s="6" t="s">
        <v>2082</v>
      </c>
      <c r="B6" s="11">
        <v>6</v>
      </c>
      <c r="C6" s="11">
        <v>36</v>
      </c>
      <c r="D6" s="11">
        <v>49</v>
      </c>
      <c r="E6" s="11">
        <v>91</v>
      </c>
    </row>
    <row r="7" spans="1:5" x14ac:dyDescent="0.35">
      <c r="A7" s="6" t="s">
        <v>2073</v>
      </c>
      <c r="B7" s="11">
        <v>7</v>
      </c>
      <c r="C7" s="11">
        <v>28</v>
      </c>
      <c r="D7" s="11">
        <v>44</v>
      </c>
      <c r="E7" s="11">
        <v>79</v>
      </c>
    </row>
    <row r="8" spans="1:5" x14ac:dyDescent="0.35">
      <c r="A8" s="6" t="s">
        <v>2074</v>
      </c>
      <c r="B8" s="11">
        <v>4</v>
      </c>
      <c r="C8" s="11">
        <v>33</v>
      </c>
      <c r="D8" s="11">
        <v>49</v>
      </c>
      <c r="E8" s="11">
        <v>86</v>
      </c>
    </row>
    <row r="9" spans="1:5" x14ac:dyDescent="0.35">
      <c r="A9" s="6" t="s">
        <v>2084</v>
      </c>
      <c r="B9" s="11">
        <v>1</v>
      </c>
      <c r="C9" s="11">
        <v>30</v>
      </c>
      <c r="D9" s="11">
        <v>46</v>
      </c>
      <c r="E9" s="11">
        <v>77</v>
      </c>
    </row>
    <row r="10" spans="1:5" x14ac:dyDescent="0.35">
      <c r="A10" s="6" t="s">
        <v>2080</v>
      </c>
      <c r="B10" s="11">
        <v>3</v>
      </c>
      <c r="C10" s="11">
        <v>35</v>
      </c>
      <c r="D10" s="11">
        <v>46</v>
      </c>
      <c r="E10" s="11">
        <v>84</v>
      </c>
    </row>
    <row r="11" spans="1:5" x14ac:dyDescent="0.35">
      <c r="A11" s="6" t="s">
        <v>2075</v>
      </c>
      <c r="B11" s="11">
        <v>3</v>
      </c>
      <c r="C11" s="11">
        <v>28</v>
      </c>
      <c r="D11" s="11">
        <v>55</v>
      </c>
      <c r="E11" s="11">
        <v>86</v>
      </c>
    </row>
    <row r="12" spans="1:5" x14ac:dyDescent="0.35">
      <c r="A12" s="6" t="s">
        <v>2083</v>
      </c>
      <c r="B12" s="11">
        <v>4</v>
      </c>
      <c r="C12" s="11">
        <v>31</v>
      </c>
      <c r="D12" s="11">
        <v>58</v>
      </c>
      <c r="E12" s="11">
        <v>93</v>
      </c>
    </row>
    <row r="13" spans="1:5" x14ac:dyDescent="0.35">
      <c r="A13" s="6" t="s">
        <v>2076</v>
      </c>
      <c r="B13" s="11">
        <v>8</v>
      </c>
      <c r="C13" s="11">
        <v>35</v>
      </c>
      <c r="D13" s="11">
        <v>41</v>
      </c>
      <c r="E13" s="11">
        <v>84</v>
      </c>
    </row>
    <row r="14" spans="1:5" x14ac:dyDescent="0.35">
      <c r="A14" s="6" t="s">
        <v>2077</v>
      </c>
      <c r="B14" s="11">
        <v>5</v>
      </c>
      <c r="C14" s="11">
        <v>23</v>
      </c>
      <c r="D14" s="11">
        <v>45</v>
      </c>
      <c r="E14" s="11">
        <v>73</v>
      </c>
    </row>
    <row r="15" spans="1:5" x14ac:dyDescent="0.35">
      <c r="A15" s="6" t="s">
        <v>2078</v>
      </c>
      <c r="B15" s="11">
        <v>6</v>
      </c>
      <c r="C15" s="11">
        <v>26</v>
      </c>
      <c r="D15" s="11">
        <v>45</v>
      </c>
      <c r="E15" s="11">
        <v>77</v>
      </c>
    </row>
    <row r="16" spans="1:5" x14ac:dyDescent="0.35">
      <c r="A16" s="6" t="s">
        <v>2081</v>
      </c>
      <c r="B16" s="11">
        <v>3</v>
      </c>
      <c r="C16" s="11">
        <v>27</v>
      </c>
      <c r="D16" s="11">
        <v>45</v>
      </c>
      <c r="E16" s="11">
        <v>75</v>
      </c>
    </row>
    <row r="17" spans="1:5" x14ac:dyDescent="0.35">
      <c r="A17" s="6" t="s">
        <v>2079</v>
      </c>
      <c r="B17" s="11">
        <v>7</v>
      </c>
      <c r="C17" s="11">
        <v>32</v>
      </c>
      <c r="D17" s="11">
        <v>42</v>
      </c>
      <c r="E17" s="11">
        <v>81</v>
      </c>
    </row>
    <row r="18" spans="1:5" x14ac:dyDescent="0.35">
      <c r="A18" s="6" t="s">
        <v>2044</v>
      </c>
      <c r="B18" s="11">
        <v>57</v>
      </c>
      <c r="C18" s="11">
        <v>364</v>
      </c>
      <c r="D18" s="11">
        <v>565</v>
      </c>
      <c r="E18" s="11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446-C021-4EC6-99CA-C923778C9567}">
  <dimension ref="A1:H13"/>
  <sheetViews>
    <sheetView workbookViewId="0">
      <selection activeCell="E39" sqref="E39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6.0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58203125" bestFit="1" customWidth="1"/>
  </cols>
  <sheetData>
    <row r="1" spans="1:8" x14ac:dyDescent="0.35">
      <c r="A1" t="s">
        <v>2087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</row>
    <row r="2" spans="1:8" x14ac:dyDescent="0.35">
      <c r="A2" t="s">
        <v>2088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2089</v>
      </c>
      <c r="B3">
        <f>COUNTIFS(Crowdfunding!$G$2:$G$1001,"successful",Crowdfunding!$D$2:$D$1001,"&gt;=1000",Crowdfunding!$D$2:$D$1001, "&lt;5000")</f>
        <v>191</v>
      </c>
      <c r="C3">
        <f>COUNTIFS(Crowdfunding!$G$2:$G$1001,"failed",Crowdfunding!$D$2:$D$1001,"&gt;=1000",Crowdfunding!$D$2:$D$1001, "&lt;5000")</f>
        <v>38</v>
      </c>
      <c r="D3">
        <f>COUNTIFS(Crowdfunding!$G$2:$G$1001,"canceled",Crowdfunding!$D$2:$D$1001,"&gt;=1000",Crowdfunding!$D$2:$D$1001, "&lt;5000")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t="s">
        <v>2090</v>
      </c>
      <c r="B4">
        <f>COUNTIFS(Crowdfunding!$G$2:$G$1001,"successful",Crowdfunding!$D$2:$D$1001,"&gt;=5000",Crowdfunding!$D$2:$D$1001, "&lt;9999")</f>
        <v>164</v>
      </c>
      <c r="C4">
        <f>COUNTIFS(Crowdfunding!$G$2:$G$1001,"failed",Crowdfunding!$D$2:$D$1001,"&gt;=5000",Crowdfunding!$D$2:$D$1001, "&lt;9999")</f>
        <v>126</v>
      </c>
      <c r="D4">
        <f>COUNTIFS(Crowdfunding!$G$2:$G$1001,"canceled",Crowdfunding!$D$2:$D$1001,"&gt;=5000",Crowdfunding!$D$2:$D$1001, 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2091</v>
      </c>
      <c r="B5">
        <f>COUNTIFS(Crowdfunding!$G$2:$G$1001,"successful",Crowdfunding!$D$2:$D$1001,"&gt;=10000",Crowdfunding!$D$2:$D$1001, "&lt;14999")</f>
        <v>4</v>
      </c>
      <c r="C5">
        <f>COUNTIFS(Crowdfunding!$G$2:$G$1001,"failed",Crowdfunding!$D$2:$D$1001,"&gt;=10000",Crowdfunding!$D$2:$D$1001, "&lt;14999")</f>
        <v>5</v>
      </c>
      <c r="D5">
        <f>COUNTIFS(Crowdfunding!$G$2:$G$1001,"canceled",Crowdfunding!$D$2:$D$1001,"&gt;=10000",Crowdfunding!$D$2:$D$1001, 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2092</v>
      </c>
      <c r="B6">
        <f>COUNTIFS(Crowdfunding!$G$2:$G$1001,"successful",Crowdfunding!$D$2:$D$1001,"&gt;=15000",Crowdfunding!$D$2:$D$1001, "&lt;19999")</f>
        <v>10</v>
      </c>
      <c r="C6">
        <f>COUNTIFS(Crowdfunding!$G$2:$G$1001,"failed",Crowdfunding!$D$2:$D$1001,"&gt;=15000",Crowdfunding!$D$2:$D$1001, "&lt;19999")</f>
        <v>0</v>
      </c>
      <c r="D6">
        <f>COUNTIFS(Crowdfunding!$G$2:$G$1001,"canceled",Crowdfunding!$D$2:$D$1001,"&gt;=15000",Crowdfunding!$D$2:$D$1001, 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2093</v>
      </c>
      <c r="B7">
        <f>COUNTIFS(Crowdfunding!$G$2:$G$1001,"successful",Crowdfunding!$D$2:$D$1001,"&gt;=20000",Crowdfunding!$D$2:$D$1001, "&lt;24999")</f>
        <v>7</v>
      </c>
      <c r="C7">
        <f>COUNTIFS(Crowdfunding!$G$2:$G$1001,"failed",Crowdfunding!$D$2:$D$1001,"&gt;=20000",Crowdfunding!$D$2:$D$1001, "&lt;24999")</f>
        <v>0</v>
      </c>
      <c r="D7">
        <f>COUNTIFS(Crowdfunding!$G$2:$G$1001,"canceled",Crowdfunding!$D$2:$D$1001,"&gt;=20000",Crowdfunding!$D$2:$D$1001, 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2094</v>
      </c>
      <c r="B8">
        <f>COUNTIFS(Crowdfunding!$G$2:$G$1001,"successful",Crowdfunding!$D$2:$D$1001,"&gt;=25000",Crowdfunding!$D$2:$D$1001, "&lt;29999")</f>
        <v>11</v>
      </c>
      <c r="C8">
        <f>COUNTIFS(Crowdfunding!$G$2:$G$1001,"failed",Crowdfunding!$D$2:$D$1001,"&gt;=25000",Crowdfunding!$D$2:$D$1001, "&lt;29999")</f>
        <v>3</v>
      </c>
      <c r="D8">
        <f>COUNTIFS(Crowdfunding!$G$2:$G$1001,"canceled",Crowdfunding!$D$2:$D$1001,"&gt;=25000",Crowdfunding!$D$2:$D$1001, 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2095</v>
      </c>
      <c r="B9">
        <f>COUNTIFS(Crowdfunding!$G$2:$G$1001,"successful",Crowdfunding!$D$2:$D$1001,"&gt;=30000",Crowdfunding!$D$2:$D$1001, "&lt;34999")</f>
        <v>7</v>
      </c>
      <c r="C9">
        <f>COUNTIFS(Crowdfunding!$G$2:$G$1001,"failed",Crowdfunding!$D$2:$D$1001,"&gt;=30000",Crowdfunding!$D$2:$D$1001, "&lt;34999")</f>
        <v>0</v>
      </c>
      <c r="D9">
        <f>COUNTIFS(Crowdfunding!$G$2:$G$1001,"canceled",Crowdfunding!$D$2:$D$1001,"&gt;=30000",Crowdfunding!$D$2:$D$1001, 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2096</v>
      </c>
      <c r="B10">
        <f>COUNTIFS(Crowdfunding!$G$2:$G$1001,"successful",Crowdfunding!$D$2:$D$1001,"&gt;=35000",Crowdfunding!$D$2:$D$1001, "&lt;39999")</f>
        <v>8</v>
      </c>
      <c r="C10">
        <f>COUNTIFS(Crowdfunding!$G$2:$G$1001,"failed",Crowdfunding!$D$2:$D$1001,"&gt;=35000",Crowdfunding!$D$2:$D$1001, "&lt;39999")</f>
        <v>3</v>
      </c>
      <c r="D10">
        <f>COUNTIFS(Crowdfunding!$G$2:$G$1001,"canceled",Crowdfunding!$D$2:$D$1001,"&gt;=35000",Crowdfunding!$D$2:$D$1001, 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2097</v>
      </c>
      <c r="B11">
        <f>COUNTIFS(Crowdfunding!$G$2:$G$1001,"successful",Crowdfunding!$D$2:$D$1001,"&gt;=40000",Crowdfunding!$D$2:$D$1001, "&lt;44999")</f>
        <v>11</v>
      </c>
      <c r="C11">
        <f>COUNTIFS(Crowdfunding!$G$2:$G$1001,"failed",Crowdfunding!$D$2:$D$1001,"&gt;=40000",Crowdfunding!$D$2:$D$1001, "&lt;44999")</f>
        <v>3</v>
      </c>
      <c r="D11">
        <f>COUNTIFS(Crowdfunding!$G$2:$G$1001,"canceled",Crowdfunding!$D$2:$D$1001,"&gt;=40000",Crowdfunding!$D$2:$D$1001, 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2098</v>
      </c>
      <c r="B12">
        <f>COUNTIFS(Crowdfunding!$G$2:$G$1001,"successful",Crowdfunding!$D$2:$D$1001,"&gt;=45000",Crowdfunding!$D$2:$D$1001, "&lt;49999")</f>
        <v>8</v>
      </c>
      <c r="C12">
        <f>COUNTIFS(Crowdfunding!$G$2:$G$1001,"failed",Crowdfunding!$D$2:$D$1001,"&gt;=45000",Crowdfunding!$D$2:$D$1001, "&lt;49999")</f>
        <v>3</v>
      </c>
      <c r="D12">
        <f>COUNTIFS(Crowdfunding!$G$2:$G$1001,"canceled",Crowdfunding!$D$2:$D$1001,"&gt;=45000",Crowdfunding!$D$2:$D$1001, 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2099</v>
      </c>
      <c r="B13">
        <f>COUNTIFS(Crowdfunding!$G$2:$G$1001,"successful",Crowdfunding!$D$2:$D$1001,"&gt;50000")</f>
        <v>114</v>
      </c>
      <c r="C13">
        <f>COUNTIFS(Crowdfunding!$G$2:$G$1001,"failed",Crowdfunding!$D$2:$D$1001,"&gt;50000")</f>
        <v>163</v>
      </c>
      <c r="D13">
        <f>COUNTIFS(Crowdfunding!$G$2:$G$1001,"canceled",Crowdfunding!$D$2:$D$1001,"&gt;50000")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6F87-AAD3-4387-8F1B-E1AA24A8A24F}">
  <dimension ref="B1:J566"/>
  <sheetViews>
    <sheetView workbookViewId="0">
      <selection activeCell="J8" sqref="J8"/>
    </sheetView>
  </sheetViews>
  <sheetFormatPr defaultRowHeight="15.5" x14ac:dyDescent="0.35"/>
  <cols>
    <col min="2" max="2" width="8.33203125" bestFit="1" customWidth="1"/>
    <col min="3" max="3" width="13.08203125" bestFit="1" customWidth="1"/>
    <col min="5" max="5" width="8.33203125" bestFit="1" customWidth="1"/>
    <col min="6" max="6" width="13.08203125" bestFit="1" customWidth="1"/>
    <col min="8" max="8" width="8" bestFit="1" customWidth="1"/>
    <col min="9" max="9" width="12.4140625" bestFit="1" customWidth="1"/>
    <col min="10" max="10" width="6.75" bestFit="1" customWidth="1"/>
  </cols>
  <sheetData>
    <row r="1" spans="2:10" x14ac:dyDescent="0.35">
      <c r="B1" t="s">
        <v>2107</v>
      </c>
      <c r="C1" t="s">
        <v>2108</v>
      </c>
      <c r="E1" t="s">
        <v>2107</v>
      </c>
      <c r="F1" t="s">
        <v>2108</v>
      </c>
      <c r="I1" t="s">
        <v>2115</v>
      </c>
      <c r="J1" t="s">
        <v>2116</v>
      </c>
    </row>
    <row r="2" spans="2:10" x14ac:dyDescent="0.35">
      <c r="B2" t="s">
        <v>20</v>
      </c>
      <c r="C2">
        <v>158</v>
      </c>
      <c r="E2" t="s">
        <v>14</v>
      </c>
      <c r="F2">
        <v>0</v>
      </c>
      <c r="H2" t="s">
        <v>2109</v>
      </c>
      <c r="I2" s="9">
        <f>AVERAGE(C$2:C$566)</f>
        <v>851.14690265486729</v>
      </c>
      <c r="J2" s="9">
        <f>AVERAGE(F$2:F$365)</f>
        <v>585.61538461538464</v>
      </c>
    </row>
    <row r="3" spans="2:10" x14ac:dyDescent="0.35">
      <c r="B3" t="s">
        <v>20</v>
      </c>
      <c r="C3">
        <v>1425</v>
      </c>
      <c r="E3" t="s">
        <v>14</v>
      </c>
      <c r="F3">
        <v>24</v>
      </c>
      <c r="H3" t="s">
        <v>2110</v>
      </c>
      <c r="I3" s="9">
        <f>MEDIAN(C$2:C$566)</f>
        <v>201</v>
      </c>
      <c r="J3" s="9">
        <f>MEDIAN(F$2:F$365)</f>
        <v>114.5</v>
      </c>
    </row>
    <row r="4" spans="2:10" x14ac:dyDescent="0.35">
      <c r="B4" t="s">
        <v>20</v>
      </c>
      <c r="C4">
        <v>174</v>
      </c>
      <c r="E4" t="s">
        <v>14</v>
      </c>
      <c r="F4">
        <v>53</v>
      </c>
      <c r="H4" t="s">
        <v>2111</v>
      </c>
      <c r="I4" s="9">
        <f>MIN(C$2:C$566)</f>
        <v>16</v>
      </c>
      <c r="J4" s="9">
        <f>MIN(F$2:F$365)</f>
        <v>0</v>
      </c>
    </row>
    <row r="5" spans="2:10" x14ac:dyDescent="0.35">
      <c r="B5" t="s">
        <v>20</v>
      </c>
      <c r="C5">
        <v>227</v>
      </c>
      <c r="E5" t="s">
        <v>14</v>
      </c>
      <c r="F5">
        <v>18</v>
      </c>
      <c r="H5" t="s">
        <v>2112</v>
      </c>
      <c r="I5" s="9">
        <f>MAX(C$2:C$566)</f>
        <v>7295</v>
      </c>
      <c r="J5" s="9">
        <f>MAX(F$2:F$365)</f>
        <v>6080</v>
      </c>
    </row>
    <row r="6" spans="2:10" x14ac:dyDescent="0.35">
      <c r="B6" t="s">
        <v>20</v>
      </c>
      <c r="C6">
        <v>220</v>
      </c>
      <c r="E6" t="s">
        <v>14</v>
      </c>
      <c r="F6">
        <v>44</v>
      </c>
      <c r="H6" t="s">
        <v>2113</v>
      </c>
      <c r="I6" s="10">
        <f>_xlfn.VAR.P(C2:C566)</f>
        <v>1603373.7324019109</v>
      </c>
      <c r="J6" s="9">
        <f>_xlfn.VAR.P(F2:F365)</f>
        <v>921574.68174133555</v>
      </c>
    </row>
    <row r="7" spans="2:10" x14ac:dyDescent="0.35">
      <c r="B7" t="s">
        <v>20</v>
      </c>
      <c r="C7">
        <v>98</v>
      </c>
      <c r="E7" t="s">
        <v>14</v>
      </c>
      <c r="F7">
        <v>27</v>
      </c>
      <c r="H7" t="s">
        <v>2114</v>
      </c>
      <c r="I7" s="9">
        <f>_xlfn.STDEV.P(C2:C566)</f>
        <v>1266.2439466397898</v>
      </c>
      <c r="J7" s="9">
        <f>_xlfn.STDEV.P(F2:F365)</f>
        <v>959.98681331637863</v>
      </c>
    </row>
    <row r="8" spans="2:10" x14ac:dyDescent="0.35">
      <c r="B8" t="s">
        <v>20</v>
      </c>
      <c r="C8">
        <v>100</v>
      </c>
      <c r="E8" t="s">
        <v>14</v>
      </c>
      <c r="F8">
        <v>55</v>
      </c>
    </row>
    <row r="9" spans="2:10" x14ac:dyDescent="0.35">
      <c r="B9" t="s">
        <v>20</v>
      </c>
      <c r="C9">
        <v>1249</v>
      </c>
      <c r="E9" t="s">
        <v>14</v>
      </c>
      <c r="F9">
        <v>200</v>
      </c>
    </row>
    <row r="10" spans="2:10" x14ac:dyDescent="0.35">
      <c r="B10" t="s">
        <v>20</v>
      </c>
      <c r="C10">
        <v>1396</v>
      </c>
      <c r="E10" t="s">
        <v>14</v>
      </c>
      <c r="F10">
        <v>452</v>
      </c>
    </row>
    <row r="11" spans="2:10" x14ac:dyDescent="0.35">
      <c r="B11" t="s">
        <v>20</v>
      </c>
      <c r="C11">
        <v>890</v>
      </c>
      <c r="E11" t="s">
        <v>14</v>
      </c>
      <c r="F11">
        <v>674</v>
      </c>
    </row>
    <row r="12" spans="2:10" x14ac:dyDescent="0.35">
      <c r="B12" t="s">
        <v>20</v>
      </c>
      <c r="C12">
        <v>142</v>
      </c>
      <c r="E12" t="s">
        <v>14</v>
      </c>
      <c r="F12">
        <v>558</v>
      </c>
    </row>
    <row r="13" spans="2:10" x14ac:dyDescent="0.35">
      <c r="B13" t="s">
        <v>20</v>
      </c>
      <c r="C13">
        <v>2673</v>
      </c>
      <c r="E13" t="s">
        <v>14</v>
      </c>
      <c r="F13">
        <v>15</v>
      </c>
    </row>
    <row r="14" spans="2:10" x14ac:dyDescent="0.35">
      <c r="B14" t="s">
        <v>20</v>
      </c>
      <c r="C14">
        <v>163</v>
      </c>
      <c r="E14" t="s">
        <v>14</v>
      </c>
      <c r="F14">
        <v>2307</v>
      </c>
    </row>
    <row r="15" spans="2:10" x14ac:dyDescent="0.35">
      <c r="B15" t="s">
        <v>20</v>
      </c>
      <c r="C15">
        <v>2220</v>
      </c>
      <c r="E15" t="s">
        <v>14</v>
      </c>
      <c r="F15">
        <v>88</v>
      </c>
    </row>
    <row r="16" spans="2:10" x14ac:dyDescent="0.35">
      <c r="B16" t="s">
        <v>20</v>
      </c>
      <c r="C16">
        <v>1606</v>
      </c>
      <c r="E16" t="s">
        <v>14</v>
      </c>
      <c r="F16">
        <v>48</v>
      </c>
    </row>
    <row r="17" spans="2:6" x14ac:dyDescent="0.35">
      <c r="B17" t="s">
        <v>20</v>
      </c>
      <c r="C17">
        <v>129</v>
      </c>
      <c r="E17" t="s">
        <v>14</v>
      </c>
      <c r="F17">
        <v>1</v>
      </c>
    </row>
    <row r="18" spans="2:6" x14ac:dyDescent="0.35">
      <c r="B18" t="s">
        <v>20</v>
      </c>
      <c r="C18">
        <v>226</v>
      </c>
      <c r="E18" t="s">
        <v>14</v>
      </c>
      <c r="F18">
        <v>1467</v>
      </c>
    </row>
    <row r="19" spans="2:6" x14ac:dyDescent="0.35">
      <c r="B19" t="s">
        <v>20</v>
      </c>
      <c r="C19">
        <v>5419</v>
      </c>
      <c r="E19" t="s">
        <v>14</v>
      </c>
      <c r="F19">
        <v>75</v>
      </c>
    </row>
    <row r="20" spans="2:6" x14ac:dyDescent="0.35">
      <c r="B20" t="s">
        <v>20</v>
      </c>
      <c r="C20">
        <v>165</v>
      </c>
      <c r="E20" t="s">
        <v>14</v>
      </c>
      <c r="F20">
        <v>120</v>
      </c>
    </row>
    <row r="21" spans="2:6" x14ac:dyDescent="0.35">
      <c r="B21" t="s">
        <v>20</v>
      </c>
      <c r="C21">
        <v>1965</v>
      </c>
      <c r="E21" t="s">
        <v>14</v>
      </c>
      <c r="F21">
        <v>2253</v>
      </c>
    </row>
    <row r="22" spans="2:6" x14ac:dyDescent="0.35">
      <c r="B22" t="s">
        <v>20</v>
      </c>
      <c r="C22">
        <v>16</v>
      </c>
      <c r="E22" t="s">
        <v>14</v>
      </c>
      <c r="F22">
        <v>5</v>
      </c>
    </row>
    <row r="23" spans="2:6" x14ac:dyDescent="0.35">
      <c r="B23" t="s">
        <v>20</v>
      </c>
      <c r="C23">
        <v>107</v>
      </c>
      <c r="E23" t="s">
        <v>14</v>
      </c>
      <c r="F23">
        <v>38</v>
      </c>
    </row>
    <row r="24" spans="2:6" x14ac:dyDescent="0.35">
      <c r="B24" t="s">
        <v>20</v>
      </c>
      <c r="C24">
        <v>134</v>
      </c>
      <c r="E24" t="s">
        <v>14</v>
      </c>
      <c r="F24">
        <v>12</v>
      </c>
    </row>
    <row r="25" spans="2:6" x14ac:dyDescent="0.35">
      <c r="B25" t="s">
        <v>20</v>
      </c>
      <c r="C25">
        <v>198</v>
      </c>
      <c r="E25" t="s">
        <v>14</v>
      </c>
      <c r="F25">
        <v>1684</v>
      </c>
    </row>
    <row r="26" spans="2:6" x14ac:dyDescent="0.35">
      <c r="B26" t="s">
        <v>20</v>
      </c>
      <c r="C26">
        <v>111</v>
      </c>
      <c r="E26" t="s">
        <v>14</v>
      </c>
      <c r="F26">
        <v>56</v>
      </c>
    </row>
    <row r="27" spans="2:6" x14ac:dyDescent="0.35">
      <c r="B27" t="s">
        <v>20</v>
      </c>
      <c r="C27">
        <v>222</v>
      </c>
      <c r="E27" t="s">
        <v>14</v>
      </c>
      <c r="F27">
        <v>838</v>
      </c>
    </row>
    <row r="28" spans="2:6" x14ac:dyDescent="0.35">
      <c r="B28" t="s">
        <v>20</v>
      </c>
      <c r="C28">
        <v>6212</v>
      </c>
      <c r="E28" t="s">
        <v>14</v>
      </c>
      <c r="F28">
        <v>1000</v>
      </c>
    </row>
    <row r="29" spans="2:6" x14ac:dyDescent="0.35">
      <c r="B29" t="s">
        <v>20</v>
      </c>
      <c r="C29">
        <v>98</v>
      </c>
      <c r="E29" t="s">
        <v>14</v>
      </c>
      <c r="F29">
        <v>1482</v>
      </c>
    </row>
    <row r="30" spans="2:6" x14ac:dyDescent="0.35">
      <c r="B30" t="s">
        <v>20</v>
      </c>
      <c r="C30">
        <v>92</v>
      </c>
      <c r="E30" t="s">
        <v>14</v>
      </c>
      <c r="F30">
        <v>106</v>
      </c>
    </row>
    <row r="31" spans="2:6" x14ac:dyDescent="0.35">
      <c r="B31" t="s">
        <v>20</v>
      </c>
      <c r="C31">
        <v>149</v>
      </c>
      <c r="E31" t="s">
        <v>14</v>
      </c>
      <c r="F31">
        <v>679</v>
      </c>
    </row>
    <row r="32" spans="2:6" x14ac:dyDescent="0.35">
      <c r="B32" t="s">
        <v>20</v>
      </c>
      <c r="C32">
        <v>2431</v>
      </c>
      <c r="E32" t="s">
        <v>14</v>
      </c>
      <c r="F32">
        <v>1220</v>
      </c>
    </row>
    <row r="33" spans="2:6" x14ac:dyDescent="0.35">
      <c r="B33" t="s">
        <v>20</v>
      </c>
      <c r="C33">
        <v>303</v>
      </c>
      <c r="E33" t="s">
        <v>14</v>
      </c>
      <c r="F33">
        <v>1</v>
      </c>
    </row>
    <row r="34" spans="2:6" x14ac:dyDescent="0.35">
      <c r="B34" t="s">
        <v>20</v>
      </c>
      <c r="C34">
        <v>209</v>
      </c>
      <c r="E34" t="s">
        <v>14</v>
      </c>
      <c r="F34">
        <v>37</v>
      </c>
    </row>
    <row r="35" spans="2:6" x14ac:dyDescent="0.35">
      <c r="B35" t="s">
        <v>20</v>
      </c>
      <c r="C35">
        <v>131</v>
      </c>
      <c r="E35" t="s">
        <v>14</v>
      </c>
      <c r="F35">
        <v>60</v>
      </c>
    </row>
    <row r="36" spans="2:6" x14ac:dyDescent="0.35">
      <c r="B36" t="s">
        <v>20</v>
      </c>
      <c r="C36">
        <v>164</v>
      </c>
      <c r="E36" t="s">
        <v>14</v>
      </c>
      <c r="F36">
        <v>296</v>
      </c>
    </row>
    <row r="37" spans="2:6" x14ac:dyDescent="0.35">
      <c r="B37" t="s">
        <v>20</v>
      </c>
      <c r="C37">
        <v>201</v>
      </c>
      <c r="E37" t="s">
        <v>14</v>
      </c>
      <c r="F37">
        <v>3304</v>
      </c>
    </row>
    <row r="38" spans="2:6" x14ac:dyDescent="0.35">
      <c r="B38" t="s">
        <v>20</v>
      </c>
      <c r="C38">
        <v>211</v>
      </c>
      <c r="E38" t="s">
        <v>14</v>
      </c>
      <c r="F38">
        <v>73</v>
      </c>
    </row>
    <row r="39" spans="2:6" x14ac:dyDescent="0.35">
      <c r="B39" t="s">
        <v>20</v>
      </c>
      <c r="C39">
        <v>128</v>
      </c>
      <c r="E39" t="s">
        <v>14</v>
      </c>
      <c r="F39">
        <v>3387</v>
      </c>
    </row>
    <row r="40" spans="2:6" x14ac:dyDescent="0.35">
      <c r="B40" t="s">
        <v>20</v>
      </c>
      <c r="C40">
        <v>1600</v>
      </c>
      <c r="E40" t="s">
        <v>14</v>
      </c>
      <c r="F40">
        <v>662</v>
      </c>
    </row>
    <row r="41" spans="2:6" x14ac:dyDescent="0.35">
      <c r="B41" t="s">
        <v>20</v>
      </c>
      <c r="C41">
        <v>249</v>
      </c>
      <c r="E41" t="s">
        <v>14</v>
      </c>
      <c r="F41">
        <v>774</v>
      </c>
    </row>
    <row r="42" spans="2:6" x14ac:dyDescent="0.35">
      <c r="B42" t="s">
        <v>20</v>
      </c>
      <c r="C42">
        <v>236</v>
      </c>
      <c r="E42" t="s">
        <v>14</v>
      </c>
      <c r="F42">
        <v>672</v>
      </c>
    </row>
    <row r="43" spans="2:6" x14ac:dyDescent="0.35">
      <c r="B43" t="s">
        <v>20</v>
      </c>
      <c r="C43">
        <v>4065</v>
      </c>
      <c r="E43" t="s">
        <v>14</v>
      </c>
      <c r="F43">
        <v>940</v>
      </c>
    </row>
    <row r="44" spans="2:6" x14ac:dyDescent="0.35">
      <c r="B44" t="s">
        <v>20</v>
      </c>
      <c r="C44">
        <v>246</v>
      </c>
      <c r="E44" t="s">
        <v>14</v>
      </c>
      <c r="F44">
        <v>117</v>
      </c>
    </row>
    <row r="45" spans="2:6" x14ac:dyDescent="0.35">
      <c r="B45" t="s">
        <v>20</v>
      </c>
      <c r="C45">
        <v>2475</v>
      </c>
      <c r="E45" t="s">
        <v>14</v>
      </c>
      <c r="F45">
        <v>115</v>
      </c>
    </row>
    <row r="46" spans="2:6" x14ac:dyDescent="0.35">
      <c r="B46" t="s">
        <v>20</v>
      </c>
      <c r="C46">
        <v>76</v>
      </c>
      <c r="E46" t="s">
        <v>14</v>
      </c>
      <c r="F46">
        <v>326</v>
      </c>
    </row>
    <row r="47" spans="2:6" x14ac:dyDescent="0.35">
      <c r="B47" t="s">
        <v>20</v>
      </c>
      <c r="C47">
        <v>54</v>
      </c>
      <c r="E47" t="s">
        <v>14</v>
      </c>
      <c r="F47">
        <v>1</v>
      </c>
    </row>
    <row r="48" spans="2:6" x14ac:dyDescent="0.35">
      <c r="B48" t="s">
        <v>20</v>
      </c>
      <c r="C48">
        <v>88</v>
      </c>
      <c r="E48" t="s">
        <v>14</v>
      </c>
      <c r="F48">
        <v>1467</v>
      </c>
    </row>
    <row r="49" spans="2:6" x14ac:dyDescent="0.35">
      <c r="B49" t="s">
        <v>20</v>
      </c>
      <c r="C49">
        <v>85</v>
      </c>
      <c r="E49" t="s">
        <v>14</v>
      </c>
      <c r="F49">
        <v>5681</v>
      </c>
    </row>
    <row r="50" spans="2:6" x14ac:dyDescent="0.35">
      <c r="B50" t="s">
        <v>20</v>
      </c>
      <c r="C50">
        <v>170</v>
      </c>
      <c r="E50" t="s">
        <v>14</v>
      </c>
      <c r="F50">
        <v>1059</v>
      </c>
    </row>
    <row r="51" spans="2:6" x14ac:dyDescent="0.35">
      <c r="B51" t="s">
        <v>20</v>
      </c>
      <c r="C51">
        <v>330</v>
      </c>
      <c r="E51" t="s">
        <v>14</v>
      </c>
      <c r="F51">
        <v>1194</v>
      </c>
    </row>
    <row r="52" spans="2:6" x14ac:dyDescent="0.35">
      <c r="B52" t="s">
        <v>20</v>
      </c>
      <c r="C52">
        <v>127</v>
      </c>
      <c r="E52" t="s">
        <v>14</v>
      </c>
      <c r="F52">
        <v>30</v>
      </c>
    </row>
    <row r="53" spans="2:6" x14ac:dyDescent="0.35">
      <c r="B53" t="s">
        <v>20</v>
      </c>
      <c r="C53">
        <v>411</v>
      </c>
      <c r="E53" t="s">
        <v>14</v>
      </c>
      <c r="F53">
        <v>75</v>
      </c>
    </row>
    <row r="54" spans="2:6" x14ac:dyDescent="0.35">
      <c r="B54" t="s">
        <v>20</v>
      </c>
      <c r="C54">
        <v>180</v>
      </c>
      <c r="E54" t="s">
        <v>14</v>
      </c>
      <c r="F54">
        <v>955</v>
      </c>
    </row>
    <row r="55" spans="2:6" x14ac:dyDescent="0.35">
      <c r="B55" t="s">
        <v>20</v>
      </c>
      <c r="C55">
        <v>374</v>
      </c>
      <c r="E55" t="s">
        <v>14</v>
      </c>
      <c r="F55">
        <v>67</v>
      </c>
    </row>
    <row r="56" spans="2:6" x14ac:dyDescent="0.35">
      <c r="B56" t="s">
        <v>20</v>
      </c>
      <c r="C56">
        <v>71</v>
      </c>
      <c r="E56" t="s">
        <v>14</v>
      </c>
      <c r="F56">
        <v>5</v>
      </c>
    </row>
    <row r="57" spans="2:6" x14ac:dyDescent="0.35">
      <c r="B57" t="s">
        <v>20</v>
      </c>
      <c r="C57">
        <v>203</v>
      </c>
      <c r="E57" t="s">
        <v>14</v>
      </c>
      <c r="F57">
        <v>26</v>
      </c>
    </row>
    <row r="58" spans="2:6" x14ac:dyDescent="0.35">
      <c r="B58" t="s">
        <v>20</v>
      </c>
      <c r="C58">
        <v>113</v>
      </c>
      <c r="E58" t="s">
        <v>14</v>
      </c>
      <c r="F58">
        <v>1130</v>
      </c>
    </row>
    <row r="59" spans="2:6" x14ac:dyDescent="0.35">
      <c r="B59" t="s">
        <v>20</v>
      </c>
      <c r="C59">
        <v>96</v>
      </c>
      <c r="E59" t="s">
        <v>14</v>
      </c>
      <c r="F59">
        <v>782</v>
      </c>
    </row>
    <row r="60" spans="2:6" x14ac:dyDescent="0.35">
      <c r="B60" t="s">
        <v>20</v>
      </c>
      <c r="C60">
        <v>498</v>
      </c>
      <c r="E60" t="s">
        <v>14</v>
      </c>
      <c r="F60">
        <v>210</v>
      </c>
    </row>
    <row r="61" spans="2:6" x14ac:dyDescent="0.35">
      <c r="B61" t="s">
        <v>20</v>
      </c>
      <c r="C61">
        <v>180</v>
      </c>
      <c r="E61" t="s">
        <v>14</v>
      </c>
      <c r="F61">
        <v>136</v>
      </c>
    </row>
    <row r="62" spans="2:6" x14ac:dyDescent="0.35">
      <c r="B62" t="s">
        <v>20</v>
      </c>
      <c r="C62">
        <v>27</v>
      </c>
      <c r="E62" t="s">
        <v>14</v>
      </c>
      <c r="F62">
        <v>86</v>
      </c>
    </row>
    <row r="63" spans="2:6" x14ac:dyDescent="0.35">
      <c r="B63" t="s">
        <v>20</v>
      </c>
      <c r="C63">
        <v>2331</v>
      </c>
      <c r="E63" t="s">
        <v>14</v>
      </c>
      <c r="F63">
        <v>19</v>
      </c>
    </row>
    <row r="64" spans="2:6" x14ac:dyDescent="0.35">
      <c r="B64" t="s">
        <v>20</v>
      </c>
      <c r="C64">
        <v>113</v>
      </c>
      <c r="E64" t="s">
        <v>14</v>
      </c>
      <c r="F64">
        <v>886</v>
      </c>
    </row>
    <row r="65" spans="2:6" x14ac:dyDescent="0.35">
      <c r="B65" t="s">
        <v>20</v>
      </c>
      <c r="C65">
        <v>164</v>
      </c>
      <c r="E65" t="s">
        <v>14</v>
      </c>
      <c r="F65">
        <v>35</v>
      </c>
    </row>
    <row r="66" spans="2:6" x14ac:dyDescent="0.35">
      <c r="B66" t="s">
        <v>20</v>
      </c>
      <c r="C66">
        <v>164</v>
      </c>
      <c r="E66" t="s">
        <v>14</v>
      </c>
      <c r="F66">
        <v>24</v>
      </c>
    </row>
    <row r="67" spans="2:6" x14ac:dyDescent="0.35">
      <c r="B67" t="s">
        <v>20</v>
      </c>
      <c r="C67">
        <v>336</v>
      </c>
      <c r="E67" t="s">
        <v>14</v>
      </c>
      <c r="F67">
        <v>86</v>
      </c>
    </row>
    <row r="68" spans="2:6" x14ac:dyDescent="0.35">
      <c r="B68" t="s">
        <v>20</v>
      </c>
      <c r="C68">
        <v>1917</v>
      </c>
      <c r="E68" t="s">
        <v>14</v>
      </c>
      <c r="F68">
        <v>243</v>
      </c>
    </row>
    <row r="69" spans="2:6" x14ac:dyDescent="0.35">
      <c r="B69" t="s">
        <v>20</v>
      </c>
      <c r="C69">
        <v>95</v>
      </c>
      <c r="E69" t="s">
        <v>14</v>
      </c>
      <c r="F69">
        <v>65</v>
      </c>
    </row>
    <row r="70" spans="2:6" x14ac:dyDescent="0.35">
      <c r="B70" t="s">
        <v>20</v>
      </c>
      <c r="C70">
        <v>147</v>
      </c>
      <c r="E70" t="s">
        <v>14</v>
      </c>
      <c r="F70">
        <v>100</v>
      </c>
    </row>
    <row r="71" spans="2:6" x14ac:dyDescent="0.35">
      <c r="B71" t="s">
        <v>20</v>
      </c>
      <c r="C71">
        <v>86</v>
      </c>
      <c r="E71" t="s">
        <v>14</v>
      </c>
      <c r="F71">
        <v>168</v>
      </c>
    </row>
    <row r="72" spans="2:6" x14ac:dyDescent="0.35">
      <c r="B72" t="s">
        <v>20</v>
      </c>
      <c r="C72">
        <v>83</v>
      </c>
      <c r="E72" t="s">
        <v>14</v>
      </c>
      <c r="F72">
        <v>13</v>
      </c>
    </row>
    <row r="73" spans="2:6" x14ac:dyDescent="0.35">
      <c r="B73" t="s">
        <v>20</v>
      </c>
      <c r="C73">
        <v>676</v>
      </c>
      <c r="E73" t="s">
        <v>14</v>
      </c>
      <c r="F73">
        <v>1</v>
      </c>
    </row>
    <row r="74" spans="2:6" x14ac:dyDescent="0.35">
      <c r="B74" t="s">
        <v>20</v>
      </c>
      <c r="C74">
        <v>361</v>
      </c>
      <c r="E74" t="s">
        <v>14</v>
      </c>
      <c r="F74">
        <v>40</v>
      </c>
    </row>
    <row r="75" spans="2:6" x14ac:dyDescent="0.35">
      <c r="B75" t="s">
        <v>20</v>
      </c>
      <c r="C75">
        <v>131</v>
      </c>
      <c r="E75" t="s">
        <v>14</v>
      </c>
      <c r="F75">
        <v>226</v>
      </c>
    </row>
    <row r="76" spans="2:6" x14ac:dyDescent="0.35">
      <c r="B76" t="s">
        <v>20</v>
      </c>
      <c r="C76">
        <v>126</v>
      </c>
      <c r="E76" t="s">
        <v>14</v>
      </c>
      <c r="F76">
        <v>1625</v>
      </c>
    </row>
    <row r="77" spans="2:6" x14ac:dyDescent="0.35">
      <c r="B77" t="s">
        <v>20</v>
      </c>
      <c r="C77">
        <v>275</v>
      </c>
      <c r="E77" t="s">
        <v>14</v>
      </c>
      <c r="F77">
        <v>143</v>
      </c>
    </row>
    <row r="78" spans="2:6" x14ac:dyDescent="0.35">
      <c r="B78" t="s">
        <v>20</v>
      </c>
      <c r="C78">
        <v>67</v>
      </c>
      <c r="E78" t="s">
        <v>14</v>
      </c>
      <c r="F78">
        <v>934</v>
      </c>
    </row>
    <row r="79" spans="2:6" x14ac:dyDescent="0.35">
      <c r="B79" t="s">
        <v>20</v>
      </c>
      <c r="C79">
        <v>154</v>
      </c>
      <c r="E79" t="s">
        <v>14</v>
      </c>
      <c r="F79">
        <v>17</v>
      </c>
    </row>
    <row r="80" spans="2:6" x14ac:dyDescent="0.35">
      <c r="B80" t="s">
        <v>20</v>
      </c>
      <c r="C80">
        <v>1782</v>
      </c>
      <c r="E80" t="s">
        <v>14</v>
      </c>
      <c r="F80">
        <v>2179</v>
      </c>
    </row>
    <row r="81" spans="2:6" x14ac:dyDescent="0.35">
      <c r="B81" t="s">
        <v>20</v>
      </c>
      <c r="C81">
        <v>903</v>
      </c>
      <c r="E81" t="s">
        <v>14</v>
      </c>
      <c r="F81">
        <v>931</v>
      </c>
    </row>
    <row r="82" spans="2:6" x14ac:dyDescent="0.35">
      <c r="B82" t="s">
        <v>20</v>
      </c>
      <c r="C82">
        <v>94</v>
      </c>
      <c r="E82" t="s">
        <v>14</v>
      </c>
      <c r="F82">
        <v>92</v>
      </c>
    </row>
    <row r="83" spans="2:6" x14ac:dyDescent="0.35">
      <c r="B83" t="s">
        <v>20</v>
      </c>
      <c r="C83">
        <v>180</v>
      </c>
      <c r="E83" t="s">
        <v>14</v>
      </c>
      <c r="F83">
        <v>57</v>
      </c>
    </row>
    <row r="84" spans="2:6" x14ac:dyDescent="0.35">
      <c r="B84" t="s">
        <v>20</v>
      </c>
      <c r="C84">
        <v>533</v>
      </c>
      <c r="E84" t="s">
        <v>14</v>
      </c>
      <c r="F84">
        <v>41</v>
      </c>
    </row>
    <row r="85" spans="2:6" x14ac:dyDescent="0.35">
      <c r="B85" t="s">
        <v>20</v>
      </c>
      <c r="C85">
        <v>2443</v>
      </c>
      <c r="E85" t="s">
        <v>14</v>
      </c>
      <c r="F85">
        <v>1</v>
      </c>
    </row>
    <row r="86" spans="2:6" x14ac:dyDescent="0.35">
      <c r="B86" t="s">
        <v>20</v>
      </c>
      <c r="C86">
        <v>89</v>
      </c>
      <c r="E86" t="s">
        <v>14</v>
      </c>
      <c r="F86">
        <v>101</v>
      </c>
    </row>
    <row r="87" spans="2:6" x14ac:dyDescent="0.35">
      <c r="B87" t="s">
        <v>20</v>
      </c>
      <c r="C87">
        <v>159</v>
      </c>
      <c r="E87" t="s">
        <v>14</v>
      </c>
      <c r="F87">
        <v>1335</v>
      </c>
    </row>
    <row r="88" spans="2:6" x14ac:dyDescent="0.35">
      <c r="B88" t="s">
        <v>20</v>
      </c>
      <c r="C88">
        <v>50</v>
      </c>
      <c r="E88" t="s">
        <v>14</v>
      </c>
      <c r="F88">
        <v>15</v>
      </c>
    </row>
    <row r="89" spans="2:6" x14ac:dyDescent="0.35">
      <c r="B89" t="s">
        <v>20</v>
      </c>
      <c r="C89">
        <v>186</v>
      </c>
      <c r="E89" t="s">
        <v>14</v>
      </c>
      <c r="F89">
        <v>454</v>
      </c>
    </row>
    <row r="90" spans="2:6" x14ac:dyDescent="0.35">
      <c r="B90" t="s">
        <v>20</v>
      </c>
      <c r="C90">
        <v>1071</v>
      </c>
      <c r="E90" t="s">
        <v>14</v>
      </c>
      <c r="F90">
        <v>3182</v>
      </c>
    </row>
    <row r="91" spans="2:6" x14ac:dyDescent="0.35">
      <c r="B91" t="s">
        <v>20</v>
      </c>
      <c r="C91">
        <v>117</v>
      </c>
      <c r="E91" t="s">
        <v>14</v>
      </c>
      <c r="F91">
        <v>15</v>
      </c>
    </row>
    <row r="92" spans="2:6" x14ac:dyDescent="0.35">
      <c r="B92" t="s">
        <v>20</v>
      </c>
      <c r="C92">
        <v>70</v>
      </c>
      <c r="E92" t="s">
        <v>14</v>
      </c>
      <c r="F92">
        <v>133</v>
      </c>
    </row>
    <row r="93" spans="2:6" x14ac:dyDescent="0.35">
      <c r="B93" t="s">
        <v>20</v>
      </c>
      <c r="C93">
        <v>135</v>
      </c>
      <c r="E93" t="s">
        <v>14</v>
      </c>
      <c r="F93">
        <v>2062</v>
      </c>
    </row>
    <row r="94" spans="2:6" x14ac:dyDescent="0.35">
      <c r="B94" t="s">
        <v>20</v>
      </c>
      <c r="C94">
        <v>768</v>
      </c>
      <c r="E94" t="s">
        <v>14</v>
      </c>
      <c r="F94">
        <v>29</v>
      </c>
    </row>
    <row r="95" spans="2:6" x14ac:dyDescent="0.35">
      <c r="B95" t="s">
        <v>20</v>
      </c>
      <c r="C95">
        <v>199</v>
      </c>
      <c r="E95" t="s">
        <v>14</v>
      </c>
      <c r="F95">
        <v>132</v>
      </c>
    </row>
    <row r="96" spans="2:6" x14ac:dyDescent="0.35">
      <c r="B96" t="s">
        <v>20</v>
      </c>
      <c r="C96">
        <v>107</v>
      </c>
      <c r="E96" t="s">
        <v>14</v>
      </c>
      <c r="F96">
        <v>137</v>
      </c>
    </row>
    <row r="97" spans="2:6" x14ac:dyDescent="0.35">
      <c r="B97" t="s">
        <v>20</v>
      </c>
      <c r="C97">
        <v>195</v>
      </c>
      <c r="E97" t="s">
        <v>14</v>
      </c>
      <c r="F97">
        <v>908</v>
      </c>
    </row>
    <row r="98" spans="2:6" x14ac:dyDescent="0.35">
      <c r="B98" t="s">
        <v>20</v>
      </c>
      <c r="C98">
        <v>3376</v>
      </c>
      <c r="E98" t="s">
        <v>14</v>
      </c>
      <c r="F98">
        <v>10</v>
      </c>
    </row>
    <row r="99" spans="2:6" x14ac:dyDescent="0.35">
      <c r="B99" t="s">
        <v>20</v>
      </c>
      <c r="C99">
        <v>41</v>
      </c>
      <c r="E99" t="s">
        <v>14</v>
      </c>
      <c r="F99">
        <v>1910</v>
      </c>
    </row>
    <row r="100" spans="2:6" x14ac:dyDescent="0.35">
      <c r="B100" t="s">
        <v>20</v>
      </c>
      <c r="C100">
        <v>1821</v>
      </c>
      <c r="E100" t="s">
        <v>14</v>
      </c>
      <c r="F100">
        <v>38</v>
      </c>
    </row>
    <row r="101" spans="2:6" x14ac:dyDescent="0.35">
      <c r="B101" t="s">
        <v>20</v>
      </c>
      <c r="C101">
        <v>164</v>
      </c>
      <c r="E101" t="s">
        <v>14</v>
      </c>
      <c r="F101">
        <v>104</v>
      </c>
    </row>
    <row r="102" spans="2:6" x14ac:dyDescent="0.35">
      <c r="B102" t="s">
        <v>20</v>
      </c>
      <c r="C102">
        <v>157</v>
      </c>
      <c r="E102" t="s">
        <v>14</v>
      </c>
      <c r="F102">
        <v>49</v>
      </c>
    </row>
    <row r="103" spans="2:6" x14ac:dyDescent="0.35">
      <c r="B103" t="s">
        <v>20</v>
      </c>
      <c r="C103">
        <v>246</v>
      </c>
      <c r="E103" t="s">
        <v>14</v>
      </c>
      <c r="F103">
        <v>1</v>
      </c>
    </row>
    <row r="104" spans="2:6" x14ac:dyDescent="0.35">
      <c r="B104" t="s">
        <v>20</v>
      </c>
      <c r="C104">
        <v>1396</v>
      </c>
      <c r="E104" t="s">
        <v>14</v>
      </c>
      <c r="F104">
        <v>245</v>
      </c>
    </row>
    <row r="105" spans="2:6" x14ac:dyDescent="0.35">
      <c r="B105" t="s">
        <v>20</v>
      </c>
      <c r="C105">
        <v>2506</v>
      </c>
      <c r="E105" t="s">
        <v>14</v>
      </c>
      <c r="F105">
        <v>32</v>
      </c>
    </row>
    <row r="106" spans="2:6" x14ac:dyDescent="0.35">
      <c r="B106" t="s">
        <v>20</v>
      </c>
      <c r="C106">
        <v>244</v>
      </c>
      <c r="E106" t="s">
        <v>14</v>
      </c>
      <c r="F106">
        <v>7</v>
      </c>
    </row>
    <row r="107" spans="2:6" x14ac:dyDescent="0.35">
      <c r="B107" t="s">
        <v>20</v>
      </c>
      <c r="C107">
        <v>146</v>
      </c>
      <c r="E107" t="s">
        <v>14</v>
      </c>
      <c r="F107">
        <v>803</v>
      </c>
    </row>
    <row r="108" spans="2:6" x14ac:dyDescent="0.35">
      <c r="B108" t="s">
        <v>20</v>
      </c>
      <c r="C108">
        <v>1267</v>
      </c>
      <c r="E108" t="s">
        <v>14</v>
      </c>
      <c r="F108">
        <v>16</v>
      </c>
    </row>
    <row r="109" spans="2:6" x14ac:dyDescent="0.35">
      <c r="B109" t="s">
        <v>20</v>
      </c>
      <c r="C109">
        <v>1561</v>
      </c>
      <c r="E109" t="s">
        <v>14</v>
      </c>
      <c r="F109">
        <v>31</v>
      </c>
    </row>
    <row r="110" spans="2:6" x14ac:dyDescent="0.35">
      <c r="B110" t="s">
        <v>20</v>
      </c>
      <c r="C110">
        <v>48</v>
      </c>
      <c r="E110" t="s">
        <v>14</v>
      </c>
      <c r="F110">
        <v>108</v>
      </c>
    </row>
    <row r="111" spans="2:6" x14ac:dyDescent="0.35">
      <c r="B111" t="s">
        <v>20</v>
      </c>
      <c r="C111">
        <v>2739</v>
      </c>
      <c r="E111" t="s">
        <v>14</v>
      </c>
      <c r="F111">
        <v>30</v>
      </c>
    </row>
    <row r="112" spans="2:6" x14ac:dyDescent="0.35">
      <c r="B112" t="s">
        <v>20</v>
      </c>
      <c r="C112">
        <v>3537</v>
      </c>
      <c r="E112" t="s">
        <v>14</v>
      </c>
      <c r="F112">
        <v>17</v>
      </c>
    </row>
    <row r="113" spans="2:6" x14ac:dyDescent="0.35">
      <c r="B113" t="s">
        <v>20</v>
      </c>
      <c r="C113">
        <v>2107</v>
      </c>
      <c r="E113" t="s">
        <v>14</v>
      </c>
      <c r="F113">
        <v>80</v>
      </c>
    </row>
    <row r="114" spans="2:6" x14ac:dyDescent="0.35">
      <c r="B114" t="s">
        <v>20</v>
      </c>
      <c r="C114">
        <v>3318</v>
      </c>
      <c r="E114" t="s">
        <v>14</v>
      </c>
      <c r="F114">
        <v>2468</v>
      </c>
    </row>
    <row r="115" spans="2:6" x14ac:dyDescent="0.35">
      <c r="B115" t="s">
        <v>20</v>
      </c>
      <c r="C115">
        <v>340</v>
      </c>
      <c r="E115" t="s">
        <v>14</v>
      </c>
      <c r="F115">
        <v>26</v>
      </c>
    </row>
    <row r="116" spans="2:6" x14ac:dyDescent="0.35">
      <c r="B116" t="s">
        <v>20</v>
      </c>
      <c r="C116">
        <v>1442</v>
      </c>
      <c r="E116" t="s">
        <v>14</v>
      </c>
      <c r="F116">
        <v>73</v>
      </c>
    </row>
    <row r="117" spans="2:6" x14ac:dyDescent="0.35">
      <c r="B117" t="s">
        <v>20</v>
      </c>
      <c r="C117">
        <v>126</v>
      </c>
      <c r="E117" t="s">
        <v>14</v>
      </c>
      <c r="F117">
        <v>128</v>
      </c>
    </row>
    <row r="118" spans="2:6" x14ac:dyDescent="0.35">
      <c r="B118" t="s">
        <v>20</v>
      </c>
      <c r="C118">
        <v>524</v>
      </c>
      <c r="E118" t="s">
        <v>14</v>
      </c>
      <c r="F118">
        <v>33</v>
      </c>
    </row>
    <row r="119" spans="2:6" x14ac:dyDescent="0.35">
      <c r="B119" t="s">
        <v>20</v>
      </c>
      <c r="C119">
        <v>1989</v>
      </c>
      <c r="E119" t="s">
        <v>14</v>
      </c>
      <c r="F119">
        <v>1072</v>
      </c>
    </row>
    <row r="120" spans="2:6" x14ac:dyDescent="0.35">
      <c r="B120" t="s">
        <v>20</v>
      </c>
      <c r="C120">
        <v>157</v>
      </c>
      <c r="E120" t="s">
        <v>14</v>
      </c>
      <c r="F120">
        <v>393</v>
      </c>
    </row>
    <row r="121" spans="2:6" x14ac:dyDescent="0.35">
      <c r="B121" t="s">
        <v>20</v>
      </c>
      <c r="C121">
        <v>4498</v>
      </c>
      <c r="E121" t="s">
        <v>14</v>
      </c>
      <c r="F121">
        <v>1257</v>
      </c>
    </row>
    <row r="122" spans="2:6" x14ac:dyDescent="0.35">
      <c r="B122" t="s">
        <v>20</v>
      </c>
      <c r="C122">
        <v>80</v>
      </c>
      <c r="E122" t="s">
        <v>14</v>
      </c>
      <c r="F122">
        <v>328</v>
      </c>
    </row>
    <row r="123" spans="2:6" x14ac:dyDescent="0.35">
      <c r="B123" t="s">
        <v>20</v>
      </c>
      <c r="C123">
        <v>43</v>
      </c>
      <c r="E123" t="s">
        <v>14</v>
      </c>
      <c r="F123">
        <v>147</v>
      </c>
    </row>
    <row r="124" spans="2:6" x14ac:dyDescent="0.35">
      <c r="B124" t="s">
        <v>20</v>
      </c>
      <c r="C124">
        <v>2053</v>
      </c>
      <c r="E124" t="s">
        <v>14</v>
      </c>
      <c r="F124">
        <v>830</v>
      </c>
    </row>
    <row r="125" spans="2:6" x14ac:dyDescent="0.35">
      <c r="B125" t="s">
        <v>20</v>
      </c>
      <c r="C125">
        <v>168</v>
      </c>
      <c r="E125" t="s">
        <v>14</v>
      </c>
      <c r="F125">
        <v>331</v>
      </c>
    </row>
    <row r="126" spans="2:6" x14ac:dyDescent="0.35">
      <c r="B126" t="s">
        <v>20</v>
      </c>
      <c r="C126">
        <v>4289</v>
      </c>
      <c r="E126" t="s">
        <v>14</v>
      </c>
      <c r="F126">
        <v>25</v>
      </c>
    </row>
    <row r="127" spans="2:6" x14ac:dyDescent="0.35">
      <c r="B127" t="s">
        <v>20</v>
      </c>
      <c r="C127">
        <v>165</v>
      </c>
      <c r="E127" t="s">
        <v>14</v>
      </c>
      <c r="F127">
        <v>3483</v>
      </c>
    </row>
    <row r="128" spans="2:6" x14ac:dyDescent="0.35">
      <c r="B128" t="s">
        <v>20</v>
      </c>
      <c r="C128">
        <v>1815</v>
      </c>
      <c r="E128" t="s">
        <v>14</v>
      </c>
      <c r="F128">
        <v>923</v>
      </c>
    </row>
    <row r="129" spans="2:6" x14ac:dyDescent="0.35">
      <c r="B129" t="s">
        <v>20</v>
      </c>
      <c r="C129">
        <v>397</v>
      </c>
      <c r="E129" t="s">
        <v>14</v>
      </c>
      <c r="F129">
        <v>1</v>
      </c>
    </row>
    <row r="130" spans="2:6" x14ac:dyDescent="0.35">
      <c r="B130" t="s">
        <v>20</v>
      </c>
      <c r="C130">
        <v>1539</v>
      </c>
      <c r="E130" t="s">
        <v>14</v>
      </c>
      <c r="F130">
        <v>33</v>
      </c>
    </row>
    <row r="131" spans="2:6" x14ac:dyDescent="0.35">
      <c r="B131" t="s">
        <v>20</v>
      </c>
      <c r="C131">
        <v>138</v>
      </c>
      <c r="E131" t="s">
        <v>14</v>
      </c>
      <c r="F131">
        <v>40</v>
      </c>
    </row>
    <row r="132" spans="2:6" x14ac:dyDescent="0.35">
      <c r="B132" t="s">
        <v>20</v>
      </c>
      <c r="C132">
        <v>3594</v>
      </c>
      <c r="E132" t="s">
        <v>14</v>
      </c>
      <c r="F132">
        <v>23</v>
      </c>
    </row>
    <row r="133" spans="2:6" x14ac:dyDescent="0.35">
      <c r="B133" t="s">
        <v>20</v>
      </c>
      <c r="C133">
        <v>5880</v>
      </c>
      <c r="E133" t="s">
        <v>14</v>
      </c>
      <c r="F133">
        <v>75</v>
      </c>
    </row>
    <row r="134" spans="2:6" x14ac:dyDescent="0.35">
      <c r="B134" t="s">
        <v>20</v>
      </c>
      <c r="C134">
        <v>112</v>
      </c>
      <c r="E134" t="s">
        <v>14</v>
      </c>
      <c r="F134">
        <v>2176</v>
      </c>
    </row>
    <row r="135" spans="2:6" x14ac:dyDescent="0.35">
      <c r="B135" t="s">
        <v>20</v>
      </c>
      <c r="C135">
        <v>943</v>
      </c>
      <c r="E135" t="s">
        <v>14</v>
      </c>
      <c r="F135">
        <v>441</v>
      </c>
    </row>
    <row r="136" spans="2:6" x14ac:dyDescent="0.35">
      <c r="B136" t="s">
        <v>20</v>
      </c>
      <c r="C136">
        <v>2468</v>
      </c>
      <c r="E136" t="s">
        <v>14</v>
      </c>
      <c r="F136">
        <v>25</v>
      </c>
    </row>
    <row r="137" spans="2:6" x14ac:dyDescent="0.35">
      <c r="B137" t="s">
        <v>20</v>
      </c>
      <c r="C137">
        <v>2551</v>
      </c>
      <c r="E137" t="s">
        <v>14</v>
      </c>
      <c r="F137">
        <v>127</v>
      </c>
    </row>
    <row r="138" spans="2:6" x14ac:dyDescent="0.35">
      <c r="B138" t="s">
        <v>20</v>
      </c>
      <c r="C138">
        <v>101</v>
      </c>
      <c r="E138" t="s">
        <v>14</v>
      </c>
      <c r="F138">
        <v>355</v>
      </c>
    </row>
    <row r="139" spans="2:6" x14ac:dyDescent="0.35">
      <c r="B139" t="s">
        <v>20</v>
      </c>
      <c r="C139">
        <v>92</v>
      </c>
      <c r="E139" t="s">
        <v>14</v>
      </c>
      <c r="F139">
        <v>44</v>
      </c>
    </row>
    <row r="140" spans="2:6" x14ac:dyDescent="0.35">
      <c r="B140" t="s">
        <v>20</v>
      </c>
      <c r="C140">
        <v>62</v>
      </c>
      <c r="E140" t="s">
        <v>14</v>
      </c>
      <c r="F140">
        <v>67</v>
      </c>
    </row>
    <row r="141" spans="2:6" x14ac:dyDescent="0.35">
      <c r="B141" t="s">
        <v>20</v>
      </c>
      <c r="C141">
        <v>149</v>
      </c>
      <c r="E141" t="s">
        <v>14</v>
      </c>
      <c r="F141">
        <v>1068</v>
      </c>
    </row>
    <row r="142" spans="2:6" x14ac:dyDescent="0.35">
      <c r="B142" t="s">
        <v>20</v>
      </c>
      <c r="C142">
        <v>329</v>
      </c>
      <c r="E142" t="s">
        <v>14</v>
      </c>
      <c r="F142">
        <v>424</v>
      </c>
    </row>
    <row r="143" spans="2:6" x14ac:dyDescent="0.35">
      <c r="B143" t="s">
        <v>20</v>
      </c>
      <c r="C143">
        <v>97</v>
      </c>
      <c r="E143" t="s">
        <v>14</v>
      </c>
      <c r="F143">
        <v>151</v>
      </c>
    </row>
    <row r="144" spans="2:6" x14ac:dyDescent="0.35">
      <c r="B144" t="s">
        <v>20</v>
      </c>
      <c r="C144">
        <v>1784</v>
      </c>
      <c r="E144" t="s">
        <v>14</v>
      </c>
      <c r="F144">
        <v>1608</v>
      </c>
    </row>
    <row r="145" spans="2:6" x14ac:dyDescent="0.35">
      <c r="B145" t="s">
        <v>20</v>
      </c>
      <c r="C145">
        <v>1684</v>
      </c>
      <c r="E145" t="s">
        <v>14</v>
      </c>
      <c r="F145">
        <v>941</v>
      </c>
    </row>
    <row r="146" spans="2:6" x14ac:dyDescent="0.35">
      <c r="B146" t="s">
        <v>20</v>
      </c>
      <c r="C146">
        <v>250</v>
      </c>
      <c r="E146" t="s">
        <v>14</v>
      </c>
      <c r="F146">
        <v>1</v>
      </c>
    </row>
    <row r="147" spans="2:6" x14ac:dyDescent="0.35">
      <c r="B147" t="s">
        <v>20</v>
      </c>
      <c r="C147">
        <v>238</v>
      </c>
      <c r="E147" t="s">
        <v>14</v>
      </c>
      <c r="F147">
        <v>40</v>
      </c>
    </row>
    <row r="148" spans="2:6" x14ac:dyDescent="0.35">
      <c r="B148" t="s">
        <v>20</v>
      </c>
      <c r="C148">
        <v>53</v>
      </c>
      <c r="E148" t="s">
        <v>14</v>
      </c>
      <c r="F148">
        <v>3015</v>
      </c>
    </row>
    <row r="149" spans="2:6" x14ac:dyDescent="0.35">
      <c r="B149" t="s">
        <v>20</v>
      </c>
      <c r="C149">
        <v>214</v>
      </c>
      <c r="E149" t="s">
        <v>14</v>
      </c>
      <c r="F149">
        <v>435</v>
      </c>
    </row>
    <row r="150" spans="2:6" x14ac:dyDescent="0.35">
      <c r="B150" t="s">
        <v>20</v>
      </c>
      <c r="C150">
        <v>222</v>
      </c>
      <c r="E150" t="s">
        <v>14</v>
      </c>
      <c r="F150">
        <v>714</v>
      </c>
    </row>
    <row r="151" spans="2:6" x14ac:dyDescent="0.35">
      <c r="B151" t="s">
        <v>20</v>
      </c>
      <c r="C151">
        <v>1884</v>
      </c>
      <c r="E151" t="s">
        <v>14</v>
      </c>
      <c r="F151">
        <v>5497</v>
      </c>
    </row>
    <row r="152" spans="2:6" x14ac:dyDescent="0.35">
      <c r="B152" t="s">
        <v>20</v>
      </c>
      <c r="C152">
        <v>218</v>
      </c>
      <c r="E152" t="s">
        <v>14</v>
      </c>
      <c r="F152">
        <v>418</v>
      </c>
    </row>
    <row r="153" spans="2:6" x14ac:dyDescent="0.35">
      <c r="B153" t="s">
        <v>20</v>
      </c>
      <c r="C153">
        <v>6465</v>
      </c>
      <c r="E153" t="s">
        <v>14</v>
      </c>
      <c r="F153">
        <v>1439</v>
      </c>
    </row>
    <row r="154" spans="2:6" x14ac:dyDescent="0.35">
      <c r="B154" t="s">
        <v>20</v>
      </c>
      <c r="C154">
        <v>59</v>
      </c>
      <c r="E154" t="s">
        <v>14</v>
      </c>
      <c r="F154">
        <v>15</v>
      </c>
    </row>
    <row r="155" spans="2:6" x14ac:dyDescent="0.35">
      <c r="B155" t="s">
        <v>20</v>
      </c>
      <c r="C155">
        <v>88</v>
      </c>
      <c r="E155" t="s">
        <v>14</v>
      </c>
      <c r="F155">
        <v>1999</v>
      </c>
    </row>
    <row r="156" spans="2:6" x14ac:dyDescent="0.35">
      <c r="B156" t="s">
        <v>20</v>
      </c>
      <c r="C156">
        <v>1697</v>
      </c>
      <c r="E156" t="s">
        <v>14</v>
      </c>
      <c r="F156">
        <v>118</v>
      </c>
    </row>
    <row r="157" spans="2:6" x14ac:dyDescent="0.35">
      <c r="B157" t="s">
        <v>20</v>
      </c>
      <c r="C157">
        <v>92</v>
      </c>
      <c r="E157" t="s">
        <v>14</v>
      </c>
      <c r="F157">
        <v>162</v>
      </c>
    </row>
    <row r="158" spans="2:6" x14ac:dyDescent="0.35">
      <c r="B158" t="s">
        <v>20</v>
      </c>
      <c r="C158">
        <v>186</v>
      </c>
      <c r="E158" t="s">
        <v>14</v>
      </c>
      <c r="F158">
        <v>83</v>
      </c>
    </row>
    <row r="159" spans="2:6" x14ac:dyDescent="0.35">
      <c r="B159" t="s">
        <v>20</v>
      </c>
      <c r="C159">
        <v>138</v>
      </c>
      <c r="E159" t="s">
        <v>14</v>
      </c>
      <c r="F159">
        <v>747</v>
      </c>
    </row>
    <row r="160" spans="2:6" x14ac:dyDescent="0.35">
      <c r="B160" t="s">
        <v>20</v>
      </c>
      <c r="C160">
        <v>261</v>
      </c>
      <c r="E160" t="s">
        <v>14</v>
      </c>
      <c r="F160">
        <v>84</v>
      </c>
    </row>
    <row r="161" spans="2:6" x14ac:dyDescent="0.35">
      <c r="B161" t="s">
        <v>20</v>
      </c>
      <c r="C161">
        <v>107</v>
      </c>
      <c r="E161" t="s">
        <v>14</v>
      </c>
      <c r="F161">
        <v>91</v>
      </c>
    </row>
    <row r="162" spans="2:6" x14ac:dyDescent="0.35">
      <c r="B162" t="s">
        <v>20</v>
      </c>
      <c r="C162">
        <v>199</v>
      </c>
      <c r="E162" t="s">
        <v>14</v>
      </c>
      <c r="F162">
        <v>792</v>
      </c>
    </row>
    <row r="163" spans="2:6" x14ac:dyDescent="0.35">
      <c r="B163" t="s">
        <v>20</v>
      </c>
      <c r="C163">
        <v>5512</v>
      </c>
      <c r="E163" t="s">
        <v>14</v>
      </c>
      <c r="F163">
        <v>32</v>
      </c>
    </row>
    <row r="164" spans="2:6" x14ac:dyDescent="0.35">
      <c r="B164" t="s">
        <v>20</v>
      </c>
      <c r="C164">
        <v>86</v>
      </c>
      <c r="E164" t="s">
        <v>14</v>
      </c>
      <c r="F164">
        <v>186</v>
      </c>
    </row>
    <row r="165" spans="2:6" x14ac:dyDescent="0.35">
      <c r="B165" t="s">
        <v>20</v>
      </c>
      <c r="C165">
        <v>2768</v>
      </c>
      <c r="E165" t="s">
        <v>14</v>
      </c>
      <c r="F165">
        <v>605</v>
      </c>
    </row>
    <row r="166" spans="2:6" x14ac:dyDescent="0.35">
      <c r="B166" t="s">
        <v>20</v>
      </c>
      <c r="C166">
        <v>48</v>
      </c>
      <c r="E166" t="s">
        <v>14</v>
      </c>
      <c r="F166">
        <v>1</v>
      </c>
    </row>
    <row r="167" spans="2:6" x14ac:dyDescent="0.35">
      <c r="B167" t="s">
        <v>20</v>
      </c>
      <c r="C167">
        <v>87</v>
      </c>
      <c r="E167" t="s">
        <v>14</v>
      </c>
      <c r="F167">
        <v>31</v>
      </c>
    </row>
    <row r="168" spans="2:6" x14ac:dyDescent="0.35">
      <c r="B168" t="s">
        <v>20</v>
      </c>
      <c r="C168">
        <v>1894</v>
      </c>
      <c r="E168" t="s">
        <v>14</v>
      </c>
      <c r="F168">
        <v>1181</v>
      </c>
    </row>
    <row r="169" spans="2:6" x14ac:dyDescent="0.35">
      <c r="B169" t="s">
        <v>20</v>
      </c>
      <c r="C169">
        <v>282</v>
      </c>
      <c r="E169" t="s">
        <v>14</v>
      </c>
      <c r="F169">
        <v>39</v>
      </c>
    </row>
    <row r="170" spans="2:6" x14ac:dyDescent="0.35">
      <c r="B170" t="s">
        <v>20</v>
      </c>
      <c r="C170">
        <v>116</v>
      </c>
      <c r="E170" t="s">
        <v>14</v>
      </c>
      <c r="F170">
        <v>46</v>
      </c>
    </row>
    <row r="171" spans="2:6" x14ac:dyDescent="0.35">
      <c r="B171" t="s">
        <v>20</v>
      </c>
      <c r="C171">
        <v>83</v>
      </c>
      <c r="E171" t="s">
        <v>14</v>
      </c>
      <c r="F171">
        <v>105</v>
      </c>
    </row>
    <row r="172" spans="2:6" x14ac:dyDescent="0.35">
      <c r="B172" t="s">
        <v>20</v>
      </c>
      <c r="C172">
        <v>91</v>
      </c>
      <c r="E172" t="s">
        <v>14</v>
      </c>
      <c r="F172">
        <v>535</v>
      </c>
    </row>
    <row r="173" spans="2:6" x14ac:dyDescent="0.35">
      <c r="B173" t="s">
        <v>20</v>
      </c>
      <c r="C173">
        <v>546</v>
      </c>
      <c r="E173" t="s">
        <v>14</v>
      </c>
      <c r="F173">
        <v>16</v>
      </c>
    </row>
    <row r="174" spans="2:6" x14ac:dyDescent="0.35">
      <c r="B174" t="s">
        <v>20</v>
      </c>
      <c r="C174">
        <v>393</v>
      </c>
      <c r="E174" t="s">
        <v>14</v>
      </c>
      <c r="F174">
        <v>575</v>
      </c>
    </row>
    <row r="175" spans="2:6" x14ac:dyDescent="0.35">
      <c r="B175" t="s">
        <v>20</v>
      </c>
      <c r="C175">
        <v>133</v>
      </c>
      <c r="E175" t="s">
        <v>14</v>
      </c>
      <c r="F175">
        <v>1120</v>
      </c>
    </row>
    <row r="176" spans="2:6" x14ac:dyDescent="0.35">
      <c r="B176" t="s">
        <v>20</v>
      </c>
      <c r="C176">
        <v>254</v>
      </c>
      <c r="E176" t="s">
        <v>14</v>
      </c>
      <c r="F176">
        <v>113</v>
      </c>
    </row>
    <row r="177" spans="2:6" x14ac:dyDescent="0.35">
      <c r="B177" t="s">
        <v>20</v>
      </c>
      <c r="C177">
        <v>176</v>
      </c>
      <c r="E177" t="s">
        <v>14</v>
      </c>
      <c r="F177">
        <v>1538</v>
      </c>
    </row>
    <row r="178" spans="2:6" x14ac:dyDescent="0.35">
      <c r="B178" t="s">
        <v>20</v>
      </c>
      <c r="C178">
        <v>337</v>
      </c>
      <c r="E178" t="s">
        <v>14</v>
      </c>
      <c r="F178">
        <v>9</v>
      </c>
    </row>
    <row r="179" spans="2:6" x14ac:dyDescent="0.35">
      <c r="B179" t="s">
        <v>20</v>
      </c>
      <c r="C179">
        <v>107</v>
      </c>
      <c r="E179" t="s">
        <v>14</v>
      </c>
      <c r="F179">
        <v>554</v>
      </c>
    </row>
    <row r="180" spans="2:6" x14ac:dyDescent="0.35">
      <c r="B180" t="s">
        <v>20</v>
      </c>
      <c r="C180">
        <v>183</v>
      </c>
      <c r="E180" t="s">
        <v>14</v>
      </c>
      <c r="F180">
        <v>648</v>
      </c>
    </row>
    <row r="181" spans="2:6" x14ac:dyDescent="0.35">
      <c r="B181" t="s">
        <v>20</v>
      </c>
      <c r="C181">
        <v>72</v>
      </c>
      <c r="E181" t="s">
        <v>14</v>
      </c>
      <c r="F181">
        <v>21</v>
      </c>
    </row>
    <row r="182" spans="2:6" x14ac:dyDescent="0.35">
      <c r="B182" t="s">
        <v>20</v>
      </c>
      <c r="C182">
        <v>295</v>
      </c>
      <c r="E182" t="s">
        <v>14</v>
      </c>
      <c r="F182">
        <v>54</v>
      </c>
    </row>
    <row r="183" spans="2:6" x14ac:dyDescent="0.35">
      <c r="B183" t="s">
        <v>20</v>
      </c>
      <c r="C183">
        <v>142</v>
      </c>
      <c r="E183" t="s">
        <v>14</v>
      </c>
      <c r="F183">
        <v>120</v>
      </c>
    </row>
    <row r="184" spans="2:6" x14ac:dyDescent="0.35">
      <c r="B184" t="s">
        <v>20</v>
      </c>
      <c r="C184">
        <v>85</v>
      </c>
      <c r="E184" t="s">
        <v>14</v>
      </c>
      <c r="F184">
        <v>579</v>
      </c>
    </row>
    <row r="185" spans="2:6" x14ac:dyDescent="0.35">
      <c r="B185" t="s">
        <v>20</v>
      </c>
      <c r="C185">
        <v>659</v>
      </c>
      <c r="E185" t="s">
        <v>14</v>
      </c>
      <c r="F185">
        <v>2072</v>
      </c>
    </row>
    <row r="186" spans="2:6" x14ac:dyDescent="0.35">
      <c r="B186" t="s">
        <v>20</v>
      </c>
      <c r="C186">
        <v>121</v>
      </c>
      <c r="E186" t="s">
        <v>14</v>
      </c>
      <c r="F186">
        <v>0</v>
      </c>
    </row>
    <row r="187" spans="2:6" x14ac:dyDescent="0.35">
      <c r="B187" t="s">
        <v>20</v>
      </c>
      <c r="C187">
        <v>3742</v>
      </c>
      <c r="E187" t="s">
        <v>14</v>
      </c>
      <c r="F187">
        <v>1796</v>
      </c>
    </row>
    <row r="188" spans="2:6" x14ac:dyDescent="0.35">
      <c r="B188" t="s">
        <v>20</v>
      </c>
      <c r="C188">
        <v>223</v>
      </c>
      <c r="E188" t="s">
        <v>14</v>
      </c>
      <c r="F188">
        <v>62</v>
      </c>
    </row>
    <row r="189" spans="2:6" x14ac:dyDescent="0.35">
      <c r="B189" t="s">
        <v>20</v>
      </c>
      <c r="C189">
        <v>133</v>
      </c>
      <c r="E189" t="s">
        <v>14</v>
      </c>
      <c r="F189">
        <v>347</v>
      </c>
    </row>
    <row r="190" spans="2:6" x14ac:dyDescent="0.35">
      <c r="B190" t="s">
        <v>20</v>
      </c>
      <c r="C190">
        <v>5168</v>
      </c>
      <c r="E190" t="s">
        <v>14</v>
      </c>
      <c r="F190">
        <v>19</v>
      </c>
    </row>
    <row r="191" spans="2:6" x14ac:dyDescent="0.35">
      <c r="B191" t="s">
        <v>20</v>
      </c>
      <c r="C191">
        <v>307</v>
      </c>
      <c r="E191" t="s">
        <v>14</v>
      </c>
      <c r="F191">
        <v>1258</v>
      </c>
    </row>
    <row r="192" spans="2:6" x14ac:dyDescent="0.35">
      <c r="B192" t="s">
        <v>20</v>
      </c>
      <c r="C192">
        <v>2441</v>
      </c>
      <c r="E192" t="s">
        <v>14</v>
      </c>
      <c r="F192">
        <v>362</v>
      </c>
    </row>
    <row r="193" spans="2:6" x14ac:dyDescent="0.35">
      <c r="B193" t="s">
        <v>20</v>
      </c>
      <c r="C193">
        <v>1385</v>
      </c>
      <c r="E193" t="s">
        <v>14</v>
      </c>
      <c r="F193">
        <v>133</v>
      </c>
    </row>
    <row r="194" spans="2:6" x14ac:dyDescent="0.35">
      <c r="B194" t="s">
        <v>20</v>
      </c>
      <c r="C194">
        <v>190</v>
      </c>
      <c r="E194" t="s">
        <v>14</v>
      </c>
      <c r="F194">
        <v>846</v>
      </c>
    </row>
    <row r="195" spans="2:6" x14ac:dyDescent="0.35">
      <c r="B195" t="s">
        <v>20</v>
      </c>
      <c r="C195">
        <v>470</v>
      </c>
      <c r="E195" t="s">
        <v>14</v>
      </c>
      <c r="F195">
        <v>10</v>
      </c>
    </row>
    <row r="196" spans="2:6" x14ac:dyDescent="0.35">
      <c r="B196" t="s">
        <v>20</v>
      </c>
      <c r="C196">
        <v>253</v>
      </c>
      <c r="E196" t="s">
        <v>14</v>
      </c>
      <c r="F196">
        <v>191</v>
      </c>
    </row>
    <row r="197" spans="2:6" x14ac:dyDescent="0.35">
      <c r="B197" t="s">
        <v>20</v>
      </c>
      <c r="C197">
        <v>1113</v>
      </c>
      <c r="E197" t="s">
        <v>14</v>
      </c>
      <c r="F197">
        <v>1979</v>
      </c>
    </row>
    <row r="198" spans="2:6" x14ac:dyDescent="0.35">
      <c r="B198" t="s">
        <v>20</v>
      </c>
      <c r="C198">
        <v>2283</v>
      </c>
      <c r="E198" t="s">
        <v>14</v>
      </c>
      <c r="F198">
        <v>63</v>
      </c>
    </row>
    <row r="199" spans="2:6" x14ac:dyDescent="0.35">
      <c r="B199" t="s">
        <v>20</v>
      </c>
      <c r="C199">
        <v>1095</v>
      </c>
      <c r="E199" t="s">
        <v>14</v>
      </c>
      <c r="F199">
        <v>6080</v>
      </c>
    </row>
    <row r="200" spans="2:6" x14ac:dyDescent="0.35">
      <c r="B200" t="s">
        <v>20</v>
      </c>
      <c r="C200">
        <v>1690</v>
      </c>
      <c r="E200" t="s">
        <v>14</v>
      </c>
      <c r="F200">
        <v>80</v>
      </c>
    </row>
    <row r="201" spans="2:6" x14ac:dyDescent="0.35">
      <c r="B201" t="s">
        <v>20</v>
      </c>
      <c r="C201">
        <v>191</v>
      </c>
      <c r="E201" t="s">
        <v>14</v>
      </c>
      <c r="F201">
        <v>9</v>
      </c>
    </row>
    <row r="202" spans="2:6" x14ac:dyDescent="0.35">
      <c r="B202" t="s">
        <v>20</v>
      </c>
      <c r="C202">
        <v>2013</v>
      </c>
      <c r="E202" t="s">
        <v>14</v>
      </c>
      <c r="F202">
        <v>1784</v>
      </c>
    </row>
    <row r="203" spans="2:6" x14ac:dyDescent="0.35">
      <c r="B203" t="s">
        <v>20</v>
      </c>
      <c r="C203">
        <v>1703</v>
      </c>
      <c r="E203" t="s">
        <v>14</v>
      </c>
      <c r="F203">
        <v>243</v>
      </c>
    </row>
    <row r="204" spans="2:6" x14ac:dyDescent="0.35">
      <c r="B204" t="s">
        <v>20</v>
      </c>
      <c r="C204">
        <v>80</v>
      </c>
      <c r="E204" t="s">
        <v>14</v>
      </c>
      <c r="F204">
        <v>1296</v>
      </c>
    </row>
    <row r="205" spans="2:6" x14ac:dyDescent="0.35">
      <c r="B205" t="s">
        <v>20</v>
      </c>
      <c r="C205">
        <v>41</v>
      </c>
      <c r="E205" t="s">
        <v>14</v>
      </c>
      <c r="F205">
        <v>77</v>
      </c>
    </row>
    <row r="206" spans="2:6" x14ac:dyDescent="0.35">
      <c r="B206" t="s">
        <v>20</v>
      </c>
      <c r="C206">
        <v>187</v>
      </c>
      <c r="E206" t="s">
        <v>14</v>
      </c>
      <c r="F206">
        <v>395</v>
      </c>
    </row>
    <row r="207" spans="2:6" x14ac:dyDescent="0.35">
      <c r="B207" t="s">
        <v>20</v>
      </c>
      <c r="C207">
        <v>2875</v>
      </c>
      <c r="E207" t="s">
        <v>14</v>
      </c>
      <c r="F207">
        <v>49</v>
      </c>
    </row>
    <row r="208" spans="2:6" x14ac:dyDescent="0.35">
      <c r="B208" t="s">
        <v>20</v>
      </c>
      <c r="C208">
        <v>88</v>
      </c>
      <c r="E208" t="s">
        <v>14</v>
      </c>
      <c r="F208">
        <v>180</v>
      </c>
    </row>
    <row r="209" spans="2:6" x14ac:dyDescent="0.35">
      <c r="B209" t="s">
        <v>20</v>
      </c>
      <c r="C209">
        <v>191</v>
      </c>
      <c r="E209" t="s">
        <v>14</v>
      </c>
      <c r="F209">
        <v>2690</v>
      </c>
    </row>
    <row r="210" spans="2:6" x14ac:dyDescent="0.35">
      <c r="B210" t="s">
        <v>20</v>
      </c>
      <c r="C210">
        <v>139</v>
      </c>
      <c r="E210" t="s">
        <v>14</v>
      </c>
      <c r="F210">
        <v>2779</v>
      </c>
    </row>
    <row r="211" spans="2:6" x14ac:dyDescent="0.35">
      <c r="B211" t="s">
        <v>20</v>
      </c>
      <c r="C211">
        <v>186</v>
      </c>
      <c r="E211" t="s">
        <v>14</v>
      </c>
      <c r="F211">
        <v>92</v>
      </c>
    </row>
    <row r="212" spans="2:6" x14ac:dyDescent="0.35">
      <c r="B212" t="s">
        <v>20</v>
      </c>
      <c r="C212">
        <v>112</v>
      </c>
      <c r="E212" t="s">
        <v>14</v>
      </c>
      <c r="F212">
        <v>1028</v>
      </c>
    </row>
    <row r="213" spans="2:6" x14ac:dyDescent="0.35">
      <c r="B213" t="s">
        <v>20</v>
      </c>
      <c r="C213">
        <v>101</v>
      </c>
      <c r="E213" t="s">
        <v>14</v>
      </c>
      <c r="F213">
        <v>26</v>
      </c>
    </row>
    <row r="214" spans="2:6" x14ac:dyDescent="0.35">
      <c r="B214" t="s">
        <v>20</v>
      </c>
      <c r="C214">
        <v>206</v>
      </c>
      <c r="E214" t="s">
        <v>14</v>
      </c>
      <c r="F214">
        <v>1790</v>
      </c>
    </row>
    <row r="215" spans="2:6" x14ac:dyDescent="0.35">
      <c r="B215" t="s">
        <v>20</v>
      </c>
      <c r="C215">
        <v>154</v>
      </c>
      <c r="E215" t="s">
        <v>14</v>
      </c>
      <c r="F215">
        <v>37</v>
      </c>
    </row>
    <row r="216" spans="2:6" x14ac:dyDescent="0.35">
      <c r="B216" t="s">
        <v>20</v>
      </c>
      <c r="C216">
        <v>5966</v>
      </c>
      <c r="E216" t="s">
        <v>14</v>
      </c>
      <c r="F216">
        <v>35</v>
      </c>
    </row>
    <row r="217" spans="2:6" x14ac:dyDescent="0.35">
      <c r="B217" t="s">
        <v>20</v>
      </c>
      <c r="C217">
        <v>169</v>
      </c>
      <c r="E217" t="s">
        <v>14</v>
      </c>
      <c r="F217">
        <v>558</v>
      </c>
    </row>
    <row r="218" spans="2:6" x14ac:dyDescent="0.35">
      <c r="B218" t="s">
        <v>20</v>
      </c>
      <c r="C218">
        <v>2106</v>
      </c>
      <c r="E218" t="s">
        <v>14</v>
      </c>
      <c r="F218">
        <v>64</v>
      </c>
    </row>
    <row r="219" spans="2:6" x14ac:dyDescent="0.35">
      <c r="B219" t="s">
        <v>20</v>
      </c>
      <c r="C219">
        <v>131</v>
      </c>
      <c r="E219" t="s">
        <v>14</v>
      </c>
      <c r="F219">
        <v>245</v>
      </c>
    </row>
    <row r="220" spans="2:6" x14ac:dyDescent="0.35">
      <c r="B220" t="s">
        <v>20</v>
      </c>
      <c r="C220">
        <v>84</v>
      </c>
      <c r="E220" t="s">
        <v>14</v>
      </c>
      <c r="F220">
        <v>71</v>
      </c>
    </row>
    <row r="221" spans="2:6" x14ac:dyDescent="0.35">
      <c r="B221" t="s">
        <v>20</v>
      </c>
      <c r="C221">
        <v>155</v>
      </c>
      <c r="E221" t="s">
        <v>14</v>
      </c>
      <c r="F221">
        <v>42</v>
      </c>
    </row>
    <row r="222" spans="2:6" x14ac:dyDescent="0.35">
      <c r="B222" t="s">
        <v>20</v>
      </c>
      <c r="C222">
        <v>189</v>
      </c>
      <c r="E222" t="s">
        <v>14</v>
      </c>
      <c r="F222">
        <v>156</v>
      </c>
    </row>
    <row r="223" spans="2:6" x14ac:dyDescent="0.35">
      <c r="B223" t="s">
        <v>20</v>
      </c>
      <c r="C223">
        <v>4799</v>
      </c>
      <c r="E223" t="s">
        <v>14</v>
      </c>
      <c r="F223">
        <v>1368</v>
      </c>
    </row>
    <row r="224" spans="2:6" x14ac:dyDescent="0.35">
      <c r="B224" t="s">
        <v>20</v>
      </c>
      <c r="C224">
        <v>1137</v>
      </c>
      <c r="E224" t="s">
        <v>14</v>
      </c>
      <c r="F224">
        <v>102</v>
      </c>
    </row>
    <row r="225" spans="2:6" x14ac:dyDescent="0.35">
      <c r="B225" t="s">
        <v>20</v>
      </c>
      <c r="C225">
        <v>1152</v>
      </c>
      <c r="E225" t="s">
        <v>14</v>
      </c>
      <c r="F225">
        <v>86</v>
      </c>
    </row>
    <row r="226" spans="2:6" x14ac:dyDescent="0.35">
      <c r="B226" t="s">
        <v>20</v>
      </c>
      <c r="C226">
        <v>50</v>
      </c>
      <c r="E226" t="s">
        <v>14</v>
      </c>
      <c r="F226">
        <v>253</v>
      </c>
    </row>
    <row r="227" spans="2:6" x14ac:dyDescent="0.35">
      <c r="B227" t="s">
        <v>20</v>
      </c>
      <c r="C227">
        <v>3059</v>
      </c>
      <c r="E227" t="s">
        <v>14</v>
      </c>
      <c r="F227">
        <v>157</v>
      </c>
    </row>
    <row r="228" spans="2:6" x14ac:dyDescent="0.35">
      <c r="B228" t="s">
        <v>20</v>
      </c>
      <c r="C228">
        <v>34</v>
      </c>
      <c r="E228" t="s">
        <v>14</v>
      </c>
      <c r="F228">
        <v>183</v>
      </c>
    </row>
    <row r="229" spans="2:6" x14ac:dyDescent="0.35">
      <c r="B229" t="s">
        <v>20</v>
      </c>
      <c r="C229">
        <v>220</v>
      </c>
      <c r="E229" t="s">
        <v>14</v>
      </c>
      <c r="F229">
        <v>82</v>
      </c>
    </row>
    <row r="230" spans="2:6" x14ac:dyDescent="0.35">
      <c r="B230" t="s">
        <v>20</v>
      </c>
      <c r="C230">
        <v>1604</v>
      </c>
      <c r="E230" t="s">
        <v>14</v>
      </c>
      <c r="F230">
        <v>1</v>
      </c>
    </row>
    <row r="231" spans="2:6" x14ac:dyDescent="0.35">
      <c r="B231" t="s">
        <v>20</v>
      </c>
      <c r="C231">
        <v>454</v>
      </c>
      <c r="E231" t="s">
        <v>14</v>
      </c>
      <c r="F231">
        <v>1198</v>
      </c>
    </row>
    <row r="232" spans="2:6" x14ac:dyDescent="0.35">
      <c r="B232" t="s">
        <v>20</v>
      </c>
      <c r="C232">
        <v>123</v>
      </c>
      <c r="E232" t="s">
        <v>14</v>
      </c>
      <c r="F232">
        <v>648</v>
      </c>
    </row>
    <row r="233" spans="2:6" x14ac:dyDescent="0.35">
      <c r="B233" t="s">
        <v>20</v>
      </c>
      <c r="C233">
        <v>299</v>
      </c>
      <c r="E233" t="s">
        <v>14</v>
      </c>
      <c r="F233">
        <v>64</v>
      </c>
    </row>
    <row r="234" spans="2:6" x14ac:dyDescent="0.35">
      <c r="B234" t="s">
        <v>20</v>
      </c>
      <c r="C234">
        <v>2237</v>
      </c>
      <c r="E234" t="s">
        <v>14</v>
      </c>
      <c r="F234">
        <v>62</v>
      </c>
    </row>
    <row r="235" spans="2:6" x14ac:dyDescent="0.35">
      <c r="B235" t="s">
        <v>20</v>
      </c>
      <c r="C235">
        <v>645</v>
      </c>
      <c r="E235" t="s">
        <v>14</v>
      </c>
      <c r="F235">
        <v>750</v>
      </c>
    </row>
    <row r="236" spans="2:6" x14ac:dyDescent="0.35">
      <c r="B236" t="s">
        <v>20</v>
      </c>
      <c r="C236">
        <v>484</v>
      </c>
      <c r="E236" t="s">
        <v>14</v>
      </c>
      <c r="F236">
        <v>105</v>
      </c>
    </row>
    <row r="237" spans="2:6" x14ac:dyDescent="0.35">
      <c r="B237" t="s">
        <v>20</v>
      </c>
      <c r="C237">
        <v>154</v>
      </c>
      <c r="E237" t="s">
        <v>14</v>
      </c>
      <c r="F237">
        <v>2604</v>
      </c>
    </row>
    <row r="238" spans="2:6" x14ac:dyDescent="0.35">
      <c r="B238" t="s">
        <v>20</v>
      </c>
      <c r="C238">
        <v>82</v>
      </c>
      <c r="E238" t="s">
        <v>14</v>
      </c>
      <c r="F238">
        <v>65</v>
      </c>
    </row>
    <row r="239" spans="2:6" x14ac:dyDescent="0.35">
      <c r="B239" t="s">
        <v>20</v>
      </c>
      <c r="C239">
        <v>134</v>
      </c>
      <c r="E239" t="s">
        <v>14</v>
      </c>
      <c r="F239">
        <v>94</v>
      </c>
    </row>
    <row r="240" spans="2:6" x14ac:dyDescent="0.35">
      <c r="B240" t="s">
        <v>20</v>
      </c>
      <c r="C240">
        <v>5203</v>
      </c>
      <c r="E240" t="s">
        <v>14</v>
      </c>
      <c r="F240">
        <v>257</v>
      </c>
    </row>
    <row r="241" spans="2:6" x14ac:dyDescent="0.35">
      <c r="B241" t="s">
        <v>20</v>
      </c>
      <c r="C241">
        <v>94</v>
      </c>
      <c r="E241" t="s">
        <v>14</v>
      </c>
      <c r="F241">
        <v>2928</v>
      </c>
    </row>
    <row r="242" spans="2:6" x14ac:dyDescent="0.35">
      <c r="B242" t="s">
        <v>20</v>
      </c>
      <c r="C242">
        <v>205</v>
      </c>
      <c r="E242" t="s">
        <v>14</v>
      </c>
      <c r="F242">
        <v>4697</v>
      </c>
    </row>
    <row r="243" spans="2:6" x14ac:dyDescent="0.35">
      <c r="B243" t="s">
        <v>20</v>
      </c>
      <c r="C243">
        <v>92</v>
      </c>
      <c r="E243" t="s">
        <v>14</v>
      </c>
      <c r="F243">
        <v>2915</v>
      </c>
    </row>
    <row r="244" spans="2:6" x14ac:dyDescent="0.35">
      <c r="B244" t="s">
        <v>20</v>
      </c>
      <c r="C244">
        <v>219</v>
      </c>
      <c r="E244" t="s">
        <v>14</v>
      </c>
      <c r="F244">
        <v>18</v>
      </c>
    </row>
    <row r="245" spans="2:6" x14ac:dyDescent="0.35">
      <c r="B245" t="s">
        <v>20</v>
      </c>
      <c r="C245">
        <v>2526</v>
      </c>
      <c r="E245" t="s">
        <v>14</v>
      </c>
      <c r="F245">
        <v>602</v>
      </c>
    </row>
    <row r="246" spans="2:6" x14ac:dyDescent="0.35">
      <c r="B246" t="s">
        <v>20</v>
      </c>
      <c r="C246">
        <v>94</v>
      </c>
      <c r="E246" t="s">
        <v>14</v>
      </c>
      <c r="F246">
        <v>1</v>
      </c>
    </row>
    <row r="247" spans="2:6" x14ac:dyDescent="0.35">
      <c r="B247" t="s">
        <v>20</v>
      </c>
      <c r="C247">
        <v>1713</v>
      </c>
      <c r="E247" t="s">
        <v>14</v>
      </c>
      <c r="F247">
        <v>3868</v>
      </c>
    </row>
    <row r="248" spans="2:6" x14ac:dyDescent="0.35">
      <c r="B248" t="s">
        <v>20</v>
      </c>
      <c r="C248">
        <v>249</v>
      </c>
      <c r="E248" t="s">
        <v>14</v>
      </c>
      <c r="F248">
        <v>504</v>
      </c>
    </row>
    <row r="249" spans="2:6" x14ac:dyDescent="0.35">
      <c r="B249" t="s">
        <v>20</v>
      </c>
      <c r="C249">
        <v>192</v>
      </c>
      <c r="E249" t="s">
        <v>14</v>
      </c>
      <c r="F249">
        <v>14</v>
      </c>
    </row>
    <row r="250" spans="2:6" x14ac:dyDescent="0.35">
      <c r="B250" t="s">
        <v>20</v>
      </c>
      <c r="C250">
        <v>247</v>
      </c>
      <c r="E250" t="s">
        <v>14</v>
      </c>
      <c r="F250">
        <v>750</v>
      </c>
    </row>
    <row r="251" spans="2:6" x14ac:dyDescent="0.35">
      <c r="B251" t="s">
        <v>20</v>
      </c>
      <c r="C251">
        <v>2293</v>
      </c>
      <c r="E251" t="s">
        <v>14</v>
      </c>
      <c r="F251">
        <v>77</v>
      </c>
    </row>
    <row r="252" spans="2:6" x14ac:dyDescent="0.35">
      <c r="B252" t="s">
        <v>20</v>
      </c>
      <c r="C252">
        <v>3131</v>
      </c>
      <c r="E252" t="s">
        <v>14</v>
      </c>
      <c r="F252">
        <v>752</v>
      </c>
    </row>
    <row r="253" spans="2:6" x14ac:dyDescent="0.35">
      <c r="B253" t="s">
        <v>20</v>
      </c>
      <c r="C253">
        <v>143</v>
      </c>
      <c r="E253" t="s">
        <v>14</v>
      </c>
      <c r="F253">
        <v>131</v>
      </c>
    </row>
    <row r="254" spans="2:6" x14ac:dyDescent="0.35">
      <c r="B254" t="s">
        <v>20</v>
      </c>
      <c r="C254">
        <v>296</v>
      </c>
      <c r="E254" t="s">
        <v>14</v>
      </c>
      <c r="F254">
        <v>87</v>
      </c>
    </row>
    <row r="255" spans="2:6" x14ac:dyDescent="0.35">
      <c r="B255" t="s">
        <v>20</v>
      </c>
      <c r="C255">
        <v>170</v>
      </c>
      <c r="E255" t="s">
        <v>14</v>
      </c>
      <c r="F255">
        <v>1063</v>
      </c>
    </row>
    <row r="256" spans="2:6" x14ac:dyDescent="0.35">
      <c r="B256" t="s">
        <v>20</v>
      </c>
      <c r="C256">
        <v>86</v>
      </c>
      <c r="E256" t="s">
        <v>14</v>
      </c>
      <c r="F256">
        <v>76</v>
      </c>
    </row>
    <row r="257" spans="2:6" x14ac:dyDescent="0.35">
      <c r="B257" t="s">
        <v>20</v>
      </c>
      <c r="C257">
        <v>6286</v>
      </c>
      <c r="E257" t="s">
        <v>14</v>
      </c>
      <c r="F257">
        <v>4428</v>
      </c>
    </row>
    <row r="258" spans="2:6" x14ac:dyDescent="0.35">
      <c r="B258" t="s">
        <v>20</v>
      </c>
      <c r="C258">
        <v>3727</v>
      </c>
      <c r="E258" t="s">
        <v>14</v>
      </c>
      <c r="F258">
        <v>58</v>
      </c>
    </row>
    <row r="259" spans="2:6" x14ac:dyDescent="0.35">
      <c r="B259" t="s">
        <v>20</v>
      </c>
      <c r="C259">
        <v>1605</v>
      </c>
      <c r="E259" t="s">
        <v>14</v>
      </c>
      <c r="F259">
        <v>111</v>
      </c>
    </row>
    <row r="260" spans="2:6" x14ac:dyDescent="0.35">
      <c r="B260" t="s">
        <v>20</v>
      </c>
      <c r="C260">
        <v>2120</v>
      </c>
      <c r="E260" t="s">
        <v>14</v>
      </c>
      <c r="F260">
        <v>2955</v>
      </c>
    </row>
    <row r="261" spans="2:6" x14ac:dyDescent="0.35">
      <c r="B261" t="s">
        <v>20</v>
      </c>
      <c r="C261">
        <v>50</v>
      </c>
      <c r="E261" t="s">
        <v>14</v>
      </c>
      <c r="F261">
        <v>1657</v>
      </c>
    </row>
    <row r="262" spans="2:6" x14ac:dyDescent="0.35">
      <c r="B262" t="s">
        <v>20</v>
      </c>
      <c r="C262">
        <v>2080</v>
      </c>
      <c r="E262" t="s">
        <v>14</v>
      </c>
      <c r="F262">
        <v>926</v>
      </c>
    </row>
    <row r="263" spans="2:6" x14ac:dyDescent="0.35">
      <c r="B263" t="s">
        <v>20</v>
      </c>
      <c r="C263">
        <v>2105</v>
      </c>
      <c r="E263" t="s">
        <v>14</v>
      </c>
      <c r="F263">
        <v>77</v>
      </c>
    </row>
    <row r="264" spans="2:6" x14ac:dyDescent="0.35">
      <c r="B264" t="s">
        <v>20</v>
      </c>
      <c r="C264">
        <v>2436</v>
      </c>
      <c r="E264" t="s">
        <v>14</v>
      </c>
      <c r="F264">
        <v>1748</v>
      </c>
    </row>
    <row r="265" spans="2:6" x14ac:dyDescent="0.35">
      <c r="B265" t="s">
        <v>20</v>
      </c>
      <c r="C265">
        <v>80</v>
      </c>
      <c r="E265" t="s">
        <v>14</v>
      </c>
      <c r="F265">
        <v>79</v>
      </c>
    </row>
    <row r="266" spans="2:6" x14ac:dyDescent="0.35">
      <c r="B266" t="s">
        <v>20</v>
      </c>
      <c r="C266">
        <v>42</v>
      </c>
      <c r="E266" t="s">
        <v>14</v>
      </c>
      <c r="F266">
        <v>889</v>
      </c>
    </row>
    <row r="267" spans="2:6" x14ac:dyDescent="0.35">
      <c r="B267" t="s">
        <v>20</v>
      </c>
      <c r="C267">
        <v>139</v>
      </c>
      <c r="E267" t="s">
        <v>14</v>
      </c>
      <c r="F267">
        <v>56</v>
      </c>
    </row>
    <row r="268" spans="2:6" x14ac:dyDescent="0.35">
      <c r="B268" t="s">
        <v>20</v>
      </c>
      <c r="C268">
        <v>159</v>
      </c>
      <c r="E268" t="s">
        <v>14</v>
      </c>
      <c r="F268">
        <v>1</v>
      </c>
    </row>
    <row r="269" spans="2:6" x14ac:dyDescent="0.35">
      <c r="B269" t="s">
        <v>20</v>
      </c>
      <c r="C269">
        <v>381</v>
      </c>
      <c r="E269" t="s">
        <v>14</v>
      </c>
      <c r="F269">
        <v>83</v>
      </c>
    </row>
    <row r="270" spans="2:6" x14ac:dyDescent="0.35">
      <c r="B270" t="s">
        <v>20</v>
      </c>
      <c r="C270">
        <v>194</v>
      </c>
      <c r="E270" t="s">
        <v>14</v>
      </c>
      <c r="F270">
        <v>2025</v>
      </c>
    </row>
    <row r="271" spans="2:6" x14ac:dyDescent="0.35">
      <c r="B271" t="s">
        <v>20</v>
      </c>
      <c r="C271">
        <v>106</v>
      </c>
      <c r="E271" t="s">
        <v>14</v>
      </c>
      <c r="F271">
        <v>14</v>
      </c>
    </row>
    <row r="272" spans="2:6" x14ac:dyDescent="0.35">
      <c r="B272" t="s">
        <v>20</v>
      </c>
      <c r="C272">
        <v>142</v>
      </c>
      <c r="E272" t="s">
        <v>14</v>
      </c>
      <c r="F272">
        <v>656</v>
      </c>
    </row>
    <row r="273" spans="2:6" x14ac:dyDescent="0.35">
      <c r="B273" t="s">
        <v>20</v>
      </c>
      <c r="C273">
        <v>211</v>
      </c>
      <c r="E273" t="s">
        <v>14</v>
      </c>
      <c r="F273">
        <v>1596</v>
      </c>
    </row>
    <row r="274" spans="2:6" x14ac:dyDescent="0.35">
      <c r="B274" t="s">
        <v>20</v>
      </c>
      <c r="C274">
        <v>2756</v>
      </c>
      <c r="E274" t="s">
        <v>14</v>
      </c>
      <c r="F274">
        <v>10</v>
      </c>
    </row>
    <row r="275" spans="2:6" x14ac:dyDescent="0.35">
      <c r="B275" t="s">
        <v>20</v>
      </c>
      <c r="C275">
        <v>173</v>
      </c>
      <c r="E275" t="s">
        <v>14</v>
      </c>
      <c r="F275">
        <v>1121</v>
      </c>
    </row>
    <row r="276" spans="2:6" x14ac:dyDescent="0.35">
      <c r="B276" t="s">
        <v>20</v>
      </c>
      <c r="C276">
        <v>87</v>
      </c>
      <c r="E276" t="s">
        <v>14</v>
      </c>
      <c r="F276">
        <v>15</v>
      </c>
    </row>
    <row r="277" spans="2:6" x14ac:dyDescent="0.35">
      <c r="B277" t="s">
        <v>20</v>
      </c>
      <c r="C277">
        <v>1572</v>
      </c>
      <c r="E277" t="s">
        <v>14</v>
      </c>
      <c r="F277">
        <v>191</v>
      </c>
    </row>
    <row r="278" spans="2:6" x14ac:dyDescent="0.35">
      <c r="B278" t="s">
        <v>20</v>
      </c>
      <c r="C278">
        <v>2346</v>
      </c>
      <c r="E278" t="s">
        <v>14</v>
      </c>
      <c r="F278">
        <v>16</v>
      </c>
    </row>
    <row r="279" spans="2:6" x14ac:dyDescent="0.35">
      <c r="B279" t="s">
        <v>20</v>
      </c>
      <c r="C279">
        <v>115</v>
      </c>
      <c r="E279" t="s">
        <v>14</v>
      </c>
      <c r="F279">
        <v>17</v>
      </c>
    </row>
    <row r="280" spans="2:6" x14ac:dyDescent="0.35">
      <c r="B280" t="s">
        <v>20</v>
      </c>
      <c r="C280">
        <v>85</v>
      </c>
      <c r="E280" t="s">
        <v>14</v>
      </c>
      <c r="F280">
        <v>34</v>
      </c>
    </row>
    <row r="281" spans="2:6" x14ac:dyDescent="0.35">
      <c r="B281" t="s">
        <v>20</v>
      </c>
      <c r="C281">
        <v>144</v>
      </c>
      <c r="E281" t="s">
        <v>14</v>
      </c>
      <c r="F281">
        <v>1</v>
      </c>
    </row>
    <row r="282" spans="2:6" x14ac:dyDescent="0.35">
      <c r="B282" t="s">
        <v>20</v>
      </c>
      <c r="C282">
        <v>2443</v>
      </c>
      <c r="E282" t="s">
        <v>14</v>
      </c>
      <c r="F282">
        <v>1274</v>
      </c>
    </row>
    <row r="283" spans="2:6" x14ac:dyDescent="0.35">
      <c r="B283" t="s">
        <v>20</v>
      </c>
      <c r="C283">
        <v>64</v>
      </c>
      <c r="E283" t="s">
        <v>14</v>
      </c>
      <c r="F283">
        <v>210</v>
      </c>
    </row>
    <row r="284" spans="2:6" x14ac:dyDescent="0.35">
      <c r="B284" t="s">
        <v>20</v>
      </c>
      <c r="C284">
        <v>268</v>
      </c>
      <c r="E284" t="s">
        <v>14</v>
      </c>
      <c r="F284">
        <v>248</v>
      </c>
    </row>
    <row r="285" spans="2:6" x14ac:dyDescent="0.35">
      <c r="B285" t="s">
        <v>20</v>
      </c>
      <c r="C285">
        <v>195</v>
      </c>
      <c r="E285" t="s">
        <v>14</v>
      </c>
      <c r="F285">
        <v>513</v>
      </c>
    </row>
    <row r="286" spans="2:6" x14ac:dyDescent="0.35">
      <c r="B286" t="s">
        <v>20</v>
      </c>
      <c r="C286">
        <v>186</v>
      </c>
      <c r="E286" t="s">
        <v>14</v>
      </c>
      <c r="F286">
        <v>3410</v>
      </c>
    </row>
    <row r="287" spans="2:6" x14ac:dyDescent="0.35">
      <c r="B287" t="s">
        <v>20</v>
      </c>
      <c r="C287">
        <v>460</v>
      </c>
      <c r="E287" t="s">
        <v>14</v>
      </c>
      <c r="F287">
        <v>10</v>
      </c>
    </row>
    <row r="288" spans="2:6" x14ac:dyDescent="0.35">
      <c r="B288" t="s">
        <v>20</v>
      </c>
      <c r="C288">
        <v>2528</v>
      </c>
      <c r="E288" t="s">
        <v>14</v>
      </c>
      <c r="F288">
        <v>2201</v>
      </c>
    </row>
    <row r="289" spans="2:6" x14ac:dyDescent="0.35">
      <c r="B289" t="s">
        <v>20</v>
      </c>
      <c r="C289">
        <v>3657</v>
      </c>
      <c r="E289" t="s">
        <v>14</v>
      </c>
      <c r="F289">
        <v>676</v>
      </c>
    </row>
    <row r="290" spans="2:6" x14ac:dyDescent="0.35">
      <c r="B290" t="s">
        <v>20</v>
      </c>
      <c r="C290">
        <v>131</v>
      </c>
      <c r="E290" t="s">
        <v>14</v>
      </c>
      <c r="F290">
        <v>831</v>
      </c>
    </row>
    <row r="291" spans="2:6" x14ac:dyDescent="0.35">
      <c r="B291" t="s">
        <v>20</v>
      </c>
      <c r="C291">
        <v>239</v>
      </c>
      <c r="E291" t="s">
        <v>14</v>
      </c>
      <c r="F291">
        <v>859</v>
      </c>
    </row>
    <row r="292" spans="2:6" x14ac:dyDescent="0.35">
      <c r="B292" t="s">
        <v>20</v>
      </c>
      <c r="C292">
        <v>78</v>
      </c>
      <c r="E292" t="s">
        <v>14</v>
      </c>
      <c r="F292">
        <v>45</v>
      </c>
    </row>
    <row r="293" spans="2:6" x14ac:dyDescent="0.35">
      <c r="B293" t="s">
        <v>20</v>
      </c>
      <c r="C293">
        <v>1773</v>
      </c>
      <c r="E293" t="s">
        <v>14</v>
      </c>
      <c r="F293">
        <v>6</v>
      </c>
    </row>
    <row r="294" spans="2:6" x14ac:dyDescent="0.35">
      <c r="B294" t="s">
        <v>20</v>
      </c>
      <c r="C294">
        <v>32</v>
      </c>
      <c r="E294" t="s">
        <v>14</v>
      </c>
      <c r="F294">
        <v>7</v>
      </c>
    </row>
    <row r="295" spans="2:6" x14ac:dyDescent="0.35">
      <c r="B295" t="s">
        <v>20</v>
      </c>
      <c r="C295">
        <v>369</v>
      </c>
      <c r="E295" t="s">
        <v>14</v>
      </c>
      <c r="F295">
        <v>31</v>
      </c>
    </row>
    <row r="296" spans="2:6" x14ac:dyDescent="0.35">
      <c r="B296" t="s">
        <v>20</v>
      </c>
      <c r="C296">
        <v>89</v>
      </c>
      <c r="E296" t="s">
        <v>14</v>
      </c>
      <c r="F296">
        <v>78</v>
      </c>
    </row>
    <row r="297" spans="2:6" x14ac:dyDescent="0.35">
      <c r="B297" t="s">
        <v>20</v>
      </c>
      <c r="C297">
        <v>147</v>
      </c>
      <c r="E297" t="s">
        <v>14</v>
      </c>
      <c r="F297">
        <v>1225</v>
      </c>
    </row>
    <row r="298" spans="2:6" x14ac:dyDescent="0.35">
      <c r="B298" t="s">
        <v>20</v>
      </c>
      <c r="C298">
        <v>126</v>
      </c>
      <c r="E298" t="s">
        <v>14</v>
      </c>
      <c r="F298">
        <v>1</v>
      </c>
    </row>
    <row r="299" spans="2:6" x14ac:dyDescent="0.35">
      <c r="B299" t="s">
        <v>20</v>
      </c>
      <c r="C299">
        <v>2218</v>
      </c>
      <c r="E299" t="s">
        <v>14</v>
      </c>
      <c r="F299">
        <v>67</v>
      </c>
    </row>
    <row r="300" spans="2:6" x14ac:dyDescent="0.35">
      <c r="B300" t="s">
        <v>20</v>
      </c>
      <c r="C300">
        <v>202</v>
      </c>
      <c r="E300" t="s">
        <v>14</v>
      </c>
      <c r="F300">
        <v>19</v>
      </c>
    </row>
    <row r="301" spans="2:6" x14ac:dyDescent="0.35">
      <c r="B301" t="s">
        <v>20</v>
      </c>
      <c r="C301">
        <v>140</v>
      </c>
      <c r="E301" t="s">
        <v>14</v>
      </c>
      <c r="F301">
        <v>2108</v>
      </c>
    </row>
    <row r="302" spans="2:6" x14ac:dyDescent="0.35">
      <c r="B302" t="s">
        <v>20</v>
      </c>
      <c r="C302">
        <v>1052</v>
      </c>
      <c r="E302" t="s">
        <v>14</v>
      </c>
      <c r="F302">
        <v>679</v>
      </c>
    </row>
    <row r="303" spans="2:6" x14ac:dyDescent="0.35">
      <c r="B303" t="s">
        <v>20</v>
      </c>
      <c r="C303">
        <v>247</v>
      </c>
      <c r="E303" t="s">
        <v>14</v>
      </c>
      <c r="F303">
        <v>36</v>
      </c>
    </row>
    <row r="304" spans="2:6" x14ac:dyDescent="0.35">
      <c r="B304" t="s">
        <v>20</v>
      </c>
      <c r="C304">
        <v>84</v>
      </c>
      <c r="E304" t="s">
        <v>14</v>
      </c>
      <c r="F304">
        <v>47</v>
      </c>
    </row>
    <row r="305" spans="2:6" x14ac:dyDescent="0.35">
      <c r="B305" t="s">
        <v>20</v>
      </c>
      <c r="C305">
        <v>88</v>
      </c>
      <c r="E305" t="s">
        <v>14</v>
      </c>
      <c r="F305">
        <v>70</v>
      </c>
    </row>
    <row r="306" spans="2:6" x14ac:dyDescent="0.35">
      <c r="B306" t="s">
        <v>20</v>
      </c>
      <c r="C306">
        <v>156</v>
      </c>
      <c r="E306" t="s">
        <v>14</v>
      </c>
      <c r="F306">
        <v>154</v>
      </c>
    </row>
    <row r="307" spans="2:6" x14ac:dyDescent="0.35">
      <c r="B307" t="s">
        <v>20</v>
      </c>
      <c r="C307">
        <v>2985</v>
      </c>
      <c r="E307" t="s">
        <v>14</v>
      </c>
      <c r="F307">
        <v>22</v>
      </c>
    </row>
    <row r="308" spans="2:6" x14ac:dyDescent="0.35">
      <c r="B308" t="s">
        <v>20</v>
      </c>
      <c r="C308">
        <v>762</v>
      </c>
      <c r="E308" t="s">
        <v>14</v>
      </c>
      <c r="F308">
        <v>1758</v>
      </c>
    </row>
    <row r="309" spans="2:6" x14ac:dyDescent="0.35">
      <c r="B309" t="s">
        <v>20</v>
      </c>
      <c r="C309">
        <v>554</v>
      </c>
      <c r="E309" t="s">
        <v>14</v>
      </c>
      <c r="F309">
        <v>94</v>
      </c>
    </row>
    <row r="310" spans="2:6" x14ac:dyDescent="0.35">
      <c r="B310" t="s">
        <v>20</v>
      </c>
      <c r="C310">
        <v>135</v>
      </c>
      <c r="E310" t="s">
        <v>14</v>
      </c>
      <c r="F310">
        <v>33</v>
      </c>
    </row>
    <row r="311" spans="2:6" x14ac:dyDescent="0.35">
      <c r="B311" t="s">
        <v>20</v>
      </c>
      <c r="C311">
        <v>122</v>
      </c>
      <c r="E311" t="s">
        <v>14</v>
      </c>
      <c r="F311">
        <v>1</v>
      </c>
    </row>
    <row r="312" spans="2:6" x14ac:dyDescent="0.35">
      <c r="B312" t="s">
        <v>20</v>
      </c>
      <c r="C312">
        <v>221</v>
      </c>
      <c r="E312" t="s">
        <v>14</v>
      </c>
      <c r="F312">
        <v>31</v>
      </c>
    </row>
    <row r="313" spans="2:6" x14ac:dyDescent="0.35">
      <c r="B313" t="s">
        <v>20</v>
      </c>
      <c r="C313">
        <v>126</v>
      </c>
      <c r="E313" t="s">
        <v>14</v>
      </c>
      <c r="F313">
        <v>35</v>
      </c>
    </row>
    <row r="314" spans="2:6" x14ac:dyDescent="0.35">
      <c r="B314" t="s">
        <v>20</v>
      </c>
      <c r="C314">
        <v>1022</v>
      </c>
      <c r="E314" t="s">
        <v>14</v>
      </c>
      <c r="F314">
        <v>63</v>
      </c>
    </row>
    <row r="315" spans="2:6" x14ac:dyDescent="0.35">
      <c r="B315" t="s">
        <v>20</v>
      </c>
      <c r="C315">
        <v>3177</v>
      </c>
      <c r="E315" t="s">
        <v>14</v>
      </c>
      <c r="F315">
        <v>526</v>
      </c>
    </row>
    <row r="316" spans="2:6" x14ac:dyDescent="0.35">
      <c r="B316" t="s">
        <v>20</v>
      </c>
      <c r="C316">
        <v>198</v>
      </c>
      <c r="E316" t="s">
        <v>14</v>
      </c>
      <c r="F316">
        <v>121</v>
      </c>
    </row>
    <row r="317" spans="2:6" x14ac:dyDescent="0.35">
      <c r="B317" t="s">
        <v>20</v>
      </c>
      <c r="C317">
        <v>85</v>
      </c>
      <c r="E317" t="s">
        <v>14</v>
      </c>
      <c r="F317">
        <v>67</v>
      </c>
    </row>
    <row r="318" spans="2:6" x14ac:dyDescent="0.35">
      <c r="B318" t="s">
        <v>20</v>
      </c>
      <c r="C318">
        <v>3596</v>
      </c>
      <c r="E318" t="s">
        <v>14</v>
      </c>
      <c r="F318">
        <v>57</v>
      </c>
    </row>
    <row r="319" spans="2:6" x14ac:dyDescent="0.35">
      <c r="B319" t="s">
        <v>20</v>
      </c>
      <c r="C319">
        <v>244</v>
      </c>
      <c r="E319" t="s">
        <v>14</v>
      </c>
      <c r="F319">
        <v>1229</v>
      </c>
    </row>
    <row r="320" spans="2:6" x14ac:dyDescent="0.35">
      <c r="B320" t="s">
        <v>20</v>
      </c>
      <c r="C320">
        <v>5180</v>
      </c>
      <c r="E320" t="s">
        <v>14</v>
      </c>
      <c r="F320">
        <v>12</v>
      </c>
    </row>
    <row r="321" spans="2:6" x14ac:dyDescent="0.35">
      <c r="B321" t="s">
        <v>20</v>
      </c>
      <c r="C321">
        <v>589</v>
      </c>
      <c r="E321" t="s">
        <v>14</v>
      </c>
      <c r="F321">
        <v>452</v>
      </c>
    </row>
    <row r="322" spans="2:6" x14ac:dyDescent="0.35">
      <c r="B322" t="s">
        <v>20</v>
      </c>
      <c r="C322">
        <v>2725</v>
      </c>
      <c r="E322" t="s">
        <v>14</v>
      </c>
      <c r="F322">
        <v>1886</v>
      </c>
    </row>
    <row r="323" spans="2:6" x14ac:dyDescent="0.35">
      <c r="B323" t="s">
        <v>20</v>
      </c>
      <c r="C323">
        <v>300</v>
      </c>
      <c r="E323" t="s">
        <v>14</v>
      </c>
      <c r="F323">
        <v>1825</v>
      </c>
    </row>
    <row r="324" spans="2:6" x14ac:dyDescent="0.35">
      <c r="B324" t="s">
        <v>20</v>
      </c>
      <c r="C324">
        <v>144</v>
      </c>
      <c r="E324" t="s">
        <v>14</v>
      </c>
      <c r="F324">
        <v>31</v>
      </c>
    </row>
    <row r="325" spans="2:6" x14ac:dyDescent="0.35">
      <c r="B325" t="s">
        <v>20</v>
      </c>
      <c r="C325">
        <v>87</v>
      </c>
      <c r="E325" t="s">
        <v>14</v>
      </c>
      <c r="F325">
        <v>107</v>
      </c>
    </row>
    <row r="326" spans="2:6" x14ac:dyDescent="0.35">
      <c r="B326" t="s">
        <v>20</v>
      </c>
      <c r="C326">
        <v>3116</v>
      </c>
      <c r="E326" t="s">
        <v>14</v>
      </c>
      <c r="F326">
        <v>27</v>
      </c>
    </row>
    <row r="327" spans="2:6" x14ac:dyDescent="0.35">
      <c r="B327" t="s">
        <v>20</v>
      </c>
      <c r="C327">
        <v>909</v>
      </c>
      <c r="E327" t="s">
        <v>14</v>
      </c>
      <c r="F327">
        <v>1221</v>
      </c>
    </row>
    <row r="328" spans="2:6" x14ac:dyDescent="0.35">
      <c r="B328" t="s">
        <v>20</v>
      </c>
      <c r="C328">
        <v>1613</v>
      </c>
      <c r="E328" t="s">
        <v>14</v>
      </c>
      <c r="F328">
        <v>1</v>
      </c>
    </row>
    <row r="329" spans="2:6" x14ac:dyDescent="0.35">
      <c r="B329" t="s">
        <v>20</v>
      </c>
      <c r="C329">
        <v>136</v>
      </c>
      <c r="E329" t="s">
        <v>14</v>
      </c>
      <c r="F329">
        <v>16</v>
      </c>
    </row>
    <row r="330" spans="2:6" x14ac:dyDescent="0.35">
      <c r="B330" t="s">
        <v>20</v>
      </c>
      <c r="C330">
        <v>130</v>
      </c>
      <c r="E330" t="s">
        <v>14</v>
      </c>
      <c r="F330">
        <v>41</v>
      </c>
    </row>
    <row r="331" spans="2:6" x14ac:dyDescent="0.35">
      <c r="B331" t="s">
        <v>20</v>
      </c>
      <c r="C331">
        <v>102</v>
      </c>
      <c r="E331" t="s">
        <v>14</v>
      </c>
      <c r="F331">
        <v>523</v>
      </c>
    </row>
    <row r="332" spans="2:6" x14ac:dyDescent="0.35">
      <c r="B332" t="s">
        <v>20</v>
      </c>
      <c r="C332">
        <v>4006</v>
      </c>
      <c r="E332" t="s">
        <v>14</v>
      </c>
      <c r="F332">
        <v>141</v>
      </c>
    </row>
    <row r="333" spans="2:6" x14ac:dyDescent="0.35">
      <c r="B333" t="s">
        <v>20</v>
      </c>
      <c r="C333">
        <v>1629</v>
      </c>
      <c r="E333" t="s">
        <v>14</v>
      </c>
      <c r="F333">
        <v>52</v>
      </c>
    </row>
    <row r="334" spans="2:6" x14ac:dyDescent="0.35">
      <c r="B334" t="s">
        <v>20</v>
      </c>
      <c r="C334">
        <v>2188</v>
      </c>
      <c r="E334" t="s">
        <v>14</v>
      </c>
      <c r="F334">
        <v>225</v>
      </c>
    </row>
    <row r="335" spans="2:6" x14ac:dyDescent="0.35">
      <c r="B335" t="s">
        <v>20</v>
      </c>
      <c r="C335">
        <v>2409</v>
      </c>
      <c r="E335" t="s">
        <v>14</v>
      </c>
      <c r="F335">
        <v>38</v>
      </c>
    </row>
    <row r="336" spans="2:6" x14ac:dyDescent="0.35">
      <c r="B336" t="s">
        <v>20</v>
      </c>
      <c r="C336">
        <v>194</v>
      </c>
      <c r="E336" t="s">
        <v>14</v>
      </c>
      <c r="F336">
        <v>15</v>
      </c>
    </row>
    <row r="337" spans="2:6" x14ac:dyDescent="0.35">
      <c r="B337" t="s">
        <v>20</v>
      </c>
      <c r="C337">
        <v>1140</v>
      </c>
      <c r="E337" t="s">
        <v>14</v>
      </c>
      <c r="F337">
        <v>37</v>
      </c>
    </row>
    <row r="338" spans="2:6" x14ac:dyDescent="0.35">
      <c r="B338" t="s">
        <v>20</v>
      </c>
      <c r="C338">
        <v>102</v>
      </c>
      <c r="E338" t="s">
        <v>14</v>
      </c>
      <c r="F338">
        <v>112</v>
      </c>
    </row>
    <row r="339" spans="2:6" x14ac:dyDescent="0.35">
      <c r="B339" t="s">
        <v>20</v>
      </c>
      <c r="C339">
        <v>2857</v>
      </c>
      <c r="E339" t="s">
        <v>14</v>
      </c>
      <c r="F339">
        <v>21</v>
      </c>
    </row>
    <row r="340" spans="2:6" x14ac:dyDescent="0.35">
      <c r="B340" t="s">
        <v>20</v>
      </c>
      <c r="C340">
        <v>107</v>
      </c>
      <c r="E340" t="s">
        <v>14</v>
      </c>
      <c r="F340">
        <v>67</v>
      </c>
    </row>
    <row r="341" spans="2:6" x14ac:dyDescent="0.35">
      <c r="B341" t="s">
        <v>20</v>
      </c>
      <c r="C341">
        <v>160</v>
      </c>
      <c r="E341" t="s">
        <v>14</v>
      </c>
      <c r="F341">
        <v>78</v>
      </c>
    </row>
    <row r="342" spans="2:6" x14ac:dyDescent="0.35">
      <c r="B342" t="s">
        <v>20</v>
      </c>
      <c r="C342">
        <v>2230</v>
      </c>
      <c r="E342" t="s">
        <v>14</v>
      </c>
      <c r="F342">
        <v>67</v>
      </c>
    </row>
    <row r="343" spans="2:6" x14ac:dyDescent="0.35">
      <c r="B343" t="s">
        <v>20</v>
      </c>
      <c r="C343">
        <v>316</v>
      </c>
      <c r="E343" t="s">
        <v>14</v>
      </c>
      <c r="F343">
        <v>263</v>
      </c>
    </row>
    <row r="344" spans="2:6" x14ac:dyDescent="0.35">
      <c r="B344" t="s">
        <v>20</v>
      </c>
      <c r="C344">
        <v>117</v>
      </c>
      <c r="E344" t="s">
        <v>14</v>
      </c>
      <c r="F344">
        <v>1691</v>
      </c>
    </row>
    <row r="345" spans="2:6" x14ac:dyDescent="0.35">
      <c r="B345" t="s">
        <v>20</v>
      </c>
      <c r="C345">
        <v>6406</v>
      </c>
      <c r="E345" t="s">
        <v>14</v>
      </c>
      <c r="F345">
        <v>181</v>
      </c>
    </row>
    <row r="346" spans="2:6" x14ac:dyDescent="0.35">
      <c r="B346" t="s">
        <v>20</v>
      </c>
      <c r="C346">
        <v>192</v>
      </c>
      <c r="E346" t="s">
        <v>14</v>
      </c>
      <c r="F346">
        <v>13</v>
      </c>
    </row>
    <row r="347" spans="2:6" x14ac:dyDescent="0.35">
      <c r="B347" t="s">
        <v>20</v>
      </c>
      <c r="C347">
        <v>26</v>
      </c>
      <c r="E347" t="s">
        <v>14</v>
      </c>
      <c r="F347">
        <v>1</v>
      </c>
    </row>
    <row r="348" spans="2:6" x14ac:dyDescent="0.35">
      <c r="B348" t="s">
        <v>20</v>
      </c>
      <c r="C348">
        <v>723</v>
      </c>
      <c r="E348" t="s">
        <v>14</v>
      </c>
      <c r="F348">
        <v>21</v>
      </c>
    </row>
    <row r="349" spans="2:6" x14ac:dyDescent="0.35">
      <c r="B349" t="s">
        <v>20</v>
      </c>
      <c r="C349">
        <v>170</v>
      </c>
      <c r="E349" t="s">
        <v>14</v>
      </c>
      <c r="F349">
        <v>830</v>
      </c>
    </row>
    <row r="350" spans="2:6" x14ac:dyDescent="0.35">
      <c r="B350" t="s">
        <v>20</v>
      </c>
      <c r="C350">
        <v>238</v>
      </c>
      <c r="E350" t="s">
        <v>14</v>
      </c>
      <c r="F350">
        <v>130</v>
      </c>
    </row>
    <row r="351" spans="2:6" x14ac:dyDescent="0.35">
      <c r="B351" t="s">
        <v>20</v>
      </c>
      <c r="C351">
        <v>55</v>
      </c>
      <c r="E351" t="s">
        <v>14</v>
      </c>
      <c r="F351">
        <v>55</v>
      </c>
    </row>
    <row r="352" spans="2:6" x14ac:dyDescent="0.35">
      <c r="B352" t="s">
        <v>20</v>
      </c>
      <c r="C352">
        <v>128</v>
      </c>
      <c r="E352" t="s">
        <v>14</v>
      </c>
      <c r="F352">
        <v>114</v>
      </c>
    </row>
    <row r="353" spans="2:6" x14ac:dyDescent="0.35">
      <c r="B353" t="s">
        <v>20</v>
      </c>
      <c r="C353">
        <v>2144</v>
      </c>
      <c r="E353" t="s">
        <v>14</v>
      </c>
      <c r="F353">
        <v>594</v>
      </c>
    </row>
    <row r="354" spans="2:6" x14ac:dyDescent="0.35">
      <c r="B354" t="s">
        <v>20</v>
      </c>
      <c r="C354">
        <v>2693</v>
      </c>
      <c r="E354" t="s">
        <v>14</v>
      </c>
      <c r="F354">
        <v>24</v>
      </c>
    </row>
    <row r="355" spans="2:6" x14ac:dyDescent="0.35">
      <c r="B355" t="s">
        <v>20</v>
      </c>
      <c r="C355">
        <v>432</v>
      </c>
      <c r="E355" t="s">
        <v>14</v>
      </c>
      <c r="F355">
        <v>252</v>
      </c>
    </row>
    <row r="356" spans="2:6" x14ac:dyDescent="0.35">
      <c r="B356" t="s">
        <v>20</v>
      </c>
      <c r="C356">
        <v>189</v>
      </c>
      <c r="E356" t="s">
        <v>14</v>
      </c>
      <c r="F356">
        <v>67</v>
      </c>
    </row>
    <row r="357" spans="2:6" x14ac:dyDescent="0.35">
      <c r="B357" t="s">
        <v>20</v>
      </c>
      <c r="C357">
        <v>154</v>
      </c>
      <c r="E357" t="s">
        <v>14</v>
      </c>
      <c r="F357">
        <v>742</v>
      </c>
    </row>
    <row r="358" spans="2:6" x14ac:dyDescent="0.35">
      <c r="B358" t="s">
        <v>20</v>
      </c>
      <c r="C358">
        <v>96</v>
      </c>
      <c r="E358" t="s">
        <v>14</v>
      </c>
      <c r="F358">
        <v>75</v>
      </c>
    </row>
    <row r="359" spans="2:6" x14ac:dyDescent="0.35">
      <c r="B359" t="s">
        <v>20</v>
      </c>
      <c r="C359">
        <v>3063</v>
      </c>
      <c r="E359" t="s">
        <v>14</v>
      </c>
      <c r="F359">
        <v>4405</v>
      </c>
    </row>
    <row r="360" spans="2:6" x14ac:dyDescent="0.35">
      <c r="B360" t="s">
        <v>20</v>
      </c>
      <c r="C360">
        <v>2266</v>
      </c>
      <c r="E360" t="s">
        <v>14</v>
      </c>
      <c r="F360">
        <v>92</v>
      </c>
    </row>
    <row r="361" spans="2:6" x14ac:dyDescent="0.35">
      <c r="B361" t="s">
        <v>20</v>
      </c>
      <c r="C361">
        <v>194</v>
      </c>
      <c r="E361" t="s">
        <v>14</v>
      </c>
      <c r="F361">
        <v>64</v>
      </c>
    </row>
    <row r="362" spans="2:6" x14ac:dyDescent="0.35">
      <c r="B362" t="s">
        <v>20</v>
      </c>
      <c r="C362">
        <v>129</v>
      </c>
      <c r="E362" t="s">
        <v>14</v>
      </c>
      <c r="F362">
        <v>64</v>
      </c>
    </row>
    <row r="363" spans="2:6" x14ac:dyDescent="0.35">
      <c r="B363" t="s">
        <v>20</v>
      </c>
      <c r="C363">
        <v>375</v>
      </c>
      <c r="E363" t="s">
        <v>14</v>
      </c>
      <c r="F363">
        <v>842</v>
      </c>
    </row>
    <row r="364" spans="2:6" x14ac:dyDescent="0.35">
      <c r="B364" t="s">
        <v>20</v>
      </c>
      <c r="C364">
        <v>409</v>
      </c>
      <c r="E364" t="s">
        <v>14</v>
      </c>
      <c r="F364">
        <v>112</v>
      </c>
    </row>
    <row r="365" spans="2:6" x14ac:dyDescent="0.35">
      <c r="B365" t="s">
        <v>20</v>
      </c>
      <c r="C365">
        <v>234</v>
      </c>
      <c r="E365" t="s">
        <v>14</v>
      </c>
      <c r="F365">
        <v>374</v>
      </c>
    </row>
    <row r="366" spans="2:6" x14ac:dyDescent="0.35">
      <c r="B366" t="s">
        <v>20</v>
      </c>
      <c r="C366">
        <v>3016</v>
      </c>
    </row>
    <row r="367" spans="2:6" x14ac:dyDescent="0.35">
      <c r="B367" t="s">
        <v>20</v>
      </c>
      <c r="C367">
        <v>264</v>
      </c>
    </row>
    <row r="368" spans="2:6" x14ac:dyDescent="0.35">
      <c r="B368" t="s">
        <v>20</v>
      </c>
      <c r="C368">
        <v>272</v>
      </c>
    </row>
    <row r="369" spans="2:3" x14ac:dyDescent="0.35">
      <c r="B369" t="s">
        <v>20</v>
      </c>
      <c r="C369">
        <v>419</v>
      </c>
    </row>
    <row r="370" spans="2:3" x14ac:dyDescent="0.35">
      <c r="B370" t="s">
        <v>20</v>
      </c>
      <c r="C370">
        <v>1621</v>
      </c>
    </row>
    <row r="371" spans="2:3" x14ac:dyDescent="0.35">
      <c r="B371" t="s">
        <v>20</v>
      </c>
      <c r="C371">
        <v>1101</v>
      </c>
    </row>
    <row r="372" spans="2:3" x14ac:dyDescent="0.35">
      <c r="B372" t="s">
        <v>20</v>
      </c>
      <c r="C372">
        <v>1073</v>
      </c>
    </row>
    <row r="373" spans="2:3" x14ac:dyDescent="0.35">
      <c r="B373" t="s">
        <v>20</v>
      </c>
      <c r="C373">
        <v>331</v>
      </c>
    </row>
    <row r="374" spans="2:3" x14ac:dyDescent="0.35">
      <c r="B374" t="s">
        <v>20</v>
      </c>
      <c r="C374">
        <v>1170</v>
      </c>
    </row>
    <row r="375" spans="2:3" x14ac:dyDescent="0.35">
      <c r="B375" t="s">
        <v>20</v>
      </c>
      <c r="C375">
        <v>363</v>
      </c>
    </row>
    <row r="376" spans="2:3" x14ac:dyDescent="0.35">
      <c r="B376" t="s">
        <v>20</v>
      </c>
      <c r="C376">
        <v>103</v>
      </c>
    </row>
    <row r="377" spans="2:3" x14ac:dyDescent="0.35">
      <c r="B377" t="s">
        <v>20</v>
      </c>
      <c r="C377">
        <v>147</v>
      </c>
    </row>
    <row r="378" spans="2:3" x14ac:dyDescent="0.35">
      <c r="B378" t="s">
        <v>20</v>
      </c>
      <c r="C378">
        <v>110</v>
      </c>
    </row>
    <row r="379" spans="2:3" x14ac:dyDescent="0.35">
      <c r="B379" t="s">
        <v>20</v>
      </c>
      <c r="C379">
        <v>134</v>
      </c>
    </row>
    <row r="380" spans="2:3" x14ac:dyDescent="0.35">
      <c r="B380" t="s">
        <v>20</v>
      </c>
      <c r="C380">
        <v>269</v>
      </c>
    </row>
    <row r="381" spans="2:3" x14ac:dyDescent="0.35">
      <c r="B381" t="s">
        <v>20</v>
      </c>
      <c r="C381">
        <v>175</v>
      </c>
    </row>
    <row r="382" spans="2:3" x14ac:dyDescent="0.35">
      <c r="B382" t="s">
        <v>20</v>
      </c>
      <c r="C382">
        <v>69</v>
      </c>
    </row>
    <row r="383" spans="2:3" x14ac:dyDescent="0.35">
      <c r="B383" t="s">
        <v>20</v>
      </c>
      <c r="C383">
        <v>190</v>
      </c>
    </row>
    <row r="384" spans="2:3" x14ac:dyDescent="0.35">
      <c r="B384" t="s">
        <v>20</v>
      </c>
      <c r="C384">
        <v>237</v>
      </c>
    </row>
    <row r="385" spans="2:3" x14ac:dyDescent="0.35">
      <c r="B385" t="s">
        <v>20</v>
      </c>
      <c r="C385">
        <v>196</v>
      </c>
    </row>
    <row r="386" spans="2:3" x14ac:dyDescent="0.35">
      <c r="B386" t="s">
        <v>20</v>
      </c>
      <c r="C386">
        <v>7295</v>
      </c>
    </row>
    <row r="387" spans="2:3" x14ac:dyDescent="0.35">
      <c r="B387" t="s">
        <v>20</v>
      </c>
      <c r="C387">
        <v>2893</v>
      </c>
    </row>
    <row r="388" spans="2:3" x14ac:dyDescent="0.35">
      <c r="B388" t="s">
        <v>20</v>
      </c>
      <c r="C388">
        <v>820</v>
      </c>
    </row>
    <row r="389" spans="2:3" x14ac:dyDescent="0.35">
      <c r="B389" t="s">
        <v>20</v>
      </c>
      <c r="C389">
        <v>2038</v>
      </c>
    </row>
    <row r="390" spans="2:3" x14ac:dyDescent="0.35">
      <c r="B390" t="s">
        <v>20</v>
      </c>
      <c r="C390">
        <v>116</v>
      </c>
    </row>
    <row r="391" spans="2:3" x14ac:dyDescent="0.35">
      <c r="B391" t="s">
        <v>20</v>
      </c>
      <c r="C391">
        <v>1345</v>
      </c>
    </row>
    <row r="392" spans="2:3" x14ac:dyDescent="0.35">
      <c r="B392" t="s">
        <v>20</v>
      </c>
      <c r="C392">
        <v>168</v>
      </c>
    </row>
    <row r="393" spans="2:3" x14ac:dyDescent="0.35">
      <c r="B393" t="s">
        <v>20</v>
      </c>
      <c r="C393">
        <v>137</v>
      </c>
    </row>
    <row r="394" spans="2:3" x14ac:dyDescent="0.35">
      <c r="B394" t="s">
        <v>20</v>
      </c>
      <c r="C394">
        <v>186</v>
      </c>
    </row>
    <row r="395" spans="2:3" x14ac:dyDescent="0.35">
      <c r="B395" t="s">
        <v>20</v>
      </c>
      <c r="C395">
        <v>125</v>
      </c>
    </row>
    <row r="396" spans="2:3" x14ac:dyDescent="0.35">
      <c r="B396" t="s">
        <v>20</v>
      </c>
      <c r="C396">
        <v>202</v>
      </c>
    </row>
    <row r="397" spans="2:3" x14ac:dyDescent="0.35">
      <c r="B397" t="s">
        <v>20</v>
      </c>
      <c r="C397">
        <v>103</v>
      </c>
    </row>
    <row r="398" spans="2:3" x14ac:dyDescent="0.35">
      <c r="B398" t="s">
        <v>20</v>
      </c>
      <c r="C398">
        <v>1785</v>
      </c>
    </row>
    <row r="399" spans="2:3" x14ac:dyDescent="0.35">
      <c r="B399" t="s">
        <v>20</v>
      </c>
      <c r="C399">
        <v>157</v>
      </c>
    </row>
    <row r="400" spans="2:3" x14ac:dyDescent="0.35">
      <c r="B400" t="s">
        <v>20</v>
      </c>
      <c r="C400">
        <v>555</v>
      </c>
    </row>
    <row r="401" spans="2:3" x14ac:dyDescent="0.35">
      <c r="B401" t="s">
        <v>20</v>
      </c>
      <c r="C401">
        <v>297</v>
      </c>
    </row>
    <row r="402" spans="2:3" x14ac:dyDescent="0.35">
      <c r="B402" t="s">
        <v>20</v>
      </c>
      <c r="C402">
        <v>123</v>
      </c>
    </row>
    <row r="403" spans="2:3" x14ac:dyDescent="0.35">
      <c r="B403" t="s">
        <v>20</v>
      </c>
      <c r="C403">
        <v>3036</v>
      </c>
    </row>
    <row r="404" spans="2:3" x14ac:dyDescent="0.35">
      <c r="B404" t="s">
        <v>20</v>
      </c>
      <c r="C404">
        <v>144</v>
      </c>
    </row>
    <row r="405" spans="2:3" x14ac:dyDescent="0.35">
      <c r="B405" t="s">
        <v>20</v>
      </c>
      <c r="C405">
        <v>121</v>
      </c>
    </row>
    <row r="406" spans="2:3" x14ac:dyDescent="0.35">
      <c r="B406" t="s">
        <v>20</v>
      </c>
      <c r="C406">
        <v>181</v>
      </c>
    </row>
    <row r="407" spans="2:3" x14ac:dyDescent="0.35">
      <c r="B407" t="s">
        <v>20</v>
      </c>
      <c r="C407">
        <v>122</v>
      </c>
    </row>
    <row r="408" spans="2:3" x14ac:dyDescent="0.35">
      <c r="B408" t="s">
        <v>20</v>
      </c>
      <c r="C408">
        <v>1071</v>
      </c>
    </row>
    <row r="409" spans="2:3" x14ac:dyDescent="0.35">
      <c r="B409" t="s">
        <v>20</v>
      </c>
      <c r="C409">
        <v>980</v>
      </c>
    </row>
    <row r="410" spans="2:3" x14ac:dyDescent="0.35">
      <c r="B410" t="s">
        <v>20</v>
      </c>
      <c r="C410">
        <v>536</v>
      </c>
    </row>
    <row r="411" spans="2:3" x14ac:dyDescent="0.35">
      <c r="B411" t="s">
        <v>20</v>
      </c>
      <c r="C411">
        <v>1991</v>
      </c>
    </row>
    <row r="412" spans="2:3" x14ac:dyDescent="0.35">
      <c r="B412" t="s">
        <v>20</v>
      </c>
      <c r="C412">
        <v>180</v>
      </c>
    </row>
    <row r="413" spans="2:3" x14ac:dyDescent="0.35">
      <c r="B413" t="s">
        <v>20</v>
      </c>
      <c r="C413">
        <v>130</v>
      </c>
    </row>
    <row r="414" spans="2:3" x14ac:dyDescent="0.35">
      <c r="B414" t="s">
        <v>20</v>
      </c>
      <c r="C414">
        <v>122</v>
      </c>
    </row>
    <row r="415" spans="2:3" x14ac:dyDescent="0.35">
      <c r="B415" t="s">
        <v>20</v>
      </c>
      <c r="C415">
        <v>140</v>
      </c>
    </row>
    <row r="416" spans="2:3" x14ac:dyDescent="0.35">
      <c r="B416" t="s">
        <v>20</v>
      </c>
      <c r="C416">
        <v>3388</v>
      </c>
    </row>
    <row r="417" spans="2:3" x14ac:dyDescent="0.35">
      <c r="B417" t="s">
        <v>20</v>
      </c>
      <c r="C417">
        <v>280</v>
      </c>
    </row>
    <row r="418" spans="2:3" x14ac:dyDescent="0.35">
      <c r="B418" t="s">
        <v>20</v>
      </c>
      <c r="C418">
        <v>366</v>
      </c>
    </row>
    <row r="419" spans="2:3" x14ac:dyDescent="0.35">
      <c r="B419" t="s">
        <v>20</v>
      </c>
      <c r="C419">
        <v>270</v>
      </c>
    </row>
    <row r="420" spans="2:3" x14ac:dyDescent="0.35">
      <c r="B420" t="s">
        <v>20</v>
      </c>
      <c r="C420">
        <v>137</v>
      </c>
    </row>
    <row r="421" spans="2:3" x14ac:dyDescent="0.35">
      <c r="B421" t="s">
        <v>20</v>
      </c>
      <c r="C421">
        <v>3205</v>
      </c>
    </row>
    <row r="422" spans="2:3" x14ac:dyDescent="0.35">
      <c r="B422" t="s">
        <v>20</v>
      </c>
      <c r="C422">
        <v>288</v>
      </c>
    </row>
    <row r="423" spans="2:3" x14ac:dyDescent="0.35">
      <c r="B423" t="s">
        <v>20</v>
      </c>
      <c r="C423">
        <v>148</v>
      </c>
    </row>
    <row r="424" spans="2:3" x14ac:dyDescent="0.35">
      <c r="B424" t="s">
        <v>20</v>
      </c>
      <c r="C424">
        <v>114</v>
      </c>
    </row>
    <row r="425" spans="2:3" x14ac:dyDescent="0.35">
      <c r="B425" t="s">
        <v>20</v>
      </c>
      <c r="C425">
        <v>1518</v>
      </c>
    </row>
    <row r="426" spans="2:3" x14ac:dyDescent="0.35">
      <c r="B426" t="s">
        <v>20</v>
      </c>
      <c r="C426">
        <v>166</v>
      </c>
    </row>
    <row r="427" spans="2:3" x14ac:dyDescent="0.35">
      <c r="B427" t="s">
        <v>20</v>
      </c>
      <c r="C427">
        <v>100</v>
      </c>
    </row>
    <row r="428" spans="2:3" x14ac:dyDescent="0.35">
      <c r="B428" t="s">
        <v>20</v>
      </c>
      <c r="C428">
        <v>235</v>
      </c>
    </row>
    <row r="429" spans="2:3" x14ac:dyDescent="0.35">
      <c r="B429" t="s">
        <v>20</v>
      </c>
      <c r="C429">
        <v>148</v>
      </c>
    </row>
    <row r="430" spans="2:3" x14ac:dyDescent="0.35">
      <c r="B430" t="s">
        <v>20</v>
      </c>
      <c r="C430">
        <v>198</v>
      </c>
    </row>
    <row r="431" spans="2:3" x14ac:dyDescent="0.35">
      <c r="B431" t="s">
        <v>20</v>
      </c>
      <c r="C431">
        <v>150</v>
      </c>
    </row>
    <row r="432" spans="2:3" x14ac:dyDescent="0.35">
      <c r="B432" t="s">
        <v>20</v>
      </c>
      <c r="C432">
        <v>216</v>
      </c>
    </row>
    <row r="433" spans="2:3" x14ac:dyDescent="0.35">
      <c r="B433" t="s">
        <v>20</v>
      </c>
      <c r="C433">
        <v>5139</v>
      </c>
    </row>
    <row r="434" spans="2:3" x14ac:dyDescent="0.35">
      <c r="B434" t="s">
        <v>20</v>
      </c>
      <c r="C434">
        <v>2353</v>
      </c>
    </row>
    <row r="435" spans="2:3" x14ac:dyDescent="0.35">
      <c r="B435" t="s">
        <v>20</v>
      </c>
      <c r="C435">
        <v>78</v>
      </c>
    </row>
    <row r="436" spans="2:3" x14ac:dyDescent="0.35">
      <c r="B436" t="s">
        <v>20</v>
      </c>
      <c r="C436">
        <v>174</v>
      </c>
    </row>
    <row r="437" spans="2:3" x14ac:dyDescent="0.35">
      <c r="B437" t="s">
        <v>20</v>
      </c>
      <c r="C437">
        <v>164</v>
      </c>
    </row>
    <row r="438" spans="2:3" x14ac:dyDescent="0.35">
      <c r="B438" t="s">
        <v>20</v>
      </c>
      <c r="C438">
        <v>161</v>
      </c>
    </row>
    <row r="439" spans="2:3" x14ac:dyDescent="0.35">
      <c r="B439" t="s">
        <v>20</v>
      </c>
      <c r="C439">
        <v>138</v>
      </c>
    </row>
    <row r="440" spans="2:3" x14ac:dyDescent="0.35">
      <c r="B440" t="s">
        <v>20</v>
      </c>
      <c r="C440">
        <v>3308</v>
      </c>
    </row>
    <row r="441" spans="2:3" x14ac:dyDescent="0.35">
      <c r="B441" t="s">
        <v>20</v>
      </c>
      <c r="C441">
        <v>127</v>
      </c>
    </row>
    <row r="442" spans="2:3" x14ac:dyDescent="0.35">
      <c r="B442" t="s">
        <v>20</v>
      </c>
      <c r="C442">
        <v>207</v>
      </c>
    </row>
    <row r="443" spans="2:3" x14ac:dyDescent="0.35">
      <c r="B443" t="s">
        <v>20</v>
      </c>
      <c r="C443">
        <v>181</v>
      </c>
    </row>
    <row r="444" spans="2:3" x14ac:dyDescent="0.35">
      <c r="B444" t="s">
        <v>20</v>
      </c>
      <c r="C444">
        <v>110</v>
      </c>
    </row>
    <row r="445" spans="2:3" x14ac:dyDescent="0.35">
      <c r="B445" t="s">
        <v>20</v>
      </c>
      <c r="C445">
        <v>185</v>
      </c>
    </row>
    <row r="446" spans="2:3" x14ac:dyDescent="0.35">
      <c r="B446" t="s">
        <v>20</v>
      </c>
      <c r="C446">
        <v>121</v>
      </c>
    </row>
    <row r="447" spans="2:3" x14ac:dyDescent="0.35">
      <c r="B447" t="s">
        <v>20</v>
      </c>
      <c r="C447">
        <v>106</v>
      </c>
    </row>
    <row r="448" spans="2:3" x14ac:dyDescent="0.35">
      <c r="B448" t="s">
        <v>20</v>
      </c>
      <c r="C448">
        <v>142</v>
      </c>
    </row>
    <row r="449" spans="2:3" x14ac:dyDescent="0.35">
      <c r="B449" t="s">
        <v>20</v>
      </c>
      <c r="C449">
        <v>233</v>
      </c>
    </row>
    <row r="450" spans="2:3" x14ac:dyDescent="0.35">
      <c r="B450" t="s">
        <v>20</v>
      </c>
      <c r="C450">
        <v>218</v>
      </c>
    </row>
    <row r="451" spans="2:3" x14ac:dyDescent="0.35">
      <c r="B451" t="s">
        <v>20</v>
      </c>
      <c r="C451">
        <v>76</v>
      </c>
    </row>
    <row r="452" spans="2:3" x14ac:dyDescent="0.35">
      <c r="B452" t="s">
        <v>20</v>
      </c>
      <c r="C452">
        <v>43</v>
      </c>
    </row>
    <row r="453" spans="2:3" x14ac:dyDescent="0.35">
      <c r="B453" t="s">
        <v>20</v>
      </c>
      <c r="C453">
        <v>221</v>
      </c>
    </row>
    <row r="454" spans="2:3" x14ac:dyDescent="0.35">
      <c r="B454" t="s">
        <v>20</v>
      </c>
      <c r="C454">
        <v>2805</v>
      </c>
    </row>
    <row r="455" spans="2:3" x14ac:dyDescent="0.35">
      <c r="B455" t="s">
        <v>20</v>
      </c>
      <c r="C455">
        <v>68</v>
      </c>
    </row>
    <row r="456" spans="2:3" x14ac:dyDescent="0.35">
      <c r="B456" t="s">
        <v>20</v>
      </c>
      <c r="C456">
        <v>183</v>
      </c>
    </row>
    <row r="457" spans="2:3" x14ac:dyDescent="0.35">
      <c r="B457" t="s">
        <v>20</v>
      </c>
      <c r="C457">
        <v>133</v>
      </c>
    </row>
    <row r="458" spans="2:3" x14ac:dyDescent="0.35">
      <c r="B458" t="s">
        <v>20</v>
      </c>
      <c r="C458">
        <v>2489</v>
      </c>
    </row>
    <row r="459" spans="2:3" x14ac:dyDescent="0.35">
      <c r="B459" t="s">
        <v>20</v>
      </c>
      <c r="C459">
        <v>69</v>
      </c>
    </row>
    <row r="460" spans="2:3" x14ac:dyDescent="0.35">
      <c r="B460" t="s">
        <v>20</v>
      </c>
      <c r="C460">
        <v>279</v>
      </c>
    </row>
    <row r="461" spans="2:3" x14ac:dyDescent="0.35">
      <c r="B461" t="s">
        <v>20</v>
      </c>
      <c r="C461">
        <v>210</v>
      </c>
    </row>
    <row r="462" spans="2:3" x14ac:dyDescent="0.35">
      <c r="B462" t="s">
        <v>20</v>
      </c>
      <c r="C462">
        <v>2100</v>
      </c>
    </row>
    <row r="463" spans="2:3" x14ac:dyDescent="0.35">
      <c r="B463" t="s">
        <v>20</v>
      </c>
      <c r="C463">
        <v>252</v>
      </c>
    </row>
    <row r="464" spans="2:3" x14ac:dyDescent="0.35">
      <c r="B464" t="s">
        <v>20</v>
      </c>
      <c r="C464">
        <v>1280</v>
      </c>
    </row>
    <row r="465" spans="2:3" x14ac:dyDescent="0.35">
      <c r="B465" t="s">
        <v>20</v>
      </c>
      <c r="C465">
        <v>157</v>
      </c>
    </row>
    <row r="466" spans="2:3" x14ac:dyDescent="0.35">
      <c r="B466" t="s">
        <v>20</v>
      </c>
      <c r="C466">
        <v>194</v>
      </c>
    </row>
    <row r="467" spans="2:3" x14ac:dyDescent="0.35">
      <c r="B467" t="s">
        <v>20</v>
      </c>
      <c r="C467">
        <v>82</v>
      </c>
    </row>
    <row r="468" spans="2:3" x14ac:dyDescent="0.35">
      <c r="B468" t="s">
        <v>20</v>
      </c>
      <c r="C468">
        <v>4233</v>
      </c>
    </row>
    <row r="469" spans="2:3" x14ac:dyDescent="0.35">
      <c r="B469" t="s">
        <v>20</v>
      </c>
      <c r="C469">
        <v>1297</v>
      </c>
    </row>
    <row r="470" spans="2:3" x14ac:dyDescent="0.35">
      <c r="B470" t="s">
        <v>20</v>
      </c>
      <c r="C470">
        <v>165</v>
      </c>
    </row>
    <row r="471" spans="2:3" x14ac:dyDescent="0.35">
      <c r="B471" t="s">
        <v>20</v>
      </c>
      <c r="C471">
        <v>119</v>
      </c>
    </row>
    <row r="472" spans="2:3" x14ac:dyDescent="0.35">
      <c r="B472" t="s">
        <v>20</v>
      </c>
      <c r="C472">
        <v>1797</v>
      </c>
    </row>
    <row r="473" spans="2:3" x14ac:dyDescent="0.35">
      <c r="B473" t="s">
        <v>20</v>
      </c>
      <c r="C473">
        <v>261</v>
      </c>
    </row>
    <row r="474" spans="2:3" x14ac:dyDescent="0.35">
      <c r="B474" t="s">
        <v>20</v>
      </c>
      <c r="C474">
        <v>157</v>
      </c>
    </row>
    <row r="475" spans="2:3" x14ac:dyDescent="0.35">
      <c r="B475" t="s">
        <v>20</v>
      </c>
      <c r="C475">
        <v>3533</v>
      </c>
    </row>
    <row r="476" spans="2:3" x14ac:dyDescent="0.35">
      <c r="B476" t="s">
        <v>20</v>
      </c>
      <c r="C476">
        <v>155</v>
      </c>
    </row>
    <row r="477" spans="2:3" x14ac:dyDescent="0.35">
      <c r="B477" t="s">
        <v>20</v>
      </c>
      <c r="C477">
        <v>132</v>
      </c>
    </row>
    <row r="478" spans="2:3" x14ac:dyDescent="0.35">
      <c r="B478" t="s">
        <v>20</v>
      </c>
      <c r="C478">
        <v>1354</v>
      </c>
    </row>
    <row r="479" spans="2:3" x14ac:dyDescent="0.35">
      <c r="B479" t="s">
        <v>20</v>
      </c>
      <c r="C479">
        <v>48</v>
      </c>
    </row>
    <row r="480" spans="2:3" x14ac:dyDescent="0.35">
      <c r="B480" t="s">
        <v>20</v>
      </c>
      <c r="C480">
        <v>110</v>
      </c>
    </row>
    <row r="481" spans="2:3" x14ac:dyDescent="0.35">
      <c r="B481" t="s">
        <v>20</v>
      </c>
      <c r="C481">
        <v>172</v>
      </c>
    </row>
    <row r="482" spans="2:3" x14ac:dyDescent="0.35">
      <c r="B482" t="s">
        <v>20</v>
      </c>
      <c r="C482">
        <v>307</v>
      </c>
    </row>
    <row r="483" spans="2:3" x14ac:dyDescent="0.35">
      <c r="B483" t="s">
        <v>20</v>
      </c>
      <c r="C483">
        <v>160</v>
      </c>
    </row>
    <row r="484" spans="2:3" x14ac:dyDescent="0.35">
      <c r="B484" t="s">
        <v>20</v>
      </c>
      <c r="C484">
        <v>1467</v>
      </c>
    </row>
    <row r="485" spans="2:3" x14ac:dyDescent="0.35">
      <c r="B485" t="s">
        <v>20</v>
      </c>
      <c r="C485">
        <v>2662</v>
      </c>
    </row>
    <row r="486" spans="2:3" x14ac:dyDescent="0.35">
      <c r="B486" t="s">
        <v>20</v>
      </c>
      <c r="C486">
        <v>452</v>
      </c>
    </row>
    <row r="487" spans="2:3" x14ac:dyDescent="0.35">
      <c r="B487" t="s">
        <v>20</v>
      </c>
      <c r="C487">
        <v>158</v>
      </c>
    </row>
    <row r="488" spans="2:3" x14ac:dyDescent="0.35">
      <c r="B488" t="s">
        <v>20</v>
      </c>
      <c r="C488">
        <v>225</v>
      </c>
    </row>
    <row r="489" spans="2:3" x14ac:dyDescent="0.35">
      <c r="B489" t="s">
        <v>20</v>
      </c>
      <c r="C489">
        <v>65</v>
      </c>
    </row>
    <row r="490" spans="2:3" x14ac:dyDescent="0.35">
      <c r="B490" t="s">
        <v>20</v>
      </c>
      <c r="C490">
        <v>163</v>
      </c>
    </row>
    <row r="491" spans="2:3" x14ac:dyDescent="0.35">
      <c r="B491" t="s">
        <v>20</v>
      </c>
      <c r="C491">
        <v>85</v>
      </c>
    </row>
    <row r="492" spans="2:3" x14ac:dyDescent="0.35">
      <c r="B492" t="s">
        <v>20</v>
      </c>
      <c r="C492">
        <v>217</v>
      </c>
    </row>
    <row r="493" spans="2:3" x14ac:dyDescent="0.35">
      <c r="B493" t="s">
        <v>20</v>
      </c>
      <c r="C493">
        <v>150</v>
      </c>
    </row>
    <row r="494" spans="2:3" x14ac:dyDescent="0.35">
      <c r="B494" t="s">
        <v>20</v>
      </c>
      <c r="C494">
        <v>3272</v>
      </c>
    </row>
    <row r="495" spans="2:3" x14ac:dyDescent="0.35">
      <c r="B495" t="s">
        <v>20</v>
      </c>
      <c r="C495">
        <v>300</v>
      </c>
    </row>
    <row r="496" spans="2:3" x14ac:dyDescent="0.35">
      <c r="B496" t="s">
        <v>20</v>
      </c>
      <c r="C496">
        <v>126</v>
      </c>
    </row>
    <row r="497" spans="2:3" x14ac:dyDescent="0.35">
      <c r="B497" t="s">
        <v>20</v>
      </c>
      <c r="C497">
        <v>2320</v>
      </c>
    </row>
    <row r="498" spans="2:3" x14ac:dyDescent="0.35">
      <c r="B498" t="s">
        <v>20</v>
      </c>
      <c r="C498">
        <v>81</v>
      </c>
    </row>
    <row r="499" spans="2:3" x14ac:dyDescent="0.35">
      <c r="B499" t="s">
        <v>20</v>
      </c>
      <c r="C499">
        <v>1887</v>
      </c>
    </row>
    <row r="500" spans="2:3" x14ac:dyDescent="0.35">
      <c r="B500" t="s">
        <v>20</v>
      </c>
      <c r="C500">
        <v>4358</v>
      </c>
    </row>
    <row r="501" spans="2:3" x14ac:dyDescent="0.35">
      <c r="B501" t="s">
        <v>20</v>
      </c>
      <c r="C501">
        <v>53</v>
      </c>
    </row>
    <row r="502" spans="2:3" x14ac:dyDescent="0.35">
      <c r="B502" t="s">
        <v>20</v>
      </c>
      <c r="C502">
        <v>2414</v>
      </c>
    </row>
    <row r="503" spans="2:3" x14ac:dyDescent="0.35">
      <c r="B503" t="s">
        <v>20</v>
      </c>
      <c r="C503">
        <v>80</v>
      </c>
    </row>
    <row r="504" spans="2:3" x14ac:dyDescent="0.35">
      <c r="B504" t="s">
        <v>20</v>
      </c>
      <c r="C504">
        <v>193</v>
      </c>
    </row>
    <row r="505" spans="2:3" x14ac:dyDescent="0.35">
      <c r="B505" t="s">
        <v>20</v>
      </c>
      <c r="C505">
        <v>52</v>
      </c>
    </row>
    <row r="506" spans="2:3" x14ac:dyDescent="0.35">
      <c r="B506" t="s">
        <v>20</v>
      </c>
      <c r="C506">
        <v>290</v>
      </c>
    </row>
    <row r="507" spans="2:3" x14ac:dyDescent="0.35">
      <c r="B507" t="s">
        <v>20</v>
      </c>
      <c r="C507">
        <v>122</v>
      </c>
    </row>
    <row r="508" spans="2:3" x14ac:dyDescent="0.35">
      <c r="B508" t="s">
        <v>20</v>
      </c>
      <c r="C508">
        <v>1470</v>
      </c>
    </row>
    <row r="509" spans="2:3" x14ac:dyDescent="0.35">
      <c r="B509" t="s">
        <v>20</v>
      </c>
      <c r="C509">
        <v>165</v>
      </c>
    </row>
    <row r="510" spans="2:3" x14ac:dyDescent="0.35">
      <c r="B510" t="s">
        <v>20</v>
      </c>
      <c r="C510">
        <v>182</v>
      </c>
    </row>
    <row r="511" spans="2:3" x14ac:dyDescent="0.35">
      <c r="B511" t="s">
        <v>20</v>
      </c>
      <c r="C511">
        <v>199</v>
      </c>
    </row>
    <row r="512" spans="2:3" x14ac:dyDescent="0.35">
      <c r="B512" t="s">
        <v>20</v>
      </c>
      <c r="C512">
        <v>56</v>
      </c>
    </row>
    <row r="513" spans="2:3" x14ac:dyDescent="0.35">
      <c r="B513" t="s">
        <v>20</v>
      </c>
      <c r="C513">
        <v>1460</v>
      </c>
    </row>
    <row r="514" spans="2:3" x14ac:dyDescent="0.35">
      <c r="B514" t="s">
        <v>20</v>
      </c>
      <c r="C514">
        <v>123</v>
      </c>
    </row>
    <row r="515" spans="2:3" x14ac:dyDescent="0.35">
      <c r="B515" t="s">
        <v>20</v>
      </c>
      <c r="C515">
        <v>159</v>
      </c>
    </row>
    <row r="516" spans="2:3" x14ac:dyDescent="0.35">
      <c r="B516" t="s">
        <v>20</v>
      </c>
      <c r="C516">
        <v>110</v>
      </c>
    </row>
    <row r="517" spans="2:3" x14ac:dyDescent="0.35">
      <c r="B517" t="s">
        <v>20</v>
      </c>
      <c r="C517">
        <v>236</v>
      </c>
    </row>
    <row r="518" spans="2:3" x14ac:dyDescent="0.35">
      <c r="B518" t="s">
        <v>20</v>
      </c>
      <c r="C518">
        <v>191</v>
      </c>
    </row>
    <row r="519" spans="2:3" x14ac:dyDescent="0.35">
      <c r="B519" t="s">
        <v>20</v>
      </c>
      <c r="C519">
        <v>3934</v>
      </c>
    </row>
    <row r="520" spans="2:3" x14ac:dyDescent="0.35">
      <c r="B520" t="s">
        <v>20</v>
      </c>
      <c r="C520">
        <v>80</v>
      </c>
    </row>
    <row r="521" spans="2:3" x14ac:dyDescent="0.35">
      <c r="B521" t="s">
        <v>20</v>
      </c>
      <c r="C521">
        <v>462</v>
      </c>
    </row>
    <row r="522" spans="2:3" x14ac:dyDescent="0.35">
      <c r="B522" t="s">
        <v>20</v>
      </c>
      <c r="C522">
        <v>179</v>
      </c>
    </row>
    <row r="523" spans="2:3" x14ac:dyDescent="0.35">
      <c r="B523" t="s">
        <v>20</v>
      </c>
      <c r="C523">
        <v>1866</v>
      </c>
    </row>
    <row r="524" spans="2:3" x14ac:dyDescent="0.35">
      <c r="B524" t="s">
        <v>20</v>
      </c>
      <c r="C524">
        <v>156</v>
      </c>
    </row>
    <row r="525" spans="2:3" x14ac:dyDescent="0.35">
      <c r="B525" t="s">
        <v>20</v>
      </c>
      <c r="C525">
        <v>255</v>
      </c>
    </row>
    <row r="526" spans="2:3" x14ac:dyDescent="0.35">
      <c r="B526" t="s">
        <v>20</v>
      </c>
      <c r="C526">
        <v>2261</v>
      </c>
    </row>
    <row r="527" spans="2:3" x14ac:dyDescent="0.35">
      <c r="B527" t="s">
        <v>20</v>
      </c>
      <c r="C527">
        <v>40</v>
      </c>
    </row>
    <row r="528" spans="2:3" x14ac:dyDescent="0.35">
      <c r="B528" t="s">
        <v>20</v>
      </c>
      <c r="C528">
        <v>2289</v>
      </c>
    </row>
    <row r="529" spans="2:3" x14ac:dyDescent="0.35">
      <c r="B529" t="s">
        <v>20</v>
      </c>
      <c r="C529">
        <v>65</v>
      </c>
    </row>
    <row r="530" spans="2:3" x14ac:dyDescent="0.35">
      <c r="B530" t="s">
        <v>20</v>
      </c>
      <c r="C530">
        <v>3777</v>
      </c>
    </row>
    <row r="531" spans="2:3" x14ac:dyDescent="0.35">
      <c r="B531" t="s">
        <v>20</v>
      </c>
      <c r="C531">
        <v>184</v>
      </c>
    </row>
    <row r="532" spans="2:3" x14ac:dyDescent="0.35">
      <c r="B532" t="s">
        <v>20</v>
      </c>
      <c r="C532">
        <v>85</v>
      </c>
    </row>
    <row r="533" spans="2:3" x14ac:dyDescent="0.35">
      <c r="B533" t="s">
        <v>20</v>
      </c>
      <c r="C533">
        <v>144</v>
      </c>
    </row>
    <row r="534" spans="2:3" x14ac:dyDescent="0.35">
      <c r="B534" t="s">
        <v>20</v>
      </c>
      <c r="C534">
        <v>1902</v>
      </c>
    </row>
    <row r="535" spans="2:3" x14ac:dyDescent="0.35">
      <c r="B535" t="s">
        <v>20</v>
      </c>
      <c r="C535">
        <v>105</v>
      </c>
    </row>
    <row r="536" spans="2:3" x14ac:dyDescent="0.35">
      <c r="B536" t="s">
        <v>20</v>
      </c>
      <c r="C536">
        <v>132</v>
      </c>
    </row>
    <row r="537" spans="2:3" x14ac:dyDescent="0.35">
      <c r="B537" t="s">
        <v>20</v>
      </c>
      <c r="C537">
        <v>96</v>
      </c>
    </row>
    <row r="538" spans="2:3" x14ac:dyDescent="0.35">
      <c r="B538" t="s">
        <v>20</v>
      </c>
      <c r="C538">
        <v>114</v>
      </c>
    </row>
    <row r="539" spans="2:3" x14ac:dyDescent="0.35">
      <c r="B539" t="s">
        <v>20</v>
      </c>
      <c r="C539">
        <v>203</v>
      </c>
    </row>
    <row r="540" spans="2:3" x14ac:dyDescent="0.35">
      <c r="B540" t="s">
        <v>20</v>
      </c>
      <c r="C540">
        <v>1559</v>
      </c>
    </row>
    <row r="541" spans="2:3" x14ac:dyDescent="0.35">
      <c r="B541" t="s">
        <v>20</v>
      </c>
      <c r="C541">
        <v>1548</v>
      </c>
    </row>
    <row r="542" spans="2:3" x14ac:dyDescent="0.35">
      <c r="B542" t="s">
        <v>20</v>
      </c>
      <c r="C542">
        <v>80</v>
      </c>
    </row>
    <row r="543" spans="2:3" x14ac:dyDescent="0.35">
      <c r="B543" t="s">
        <v>20</v>
      </c>
      <c r="C543">
        <v>131</v>
      </c>
    </row>
    <row r="544" spans="2:3" x14ac:dyDescent="0.35">
      <c r="B544" t="s">
        <v>20</v>
      </c>
      <c r="C544">
        <v>112</v>
      </c>
    </row>
    <row r="545" spans="2:3" x14ac:dyDescent="0.35">
      <c r="B545" t="s">
        <v>20</v>
      </c>
      <c r="C545">
        <v>155</v>
      </c>
    </row>
    <row r="546" spans="2:3" x14ac:dyDescent="0.35">
      <c r="B546" t="s">
        <v>20</v>
      </c>
      <c r="C546">
        <v>266</v>
      </c>
    </row>
    <row r="547" spans="2:3" x14ac:dyDescent="0.35">
      <c r="B547" t="s">
        <v>20</v>
      </c>
      <c r="C547">
        <v>155</v>
      </c>
    </row>
    <row r="548" spans="2:3" x14ac:dyDescent="0.35">
      <c r="B548" t="s">
        <v>20</v>
      </c>
      <c r="C548">
        <v>207</v>
      </c>
    </row>
    <row r="549" spans="2:3" x14ac:dyDescent="0.35">
      <c r="B549" t="s">
        <v>20</v>
      </c>
      <c r="C549">
        <v>245</v>
      </c>
    </row>
    <row r="550" spans="2:3" x14ac:dyDescent="0.35">
      <c r="B550" t="s">
        <v>20</v>
      </c>
      <c r="C550">
        <v>1573</v>
      </c>
    </row>
    <row r="551" spans="2:3" x14ac:dyDescent="0.35">
      <c r="B551" t="s">
        <v>20</v>
      </c>
      <c r="C551">
        <v>114</v>
      </c>
    </row>
    <row r="552" spans="2:3" x14ac:dyDescent="0.35">
      <c r="B552" t="s">
        <v>20</v>
      </c>
      <c r="C552">
        <v>93</v>
      </c>
    </row>
    <row r="553" spans="2:3" x14ac:dyDescent="0.35">
      <c r="B553" t="s">
        <v>20</v>
      </c>
      <c r="C553">
        <v>1681</v>
      </c>
    </row>
    <row r="554" spans="2:3" x14ac:dyDescent="0.35">
      <c r="B554" t="s">
        <v>20</v>
      </c>
      <c r="C554">
        <v>32</v>
      </c>
    </row>
    <row r="555" spans="2:3" x14ac:dyDescent="0.35">
      <c r="B555" t="s">
        <v>20</v>
      </c>
      <c r="C555">
        <v>135</v>
      </c>
    </row>
    <row r="556" spans="2:3" x14ac:dyDescent="0.35">
      <c r="B556" t="s">
        <v>20</v>
      </c>
      <c r="C556">
        <v>140</v>
      </c>
    </row>
    <row r="557" spans="2:3" x14ac:dyDescent="0.35">
      <c r="B557" t="s">
        <v>20</v>
      </c>
      <c r="C557">
        <v>92</v>
      </c>
    </row>
    <row r="558" spans="2:3" x14ac:dyDescent="0.35">
      <c r="B558" t="s">
        <v>20</v>
      </c>
      <c r="C558">
        <v>1015</v>
      </c>
    </row>
    <row r="559" spans="2:3" x14ac:dyDescent="0.35">
      <c r="B559" t="s">
        <v>20</v>
      </c>
      <c r="C559">
        <v>323</v>
      </c>
    </row>
    <row r="560" spans="2:3" x14ac:dyDescent="0.35">
      <c r="B560" t="s">
        <v>20</v>
      </c>
      <c r="C560">
        <v>2326</v>
      </c>
    </row>
    <row r="561" spans="2:3" x14ac:dyDescent="0.35">
      <c r="B561" t="s">
        <v>20</v>
      </c>
      <c r="C561">
        <v>381</v>
      </c>
    </row>
    <row r="562" spans="2:3" x14ac:dyDescent="0.35">
      <c r="B562" t="s">
        <v>20</v>
      </c>
      <c r="C562">
        <v>480</v>
      </c>
    </row>
    <row r="563" spans="2:3" x14ac:dyDescent="0.35">
      <c r="B563" t="s">
        <v>20</v>
      </c>
      <c r="C563">
        <v>226</v>
      </c>
    </row>
    <row r="564" spans="2:3" x14ac:dyDescent="0.35">
      <c r="B564" t="s">
        <v>20</v>
      </c>
      <c r="C564">
        <v>241</v>
      </c>
    </row>
    <row r="565" spans="2:3" x14ac:dyDescent="0.35">
      <c r="B565" t="s">
        <v>20</v>
      </c>
      <c r="C565">
        <v>132</v>
      </c>
    </row>
    <row r="566" spans="2:3" x14ac:dyDescent="0.35">
      <c r="B566" t="s">
        <v>20</v>
      </c>
      <c r="C566">
        <v>2043</v>
      </c>
    </row>
  </sheetData>
  <conditionalFormatting sqref="B2:B1001">
    <cfRule type="containsText" dxfId="7" priority="5" operator="containsText" text="Canceled">
      <formula>NOT(ISERROR(SEARCH("Canceled",B2)))</formula>
    </cfRule>
    <cfRule type="containsText" dxfId="6" priority="6" operator="containsText" text="Live">
      <formula>NOT(ISERROR(SEARCH("Live",B2)))</formula>
    </cfRule>
    <cfRule type="containsText" dxfId="5" priority="7" operator="containsText" text="Successful">
      <formula>NOT(ISERROR(SEARCH("Successful",B2)))</formula>
    </cfRule>
    <cfRule type="containsText" dxfId="4" priority="8" operator="containsText" text="Failed">
      <formula>NOT(ISERROR(SEARCH("Failed",B2)))</formula>
    </cfRule>
  </conditionalFormatting>
  <conditionalFormatting sqref="E2:E1001">
    <cfRule type="containsText" dxfId="3" priority="1" operator="containsText" text="Canceled">
      <formula>NOT(ISERROR(SEARCH("Canceled",E2)))</formula>
    </cfRule>
    <cfRule type="containsText" dxfId="2" priority="2" operator="containsText" text="Live">
      <formula>NOT(ISERROR(SEARCH("Live",E2)))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Info</vt:lpstr>
      <vt:lpstr>Sub-Category Info</vt:lpstr>
      <vt:lpstr>Year Info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Brannum</cp:lastModifiedBy>
  <dcterms:created xsi:type="dcterms:W3CDTF">2021-09-29T18:52:28Z</dcterms:created>
  <dcterms:modified xsi:type="dcterms:W3CDTF">2023-06-14T23:18:50Z</dcterms:modified>
</cp:coreProperties>
</file>