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Projects\MechanoEnergeticPaper\CodePublish\RatCardiacEnergetics\"/>
    </mc:Choice>
  </mc:AlternateContent>
  <bookViews>
    <workbookView xWindow="0" yWindow="0" windowWidth="20520" windowHeight="10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X22" i="1" l="1"/>
  <c r="W22" i="1"/>
  <c r="S22" i="1"/>
  <c r="Q22" i="1"/>
  <c r="P22" i="1"/>
  <c r="O22" i="1"/>
  <c r="N22" i="1"/>
  <c r="M22" i="1"/>
  <c r="L22" i="1"/>
  <c r="K22" i="1"/>
  <c r="J22" i="1"/>
  <c r="I22" i="1"/>
  <c r="G22" i="1"/>
  <c r="E22" i="1"/>
  <c r="D22" i="1"/>
  <c r="C22" i="1"/>
  <c r="Y21" i="1"/>
  <c r="V21" i="1"/>
  <c r="T21" i="1"/>
  <c r="R21" i="1"/>
  <c r="F21" i="1"/>
  <c r="Y20" i="1"/>
  <c r="V20" i="1"/>
  <c r="T20" i="1"/>
  <c r="R20" i="1"/>
  <c r="F20" i="1"/>
  <c r="Y18" i="1"/>
  <c r="V18" i="1"/>
  <c r="T18" i="1"/>
  <c r="R18" i="1"/>
  <c r="F18" i="1"/>
  <c r="Y16" i="1"/>
  <c r="V16" i="1"/>
  <c r="T16" i="1"/>
  <c r="R16" i="1"/>
  <c r="F16" i="1"/>
  <c r="Y15" i="1"/>
  <c r="V15" i="1"/>
  <c r="T15" i="1"/>
  <c r="R15" i="1"/>
  <c r="F15" i="1"/>
  <c r="Y14" i="1"/>
  <c r="V14" i="1"/>
  <c r="T14" i="1"/>
  <c r="R14" i="1"/>
  <c r="F14" i="1"/>
  <c r="Y13" i="1"/>
  <c r="V13" i="1"/>
  <c r="T13" i="1"/>
  <c r="R13" i="1"/>
  <c r="F13" i="1"/>
  <c r="Y12" i="1"/>
  <c r="V12" i="1"/>
  <c r="T12" i="1"/>
  <c r="R12" i="1"/>
  <c r="F12" i="1"/>
  <c r="W11" i="1"/>
  <c r="S11" i="1"/>
  <c r="Q11" i="1"/>
  <c r="P11" i="1"/>
  <c r="O11" i="1"/>
  <c r="N11" i="1"/>
  <c r="M11" i="1"/>
  <c r="L11" i="1"/>
  <c r="K11" i="1"/>
  <c r="J11" i="1"/>
  <c r="I11" i="1"/>
  <c r="H11" i="1"/>
  <c r="G11" i="1"/>
  <c r="E11" i="1"/>
  <c r="D11" i="1"/>
  <c r="C11" i="1"/>
  <c r="V10" i="1"/>
  <c r="T10" i="1"/>
  <c r="R10" i="1"/>
  <c r="F10" i="1"/>
  <c r="V9" i="1"/>
  <c r="T9" i="1"/>
  <c r="R9" i="1"/>
  <c r="F9" i="1"/>
  <c r="V8" i="1"/>
  <c r="T8" i="1"/>
  <c r="R8" i="1"/>
  <c r="F8" i="1"/>
  <c r="V7" i="1"/>
  <c r="T7" i="1"/>
  <c r="R7" i="1"/>
  <c r="F7" i="1"/>
  <c r="V6" i="1"/>
  <c r="T6" i="1"/>
  <c r="R6" i="1"/>
  <c r="F6" i="1"/>
  <c r="V5" i="1"/>
  <c r="T5" i="1"/>
  <c r="R5" i="1"/>
  <c r="F5" i="1"/>
  <c r="V4" i="1"/>
  <c r="T4" i="1"/>
  <c r="R4" i="1"/>
  <c r="F4" i="1"/>
  <c r="V3" i="1"/>
  <c r="T3" i="1"/>
  <c r="R3" i="1"/>
  <c r="F3" i="1"/>
  <c r="Y22" i="1" l="1"/>
  <c r="F11" i="1"/>
  <c r="R11" i="1"/>
  <c r="F22" i="1"/>
  <c r="T11" i="1"/>
  <c r="R22" i="1"/>
  <c r="V11" i="1"/>
  <c r="T22" i="1"/>
</calcChain>
</file>

<file path=xl/sharedStrings.xml><?xml version="1.0" encoding="utf-8"?>
<sst xmlns="http://schemas.openxmlformats.org/spreadsheetml/2006/main" count="70" uniqueCount="49">
  <si>
    <t>#2</t>
  </si>
  <si>
    <t>na</t>
  </si>
  <si>
    <t>#7</t>
  </si>
  <si>
    <t>#9</t>
  </si>
  <si>
    <t>#14</t>
  </si>
  <si>
    <t>#16</t>
  </si>
  <si>
    <t>#21</t>
  </si>
  <si>
    <t>#23</t>
  </si>
  <si>
    <t>#28</t>
  </si>
  <si>
    <t>mean sham</t>
  </si>
  <si>
    <t>#1</t>
  </si>
  <si>
    <t>#5</t>
  </si>
  <si>
    <t>#6</t>
  </si>
  <si>
    <t>#8</t>
  </si>
  <si>
    <t>#10</t>
  </si>
  <si>
    <t>#15</t>
  </si>
  <si>
    <t># 25</t>
  </si>
  <si>
    <t>#27</t>
  </si>
  <si>
    <t>mean TAC</t>
  </si>
  <si>
    <t>#12</t>
  </si>
  <si>
    <t>#17</t>
  </si>
  <si>
    <t>Rat Information</t>
  </si>
  <si>
    <t>group</t>
  </si>
  <si>
    <t>Weight</t>
  </si>
  <si>
    <t>BW (g)</t>
  </si>
  <si>
    <t>LV weight (mg)</t>
  </si>
  <si>
    <t>RV weight (mg)</t>
  </si>
  <si>
    <t>HW (mg)</t>
  </si>
  <si>
    <t>LW (mg)</t>
  </si>
  <si>
    <t>echo data</t>
  </si>
  <si>
    <t>SV</t>
  </si>
  <si>
    <t>CO</t>
  </si>
  <si>
    <t>LV diastolic volume</t>
  </si>
  <si>
    <t>EF (%)</t>
  </si>
  <si>
    <t>V_pre</t>
  </si>
  <si>
    <t>V_post</t>
  </si>
  <si>
    <t>LV Vol d</t>
  </si>
  <si>
    <t>LV Vol s</t>
  </si>
  <si>
    <t>matbolites and mito</t>
  </si>
  <si>
    <t>TAN</t>
  </si>
  <si>
    <t>Crtot</t>
  </si>
  <si>
    <t>mito capacity</t>
  </si>
  <si>
    <t>note</t>
  </si>
  <si>
    <t>Tag</t>
  </si>
  <si>
    <t>Sham</t>
  </si>
  <si>
    <t>TAC</t>
  </si>
  <si>
    <t>Mean Sham</t>
  </si>
  <si>
    <t>Mean TAC</t>
  </si>
  <si>
    <t>heart rate (bpm)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</si>
</sst>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topLeftCell="E1" workbookViewId="0">
      <selection activeCell="V24" sqref="V24"/>
    </sheetView>
  </sheetViews>
  <sheetFormatPr defaultRowHeight="14.25" x14ac:dyDescent="0.2"/>
  <cols>
    <col min="1" max="1" width="14" customWidth="1"/>
    <col min="2" max="2" width="18.875" customWidth="1"/>
    <col min="3" max="3" width="6.75" customWidth="1"/>
    <col min="4" max="4" width="12.5" customWidth="1"/>
    <col min="5" max="5" width="13.875" customWidth="1"/>
    <col min="6" max="6" width="9.25" customWidth="1"/>
    <col min="8" max="8" width="14.25" customWidth="1"/>
    <col min="11" max="11" width="13.125" customWidth="1"/>
  </cols>
  <sheetData>
    <row r="1" spans="1:25" x14ac:dyDescent="0.2">
      <c r="A1" s="6" t="s">
        <v>21</v>
      </c>
      <c r="B1" s="6"/>
      <c r="C1" s="7" t="s">
        <v>23</v>
      </c>
      <c r="D1" s="7"/>
      <c r="E1" s="7"/>
      <c r="F1" s="7"/>
      <c r="G1" s="7"/>
      <c r="H1" s="8" t="s">
        <v>29</v>
      </c>
      <c r="I1" s="8"/>
      <c r="J1" s="8"/>
      <c r="K1" s="8"/>
      <c r="L1" s="8"/>
      <c r="M1" s="8"/>
      <c r="N1" s="8"/>
      <c r="O1" s="2"/>
      <c r="P1" s="2"/>
      <c r="Q1" s="9" t="s">
        <v>38</v>
      </c>
      <c r="R1" s="9"/>
      <c r="S1" s="9"/>
      <c r="T1" s="9"/>
      <c r="U1" s="9"/>
      <c r="V1" s="9"/>
      <c r="W1" s="9"/>
      <c r="X1" s="3" t="s">
        <v>42</v>
      </c>
    </row>
    <row r="2" spans="1:25" x14ac:dyDescent="0.2">
      <c r="A2" t="s">
        <v>22</v>
      </c>
      <c r="B2" t="s">
        <v>43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48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s="10" t="s">
        <v>39</v>
      </c>
      <c r="R2" s="10"/>
      <c r="S2" s="10" t="s">
        <v>40</v>
      </c>
      <c r="T2" s="10"/>
      <c r="U2" s="10"/>
      <c r="V2" s="10"/>
      <c r="W2" t="s">
        <v>41</v>
      </c>
    </row>
    <row r="3" spans="1:25" x14ac:dyDescent="0.2">
      <c r="A3" t="s">
        <v>44</v>
      </c>
      <c r="B3" t="s">
        <v>0</v>
      </c>
      <c r="C3">
        <v>627</v>
      </c>
      <c r="D3">
        <v>1122.5999999999999</v>
      </c>
      <c r="E3">
        <v>305.10000000000002</v>
      </c>
      <c r="F3">
        <f>SUM(D3:E3)</f>
        <v>1427.6999999999998</v>
      </c>
      <c r="G3">
        <v>1968.5299999999997</v>
      </c>
      <c r="H3">
        <v>326</v>
      </c>
      <c r="I3">
        <v>490.447</v>
      </c>
      <c r="J3">
        <v>460.24</v>
      </c>
      <c r="K3">
        <v>628.20600000000002</v>
      </c>
      <c r="L3">
        <v>75.45</v>
      </c>
      <c r="M3">
        <v>975.2</v>
      </c>
      <c r="N3" t="s">
        <v>1</v>
      </c>
      <c r="O3">
        <v>378.52800000000002</v>
      </c>
      <c r="P3">
        <v>92.908000000000001</v>
      </c>
      <c r="Q3">
        <v>5.261421923273284</v>
      </c>
      <c r="R3">
        <f>Q3/0.694</f>
        <v>7.5812996012583351</v>
      </c>
      <c r="S3">
        <v>22.200102402188662</v>
      </c>
      <c r="T3">
        <f t="shared" ref="T3:T10" si="0">S3/0.694</f>
        <v>31.988620176064359</v>
      </c>
      <c r="V3">
        <f t="shared" ref="V3:V10" si="1">U3*1000</f>
        <v>0</v>
      </c>
      <c r="W3">
        <v>329.08241962857142</v>
      </c>
    </row>
    <row r="4" spans="1:25" x14ac:dyDescent="0.2">
      <c r="A4" t="s">
        <v>44</v>
      </c>
      <c r="B4" t="s">
        <v>2</v>
      </c>
      <c r="C4">
        <v>634</v>
      </c>
      <c r="D4">
        <v>1142.28</v>
      </c>
      <c r="E4">
        <v>392</v>
      </c>
      <c r="F4">
        <f t="shared" ref="F4:F10" si="2">SUM(D4:E4)</f>
        <v>1534.28</v>
      </c>
      <c r="G4">
        <v>2720.2</v>
      </c>
      <c r="H4">
        <v>365</v>
      </c>
      <c r="I4">
        <v>435.16899999999998</v>
      </c>
      <c r="J4">
        <v>418.18</v>
      </c>
      <c r="K4">
        <v>701.16800000000001</v>
      </c>
      <c r="L4">
        <v>73.123999999999995</v>
      </c>
      <c r="M4">
        <v>886.49599999999998</v>
      </c>
      <c r="N4" t="s">
        <v>1</v>
      </c>
      <c r="O4">
        <v>389.77</v>
      </c>
      <c r="P4">
        <v>104.75</v>
      </c>
      <c r="Q4">
        <v>4.9523470258230819</v>
      </c>
      <c r="R4">
        <f t="shared" ref="R4:R10" si="3">Q4/0.694</f>
        <v>7.1359467230880149</v>
      </c>
      <c r="S4">
        <v>19.893374265643278</v>
      </c>
      <c r="T4">
        <f t="shared" si="0"/>
        <v>28.664804417353427</v>
      </c>
      <c r="V4">
        <f t="shared" si="1"/>
        <v>0</v>
      </c>
      <c r="W4">
        <v>391.74447638518529</v>
      </c>
    </row>
    <row r="5" spans="1:25" x14ac:dyDescent="0.2">
      <c r="A5" t="s">
        <v>44</v>
      </c>
      <c r="B5" t="s">
        <v>3</v>
      </c>
      <c r="C5">
        <v>705</v>
      </c>
      <c r="D5">
        <v>1343.69</v>
      </c>
      <c r="E5">
        <v>326.39999999999998</v>
      </c>
      <c r="F5">
        <f t="shared" si="2"/>
        <v>1670.0900000000001</v>
      </c>
      <c r="G5">
        <v>2615.8599999999997</v>
      </c>
      <c r="H5">
        <v>336</v>
      </c>
      <c r="I5">
        <v>438.77</v>
      </c>
      <c r="J5">
        <v>147.86799999999999</v>
      </c>
      <c r="K5">
        <v>717.65</v>
      </c>
      <c r="L5">
        <v>68.835999999999999</v>
      </c>
      <c r="M5">
        <v>998.24599999999998</v>
      </c>
      <c r="N5" t="s">
        <v>1</v>
      </c>
      <c r="O5">
        <v>575.58600000000001</v>
      </c>
      <c r="P5">
        <v>179.37</v>
      </c>
      <c r="Q5">
        <v>5.3366104350740384</v>
      </c>
      <c r="R5">
        <f t="shared" si="3"/>
        <v>7.6896403963602866</v>
      </c>
      <c r="S5">
        <v>18.511298275623275</v>
      </c>
      <c r="T5">
        <f t="shared" si="0"/>
        <v>26.673340454788583</v>
      </c>
      <c r="V5">
        <f t="shared" si="1"/>
        <v>0</v>
      </c>
      <c r="W5">
        <v>352.25108266666666</v>
      </c>
    </row>
    <row r="6" spans="1:25" x14ac:dyDescent="0.2">
      <c r="A6" t="s">
        <v>44</v>
      </c>
      <c r="B6" t="s">
        <v>4</v>
      </c>
      <c r="C6">
        <v>622</v>
      </c>
      <c r="D6">
        <v>1180.5</v>
      </c>
      <c r="E6">
        <v>378</v>
      </c>
      <c r="F6">
        <f t="shared" si="2"/>
        <v>1558.5</v>
      </c>
      <c r="G6">
        <v>1905.17</v>
      </c>
      <c r="H6">
        <v>358</v>
      </c>
      <c r="I6">
        <v>340.71</v>
      </c>
      <c r="J6">
        <v>122.122</v>
      </c>
      <c r="K6">
        <v>533.173</v>
      </c>
      <c r="L6">
        <v>60.48</v>
      </c>
      <c r="M6">
        <v>641.96100000000001</v>
      </c>
      <c r="N6">
        <v>1109.3699999999999</v>
      </c>
      <c r="O6">
        <v>335.07</v>
      </c>
      <c r="P6">
        <v>132.41999999999999</v>
      </c>
      <c r="Q6">
        <v>5.9929886309291733</v>
      </c>
      <c r="R6">
        <f t="shared" si="3"/>
        <v>8.6354303039325266</v>
      </c>
      <c r="S6">
        <v>21.916008115131575</v>
      </c>
      <c r="T6">
        <f t="shared" si="0"/>
        <v>31.579262413734259</v>
      </c>
      <c r="V6">
        <f t="shared" si="1"/>
        <v>0</v>
      </c>
      <c r="W6">
        <v>454.77390722222225</v>
      </c>
    </row>
    <row r="7" spans="1:25" x14ac:dyDescent="0.2">
      <c r="A7" t="s">
        <v>44</v>
      </c>
      <c r="B7" t="s">
        <v>5</v>
      </c>
      <c r="C7">
        <v>602</v>
      </c>
      <c r="D7">
        <v>1107.17</v>
      </c>
      <c r="E7">
        <v>296.10000000000002</v>
      </c>
      <c r="F7">
        <f t="shared" si="2"/>
        <v>1403.27</v>
      </c>
      <c r="G7">
        <v>2432.38</v>
      </c>
      <c r="H7">
        <v>318.60000000000002</v>
      </c>
      <c r="I7">
        <v>346.21</v>
      </c>
      <c r="J7">
        <v>110.33</v>
      </c>
      <c r="K7">
        <v>581.67399999999998</v>
      </c>
      <c r="L7">
        <v>57.01</v>
      </c>
      <c r="M7">
        <v>596.57500000000005</v>
      </c>
      <c r="N7">
        <v>996.07399999999996</v>
      </c>
      <c r="O7">
        <v>546.91499999999996</v>
      </c>
      <c r="P7">
        <v>235.11699999999999</v>
      </c>
      <c r="Q7">
        <v>5.6185704719636576</v>
      </c>
      <c r="R7">
        <f t="shared" si="3"/>
        <v>8.0959228702646371</v>
      </c>
      <c r="S7">
        <v>22.930676896344476</v>
      </c>
      <c r="T7">
        <f t="shared" si="0"/>
        <v>33.041321176288875</v>
      </c>
      <c r="V7">
        <f t="shared" si="1"/>
        <v>0</v>
      </c>
      <c r="W7">
        <v>435.9227586771932</v>
      </c>
    </row>
    <row r="8" spans="1:25" x14ac:dyDescent="0.2">
      <c r="A8" t="s">
        <v>44</v>
      </c>
      <c r="B8" t="s">
        <v>6</v>
      </c>
      <c r="C8">
        <v>571</v>
      </c>
      <c r="D8">
        <v>963.48</v>
      </c>
      <c r="E8">
        <v>296.8</v>
      </c>
      <c r="F8">
        <f t="shared" si="2"/>
        <v>1260.28</v>
      </c>
      <c r="G8">
        <v>3186.33</v>
      </c>
      <c r="H8">
        <v>333.4</v>
      </c>
      <c r="I8">
        <v>317.87700000000001</v>
      </c>
      <c r="J8">
        <v>105.983</v>
      </c>
      <c r="K8">
        <v>594.23</v>
      </c>
      <c r="L8">
        <v>61.353000000000002</v>
      </c>
      <c r="M8">
        <v>693.99</v>
      </c>
      <c r="N8" t="s">
        <v>1</v>
      </c>
      <c r="O8">
        <v>446.83</v>
      </c>
      <c r="P8">
        <v>172.68</v>
      </c>
      <c r="Q8">
        <v>5.0239869053910491</v>
      </c>
      <c r="R8">
        <f t="shared" si="3"/>
        <v>7.2391742152608778</v>
      </c>
      <c r="S8">
        <v>20.711347915593375</v>
      </c>
      <c r="T8">
        <f t="shared" si="0"/>
        <v>29.843440800566825</v>
      </c>
      <c r="V8">
        <f t="shared" si="1"/>
        <v>0</v>
      </c>
      <c r="W8">
        <v>404.14699037460326</v>
      </c>
    </row>
    <row r="9" spans="1:25" x14ac:dyDescent="0.2">
      <c r="A9" t="s">
        <v>44</v>
      </c>
      <c r="B9" t="s">
        <v>7</v>
      </c>
      <c r="C9">
        <v>616</v>
      </c>
      <c r="D9">
        <v>1153.5999999999999</v>
      </c>
      <c r="E9">
        <v>392.2</v>
      </c>
      <c r="F9">
        <f t="shared" si="2"/>
        <v>1545.8</v>
      </c>
      <c r="G9">
        <v>2137.6999999999998</v>
      </c>
      <c r="H9">
        <v>354</v>
      </c>
      <c r="I9">
        <v>395.88600000000002</v>
      </c>
      <c r="J9">
        <v>388.73</v>
      </c>
      <c r="K9">
        <v>619.85</v>
      </c>
      <c r="L9">
        <v>67.528999999999996</v>
      </c>
      <c r="M9">
        <v>697.18799999999999</v>
      </c>
      <c r="N9" t="s">
        <v>1</v>
      </c>
      <c r="O9">
        <v>359.77</v>
      </c>
      <c r="P9">
        <v>116.822</v>
      </c>
      <c r="Q9">
        <v>5.0612880730633156</v>
      </c>
      <c r="R9">
        <f t="shared" si="3"/>
        <v>7.2929222954802828</v>
      </c>
      <c r="S9">
        <v>21.674012103435661</v>
      </c>
      <c r="T9">
        <f t="shared" si="0"/>
        <v>31.2305649905413</v>
      </c>
      <c r="V9">
        <f t="shared" si="1"/>
        <v>0</v>
      </c>
      <c r="W9">
        <v>421.88868319658121</v>
      </c>
    </row>
    <row r="10" spans="1:25" x14ac:dyDescent="0.2">
      <c r="A10" t="s">
        <v>44</v>
      </c>
      <c r="B10" t="s">
        <v>8</v>
      </c>
      <c r="C10">
        <v>535</v>
      </c>
      <c r="D10">
        <v>888.6</v>
      </c>
      <c r="E10">
        <v>299.89999999999998</v>
      </c>
      <c r="F10">
        <f t="shared" si="2"/>
        <v>1188.5</v>
      </c>
      <c r="G10">
        <v>1764.89</v>
      </c>
      <c r="H10">
        <v>367</v>
      </c>
      <c r="I10">
        <v>372.72800000000001</v>
      </c>
      <c r="J10">
        <v>137.67500000000001</v>
      </c>
      <c r="K10">
        <v>538.84</v>
      </c>
      <c r="L10">
        <v>69.344999999999999</v>
      </c>
      <c r="M10">
        <v>846.34900000000005</v>
      </c>
      <c r="N10" t="s">
        <v>1</v>
      </c>
      <c r="O10">
        <v>301.35899999999998</v>
      </c>
      <c r="P10">
        <v>92.378</v>
      </c>
      <c r="Q10">
        <v>5.0791760061791331</v>
      </c>
      <c r="R10">
        <f t="shared" si="3"/>
        <v>7.3186974152437081</v>
      </c>
      <c r="S10">
        <v>20.222594608404094</v>
      </c>
      <c r="T10">
        <f t="shared" si="0"/>
        <v>29.139185314703308</v>
      </c>
      <c r="V10">
        <f t="shared" si="1"/>
        <v>0</v>
      </c>
      <c r="W10">
        <v>366.77701961481483</v>
      </c>
    </row>
    <row r="11" spans="1:25" x14ac:dyDescent="0.2">
      <c r="A11" t="s">
        <v>46</v>
      </c>
      <c r="B11" t="s">
        <v>9</v>
      </c>
      <c r="C11">
        <f t="shared" ref="C11:W11" si="4">AVERAGE(C3:C10)</f>
        <v>614</v>
      </c>
      <c r="D11">
        <f t="shared" si="4"/>
        <v>1112.74</v>
      </c>
      <c r="E11">
        <f t="shared" si="4"/>
        <v>335.8125</v>
      </c>
      <c r="F11">
        <f t="shared" si="4"/>
        <v>1448.5525</v>
      </c>
      <c r="G11">
        <f t="shared" si="4"/>
        <v>2341.3824999999997</v>
      </c>
      <c r="H11">
        <f t="shared" si="4"/>
        <v>344.75</v>
      </c>
      <c r="I11">
        <f t="shared" si="4"/>
        <v>392.224625</v>
      </c>
      <c r="J11">
        <f t="shared" si="4"/>
        <v>236.39099999999999</v>
      </c>
      <c r="K11">
        <f t="shared" si="4"/>
        <v>614.34887500000002</v>
      </c>
      <c r="L11">
        <f t="shared" si="4"/>
        <v>66.640875000000008</v>
      </c>
      <c r="M11">
        <f t="shared" si="4"/>
        <v>792.00062500000001</v>
      </c>
      <c r="N11">
        <f t="shared" si="4"/>
        <v>1052.722</v>
      </c>
      <c r="O11">
        <f t="shared" si="4"/>
        <v>416.72849999999994</v>
      </c>
      <c r="P11">
        <f t="shared" si="4"/>
        <v>140.80562499999999</v>
      </c>
      <c r="Q11">
        <f t="shared" si="4"/>
        <v>5.290798683962092</v>
      </c>
      <c r="R11">
        <f t="shared" si="4"/>
        <v>7.6236292276110831</v>
      </c>
      <c r="S11">
        <f t="shared" si="4"/>
        <v>21.007426822795551</v>
      </c>
      <c r="T11">
        <f t="shared" si="4"/>
        <v>30.270067468005113</v>
      </c>
      <c r="V11">
        <f t="shared" si="4"/>
        <v>0</v>
      </c>
      <c r="W11">
        <f t="shared" si="4"/>
        <v>394.57341722072977</v>
      </c>
    </row>
    <row r="12" spans="1:25" x14ac:dyDescent="0.2">
      <c r="A12" t="s">
        <v>45</v>
      </c>
      <c r="B12" s="1" t="s">
        <v>10</v>
      </c>
      <c r="C12" s="1">
        <v>443</v>
      </c>
      <c r="D12" s="1">
        <v>1685.1</v>
      </c>
      <c r="E12" s="1">
        <v>632.20000000000005</v>
      </c>
      <c r="F12" s="1">
        <f t="shared" ref="F12:F21" si="5">SUM(D12:E12)</f>
        <v>2317.3000000000002</v>
      </c>
      <c r="G12" s="1">
        <v>2589.6999999999998</v>
      </c>
      <c r="H12" s="1">
        <v>299</v>
      </c>
      <c r="I12" s="1">
        <v>181.89</v>
      </c>
      <c r="J12" s="1">
        <v>178.54</v>
      </c>
      <c r="K12" s="1">
        <v>901.19460000000004</v>
      </c>
      <c r="L12" s="1">
        <v>26.46</v>
      </c>
      <c r="M12" s="1">
        <v>311.52999999999997</v>
      </c>
      <c r="N12" s="1">
        <v>1770.08</v>
      </c>
      <c r="O12" s="1">
        <v>561.476</v>
      </c>
      <c r="P12" s="1">
        <v>412.89499999999998</v>
      </c>
      <c r="Q12" s="1">
        <v>3.6226198140267734</v>
      </c>
      <c r="R12" s="1">
        <f t="shared" ref="R12:R21" si="6">Q12/0.694</f>
        <v>5.2199132766956389</v>
      </c>
      <c r="S12" s="1">
        <v>10.140684387911469</v>
      </c>
      <c r="T12" s="1">
        <f t="shared" ref="T12:T21" si="7">S12/0.694</f>
        <v>14.611937158373875</v>
      </c>
      <c r="V12" s="1">
        <f t="shared" ref="V12:V21" si="8">U12*1000</f>
        <v>0</v>
      </c>
      <c r="W12" s="1">
        <v>208.59261498736385</v>
      </c>
      <c r="X12" s="1"/>
      <c r="Y12" s="1">
        <f>(N12^2-M12^2)/(O12-P12)/H12</f>
        <v>68.341769899098296</v>
      </c>
    </row>
    <row r="13" spans="1:25" x14ac:dyDescent="0.2">
      <c r="A13" t="s">
        <v>45</v>
      </c>
      <c r="B13" s="1" t="s">
        <v>11</v>
      </c>
      <c r="C13" s="1">
        <v>503</v>
      </c>
      <c r="D13" s="1">
        <v>1799.87</v>
      </c>
      <c r="E13" s="1">
        <v>634.79999999999995</v>
      </c>
      <c r="F13" s="1">
        <f t="shared" si="5"/>
        <v>2434.67</v>
      </c>
      <c r="G13" s="1">
        <v>6193.4</v>
      </c>
      <c r="H13" s="1">
        <v>294</v>
      </c>
      <c r="I13" s="1">
        <v>219.78</v>
      </c>
      <c r="J13" s="1">
        <v>218.18799999999999</v>
      </c>
      <c r="K13" s="1">
        <v>513.14</v>
      </c>
      <c r="L13" s="1">
        <v>51.197000000000003</v>
      </c>
      <c r="M13" s="1">
        <v>395.34899999999999</v>
      </c>
      <c r="N13" s="1">
        <v>2568.67</v>
      </c>
      <c r="O13" s="1">
        <v>487.98</v>
      </c>
      <c r="P13" s="1">
        <v>238.149</v>
      </c>
      <c r="Q13" s="1">
        <v>4.8046245130199097</v>
      </c>
      <c r="R13" s="1">
        <f t="shared" si="6"/>
        <v>6.9230900763975649</v>
      </c>
      <c r="S13" s="1">
        <v>15.24174592926469</v>
      </c>
      <c r="T13" s="1">
        <f t="shared" si="7"/>
        <v>21.962169926894369</v>
      </c>
      <c r="V13" s="1">
        <f t="shared" si="8"/>
        <v>0</v>
      </c>
      <c r="W13" s="1">
        <v>269.87333190997157</v>
      </c>
      <c r="X13" s="1"/>
      <c r="Y13" s="1">
        <f t="shared" ref="Y13:Y21" si="9">(N13^2-M13^2)/(O13-P13)/H13</f>
        <v>87.702344432441762</v>
      </c>
    </row>
    <row r="14" spans="1:25" x14ac:dyDescent="0.2">
      <c r="A14" t="s">
        <v>45</v>
      </c>
      <c r="B14" s="1" t="s">
        <v>12</v>
      </c>
      <c r="C14" s="1">
        <v>611</v>
      </c>
      <c r="D14" s="1">
        <v>1769.48</v>
      </c>
      <c r="E14" s="1">
        <v>272.8</v>
      </c>
      <c r="F14" s="1">
        <f t="shared" si="5"/>
        <v>2042.28</v>
      </c>
      <c r="G14" s="1">
        <v>2076.37</v>
      </c>
      <c r="H14" s="1">
        <v>349</v>
      </c>
      <c r="I14" s="1">
        <v>299.97000000000003</v>
      </c>
      <c r="J14" s="1">
        <v>104.85599999999999</v>
      </c>
      <c r="K14" s="1">
        <v>517.55999999999995</v>
      </c>
      <c r="L14" s="1">
        <v>66.25</v>
      </c>
      <c r="M14" s="1">
        <v>415.47</v>
      </c>
      <c r="N14" s="1">
        <v>2819.69</v>
      </c>
      <c r="O14" s="1">
        <v>407.63900000000001</v>
      </c>
      <c r="P14" s="1">
        <v>137.566</v>
      </c>
      <c r="Q14" s="1">
        <v>5.1609836809616612</v>
      </c>
      <c r="R14" s="1">
        <f t="shared" si="6"/>
        <v>7.4365759091666597</v>
      </c>
      <c r="S14" s="1">
        <v>17.789409074561409</v>
      </c>
      <c r="T14" s="1">
        <f t="shared" si="7"/>
        <v>25.633154286111541</v>
      </c>
      <c r="V14" s="1">
        <f t="shared" si="8"/>
        <v>0</v>
      </c>
      <c r="W14" s="1">
        <v>296.43695871388894</v>
      </c>
      <c r="X14" s="1"/>
      <c r="Y14" s="1">
        <f t="shared" si="9"/>
        <v>82.520789483671081</v>
      </c>
    </row>
    <row r="15" spans="1:25" x14ac:dyDescent="0.2">
      <c r="A15" t="s">
        <v>45</v>
      </c>
      <c r="B15" s="1" t="s">
        <v>13</v>
      </c>
      <c r="C15" s="1">
        <v>557</v>
      </c>
      <c r="D15" s="1">
        <v>1358.9</v>
      </c>
      <c r="E15" s="1">
        <v>262</v>
      </c>
      <c r="F15" s="1">
        <f t="shared" si="5"/>
        <v>1620.9</v>
      </c>
      <c r="G15" s="1">
        <v>1615.71</v>
      </c>
      <c r="H15" s="1">
        <v>347</v>
      </c>
      <c r="I15" s="1">
        <v>389.923</v>
      </c>
      <c r="J15" s="1">
        <v>135.51</v>
      </c>
      <c r="K15" s="1">
        <v>615.80799999999999</v>
      </c>
      <c r="L15" s="1">
        <v>56.57</v>
      </c>
      <c r="M15" s="1">
        <v>722.25599999999997</v>
      </c>
      <c r="N15" s="1">
        <v>4142.3500000000004</v>
      </c>
      <c r="O15" s="1">
        <v>454.28969999999998</v>
      </c>
      <c r="P15" s="1">
        <v>197.27799999999999</v>
      </c>
      <c r="Q15" s="1">
        <v>5.8813054288499016</v>
      </c>
      <c r="R15" s="1">
        <f t="shared" si="6"/>
        <v>8.4745034997837205</v>
      </c>
      <c r="S15" s="1">
        <v>16.75169425219298</v>
      </c>
      <c r="T15" s="1">
        <f t="shared" si="7"/>
        <v>24.137887971459627</v>
      </c>
      <c r="V15" s="1">
        <f t="shared" si="8"/>
        <v>0</v>
      </c>
      <c r="W15" s="1">
        <v>374.97856780000001</v>
      </c>
      <c r="X15" s="1"/>
      <c r="Y15" s="1">
        <f t="shared" si="9"/>
        <v>186.55347564458262</v>
      </c>
    </row>
    <row r="16" spans="1:25" x14ac:dyDescent="0.2">
      <c r="A16" t="s">
        <v>45</v>
      </c>
      <c r="B16" s="1" t="s">
        <v>14</v>
      </c>
      <c r="C16" s="1">
        <v>588</v>
      </c>
      <c r="D16" s="1">
        <v>1920.89</v>
      </c>
      <c r="E16" s="1">
        <v>575.20000000000005</v>
      </c>
      <c r="F16" s="1">
        <f t="shared" si="5"/>
        <v>2496.09</v>
      </c>
      <c r="G16" s="1">
        <v>5315</v>
      </c>
      <c r="H16" s="1">
        <v>305</v>
      </c>
      <c r="I16" s="1">
        <v>308.178</v>
      </c>
      <c r="J16" s="1">
        <v>289.29399999999998</v>
      </c>
      <c r="K16" s="1">
        <v>786.47</v>
      </c>
      <c r="L16" s="1">
        <v>40.788999999999994</v>
      </c>
      <c r="M16" s="1">
        <v>1989.16</v>
      </c>
      <c r="N16" s="1">
        <v>3053.19</v>
      </c>
      <c r="O16" s="1">
        <v>619.85900000000004</v>
      </c>
      <c r="P16" s="1">
        <v>367.02</v>
      </c>
      <c r="Q16" s="1">
        <v>4.6301142787524379</v>
      </c>
      <c r="R16" s="1">
        <f t="shared" si="6"/>
        <v>6.6716344074242624</v>
      </c>
      <c r="S16" s="1">
        <v>14.802067688596489</v>
      </c>
      <c r="T16" s="1">
        <f t="shared" si="7"/>
        <v>21.328627793366699</v>
      </c>
      <c r="V16" s="1">
        <f t="shared" si="8"/>
        <v>0</v>
      </c>
      <c r="W16" s="1">
        <v>234.12768405577339</v>
      </c>
      <c r="X16" s="1"/>
      <c r="Y16" s="1">
        <f t="shared" si="9"/>
        <v>69.57335670551447</v>
      </c>
    </row>
    <row r="17" spans="1:25" ht="15" x14ac:dyDescent="0.25">
      <c r="A17" t="s">
        <v>45</v>
      </c>
      <c r="B17" t="s">
        <v>19</v>
      </c>
      <c r="C17">
        <v>513</v>
      </c>
      <c r="D17">
        <v>1634.09</v>
      </c>
      <c r="E17">
        <v>586.20000000000005</v>
      </c>
      <c r="F17">
        <v>2220.29</v>
      </c>
      <c r="G17">
        <v>6253.7800000000007</v>
      </c>
      <c r="H17" s="4">
        <v>298</v>
      </c>
      <c r="I17">
        <v>307.2</v>
      </c>
      <c r="J17">
        <v>221.62799999999999</v>
      </c>
      <c r="K17">
        <v>693.75</v>
      </c>
      <c r="L17">
        <v>34.655999999999999</v>
      </c>
      <c r="M17">
        <v>319.05</v>
      </c>
      <c r="N17" s="5">
        <v>100000</v>
      </c>
      <c r="O17">
        <v>410.94</v>
      </c>
      <c r="P17">
        <v>268.52199999999999</v>
      </c>
      <c r="Q17">
        <v>4.9621905966776723</v>
      </c>
      <c r="R17">
        <v>7.1501305427632174</v>
      </c>
      <c r="S17">
        <v>14.052028148466121</v>
      </c>
      <c r="T17">
        <v>20.247879176464153</v>
      </c>
      <c r="V17">
        <v>0</v>
      </c>
      <c r="W17">
        <v>253.7461610666667</v>
      </c>
      <c r="X17" s="1"/>
      <c r="Y17" s="1"/>
    </row>
    <row r="18" spans="1:25" x14ac:dyDescent="0.2">
      <c r="A18" t="s">
        <v>45</v>
      </c>
      <c r="B18" s="1" t="s">
        <v>15</v>
      </c>
      <c r="C18" s="1">
        <v>587</v>
      </c>
      <c r="D18" s="1">
        <v>1590.03</v>
      </c>
      <c r="E18" s="1">
        <v>302.60000000000002</v>
      </c>
      <c r="F18" s="1">
        <f t="shared" si="5"/>
        <v>1892.63</v>
      </c>
      <c r="G18" s="1">
        <v>2141.6799999999998</v>
      </c>
      <c r="H18" s="1">
        <v>330</v>
      </c>
      <c r="I18" s="1">
        <v>415.51900000000001</v>
      </c>
      <c r="J18" s="1">
        <v>137.37</v>
      </c>
      <c r="K18" s="1">
        <v>707.43799999999999</v>
      </c>
      <c r="L18" s="1">
        <v>60.88</v>
      </c>
      <c r="M18" s="1">
        <v>607.31899999999996</v>
      </c>
      <c r="N18" s="1">
        <v>2668.96</v>
      </c>
      <c r="O18" s="1">
        <v>511.28899999999999</v>
      </c>
      <c r="P18" s="1">
        <v>199.99</v>
      </c>
      <c r="Q18" s="1">
        <v>5.5619952367723329</v>
      </c>
      <c r="R18" s="1">
        <f t="shared" si="6"/>
        <v>8.0144023584615756</v>
      </c>
      <c r="S18" s="1">
        <v>17.954131105648472</v>
      </c>
      <c r="T18" s="1">
        <f t="shared" si="7"/>
        <v>25.870505915919988</v>
      </c>
      <c r="V18" s="1">
        <f t="shared" si="8"/>
        <v>0</v>
      </c>
      <c r="W18" s="1">
        <v>384.89484024074073</v>
      </c>
      <c r="X18" s="1"/>
      <c r="Y18" s="1">
        <f t="shared" si="9"/>
        <v>65.750983769565025</v>
      </c>
    </row>
    <row r="19" spans="1:25" ht="15" x14ac:dyDescent="0.25">
      <c r="A19" t="s">
        <v>45</v>
      </c>
      <c r="B19" t="s">
        <v>20</v>
      </c>
      <c r="C19">
        <v>501</v>
      </c>
      <c r="D19">
        <v>1853.36</v>
      </c>
      <c r="E19">
        <v>617.9</v>
      </c>
      <c r="F19">
        <v>2471.2599999999998</v>
      </c>
      <c r="G19">
        <v>5688.3</v>
      </c>
      <c r="H19" s="4">
        <v>342</v>
      </c>
      <c r="I19">
        <v>411.12</v>
      </c>
      <c r="J19">
        <v>354.71</v>
      </c>
      <c r="K19">
        <v>1089.9190000000001</v>
      </c>
      <c r="L19">
        <v>35.227000000000004</v>
      </c>
      <c r="M19">
        <v>1435.46</v>
      </c>
      <c r="N19" s="5">
        <v>100000</v>
      </c>
      <c r="O19">
        <v>652.44000000000005</v>
      </c>
      <c r="P19">
        <v>422.6</v>
      </c>
      <c r="Q19">
        <v>4.3250278018554607</v>
      </c>
      <c r="R19">
        <v>6.232028532932941</v>
      </c>
      <c r="S19">
        <v>15.520718437499989</v>
      </c>
      <c r="T19">
        <v>22.364147604466844</v>
      </c>
      <c r="V19">
        <v>0</v>
      </c>
      <c r="W19">
        <v>262.69009174553372</v>
      </c>
      <c r="X19" s="1"/>
      <c r="Y19" s="1"/>
    </row>
    <row r="20" spans="1:25" s="11" customFormat="1" x14ac:dyDescent="0.2">
      <c r="A20" s="11" t="s">
        <v>45</v>
      </c>
      <c r="B20" s="12" t="s">
        <v>16</v>
      </c>
      <c r="C20" s="12">
        <v>645</v>
      </c>
      <c r="D20" s="12">
        <v>1809.1</v>
      </c>
      <c r="E20" s="12">
        <v>415.1</v>
      </c>
      <c r="F20" s="12">
        <f t="shared" si="5"/>
        <v>2224.1999999999998</v>
      </c>
      <c r="G20" s="12">
        <v>2820.4</v>
      </c>
      <c r="H20" s="12">
        <v>328</v>
      </c>
      <c r="I20" s="12">
        <v>327.03800000000001</v>
      </c>
      <c r="J20" s="12">
        <v>106.16</v>
      </c>
      <c r="K20" s="12">
        <v>724.55600000000004</v>
      </c>
      <c r="L20" s="12">
        <v>45.129999999999995</v>
      </c>
      <c r="M20" s="12">
        <v>1486.7</v>
      </c>
      <c r="N20" s="12">
        <v>3651.58</v>
      </c>
      <c r="O20" s="12">
        <v>560.28200000000004</v>
      </c>
      <c r="P20" s="12">
        <v>307.39499999999998</v>
      </c>
      <c r="Q20" s="12">
        <v>4.4204347982834591</v>
      </c>
      <c r="R20" s="12">
        <f t="shared" si="6"/>
        <v>6.3695025911865413</v>
      </c>
      <c r="S20" s="12">
        <v>19.314198639097743</v>
      </c>
      <c r="T20" s="12">
        <f t="shared" si="7"/>
        <v>27.830257405039976</v>
      </c>
      <c r="U20"/>
      <c r="V20" s="12">
        <f t="shared" si="8"/>
        <v>0</v>
      </c>
      <c r="W20" s="12">
        <v>304.73245053827168</v>
      </c>
      <c r="X20" s="12"/>
      <c r="Y20" s="12">
        <f t="shared" si="9"/>
        <v>134.10693803566167</v>
      </c>
    </row>
    <row r="21" spans="1:25" x14ac:dyDescent="0.2">
      <c r="A21" t="s">
        <v>45</v>
      </c>
      <c r="B21" s="1" t="s">
        <v>17</v>
      </c>
      <c r="C21" s="1">
        <v>597</v>
      </c>
      <c r="D21" s="1">
        <v>1758.2</v>
      </c>
      <c r="E21" s="1">
        <v>369.2</v>
      </c>
      <c r="F21" s="1">
        <f t="shared" si="5"/>
        <v>2127.4</v>
      </c>
      <c r="G21" s="1">
        <v>2367.29</v>
      </c>
      <c r="H21" s="1">
        <v>333</v>
      </c>
      <c r="I21" s="1">
        <v>352.46600000000001</v>
      </c>
      <c r="J21" s="1">
        <v>109.628</v>
      </c>
      <c r="K21" s="1">
        <v>587.16800000000001</v>
      </c>
      <c r="L21" s="1">
        <v>54.825000000000003</v>
      </c>
      <c r="M21" s="1">
        <v>466.37</v>
      </c>
      <c r="N21" s="1">
        <v>3208.36</v>
      </c>
      <c r="O21" s="1">
        <v>546.94299999999998</v>
      </c>
      <c r="P21" s="1">
        <v>247.077</v>
      </c>
      <c r="Q21" s="1">
        <v>5.0433573255360633</v>
      </c>
      <c r="R21" s="1">
        <f t="shared" si="6"/>
        <v>7.2670854834813596</v>
      </c>
      <c r="S21" s="1">
        <v>18.281566611842106</v>
      </c>
      <c r="T21" s="1">
        <f t="shared" si="7"/>
        <v>26.342315002654331</v>
      </c>
      <c r="V21" s="1">
        <f t="shared" si="8"/>
        <v>0</v>
      </c>
      <c r="W21" s="1">
        <v>362.1260241975308</v>
      </c>
      <c r="X21" s="1"/>
      <c r="Y21" s="1">
        <f t="shared" si="9"/>
        <v>100.90666236023864</v>
      </c>
    </row>
    <row r="22" spans="1:25" x14ac:dyDescent="0.2">
      <c r="A22" t="s">
        <v>47</v>
      </c>
      <c r="B22" s="1" t="s">
        <v>18</v>
      </c>
      <c r="C22" s="1">
        <f t="shared" ref="C22:H22" si="10">AVERAGE(C12:C21)</f>
        <v>554.5</v>
      </c>
      <c r="D22" s="1">
        <f t="shared" si="10"/>
        <v>1717.902</v>
      </c>
      <c r="E22" s="1">
        <f t="shared" si="10"/>
        <v>466.8</v>
      </c>
      <c r="F22" s="1">
        <f t="shared" si="10"/>
        <v>2184.7020000000002</v>
      </c>
      <c r="G22" s="1">
        <f t="shared" si="10"/>
        <v>3706.1629999999996</v>
      </c>
      <c r="H22" s="1">
        <f t="shared" si="10"/>
        <v>322.5</v>
      </c>
      <c r="I22" s="1">
        <f t="shared" ref="I22:Y22" si="11">AVERAGE(I12:I21)</f>
        <v>321.30840000000001</v>
      </c>
      <c r="J22" s="1">
        <f t="shared" si="11"/>
        <v>185.58840000000001</v>
      </c>
      <c r="K22" s="1">
        <f t="shared" si="11"/>
        <v>713.70036000000005</v>
      </c>
      <c r="L22" s="1">
        <f t="shared" si="11"/>
        <v>47.198399999999999</v>
      </c>
      <c r="M22" s="1">
        <f t="shared" si="11"/>
        <v>814.8664</v>
      </c>
      <c r="N22" s="1">
        <f t="shared" si="11"/>
        <v>22388.287999999997</v>
      </c>
      <c r="O22" s="1">
        <f t="shared" si="11"/>
        <v>521.31377000000009</v>
      </c>
      <c r="P22" s="1">
        <f t="shared" si="11"/>
        <v>279.8492</v>
      </c>
      <c r="Q22" s="1">
        <f t="shared" si="11"/>
        <v>4.8412653474735681</v>
      </c>
      <c r="R22" s="1">
        <f t="shared" si="11"/>
        <v>6.9758866678293483</v>
      </c>
      <c r="S22" s="1">
        <f t="shared" si="11"/>
        <v>15.984824427508148</v>
      </c>
      <c r="T22" s="1">
        <f t="shared" si="11"/>
        <v>23.03288822407514</v>
      </c>
      <c r="V22" s="1">
        <v>0</v>
      </c>
      <c r="W22" s="1">
        <f t="shared" si="11"/>
        <v>295.21987252557409</v>
      </c>
      <c r="X22" s="1" t="e">
        <f t="shared" si="11"/>
        <v>#DIV/0!</v>
      </c>
      <c r="Y22" s="1">
        <f t="shared" si="11"/>
        <v>99.432040041346696</v>
      </c>
    </row>
  </sheetData>
  <mergeCells count="7">
    <mergeCell ref="A1:B1"/>
    <mergeCell ref="C1:G1"/>
    <mergeCell ref="H1:N1"/>
    <mergeCell ref="Q1:W1"/>
    <mergeCell ref="Q2:R2"/>
    <mergeCell ref="S2:T2"/>
    <mergeCell ref="U2:V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Marzban, Bahador</dc:creator>
  <cp:lastModifiedBy>Marzban, Bahador</cp:lastModifiedBy>
  <dcterms:created xsi:type="dcterms:W3CDTF">2019-09-16T19:19:01Z</dcterms:created>
  <dcterms:modified xsi:type="dcterms:W3CDTF">2020-07-07T13:45:06Z</dcterms:modified>
</cp:coreProperties>
</file>