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4" i="1" l="1"/>
  <c r="E53" i="1"/>
  <c r="D53" i="1"/>
  <c r="D54" i="1"/>
  <c r="C53" i="1"/>
  <c r="C54" i="1"/>
  <c r="B53" i="1"/>
  <c r="B54" i="1"/>
  <c r="E52" i="1"/>
  <c r="E51" i="1"/>
  <c r="D51" i="1"/>
  <c r="D52" i="1"/>
  <c r="C51" i="1"/>
  <c r="C52" i="1"/>
  <c r="B51" i="1"/>
  <c r="B52" i="1"/>
  <c r="A52" i="1"/>
  <c r="E50" i="1"/>
  <c r="E49" i="1"/>
  <c r="E48" i="1"/>
  <c r="E47" i="1"/>
  <c r="E46" i="1"/>
  <c r="E45" i="1"/>
  <c r="E44" i="1"/>
  <c r="E43" i="1"/>
  <c r="E42" i="1"/>
  <c r="E41" i="1"/>
  <c r="D44" i="1"/>
  <c r="D45" i="1"/>
  <c r="D46" i="1"/>
  <c r="D47" i="1"/>
  <c r="D48" i="1"/>
  <c r="D49" i="1"/>
  <c r="D50" i="1"/>
  <c r="D43" i="1"/>
  <c r="D42" i="1"/>
  <c r="D41" i="1"/>
  <c r="C47" i="1"/>
  <c r="C48" i="1"/>
  <c r="C49" i="1"/>
  <c r="C50" i="1"/>
  <c r="C46" i="1"/>
  <c r="C45" i="1"/>
  <c r="C44" i="1"/>
  <c r="C43" i="1"/>
  <c r="C42" i="1"/>
  <c r="C41" i="1"/>
  <c r="B45" i="1"/>
  <c r="B46" i="1"/>
  <c r="B47" i="1"/>
  <c r="B48" i="1"/>
  <c r="B49" i="1"/>
  <c r="B50" i="1"/>
  <c r="B44" i="1"/>
  <c r="B43" i="1"/>
  <c r="B42" i="1"/>
  <c r="B41" i="1"/>
  <c r="A43" i="1"/>
  <c r="E15" i="1"/>
  <c r="B15" i="1"/>
  <c r="C15" i="1"/>
  <c r="D15" i="1"/>
  <c r="E16" i="1"/>
  <c r="B16" i="1"/>
  <c r="C16" i="1"/>
  <c r="D16" i="1"/>
  <c r="C8" i="1"/>
  <c r="C9" i="1"/>
  <c r="C10" i="1"/>
  <c r="C11" i="1"/>
  <c r="C12" i="1"/>
  <c r="C13" i="1"/>
  <c r="C14" i="1"/>
  <c r="C17" i="1"/>
  <c r="C19" i="1"/>
  <c r="C21" i="1"/>
  <c r="C22" i="1"/>
  <c r="C23" i="1"/>
  <c r="C24" i="1"/>
  <c r="C25" i="1"/>
  <c r="C27" i="1"/>
  <c r="C28" i="1"/>
  <c r="C30" i="1"/>
  <c r="C31" i="1"/>
  <c r="C32" i="1"/>
  <c r="C34" i="1"/>
  <c r="C35" i="1"/>
  <c r="C37" i="1"/>
  <c r="C38" i="1"/>
  <c r="C40" i="1"/>
  <c r="C7" i="1"/>
  <c r="C6" i="1"/>
  <c r="C5" i="1"/>
  <c r="C4" i="1"/>
  <c r="B8" i="1"/>
  <c r="B9" i="1"/>
  <c r="B10" i="1"/>
  <c r="B11" i="1"/>
  <c r="B12" i="1"/>
  <c r="B13" i="1"/>
  <c r="B14" i="1"/>
  <c r="B17" i="1"/>
  <c r="B19" i="1"/>
  <c r="B20" i="1"/>
  <c r="B21" i="1"/>
  <c r="B23" i="1"/>
  <c r="B24" i="1"/>
  <c r="B25" i="1"/>
  <c r="B26" i="1"/>
  <c r="B27" i="1"/>
  <c r="B28" i="1"/>
  <c r="B30" i="1"/>
  <c r="B31" i="1"/>
  <c r="B32" i="1"/>
  <c r="B34" i="1"/>
  <c r="B35" i="1"/>
  <c r="B37" i="1"/>
  <c r="B38" i="1"/>
  <c r="B40" i="1"/>
  <c r="B7" i="1"/>
  <c r="B6" i="1"/>
  <c r="B5" i="1"/>
  <c r="B4" i="1"/>
  <c r="E33" i="1"/>
  <c r="A39" i="1"/>
  <c r="D39" i="1" s="1"/>
  <c r="A36" i="1"/>
  <c r="C36" i="1" s="1"/>
  <c r="A33" i="1"/>
  <c r="B33" i="1" s="1"/>
  <c r="A29" i="1"/>
  <c r="D29" i="1" s="1"/>
  <c r="A26" i="1"/>
  <c r="E26" i="1" s="1"/>
  <c r="A22" i="1"/>
  <c r="D22" i="1" s="1"/>
  <c r="A20" i="1"/>
  <c r="C20" i="1" s="1"/>
  <c r="A18" i="1"/>
  <c r="C18" i="1" s="1"/>
  <c r="E31" i="1"/>
  <c r="E19" i="1"/>
  <c r="E14" i="1"/>
  <c r="E21" i="1"/>
  <c r="E13" i="1"/>
  <c r="E12" i="1"/>
  <c r="D13" i="1"/>
  <c r="E8" i="1"/>
  <c r="E7" i="1"/>
  <c r="D8" i="1"/>
  <c r="E10" i="1"/>
  <c r="E11" i="1"/>
  <c r="E9" i="1"/>
  <c r="E30" i="1"/>
  <c r="E27" i="1"/>
  <c r="E24" i="1"/>
  <c r="D24" i="1"/>
  <c r="E23" i="1"/>
  <c r="D10" i="1"/>
  <c r="E17" i="1"/>
  <c r="E25" i="1"/>
  <c r="E28" i="1"/>
  <c r="E32" i="1"/>
  <c r="E34" i="1"/>
  <c r="E35" i="1"/>
  <c r="E37" i="1"/>
  <c r="E38" i="1"/>
  <c r="E40" i="1"/>
  <c r="B36" i="1" l="1"/>
  <c r="B39" i="1"/>
  <c r="E29" i="1"/>
  <c r="C26" i="1"/>
  <c r="D18" i="1"/>
  <c r="D20" i="1"/>
  <c r="E39" i="1"/>
  <c r="C39" i="1"/>
  <c r="C29" i="1"/>
  <c r="E36" i="1"/>
  <c r="D33" i="1"/>
  <c r="E22" i="1"/>
  <c r="D36" i="1"/>
  <c r="E20" i="1"/>
  <c r="B22" i="1"/>
  <c r="C33" i="1"/>
  <c r="E18" i="1"/>
  <c r="B29" i="1"/>
  <c r="B18" i="1"/>
  <c r="D26" i="1"/>
  <c r="D27" i="1"/>
  <c r="D30" i="1"/>
  <c r="D7" i="1"/>
  <c r="D9" i="1"/>
  <c r="D11" i="1"/>
  <c r="D12" i="1"/>
  <c r="D14" i="1"/>
  <c r="D17" i="1"/>
  <c r="D19" i="1"/>
  <c r="D21" i="1"/>
  <c r="D23" i="1"/>
  <c r="D25" i="1"/>
  <c r="D28" i="1"/>
  <c r="D31" i="1"/>
  <c r="D32" i="1"/>
  <c r="D34" i="1"/>
  <c r="D35" i="1"/>
  <c r="D37" i="1"/>
  <c r="D38" i="1"/>
  <c r="D40" i="1"/>
  <c r="D6" i="1"/>
  <c r="D5" i="1"/>
  <c r="D4" i="1"/>
</calcChain>
</file>

<file path=xl/sharedStrings.xml><?xml version="1.0" encoding="utf-8"?>
<sst xmlns="http://schemas.openxmlformats.org/spreadsheetml/2006/main" count="111" uniqueCount="64">
  <si>
    <t>Inches</t>
  </si>
  <si>
    <t>total height of overlay panel</t>
  </si>
  <si>
    <t>total width of overlay panel</t>
  </si>
  <si>
    <t>width of cutout for screen and bezel</t>
  </si>
  <si>
    <t>height of cutout for screen and bezel</t>
  </si>
  <si>
    <t>1 inch = 96 pixels</t>
  </si>
  <si>
    <t>0.5 inch = 48 pixels</t>
  </si>
  <si>
    <t>distance from left side of main overlay panel to center of left soft-keys</t>
  </si>
  <si>
    <t>distance from bottom of overlay to center of Enter key</t>
  </si>
  <si>
    <t>width</t>
  </si>
  <si>
    <t>% of height or width</t>
  </si>
  <si>
    <t>Height or Width</t>
  </si>
  <si>
    <t>distance from left side of main overlay panel to center of right soft-keys</t>
  </si>
  <si>
    <t>height</t>
  </si>
  <si>
    <t>distance from bottom of overlay to center of top right soft-key</t>
  </si>
  <si>
    <t>distance from bottom of overlay to center of middle right soft-key</t>
  </si>
  <si>
    <t>distance from bottom of overlay to center of bottom right soft-key</t>
  </si>
  <si>
    <t>distance from bottom of overlay to center of UP arrow key</t>
  </si>
  <si>
    <t>distance from bottom of overlay to center of LEFT &amp; RIGHT arrow keys</t>
  </si>
  <si>
    <t>width of all keys</t>
  </si>
  <si>
    <t>height of all keys</t>
  </si>
  <si>
    <t>In theory, percentage scaling should work for iPad Mini or larger devices</t>
  </si>
  <si>
    <t>width distance between all keys</t>
  </si>
  <si>
    <t>height distance between all keys</t>
  </si>
  <si>
    <t>radius</t>
  </si>
  <si>
    <t>thickness</t>
  </si>
  <si>
    <t>thickness of keys above overlay floor</t>
  </si>
  <si>
    <t>distance between center of vertical rows of keys on numeric keypad</t>
  </si>
  <si>
    <t>distance between center of horizontal rows of keys on numeric keypad</t>
  </si>
  <si>
    <t>distance from bottom of overlay to center of numeric keypad</t>
  </si>
  <si>
    <t>distance from left side of main overlay panel to center of left brightness sounder ON OFF keys</t>
  </si>
  <si>
    <t>distance from bottom of overlay to center of DOWN arrow key</t>
  </si>
  <si>
    <t>radius of all key corners</t>
  </si>
  <si>
    <t>radius of all screen cutout corners</t>
  </si>
  <si>
    <t>distance from left side of overlay to center of UP DOWN arrow keys</t>
  </si>
  <si>
    <t>distance from left side of overlay to center row of keys on numeric keypad</t>
  </si>
  <si>
    <t>distance from left side of overlay to center of screen</t>
  </si>
  <si>
    <t>distance from top of overlay to center of Enter key</t>
  </si>
  <si>
    <t>distance from top of overlay to center of DOWN arrow key</t>
  </si>
  <si>
    <t>distance from top of overlay to center of numeric keypad</t>
  </si>
  <si>
    <t>distance from top of overlay to center of LEFT &amp; RIGHT arrow keys</t>
  </si>
  <si>
    <t>distance from top of overlay to center of UP arrow key</t>
  </si>
  <si>
    <t>distance from top of overlay to center of bottom right soft-key</t>
  </si>
  <si>
    <t>distance from top of overlay to center of middle right soft-key</t>
  </si>
  <si>
    <t>distance from top of overlay to center of top right soft-key</t>
  </si>
  <si>
    <t>Pixels (96ppi) - HP laptop</t>
  </si>
  <si>
    <t>Pixels (285ppi) - Samsung Galaxy Note</t>
  </si>
  <si>
    <t>Pixels (306ppi) - Samsung Galaxy SIII</t>
  </si>
  <si>
    <t>width of numeric keypad &lt;div&gt; box</t>
  </si>
  <si>
    <t>width of arrow keys &lt;div&gt; box</t>
  </si>
  <si>
    <t>height of text used for instrument Model Number</t>
  </si>
  <si>
    <t>height of spacing between instrument Model Number and Description</t>
  </si>
  <si>
    <t>height of instrument model description</t>
  </si>
  <si>
    <t>height of bottom black border below gray on overlay</t>
  </si>
  <si>
    <t>height of top black border above gray on overlay</t>
  </si>
  <si>
    <t>height of spacing between instrument Model Number and gray overlay above it</t>
  </si>
  <si>
    <t>height of gray overlay</t>
  </si>
  <si>
    <t>height of red AI logo on lower left corner of gray overlay</t>
  </si>
  <si>
    <t>height of APPLIED INSTRUMENTS name beneath logo in lower right black border</t>
  </si>
  <si>
    <t>space between APPLIED and INSTRUMENTS beneath logo in lower right black border</t>
  </si>
  <si>
    <t>width of gray background on overlay</t>
  </si>
  <si>
    <t>width of black border from left edge to gray overlay</t>
  </si>
  <si>
    <t>width of spacing between left overlay edge and Model Number and Description &lt;div&gt; boxes</t>
  </si>
  <si>
    <t>width of spacing between left overlay edge and APPLIED INSTRUMENTS logo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</si>
</sst>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4" xfId="0" applyBorder="1"/>
    <xf numFmtId="1" fontId="0" fillId="0" borderId="4" xfId="0" applyNumberFormat="1" applyBorder="1"/>
    <xf numFmtId="1" fontId="0" fillId="0" borderId="4" xfId="0" applyNumberFormat="1" applyFill="1" applyBorder="1" applyAlignment="1">
      <alignment horizontal="center"/>
    </xf>
    <xf numFmtId="165" fontId="0" fillId="0" borderId="4" xfId="0" applyNumberFormat="1" applyBorder="1"/>
    <xf numFmtId="164" fontId="0" fillId="0" borderId="5" xfId="0" applyNumberFormat="1" applyBorder="1"/>
    <xf numFmtId="165" fontId="0" fillId="0" borderId="6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5"/>
  <sheetViews>
    <sheetView tabSelected="1" workbookViewId="0">
      <selection activeCell="N5" sqref="N5"/>
    </sheetView>
  </sheetViews>
  <sheetFormatPr defaultRowHeight="15" x14ac:dyDescent="0.25"/>
  <cols>
    <col min="5" max="5" width="12.140625" customWidth="1"/>
  </cols>
  <sheetData>
    <row r="1" spans="1:7" x14ac:dyDescent="0.25">
      <c r="A1" t="s">
        <v>21</v>
      </c>
    </row>
    <row r="3" spans="1:7" ht="75.75" customHeight="1" x14ac:dyDescent="0.25">
      <c r="A3" s="5" t="s">
        <v>0</v>
      </c>
      <c r="B3" s="5" t="s">
        <v>46</v>
      </c>
      <c r="C3" s="5" t="s">
        <v>47</v>
      </c>
      <c r="D3" s="5" t="s">
        <v>45</v>
      </c>
      <c r="E3" s="5" t="s">
        <v>10</v>
      </c>
      <c r="F3" s="5" t="s">
        <v>11</v>
      </c>
    </row>
    <row r="4" spans="1:7" x14ac:dyDescent="0.25">
      <c r="A4" s="2">
        <v>1.4999999999999999E-2</v>
      </c>
      <c r="B4" s="3">
        <f>A4*285</f>
        <v>4.2749999999999995</v>
      </c>
      <c r="C4" s="3">
        <f>A4*306</f>
        <v>4.59</v>
      </c>
      <c r="D4" s="3">
        <f t="shared" ref="D4:D40" si="0">A4*96</f>
        <v>1.44</v>
      </c>
      <c r="E4" s="6"/>
      <c r="F4" s="3" t="s">
        <v>25</v>
      </c>
      <c r="G4" t="s">
        <v>26</v>
      </c>
    </row>
    <row r="5" spans="1:7" x14ac:dyDescent="0.25">
      <c r="A5" s="2">
        <v>0.05</v>
      </c>
      <c r="B5" s="3">
        <f>A5*285</f>
        <v>14.25</v>
      </c>
      <c r="C5" s="3">
        <f>A5*306</f>
        <v>15.3</v>
      </c>
      <c r="D5" s="3">
        <f t="shared" si="0"/>
        <v>4.8000000000000007</v>
      </c>
      <c r="E5" s="6"/>
      <c r="F5" s="3" t="s">
        <v>24</v>
      </c>
      <c r="G5" t="s">
        <v>32</v>
      </c>
    </row>
    <row r="6" spans="1:7" x14ac:dyDescent="0.25">
      <c r="A6" s="2">
        <v>6.3E-2</v>
      </c>
      <c r="B6" s="3">
        <f>A6*285</f>
        <v>17.955000000000002</v>
      </c>
      <c r="C6" s="3">
        <f>A6*306</f>
        <v>19.277999999999999</v>
      </c>
      <c r="D6" s="3">
        <f t="shared" si="0"/>
        <v>6.048</v>
      </c>
      <c r="E6" s="6"/>
      <c r="F6" s="3" t="s">
        <v>24</v>
      </c>
      <c r="G6" t="s">
        <v>33</v>
      </c>
    </row>
    <row r="7" spans="1:7" x14ac:dyDescent="0.25">
      <c r="A7" s="2">
        <v>0.13</v>
      </c>
      <c r="B7" s="3">
        <f>A7*285</f>
        <v>37.050000000000004</v>
      </c>
      <c r="C7" s="3">
        <f>A7*306</f>
        <v>39.78</v>
      </c>
      <c r="D7" s="3">
        <f t="shared" si="0"/>
        <v>12.48</v>
      </c>
      <c r="E7" s="6">
        <f>A7/A40</f>
        <v>1.8975332068311195E-2</v>
      </c>
      <c r="F7" s="3" t="s">
        <v>13</v>
      </c>
      <c r="G7" t="s">
        <v>23</v>
      </c>
    </row>
    <row r="8" spans="1:7" x14ac:dyDescent="0.25">
      <c r="A8" s="2">
        <v>0.13</v>
      </c>
      <c r="B8" s="3">
        <f t="shared" ref="B8:B40" si="1">A8*285</f>
        <v>37.050000000000004</v>
      </c>
      <c r="C8" s="3">
        <f t="shared" ref="C8:C40" si="2">A8*306</f>
        <v>39.78</v>
      </c>
      <c r="D8" s="3">
        <f t="shared" si="0"/>
        <v>12.48</v>
      </c>
      <c r="E8" s="6">
        <f>A8/A37</f>
        <v>2.5610717100078804E-2</v>
      </c>
      <c r="F8" s="3" t="s">
        <v>9</v>
      </c>
      <c r="G8" t="s">
        <v>22</v>
      </c>
    </row>
    <row r="9" spans="1:7" x14ac:dyDescent="0.25">
      <c r="A9" s="2">
        <v>0.42</v>
      </c>
      <c r="B9" s="3">
        <f t="shared" si="1"/>
        <v>119.69999999999999</v>
      </c>
      <c r="C9" s="3">
        <f t="shared" si="2"/>
        <v>128.51999999999998</v>
      </c>
      <c r="D9" s="3">
        <f t="shared" si="0"/>
        <v>40.32</v>
      </c>
      <c r="E9" s="6">
        <f>A9/A37</f>
        <v>8.2742316784869985E-2</v>
      </c>
      <c r="F9" s="3" t="s">
        <v>9</v>
      </c>
      <c r="G9" t="s">
        <v>19</v>
      </c>
    </row>
    <row r="10" spans="1:7" x14ac:dyDescent="0.25">
      <c r="A10" s="2">
        <v>0.42</v>
      </c>
      <c r="B10" s="3">
        <f t="shared" si="1"/>
        <v>119.69999999999999</v>
      </c>
      <c r="C10" s="3">
        <f t="shared" si="2"/>
        <v>128.51999999999998</v>
      </c>
      <c r="D10" s="3">
        <f t="shared" si="0"/>
        <v>40.32</v>
      </c>
      <c r="E10" s="6">
        <f>A10/A40</f>
        <v>6.1304918989928472E-2</v>
      </c>
      <c r="F10" s="3" t="s">
        <v>13</v>
      </c>
      <c r="G10" t="s">
        <v>20</v>
      </c>
    </row>
    <row r="11" spans="1:7" x14ac:dyDescent="0.25">
      <c r="A11" s="2">
        <v>0.45500000000000002</v>
      </c>
      <c r="B11" s="3">
        <f t="shared" si="1"/>
        <v>129.67500000000001</v>
      </c>
      <c r="C11" s="3">
        <f t="shared" si="2"/>
        <v>139.23000000000002</v>
      </c>
      <c r="D11" s="3">
        <f t="shared" si="0"/>
        <v>43.68</v>
      </c>
      <c r="E11" s="6">
        <f>A11/A37</f>
        <v>8.9637509850275812E-2</v>
      </c>
      <c r="F11" s="3" t="s">
        <v>9</v>
      </c>
      <c r="G11" t="s">
        <v>7</v>
      </c>
    </row>
    <row r="12" spans="1:7" x14ac:dyDescent="0.25">
      <c r="A12" s="2">
        <v>0.55000000000000004</v>
      </c>
      <c r="B12" s="3">
        <f t="shared" si="1"/>
        <v>156.75</v>
      </c>
      <c r="C12" s="3">
        <f t="shared" si="2"/>
        <v>168.3</v>
      </c>
      <c r="D12" s="3">
        <f t="shared" si="0"/>
        <v>52.800000000000004</v>
      </c>
      <c r="E12" s="6">
        <f>A12/A37</f>
        <v>0.1083530338849488</v>
      </c>
      <c r="F12" s="3" t="s">
        <v>9</v>
      </c>
      <c r="G12" t="s">
        <v>27</v>
      </c>
    </row>
    <row r="13" spans="1:7" x14ac:dyDescent="0.25">
      <c r="A13" s="2">
        <v>0.55000000000000004</v>
      </c>
      <c r="B13" s="3">
        <f t="shared" si="1"/>
        <v>156.75</v>
      </c>
      <c r="C13" s="3">
        <f t="shared" si="2"/>
        <v>168.3</v>
      </c>
      <c r="D13" s="3">
        <f t="shared" si="0"/>
        <v>52.800000000000004</v>
      </c>
      <c r="E13" s="6">
        <f>A13/A40</f>
        <v>8.0280251058239674E-2</v>
      </c>
      <c r="F13" s="3" t="s">
        <v>13</v>
      </c>
      <c r="G13" t="s">
        <v>28</v>
      </c>
    </row>
    <row r="14" spans="1:7" x14ac:dyDescent="0.25">
      <c r="A14" s="2">
        <v>0.79800000000000004</v>
      </c>
      <c r="B14" s="3">
        <f t="shared" si="1"/>
        <v>227.43</v>
      </c>
      <c r="C14" s="3">
        <f t="shared" si="2"/>
        <v>244.18800000000002</v>
      </c>
      <c r="D14" s="3">
        <f t="shared" si="0"/>
        <v>76.608000000000004</v>
      </c>
      <c r="E14" s="6">
        <f>A14/A37</f>
        <v>0.15721040189125299</v>
      </c>
      <c r="F14" s="3" t="s">
        <v>9</v>
      </c>
      <c r="G14" t="s">
        <v>30</v>
      </c>
    </row>
    <row r="15" spans="1:7" x14ac:dyDescent="0.25">
      <c r="A15" s="2">
        <v>1.36</v>
      </c>
      <c r="B15" s="3">
        <f t="shared" si="1"/>
        <v>387.6</v>
      </c>
      <c r="C15" s="3">
        <f t="shared" si="2"/>
        <v>416.16</v>
      </c>
      <c r="D15" s="3">
        <f t="shared" si="0"/>
        <v>130.56</v>
      </c>
      <c r="E15" s="6">
        <f>A15/A37</f>
        <v>0.26792750197005522</v>
      </c>
      <c r="F15" s="3" t="s">
        <v>9</v>
      </c>
      <c r="G15" t="s">
        <v>49</v>
      </c>
    </row>
    <row r="16" spans="1:7" x14ac:dyDescent="0.25">
      <c r="A16" s="2">
        <v>1.78</v>
      </c>
      <c r="B16" s="3">
        <f t="shared" si="1"/>
        <v>507.3</v>
      </c>
      <c r="C16" s="3">
        <f t="shared" si="2"/>
        <v>544.68000000000006</v>
      </c>
      <c r="D16" s="3">
        <f t="shared" si="0"/>
        <v>170.88</v>
      </c>
      <c r="E16" s="6">
        <f>A16/A37</f>
        <v>0.35066981875492514</v>
      </c>
      <c r="F16" s="3" t="s">
        <v>9</v>
      </c>
      <c r="G16" t="s">
        <v>48</v>
      </c>
    </row>
    <row r="17" spans="1:7" x14ac:dyDescent="0.25">
      <c r="A17" s="2">
        <v>1.5349999999999999</v>
      </c>
      <c r="B17" s="3">
        <f t="shared" si="1"/>
        <v>437.47499999999997</v>
      </c>
      <c r="C17" s="3">
        <f t="shared" si="2"/>
        <v>469.71</v>
      </c>
      <c r="D17" s="3">
        <f t="shared" si="0"/>
        <v>147.35999999999999</v>
      </c>
      <c r="E17" s="6">
        <f>A17/A40</f>
        <v>0.22405488249890526</v>
      </c>
      <c r="F17" s="8" t="s">
        <v>13</v>
      </c>
      <c r="G17" t="s">
        <v>8</v>
      </c>
    </row>
    <row r="18" spans="1:7" x14ac:dyDescent="0.25">
      <c r="A18" s="2">
        <f>6.851-1.535</f>
        <v>5.3159999999999998</v>
      </c>
      <c r="B18" s="3">
        <f t="shared" si="1"/>
        <v>1515.06</v>
      </c>
      <c r="C18" s="3">
        <f t="shared" si="2"/>
        <v>1626.6959999999999</v>
      </c>
      <c r="D18" s="3">
        <f>A18*96</f>
        <v>510.33600000000001</v>
      </c>
      <c r="E18" s="6">
        <f>A18/A40</f>
        <v>0.77594511750109474</v>
      </c>
      <c r="F18" s="9" t="s">
        <v>13</v>
      </c>
      <c r="G18" t="s">
        <v>37</v>
      </c>
    </row>
    <row r="19" spans="1:7" x14ac:dyDescent="0.25">
      <c r="A19" s="2">
        <v>2.15</v>
      </c>
      <c r="B19" s="3">
        <f t="shared" si="1"/>
        <v>612.75</v>
      </c>
      <c r="C19" s="3">
        <f t="shared" si="2"/>
        <v>657.9</v>
      </c>
      <c r="D19" s="3">
        <f t="shared" si="0"/>
        <v>206.39999999999998</v>
      </c>
      <c r="E19" s="6">
        <f>A19/A40</f>
        <v>0.31382279959130055</v>
      </c>
      <c r="F19" s="8" t="s">
        <v>13</v>
      </c>
      <c r="G19" t="s">
        <v>31</v>
      </c>
    </row>
    <row r="20" spans="1:7" x14ac:dyDescent="0.25">
      <c r="A20" s="2">
        <f>6.851-2.15</f>
        <v>4.7010000000000005</v>
      </c>
      <c r="B20" s="3">
        <f t="shared" si="1"/>
        <v>1339.7850000000001</v>
      </c>
      <c r="C20" s="3">
        <f t="shared" si="2"/>
        <v>1438.5060000000001</v>
      </c>
      <c r="D20" s="3">
        <f>A20*96</f>
        <v>451.29600000000005</v>
      </c>
      <c r="E20" s="6">
        <f>A20/A40</f>
        <v>0.68617720040869956</v>
      </c>
      <c r="F20" s="9" t="s">
        <v>13</v>
      </c>
      <c r="G20" t="s">
        <v>38</v>
      </c>
    </row>
    <row r="21" spans="1:7" x14ac:dyDescent="0.25">
      <c r="A21" s="2">
        <v>2.17</v>
      </c>
      <c r="B21" s="3">
        <f t="shared" si="1"/>
        <v>618.44999999999993</v>
      </c>
      <c r="C21" s="3">
        <f t="shared" si="2"/>
        <v>664.02</v>
      </c>
      <c r="D21" s="3">
        <f t="shared" si="0"/>
        <v>208.32</v>
      </c>
      <c r="E21" s="6">
        <f>A21/A40</f>
        <v>0.31674208144796379</v>
      </c>
      <c r="F21" s="8" t="s">
        <v>13</v>
      </c>
      <c r="G21" t="s">
        <v>29</v>
      </c>
    </row>
    <row r="22" spans="1:7" x14ac:dyDescent="0.25">
      <c r="A22" s="2">
        <f>6.851-2.17</f>
        <v>4.681</v>
      </c>
      <c r="B22" s="3">
        <f t="shared" si="1"/>
        <v>1334.085</v>
      </c>
      <c r="C22" s="3">
        <f t="shared" si="2"/>
        <v>1432.386</v>
      </c>
      <c r="D22" s="3">
        <f>A22*96</f>
        <v>449.37599999999998</v>
      </c>
      <c r="E22" s="6">
        <f>A22/A40</f>
        <v>0.68325791855203621</v>
      </c>
      <c r="F22" s="9" t="s">
        <v>13</v>
      </c>
      <c r="G22" t="s">
        <v>39</v>
      </c>
    </row>
    <row r="23" spans="1:7" x14ac:dyDescent="0.25">
      <c r="A23" s="2">
        <v>2.5379999999999998</v>
      </c>
      <c r="B23" s="3">
        <f t="shared" si="1"/>
        <v>723.32999999999993</v>
      </c>
      <c r="C23" s="3">
        <f t="shared" si="2"/>
        <v>776.62799999999993</v>
      </c>
      <c r="D23" s="3">
        <f t="shared" si="0"/>
        <v>243.64799999999997</v>
      </c>
      <c r="E23" s="6">
        <f>A23/A37</f>
        <v>0.5</v>
      </c>
      <c r="F23" s="3" t="s">
        <v>9</v>
      </c>
      <c r="G23" t="s">
        <v>35</v>
      </c>
    </row>
    <row r="24" spans="1:7" x14ac:dyDescent="0.25">
      <c r="A24" s="2">
        <v>2.5379999999999998</v>
      </c>
      <c r="B24" s="3">
        <f t="shared" si="1"/>
        <v>723.32999999999993</v>
      </c>
      <c r="C24" s="3">
        <f t="shared" si="2"/>
        <v>776.62799999999993</v>
      </c>
      <c r="D24" s="3">
        <f t="shared" si="0"/>
        <v>243.64799999999997</v>
      </c>
      <c r="E24" s="6">
        <f>A24/A37</f>
        <v>0.5</v>
      </c>
      <c r="F24" s="3" t="s">
        <v>9</v>
      </c>
      <c r="G24" t="s">
        <v>36</v>
      </c>
    </row>
    <row r="25" spans="1:7" x14ac:dyDescent="0.25">
      <c r="A25" s="2">
        <v>2.5390000000000001</v>
      </c>
      <c r="B25" s="3">
        <f t="shared" si="1"/>
        <v>723.61500000000001</v>
      </c>
      <c r="C25" s="3">
        <f t="shared" si="2"/>
        <v>776.93400000000008</v>
      </c>
      <c r="D25" s="3">
        <f t="shared" si="0"/>
        <v>243.74400000000003</v>
      </c>
      <c r="E25" s="6">
        <f>A25/A40</f>
        <v>0.37060283170340097</v>
      </c>
      <c r="F25" s="8" t="s">
        <v>13</v>
      </c>
      <c r="G25" t="s">
        <v>18</v>
      </c>
    </row>
    <row r="26" spans="1:7" x14ac:dyDescent="0.25">
      <c r="A26" s="2">
        <f>6.851-2.539</f>
        <v>4.3119999999999994</v>
      </c>
      <c r="B26" s="3">
        <f t="shared" si="1"/>
        <v>1228.9199999999998</v>
      </c>
      <c r="C26" s="3">
        <f t="shared" si="2"/>
        <v>1319.4719999999998</v>
      </c>
      <c r="D26" s="3">
        <f>A26*96</f>
        <v>413.95199999999994</v>
      </c>
      <c r="E26" s="6">
        <f>A26/A40</f>
        <v>0.62939716829659897</v>
      </c>
      <c r="F26" s="9" t="s">
        <v>13</v>
      </c>
      <c r="G26" t="s">
        <v>40</v>
      </c>
    </row>
    <row r="27" spans="1:7" x14ac:dyDescent="0.25">
      <c r="A27" s="2">
        <v>2.819</v>
      </c>
      <c r="B27" s="3">
        <f t="shared" si="1"/>
        <v>803.41499999999996</v>
      </c>
      <c r="C27" s="3">
        <f t="shared" si="2"/>
        <v>862.61400000000003</v>
      </c>
      <c r="D27" s="4">
        <f t="shared" si="0"/>
        <v>270.62400000000002</v>
      </c>
      <c r="E27" s="7">
        <f>A27/A40</f>
        <v>0.41147277769668661</v>
      </c>
      <c r="F27" s="4" t="s">
        <v>13</v>
      </c>
      <c r="G27" t="s">
        <v>4</v>
      </c>
    </row>
    <row r="28" spans="1:7" x14ac:dyDescent="0.25">
      <c r="A28" s="2">
        <v>2.9279999999999999</v>
      </c>
      <c r="B28" s="3">
        <f t="shared" si="1"/>
        <v>834.48</v>
      </c>
      <c r="C28" s="3">
        <f t="shared" si="2"/>
        <v>895.96799999999996</v>
      </c>
      <c r="D28" s="3">
        <f t="shared" si="0"/>
        <v>281.08799999999997</v>
      </c>
      <c r="E28" s="6">
        <f>A28/A40</f>
        <v>0.42738286381550139</v>
      </c>
      <c r="F28" s="8" t="s">
        <v>13</v>
      </c>
      <c r="G28" t="s">
        <v>17</v>
      </c>
    </row>
    <row r="29" spans="1:7" x14ac:dyDescent="0.25">
      <c r="A29" s="2">
        <f>6.851-2.928</f>
        <v>3.923</v>
      </c>
      <c r="B29" s="3">
        <f t="shared" si="1"/>
        <v>1118.0550000000001</v>
      </c>
      <c r="C29" s="3">
        <f t="shared" si="2"/>
        <v>1200.4380000000001</v>
      </c>
      <c r="D29" s="3">
        <f>A29*96</f>
        <v>376.608</v>
      </c>
      <c r="E29" s="6">
        <f>A29/A40</f>
        <v>0.57261713618449861</v>
      </c>
      <c r="F29" s="9" t="s">
        <v>13</v>
      </c>
      <c r="G29" t="s">
        <v>41</v>
      </c>
    </row>
    <row r="30" spans="1:7" x14ac:dyDescent="0.25">
      <c r="A30" s="2">
        <v>3.5059999999999998</v>
      </c>
      <c r="B30" s="3">
        <f t="shared" si="1"/>
        <v>999.20999999999992</v>
      </c>
      <c r="C30" s="3">
        <f t="shared" si="2"/>
        <v>1072.836</v>
      </c>
      <c r="D30" s="4">
        <f t="shared" si="0"/>
        <v>336.57599999999996</v>
      </c>
      <c r="E30" s="7">
        <f>A30/A37</f>
        <v>0.6907013396375099</v>
      </c>
      <c r="F30" s="4" t="s">
        <v>9</v>
      </c>
      <c r="G30" t="s">
        <v>3</v>
      </c>
    </row>
    <row r="31" spans="1:7" x14ac:dyDescent="0.25">
      <c r="A31" s="2">
        <v>4.0880000000000001</v>
      </c>
      <c r="B31" s="3">
        <f t="shared" si="1"/>
        <v>1165.08</v>
      </c>
      <c r="C31" s="3">
        <f t="shared" si="2"/>
        <v>1250.9280000000001</v>
      </c>
      <c r="D31" s="3">
        <f t="shared" si="0"/>
        <v>392.44799999999998</v>
      </c>
      <c r="E31" s="6">
        <f>A31/A37</f>
        <v>0.80535855003940116</v>
      </c>
      <c r="F31" s="3" t="s">
        <v>9</v>
      </c>
      <c r="G31" t="s">
        <v>34</v>
      </c>
    </row>
    <row r="32" spans="1:7" x14ac:dyDescent="0.25">
      <c r="A32" s="2">
        <v>4.2190000000000003</v>
      </c>
      <c r="B32" s="3">
        <f t="shared" si="1"/>
        <v>1202.4150000000002</v>
      </c>
      <c r="C32" s="3">
        <f t="shared" si="2"/>
        <v>1291.0140000000001</v>
      </c>
      <c r="D32" s="3">
        <f t="shared" si="0"/>
        <v>405.024</v>
      </c>
      <c r="E32" s="6">
        <f>A32/A40</f>
        <v>0.61582250766311497</v>
      </c>
      <c r="F32" s="8" t="s">
        <v>13</v>
      </c>
      <c r="G32" t="s">
        <v>16</v>
      </c>
    </row>
    <row r="33" spans="1:13" x14ac:dyDescent="0.25">
      <c r="A33" s="2">
        <f>6.851-4.219</f>
        <v>2.6319999999999997</v>
      </c>
      <c r="B33" s="3">
        <f t="shared" si="1"/>
        <v>750.11999999999989</v>
      </c>
      <c r="C33" s="3">
        <f t="shared" si="2"/>
        <v>805.39199999999994</v>
      </c>
      <c r="D33" s="3">
        <f>A33*96</f>
        <v>252.67199999999997</v>
      </c>
      <c r="E33" s="6">
        <f>A33/A40</f>
        <v>0.38417749233688508</v>
      </c>
      <c r="F33" s="9" t="s">
        <v>13</v>
      </c>
      <c r="G33" t="s">
        <v>42</v>
      </c>
    </row>
    <row r="34" spans="1:13" x14ac:dyDescent="0.25">
      <c r="A34" s="2">
        <v>4.6230000000000002</v>
      </c>
      <c r="B34" s="3">
        <f t="shared" si="1"/>
        <v>1317.5550000000001</v>
      </c>
      <c r="C34" s="3">
        <f t="shared" si="2"/>
        <v>1414.6380000000001</v>
      </c>
      <c r="D34" s="3">
        <f t="shared" si="0"/>
        <v>443.80799999999999</v>
      </c>
      <c r="E34" s="6">
        <f>A34/A37</f>
        <v>0.91075650118203322</v>
      </c>
      <c r="F34" s="3" t="s">
        <v>9</v>
      </c>
      <c r="G34" t="s">
        <v>12</v>
      </c>
    </row>
    <row r="35" spans="1:13" x14ac:dyDescent="0.25">
      <c r="A35" s="2">
        <v>4.7690000000000001</v>
      </c>
      <c r="B35" s="3">
        <f t="shared" si="1"/>
        <v>1359.165</v>
      </c>
      <c r="C35" s="3">
        <f t="shared" si="2"/>
        <v>1459.3140000000001</v>
      </c>
      <c r="D35" s="3">
        <f t="shared" si="0"/>
        <v>457.82400000000001</v>
      </c>
      <c r="E35" s="6">
        <f>A35/A40</f>
        <v>0.69610275872135452</v>
      </c>
      <c r="F35" s="8" t="s">
        <v>13</v>
      </c>
      <c r="G35" t="s">
        <v>15</v>
      </c>
    </row>
    <row r="36" spans="1:13" x14ac:dyDescent="0.25">
      <c r="A36" s="2">
        <f>6.851-4.769</f>
        <v>2.0819999999999999</v>
      </c>
      <c r="B36" s="3">
        <f t="shared" si="1"/>
        <v>593.37</v>
      </c>
      <c r="C36" s="3">
        <f t="shared" si="2"/>
        <v>637.09199999999998</v>
      </c>
      <c r="D36" s="3">
        <f>A36*96</f>
        <v>199.87199999999999</v>
      </c>
      <c r="E36" s="6">
        <f>A36/A40</f>
        <v>0.30389724127864542</v>
      </c>
      <c r="F36" s="9" t="s">
        <v>13</v>
      </c>
      <c r="G36" t="s">
        <v>43</v>
      </c>
    </row>
    <row r="37" spans="1:13" x14ac:dyDescent="0.25">
      <c r="A37" s="2">
        <v>5.0759999999999996</v>
      </c>
      <c r="B37" s="3">
        <f t="shared" si="1"/>
        <v>1446.6599999999999</v>
      </c>
      <c r="C37" s="3">
        <f t="shared" si="2"/>
        <v>1553.2559999999999</v>
      </c>
      <c r="D37" s="3">
        <f t="shared" si="0"/>
        <v>487.29599999999994</v>
      </c>
      <c r="E37" s="6">
        <f>A37/A37</f>
        <v>1</v>
      </c>
      <c r="F37" s="3" t="s">
        <v>9</v>
      </c>
      <c r="G37" t="s">
        <v>2</v>
      </c>
    </row>
    <row r="38" spans="1:13" x14ac:dyDescent="0.25">
      <c r="A38" s="2">
        <v>5.3209999999999997</v>
      </c>
      <c r="B38" s="3">
        <f t="shared" si="1"/>
        <v>1516.4849999999999</v>
      </c>
      <c r="C38" s="3">
        <f t="shared" si="2"/>
        <v>1628.2259999999999</v>
      </c>
      <c r="D38" s="3">
        <f t="shared" si="0"/>
        <v>510.81599999999997</v>
      </c>
      <c r="E38" s="6">
        <f>A38/A40</f>
        <v>0.77667493796526055</v>
      </c>
      <c r="F38" s="8" t="s">
        <v>13</v>
      </c>
      <c r="G38" t="s">
        <v>14</v>
      </c>
    </row>
    <row r="39" spans="1:13" x14ac:dyDescent="0.25">
      <c r="A39" s="2">
        <f>6.851-5.321</f>
        <v>1.5300000000000002</v>
      </c>
      <c r="B39" s="3">
        <f t="shared" si="1"/>
        <v>436.05000000000007</v>
      </c>
      <c r="C39" s="3">
        <f t="shared" si="2"/>
        <v>468.18000000000006</v>
      </c>
      <c r="D39" s="3">
        <f>A39*96</f>
        <v>146.88000000000002</v>
      </c>
      <c r="E39" s="6">
        <f>A39/A40</f>
        <v>0.22332506203473948</v>
      </c>
      <c r="F39" s="9" t="s">
        <v>13</v>
      </c>
      <c r="G39" t="s">
        <v>44</v>
      </c>
    </row>
    <row r="40" spans="1:13" ht="15.75" thickBot="1" x14ac:dyDescent="0.3">
      <c r="A40" s="10">
        <v>6.851</v>
      </c>
      <c r="B40" s="11">
        <f t="shared" si="1"/>
        <v>1952.5350000000001</v>
      </c>
      <c r="C40" s="11">
        <f t="shared" si="2"/>
        <v>2096.4059999999999</v>
      </c>
      <c r="D40" s="11">
        <f t="shared" si="0"/>
        <v>657.69600000000003</v>
      </c>
      <c r="E40" s="12">
        <f>A40/A40</f>
        <v>1</v>
      </c>
      <c r="F40" s="11" t="s">
        <v>13</v>
      </c>
      <c r="G40" s="13" t="s">
        <v>1</v>
      </c>
      <c r="H40" s="13"/>
      <c r="I40" s="13"/>
      <c r="J40" s="13"/>
      <c r="K40" s="13"/>
      <c r="L40" s="13"/>
      <c r="M40" s="13"/>
    </row>
    <row r="41" spans="1:13" x14ac:dyDescent="0.25">
      <c r="A41" s="21">
        <v>0.15625</v>
      </c>
      <c r="B41" s="22">
        <f>A41*285</f>
        <v>44.53125</v>
      </c>
      <c r="C41" s="22">
        <f t="shared" ref="C41:C54" si="3">A41*306</f>
        <v>47.8125</v>
      </c>
      <c r="D41" s="23">
        <f>A41*96</f>
        <v>15</v>
      </c>
      <c r="E41" s="24">
        <f>A41/A40</f>
        <v>2.2806889505181727E-2</v>
      </c>
      <c r="F41" s="21" t="s">
        <v>13</v>
      </c>
      <c r="G41" s="14" t="s">
        <v>50</v>
      </c>
    </row>
    <row r="42" spans="1:13" x14ac:dyDescent="0.25">
      <c r="A42" s="17">
        <v>6.25E-2</v>
      </c>
      <c r="B42" s="18">
        <f>A42*285</f>
        <v>17.8125</v>
      </c>
      <c r="C42" s="18">
        <f t="shared" si="3"/>
        <v>19.125</v>
      </c>
      <c r="D42" s="4">
        <f>A42*96</f>
        <v>6</v>
      </c>
      <c r="E42" s="19">
        <f>A42/A40</f>
        <v>9.122755802072691E-3</v>
      </c>
      <c r="F42" s="17" t="s">
        <v>13</v>
      </c>
      <c r="G42" s="14" t="s">
        <v>51</v>
      </c>
    </row>
    <row r="43" spans="1:13" x14ac:dyDescent="0.25">
      <c r="A43" s="17">
        <f>0.75*A42</f>
        <v>4.6875E-2</v>
      </c>
      <c r="B43" s="18">
        <f>A43*285</f>
        <v>13.359375</v>
      </c>
      <c r="C43" s="18">
        <f t="shared" si="3"/>
        <v>14.34375</v>
      </c>
      <c r="D43" s="4">
        <f>A43*96</f>
        <v>4.5</v>
      </c>
      <c r="E43" s="19">
        <f>A43/A40</f>
        <v>6.8420668515545178E-3</v>
      </c>
      <c r="F43" s="17" t="s">
        <v>13</v>
      </c>
      <c r="G43" s="14" t="s">
        <v>55</v>
      </c>
    </row>
    <row r="44" spans="1:13" x14ac:dyDescent="0.25">
      <c r="A44" s="17">
        <v>9.375E-2</v>
      </c>
      <c r="B44" s="18">
        <f>A44*285</f>
        <v>26.71875</v>
      </c>
      <c r="C44" s="18">
        <f t="shared" si="3"/>
        <v>28.6875</v>
      </c>
      <c r="D44" s="4">
        <f t="shared" ref="D44:D54" si="4">A44*96</f>
        <v>9</v>
      </c>
      <c r="E44" s="19">
        <f>A44/A40</f>
        <v>1.3684133703109036E-2</v>
      </c>
      <c r="F44" s="17" t="s">
        <v>13</v>
      </c>
      <c r="G44" s="14" t="s">
        <v>52</v>
      </c>
    </row>
    <row r="45" spans="1:13" x14ac:dyDescent="0.25">
      <c r="A45" s="20">
        <v>0.84375</v>
      </c>
      <c r="B45" s="18">
        <f t="shared" ref="B45:B54" si="5">A45*285</f>
        <v>240.46875</v>
      </c>
      <c r="C45" s="18">
        <f t="shared" si="3"/>
        <v>258.1875</v>
      </c>
      <c r="D45" s="4">
        <f t="shared" si="4"/>
        <v>81</v>
      </c>
      <c r="E45" s="19">
        <f>A45/A40</f>
        <v>0.12315720332798132</v>
      </c>
      <c r="F45" s="17" t="s">
        <v>13</v>
      </c>
      <c r="G45" s="14" t="s">
        <v>53</v>
      </c>
    </row>
    <row r="46" spans="1:13" x14ac:dyDescent="0.25">
      <c r="A46" s="20">
        <v>0.5625</v>
      </c>
      <c r="B46" s="18">
        <f t="shared" si="5"/>
        <v>160.3125</v>
      </c>
      <c r="C46" s="18">
        <f t="shared" si="3"/>
        <v>172.125</v>
      </c>
      <c r="D46" s="4">
        <f t="shared" si="4"/>
        <v>54</v>
      </c>
      <c r="E46" s="19">
        <f>A46/A40</f>
        <v>8.210480221865421E-2</v>
      </c>
      <c r="F46" s="17" t="s">
        <v>13</v>
      </c>
      <c r="G46" s="14" t="s">
        <v>54</v>
      </c>
    </row>
    <row r="47" spans="1:13" x14ac:dyDescent="0.25">
      <c r="A47" s="20">
        <v>5.75</v>
      </c>
      <c r="B47" s="18">
        <f t="shared" si="5"/>
        <v>1638.75</v>
      </c>
      <c r="C47" s="18">
        <f t="shared" si="3"/>
        <v>1759.5</v>
      </c>
      <c r="D47" s="4">
        <f t="shared" si="4"/>
        <v>552</v>
      </c>
      <c r="E47" s="19">
        <f>A47/A40</f>
        <v>0.8392935337906875</v>
      </c>
      <c r="F47" s="17" t="s">
        <v>13</v>
      </c>
      <c r="G47" s="14" t="s">
        <v>56</v>
      </c>
    </row>
    <row r="48" spans="1:13" x14ac:dyDescent="0.25">
      <c r="A48" s="20">
        <v>0.375</v>
      </c>
      <c r="B48" s="18">
        <f t="shared" si="5"/>
        <v>106.875</v>
      </c>
      <c r="C48" s="18">
        <f t="shared" si="3"/>
        <v>114.75</v>
      </c>
      <c r="D48" s="4">
        <f t="shared" si="4"/>
        <v>36</v>
      </c>
      <c r="E48" s="19">
        <f>A48/A40</f>
        <v>5.4736534812436143E-2</v>
      </c>
      <c r="F48" s="17" t="s">
        <v>13</v>
      </c>
      <c r="G48" s="14" t="s">
        <v>57</v>
      </c>
    </row>
    <row r="49" spans="1:7" x14ac:dyDescent="0.25">
      <c r="A49" s="20">
        <v>6.25E-2</v>
      </c>
      <c r="B49" s="18">
        <f t="shared" si="5"/>
        <v>17.8125</v>
      </c>
      <c r="C49" s="18">
        <f t="shared" si="3"/>
        <v>19.125</v>
      </c>
      <c r="D49" s="4">
        <f t="shared" si="4"/>
        <v>6</v>
      </c>
      <c r="E49" s="19">
        <f>A49/A40</f>
        <v>9.122755802072691E-3</v>
      </c>
      <c r="F49" s="17" t="s">
        <v>13</v>
      </c>
      <c r="G49" s="14" t="s">
        <v>58</v>
      </c>
    </row>
    <row r="50" spans="1:7" x14ac:dyDescent="0.25">
      <c r="A50" s="20">
        <v>4.6875E-2</v>
      </c>
      <c r="B50" s="18">
        <f t="shared" si="5"/>
        <v>13.359375</v>
      </c>
      <c r="C50" s="18">
        <f t="shared" si="3"/>
        <v>14.34375</v>
      </c>
      <c r="D50" s="4">
        <f t="shared" si="4"/>
        <v>4.5</v>
      </c>
      <c r="E50" s="19">
        <f>A50/A40</f>
        <v>6.8420668515545178E-3</v>
      </c>
      <c r="F50" s="17" t="s">
        <v>13</v>
      </c>
      <c r="G50" s="14" t="s">
        <v>59</v>
      </c>
    </row>
    <row r="51" spans="1:7" x14ac:dyDescent="0.25">
      <c r="A51" s="25">
        <v>4.96875</v>
      </c>
      <c r="B51" s="18">
        <f t="shared" si="5"/>
        <v>1416.09375</v>
      </c>
      <c r="C51" s="18">
        <f t="shared" si="3"/>
        <v>1520.4375</v>
      </c>
      <c r="D51" s="4">
        <f t="shared" si="4"/>
        <v>477</v>
      </c>
      <c r="E51" s="26">
        <f>A51/A37</f>
        <v>0.9788711583924351</v>
      </c>
      <c r="F51" s="27" t="s">
        <v>9</v>
      </c>
      <c r="G51" s="14" t="s">
        <v>60</v>
      </c>
    </row>
    <row r="52" spans="1:7" x14ac:dyDescent="0.25">
      <c r="A52" s="25">
        <f>1/8</f>
        <v>0.125</v>
      </c>
      <c r="B52" s="18">
        <f t="shared" si="5"/>
        <v>35.625</v>
      </c>
      <c r="C52" s="18">
        <f t="shared" si="3"/>
        <v>38.25</v>
      </c>
      <c r="D52" s="4">
        <f t="shared" si="4"/>
        <v>12</v>
      </c>
      <c r="E52" s="26">
        <f>A52/A37</f>
        <v>2.4625689519306541E-2</v>
      </c>
      <c r="F52" s="27" t="s">
        <v>9</v>
      </c>
      <c r="G52" s="14" t="s">
        <v>61</v>
      </c>
    </row>
    <row r="53" spans="1:7" x14ac:dyDescent="0.25">
      <c r="A53" s="20">
        <v>1.0625</v>
      </c>
      <c r="B53" s="18">
        <f t="shared" si="5"/>
        <v>302.8125</v>
      </c>
      <c r="C53" s="18">
        <f t="shared" si="3"/>
        <v>325.125</v>
      </c>
      <c r="D53" s="4">
        <f t="shared" si="4"/>
        <v>102</v>
      </c>
      <c r="E53" s="19">
        <f>A53/A37</f>
        <v>0.20931836091410561</v>
      </c>
      <c r="F53" s="27" t="s">
        <v>9</v>
      </c>
      <c r="G53" s="14" t="s">
        <v>62</v>
      </c>
    </row>
    <row r="54" spans="1:7" x14ac:dyDescent="0.25">
      <c r="A54" s="20">
        <v>5.75</v>
      </c>
      <c r="B54" s="18">
        <f t="shared" si="5"/>
        <v>1638.75</v>
      </c>
      <c r="C54" s="18">
        <f t="shared" si="3"/>
        <v>1759.5</v>
      </c>
      <c r="D54" s="4">
        <f t="shared" si="4"/>
        <v>552</v>
      </c>
      <c r="E54" s="19">
        <f>A54/A37</f>
        <v>1.132781717888101</v>
      </c>
      <c r="F54" s="27" t="s">
        <v>9</v>
      </c>
      <c r="G54" s="14" t="s">
        <v>63</v>
      </c>
    </row>
    <row r="55" spans="1:7" x14ac:dyDescent="0.25">
      <c r="A55" s="1"/>
      <c r="B55" s="16"/>
      <c r="C55" s="16"/>
      <c r="D55" s="16"/>
      <c r="E55" s="15"/>
    </row>
    <row r="56" spans="1:7" x14ac:dyDescent="0.25">
      <c r="A56" s="1"/>
      <c r="B56" s="16"/>
      <c r="C56" s="16"/>
      <c r="D56" s="16"/>
      <c r="E56" s="15"/>
    </row>
    <row r="57" spans="1:7" x14ac:dyDescent="0.25">
      <c r="A57" s="1"/>
      <c r="B57" s="16"/>
      <c r="C57" s="16"/>
      <c r="D57" s="16"/>
      <c r="E57" s="15"/>
    </row>
    <row r="58" spans="1:7" x14ac:dyDescent="0.25">
      <c r="A58" s="1"/>
      <c r="B58" s="16"/>
      <c r="C58" s="16"/>
      <c r="D58" s="16"/>
      <c r="E58" s="15"/>
    </row>
    <row r="59" spans="1:7" x14ac:dyDescent="0.25">
      <c r="A59" s="1"/>
      <c r="B59" s="16"/>
      <c r="C59" s="16"/>
      <c r="D59" s="16"/>
      <c r="E59" s="15"/>
    </row>
    <row r="60" spans="1:7" x14ac:dyDescent="0.25">
      <c r="A60" s="1" t="s">
        <v>5</v>
      </c>
      <c r="B60" s="16"/>
      <c r="C60" s="16"/>
      <c r="D60" s="16"/>
      <c r="E60" s="15"/>
    </row>
    <row r="61" spans="1:7" x14ac:dyDescent="0.25">
      <c r="A61" s="1" t="s">
        <v>6</v>
      </c>
      <c r="B61" s="16"/>
      <c r="C61" s="16"/>
      <c r="D61" s="16"/>
      <c r="E61" s="15"/>
    </row>
    <row r="62" spans="1:7" x14ac:dyDescent="0.25">
      <c r="A62" s="1"/>
      <c r="B62" s="16"/>
      <c r="C62" s="16"/>
      <c r="D62" s="16"/>
      <c r="E62" s="15"/>
    </row>
    <row r="63" spans="1:7" x14ac:dyDescent="0.25">
      <c r="A63" s="1"/>
      <c r="B63" s="16"/>
      <c r="C63" s="16"/>
      <c r="D63" s="16"/>
      <c r="E63" s="15"/>
    </row>
    <row r="64" spans="1:7" x14ac:dyDescent="0.25">
      <c r="A64" s="1"/>
      <c r="B64" s="16"/>
      <c r="C64" s="16"/>
      <c r="D64" s="16"/>
      <c r="E64" s="15"/>
    </row>
    <row r="65" spans="1:5" x14ac:dyDescent="0.25">
      <c r="A65" s="1"/>
      <c r="B65" s="16"/>
      <c r="C65" s="16"/>
      <c r="D65" s="16"/>
      <c r="E65" s="15"/>
    </row>
    <row r="66" spans="1:5" x14ac:dyDescent="0.25">
      <c r="A66" s="1"/>
      <c r="B66" s="16"/>
      <c r="C66" s="16"/>
      <c r="D66" s="16"/>
      <c r="E66" s="15"/>
    </row>
    <row r="67" spans="1:5" x14ac:dyDescent="0.25">
      <c r="A67" s="1"/>
      <c r="B67" s="16"/>
      <c r="C67" s="16"/>
      <c r="D67" s="16"/>
      <c r="E67" s="15"/>
    </row>
    <row r="68" spans="1:5" x14ac:dyDescent="0.25">
      <c r="A68" s="1"/>
      <c r="B68" s="16"/>
      <c r="C68" s="16"/>
      <c r="D68" s="16"/>
      <c r="E68" s="15"/>
    </row>
    <row r="69" spans="1:5" x14ac:dyDescent="0.25">
      <c r="A69" s="1"/>
      <c r="B69" s="16"/>
      <c r="C69" s="16"/>
      <c r="D69" s="16"/>
      <c r="E69" s="15"/>
    </row>
    <row r="70" spans="1:5" x14ac:dyDescent="0.25">
      <c r="A70" s="1"/>
      <c r="B70" s="16"/>
      <c r="C70" s="16"/>
      <c r="D70" s="16"/>
      <c r="E70" s="15"/>
    </row>
    <row r="71" spans="1:5" x14ac:dyDescent="0.25">
      <c r="A71" s="1"/>
      <c r="B71" s="16"/>
      <c r="C71" s="16"/>
      <c r="D71" s="16"/>
      <c r="E71" s="15"/>
    </row>
    <row r="72" spans="1:5" x14ac:dyDescent="0.25">
      <c r="A72" s="1"/>
      <c r="B72" s="16"/>
      <c r="C72" s="16"/>
      <c r="D72" s="16"/>
      <c r="E72" s="15"/>
    </row>
    <row r="73" spans="1:5" x14ac:dyDescent="0.25">
      <c r="A73" s="1"/>
      <c r="B73" s="16"/>
      <c r="C73" s="16"/>
      <c r="D73" s="16"/>
      <c r="E73" s="15"/>
    </row>
    <row r="74" spans="1:5" x14ac:dyDescent="0.25">
      <c r="A74" s="1"/>
      <c r="B74" s="16"/>
      <c r="C74" s="16"/>
      <c r="D74" s="16"/>
      <c r="E74" s="15"/>
    </row>
    <row r="75" spans="1:5" x14ac:dyDescent="0.25">
      <c r="A75" s="1"/>
      <c r="B75" s="16"/>
      <c r="C75" s="16"/>
      <c r="D75" s="16"/>
      <c r="E75" s="15"/>
    </row>
    <row r="76" spans="1:5" x14ac:dyDescent="0.25">
      <c r="A76" s="1"/>
      <c r="B76" s="16"/>
      <c r="C76" s="16"/>
      <c r="D76" s="16"/>
      <c r="E76" s="15"/>
    </row>
    <row r="77" spans="1:5" x14ac:dyDescent="0.25">
      <c r="A77" s="1"/>
      <c r="B77" s="16"/>
      <c r="C77" s="16"/>
      <c r="D77" s="16"/>
      <c r="E77" s="15"/>
    </row>
    <row r="78" spans="1:5" x14ac:dyDescent="0.25">
      <c r="A78" s="1"/>
      <c r="B78" s="16"/>
      <c r="C78" s="16"/>
      <c r="D78" s="16"/>
      <c r="E78" s="15"/>
    </row>
    <row r="79" spans="1:5" x14ac:dyDescent="0.25">
      <c r="A79" s="1"/>
      <c r="B79" s="16"/>
      <c r="C79" s="16"/>
      <c r="D79" s="16"/>
      <c r="E79" s="15"/>
    </row>
    <row r="80" spans="1:5" x14ac:dyDescent="0.25">
      <c r="A80" s="1"/>
      <c r="B80" s="1"/>
      <c r="C80" s="1"/>
      <c r="E80" s="15"/>
    </row>
    <row r="81" spans="1:5" x14ac:dyDescent="0.25">
      <c r="A81" s="1"/>
      <c r="B81" s="1"/>
      <c r="C81" s="1"/>
      <c r="E81" s="15"/>
    </row>
    <row r="82" spans="1:5" x14ac:dyDescent="0.25">
      <c r="A82" s="1"/>
      <c r="B82" s="1"/>
      <c r="C82" s="1"/>
      <c r="E82" s="15"/>
    </row>
    <row r="83" spans="1:5" x14ac:dyDescent="0.25">
      <c r="A83" s="1"/>
      <c r="B83" s="1"/>
      <c r="C83" s="1"/>
      <c r="E83" s="15"/>
    </row>
    <row r="84" spans="1:5" x14ac:dyDescent="0.25">
      <c r="A84" s="1"/>
      <c r="B84" s="1"/>
      <c r="C84" s="1"/>
      <c r="E84" s="15"/>
    </row>
    <row r="85" spans="1:5" x14ac:dyDescent="0.25">
      <c r="A85" s="1"/>
      <c r="B85" s="1"/>
      <c r="C85" s="1"/>
      <c r="E85" s="15"/>
    </row>
    <row r="86" spans="1:5" x14ac:dyDescent="0.25">
      <c r="A86" s="1"/>
      <c r="B86" s="1"/>
      <c r="C86" s="1"/>
      <c r="E86" s="15"/>
    </row>
    <row r="87" spans="1:5" x14ac:dyDescent="0.25">
      <c r="A87" s="1"/>
      <c r="B87" s="1"/>
      <c r="C87" s="1"/>
      <c r="E87" s="15"/>
    </row>
    <row r="88" spans="1:5" x14ac:dyDescent="0.25">
      <c r="A88" s="1"/>
      <c r="B88" s="1"/>
      <c r="C88" s="1"/>
      <c r="E88" s="15"/>
    </row>
    <row r="89" spans="1:5" x14ac:dyDescent="0.25">
      <c r="A89" s="1"/>
      <c r="B89" s="1"/>
      <c r="C89" s="1"/>
      <c r="E89" s="15"/>
    </row>
    <row r="90" spans="1:5" x14ac:dyDescent="0.25">
      <c r="A90" s="1"/>
      <c r="B90" s="1"/>
      <c r="C90" s="1"/>
      <c r="E90" s="15"/>
    </row>
    <row r="91" spans="1:5" x14ac:dyDescent="0.25">
      <c r="A91" s="1"/>
      <c r="B91" s="1"/>
      <c r="C91" s="1"/>
    </row>
    <row r="92" spans="1:5" x14ac:dyDescent="0.25">
      <c r="A92" s="1"/>
      <c r="B92" s="1"/>
      <c r="C92" s="1"/>
    </row>
    <row r="93" spans="1:5" x14ac:dyDescent="0.25">
      <c r="A93" s="1"/>
      <c r="B93" s="1"/>
      <c r="C93" s="1"/>
    </row>
    <row r="94" spans="1:5" x14ac:dyDescent="0.25">
      <c r="A94" s="1"/>
      <c r="B94" s="1"/>
      <c r="C94" s="1"/>
    </row>
    <row r="95" spans="1:5" x14ac:dyDescent="0.25">
      <c r="A95" s="1"/>
      <c r="B95" s="1"/>
      <c r="C95" s="1"/>
    </row>
  </sheetData>
  <sortState ref="A2:B24">
    <sortCondition ref="A2"/>
  </sortState>
  <pageMargins left="0.7" right="0.7" top="0.75" bottom="0.75" header="0.3" footer="0.3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Applied Instruments,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Haywood</dc:creator>
  <cp:lastModifiedBy>Scott Haywood</cp:lastModifiedBy>
  <cp:lastPrinted>2014-01-16T00:01:23Z</cp:lastPrinted>
  <dcterms:created xsi:type="dcterms:W3CDTF">2013-03-08T01:33:10Z</dcterms:created>
  <dcterms:modified xsi:type="dcterms:W3CDTF">2014-01-16T00:21:10Z</dcterms:modified>
</cp:coreProperties>
</file>