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g\OneDrive\Desktop\R projects\Population-dynamics-FANR\Excel files\"/>
    </mc:Choice>
  </mc:AlternateContent>
  <xr:revisionPtr revIDLastSave="0" documentId="13_ncr:1_{2DCF9482-937B-4F4E-BBEA-46293B477F57}" xr6:coauthVersionLast="47" xr6:coauthVersionMax="47" xr10:uidLastSave="{00000000-0000-0000-0000-000000000000}"/>
  <bookViews>
    <workbookView xWindow="29925" yWindow="360" windowWidth="17280" windowHeight="8970" tabRatio="500" activeTab="1" xr2:uid="{00000000-000D-0000-FFFF-FFFF00000000}"/>
  </bookViews>
  <sheets>
    <sheet name="Exercise I" sheetId="1" r:id="rId1"/>
    <sheet name="Exercise II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1" i="3" l="1"/>
  <c r="B13" i="3"/>
  <c r="E4" i="3"/>
  <c r="E5" i="3"/>
  <c r="K8" i="3"/>
  <c r="K25" i="3"/>
  <c r="K16" i="3"/>
  <c r="K7" i="3"/>
  <c r="K24" i="3"/>
  <c r="K15" i="3"/>
  <c r="K6" i="3"/>
  <c r="K23" i="3"/>
  <c r="K14" i="3"/>
  <c r="K5" i="3"/>
  <c r="K22" i="3"/>
  <c r="K13" i="3"/>
  <c r="K4" i="3"/>
  <c r="K21" i="3"/>
  <c r="K12" i="3"/>
  <c r="B12" i="3"/>
  <c r="O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C4" i="1"/>
  <c r="D4" i="1"/>
  <c r="E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4" i="1"/>
  <c r="I4" i="1"/>
  <c r="J4" i="1"/>
  <c r="K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E6" i="3" l="1"/>
  <c r="B14" i="3"/>
  <c r="E7" i="3" l="1"/>
  <c r="B15" i="3"/>
  <c r="E8" i="3" l="1"/>
  <c r="B16" i="3"/>
  <c r="C5" i="1" l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<sst xmlns="http://schemas.openxmlformats.org/spreadsheetml/2006/main" count="58" uniqueCount="46">
  <si>
    <t>Q1 - no stochasticity</t>
  </si>
  <si>
    <t>Question 2 - 10 simulations</t>
  </si>
  <si>
    <t>r</t>
  </si>
  <si>
    <t>Quasi-extinction threshold</t>
  </si>
  <si>
    <t>Year</t>
  </si>
  <si>
    <t>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</si>
  <si>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</si>
  <si>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</si>
  <si>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</si>
  <si>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</si>
  <si>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</si>
  <si>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</si>
  <si>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</si>
  <si>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</si>
  <si>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</si>
  <si>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</si>
  <si>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Q1</t>
  </si>
  <si>
    <t>Time to extinction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</si>
  <si>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</si>
  <si>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</si>
  <si>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</si>
  <si>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</si>
  <si>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</si>
  <si>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</si>
  <si>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</si>
  <si>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</si>
  <si>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</si>
  <si>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</si>
  <si>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Question 2</t>
  </si>
  <si>
    <t>Question 1</t>
  </si>
  <si>
    <t>Question 4</t>
  </si>
  <si>
    <t>Time</t>
  </si>
  <si>
    <t>b</t>
  </si>
  <si>
    <t>d</t>
  </si>
  <si>
    <t>Lambda (b*N)</t>
  </si>
  <si>
    <t>Births</t>
  </si>
  <si>
    <t>Deaths</t>
  </si>
  <si>
    <t>d (density dependent)</t>
  </si>
  <si>
    <t>Deaths (density dependent)</t>
  </si>
  <si>
    <t>Question 3</t>
  </si>
  <si>
    <t>Q4</t>
  </si>
  <si>
    <t>15 years</t>
  </si>
  <si>
    <t xml:space="preserve">This population will not reach stochastic equilibrium because the amount of births is greater than the amount of deaths for each year. So this population will contiune to grow at a steady rate each year. </t>
  </si>
  <si>
    <t xml:space="preserve">No, population size can never be less than zero or negative in this model. This is because if you multiply b(births) * N (population size) and get a lambda value of 0 this would equate to a mean= 0 and variance=0. Additionally, the poisson and binomial distributions require non-negative integers and dicrete variables. Since population size is a discrete event that's non-negative you would expect any value of population size in this model to be greater than 0. You could enter a value 0.01 but obviously there isn't 0.01 of any animal so this is unrealisitc. </t>
  </si>
  <si>
    <t>question 4</t>
  </si>
  <si>
    <t xml:space="preserve">Yes, this population will reach an equilibrium at an abundance of 100.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</si>
</sst>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6714785651793"/>
          <c:y val="6.8841084947026246E-2"/>
          <c:w val="0.74335738944533025"/>
          <c:h val="0.76508938448809605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I'!$B$3:$B$33</c:f>
              <c:numCache>
                <c:formatCode>General</c:formatCode>
                <c:ptCount val="31"/>
                <c:pt idx="0">
                  <c:v>500</c:v>
                </c:pt>
                <c:pt idx="1">
                  <c:v>400</c:v>
                </c:pt>
                <c:pt idx="2">
                  <c:v>320</c:v>
                </c:pt>
                <c:pt idx="3">
                  <c:v>256</c:v>
                </c:pt>
                <c:pt idx="4">
                  <c:v>204.8</c:v>
                </c:pt>
                <c:pt idx="5">
                  <c:v>163.84</c:v>
                </c:pt>
                <c:pt idx="6">
                  <c:v>131.072</c:v>
                </c:pt>
                <c:pt idx="7">
                  <c:v>104.85760000000001</c:v>
                </c:pt>
                <c:pt idx="8">
                  <c:v>83.886080000000007</c:v>
                </c:pt>
                <c:pt idx="9">
                  <c:v>67.108864000000011</c:v>
                </c:pt>
                <c:pt idx="10">
                  <c:v>53.687091200000012</c:v>
                </c:pt>
                <c:pt idx="11">
                  <c:v>42.949672960000008</c:v>
                </c:pt>
                <c:pt idx="12">
                  <c:v>34.359738368000009</c:v>
                </c:pt>
                <c:pt idx="13">
                  <c:v>27.487790694400008</c:v>
                </c:pt>
                <c:pt idx="14">
                  <c:v>21.990232555520006</c:v>
                </c:pt>
                <c:pt idx="15">
                  <c:v>17.592186044416003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A-4342-A7E5-59E3E5254DED}"/>
            </c:ext>
          </c:extLst>
        </c:ser>
        <c:ser>
          <c:idx val="1"/>
          <c:order val="1"/>
          <c:tx>
            <c:v>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I'!$C$3:$C$33</c:f>
              <c:numCache>
                <c:formatCode>General</c:formatCode>
                <c:ptCount val="31"/>
                <c:pt idx="0">
                  <c:v>500</c:v>
                </c:pt>
                <c:pt idx="1">
                  <c:v>401.63242930284468</c:v>
                </c:pt>
                <c:pt idx="2">
                  <c:v>331.21261448133737</c:v>
                </c:pt>
                <c:pt idx="3">
                  <c:v>254.53739154787036</c:v>
                </c:pt>
                <c:pt idx="4">
                  <c:v>194.45056511224249</c:v>
                </c:pt>
                <c:pt idx="5">
                  <c:v>172.50965892782901</c:v>
                </c:pt>
                <c:pt idx="6">
                  <c:v>128.26344638220314</c:v>
                </c:pt>
                <c:pt idx="7">
                  <c:v>96.970116440101904</c:v>
                </c:pt>
                <c:pt idx="8">
                  <c:v>83.081810278734125</c:v>
                </c:pt>
                <c:pt idx="9">
                  <c:v>73.521671917222392</c:v>
                </c:pt>
                <c:pt idx="10">
                  <c:v>64.582192438333166</c:v>
                </c:pt>
                <c:pt idx="11">
                  <c:v>44.967120835801019</c:v>
                </c:pt>
                <c:pt idx="12">
                  <c:v>44.711939864334752</c:v>
                </c:pt>
                <c:pt idx="13">
                  <c:v>59.539014023362924</c:v>
                </c:pt>
                <c:pt idx="14">
                  <c:v>46.257965168483395</c:v>
                </c:pt>
                <c:pt idx="15">
                  <c:v>54.915596105278155</c:v>
                </c:pt>
                <c:pt idx="16">
                  <c:v>56.3606765092145</c:v>
                </c:pt>
                <c:pt idx="17">
                  <c:v>38.970484035382832</c:v>
                </c:pt>
                <c:pt idx="18">
                  <c:v>44.28554827388318</c:v>
                </c:pt>
                <c:pt idx="19">
                  <c:v>38.388366388658994</c:v>
                </c:pt>
                <c:pt idx="20">
                  <c:v>31.771027508989164</c:v>
                </c:pt>
                <c:pt idx="21">
                  <c:v>27.060881473534938</c:v>
                </c:pt>
                <c:pt idx="22">
                  <c:v>3.3780480138519486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A-4342-A7E5-59E3E5254DED}"/>
            </c:ext>
          </c:extLst>
        </c:ser>
        <c:ser>
          <c:idx val="2"/>
          <c:order val="2"/>
          <c:tx>
            <c:v>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I'!$D$3:$D$33</c:f>
              <c:numCache>
                <c:formatCode>General</c:formatCode>
                <c:ptCount val="31"/>
                <c:pt idx="0">
                  <c:v>500</c:v>
                </c:pt>
                <c:pt idx="1">
                  <c:v>420.42124833678827</c:v>
                </c:pt>
                <c:pt idx="2">
                  <c:v>327.33345586922951</c:v>
                </c:pt>
                <c:pt idx="3">
                  <c:v>271.25088555354159</c:v>
                </c:pt>
                <c:pt idx="4">
                  <c:v>237.42814134359361</c:v>
                </c:pt>
                <c:pt idx="5">
                  <c:v>192.00843028995209</c:v>
                </c:pt>
                <c:pt idx="6">
                  <c:v>169.91011888226774</c:v>
                </c:pt>
                <c:pt idx="7">
                  <c:v>137.69324242301508</c:v>
                </c:pt>
                <c:pt idx="8">
                  <c:v>118.68295986298813</c:v>
                </c:pt>
                <c:pt idx="9">
                  <c:v>74.368777414367472</c:v>
                </c:pt>
                <c:pt idx="10">
                  <c:v>50.735473822411009</c:v>
                </c:pt>
                <c:pt idx="11">
                  <c:v>51.367437414931018</c:v>
                </c:pt>
                <c:pt idx="12">
                  <c:v>31.271907374883163</c:v>
                </c:pt>
                <c:pt idx="13">
                  <c:v>9.3298791627007347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A-4342-A7E5-59E3E5254DED}"/>
            </c:ext>
          </c:extLst>
        </c:ser>
        <c:ser>
          <c:idx val="3"/>
          <c:order val="3"/>
          <c:tx>
            <c:v>N3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I'!$E$3:$E$33</c:f>
              <c:numCache>
                <c:formatCode>General</c:formatCode>
                <c:ptCount val="31"/>
                <c:pt idx="0">
                  <c:v>500</c:v>
                </c:pt>
                <c:pt idx="1">
                  <c:v>408.08017830422614</c:v>
                </c:pt>
                <c:pt idx="2">
                  <c:v>326.5165409068868</c:v>
                </c:pt>
                <c:pt idx="3">
                  <c:v>252.33176685165381</c:v>
                </c:pt>
                <c:pt idx="4">
                  <c:v>209.79593443237246</c:v>
                </c:pt>
                <c:pt idx="5">
                  <c:v>168.54609656986199</c:v>
                </c:pt>
                <c:pt idx="6">
                  <c:v>146.44157490316127</c:v>
                </c:pt>
                <c:pt idx="7">
                  <c:v>121.20452449079012</c:v>
                </c:pt>
                <c:pt idx="8">
                  <c:v>104.81892533184488</c:v>
                </c:pt>
                <c:pt idx="9">
                  <c:v>73.280331681124352</c:v>
                </c:pt>
                <c:pt idx="10">
                  <c:v>77.135620282699691</c:v>
                </c:pt>
                <c:pt idx="11">
                  <c:v>43.648932781465248</c:v>
                </c:pt>
                <c:pt idx="12">
                  <c:v>19.192118367379635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A-4342-A7E5-59E3E5254DED}"/>
            </c:ext>
          </c:extLst>
        </c:ser>
        <c:ser>
          <c:idx val="4"/>
          <c:order val="4"/>
          <c:tx>
            <c:v>N4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I'!$F$3:$F$33</c:f>
              <c:numCache>
                <c:formatCode>General</c:formatCode>
                <c:ptCount val="31"/>
                <c:pt idx="0">
                  <c:v>500</c:v>
                </c:pt>
                <c:pt idx="1">
                  <c:v>423.79529178142548</c:v>
                </c:pt>
                <c:pt idx="2">
                  <c:v>343.12573087692726</c:v>
                </c:pt>
                <c:pt idx="3">
                  <c:v>283.13730555115035</c:v>
                </c:pt>
                <c:pt idx="4">
                  <c:v>224.95024292632007</c:v>
                </c:pt>
                <c:pt idx="5">
                  <c:v>181.29097835737397</c:v>
                </c:pt>
                <c:pt idx="6">
                  <c:v>155.17589961005422</c:v>
                </c:pt>
                <c:pt idx="7">
                  <c:v>131.25692455786037</c:v>
                </c:pt>
                <c:pt idx="8">
                  <c:v>118.86057729678919</c:v>
                </c:pt>
                <c:pt idx="9">
                  <c:v>93.70055018515832</c:v>
                </c:pt>
                <c:pt idx="10">
                  <c:v>76.536298880521059</c:v>
                </c:pt>
                <c:pt idx="11">
                  <c:v>60.869800065900314</c:v>
                </c:pt>
                <c:pt idx="12">
                  <c:v>30.932999254479164</c:v>
                </c:pt>
                <c:pt idx="13">
                  <c:v>42.908462901167645</c:v>
                </c:pt>
                <c:pt idx="14">
                  <c:v>25.685615684654437</c:v>
                </c:pt>
                <c:pt idx="15">
                  <c:v>12.509605302957901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3A-4342-A7E5-59E3E5254DED}"/>
            </c:ext>
          </c:extLst>
        </c:ser>
        <c:ser>
          <c:idx val="5"/>
          <c:order val="5"/>
          <c:tx>
            <c:v>N5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I'!$G$3:$G$33</c:f>
              <c:numCache>
                <c:formatCode>General</c:formatCode>
                <c:ptCount val="31"/>
                <c:pt idx="0">
                  <c:v>500</c:v>
                </c:pt>
                <c:pt idx="1">
                  <c:v>402.32373622566229</c:v>
                </c:pt>
                <c:pt idx="2">
                  <c:v>332.12829829455586</c:v>
                </c:pt>
                <c:pt idx="3">
                  <c:v>270.62464206269942</c:v>
                </c:pt>
                <c:pt idx="4">
                  <c:v>221.39927529544804</c:v>
                </c:pt>
                <c:pt idx="5">
                  <c:v>173.29878078709939</c:v>
                </c:pt>
                <c:pt idx="6">
                  <c:v>136.29249419305404</c:v>
                </c:pt>
                <c:pt idx="7">
                  <c:v>103.98725472904034</c:v>
                </c:pt>
                <c:pt idx="8">
                  <c:v>74.658129571678515</c:v>
                </c:pt>
                <c:pt idx="9">
                  <c:v>69.78044462598902</c:v>
                </c:pt>
                <c:pt idx="10">
                  <c:v>73.162598897509611</c:v>
                </c:pt>
                <c:pt idx="11">
                  <c:v>65.795895866266349</c:v>
                </c:pt>
                <c:pt idx="12">
                  <c:v>77.878468848138226</c:v>
                </c:pt>
                <c:pt idx="13">
                  <c:v>63.554103363944861</c:v>
                </c:pt>
                <c:pt idx="14">
                  <c:v>48.101656387396488</c:v>
                </c:pt>
                <c:pt idx="15">
                  <c:v>33.536857163728669</c:v>
                </c:pt>
                <c:pt idx="16">
                  <c:v>5.4439911113750092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3A-4342-A7E5-59E3E5254DED}"/>
            </c:ext>
          </c:extLst>
        </c:ser>
        <c:ser>
          <c:idx val="6"/>
          <c:order val="6"/>
          <c:tx>
            <c:v>N6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I'!$H$3:$H$33</c:f>
              <c:numCache>
                <c:formatCode>General</c:formatCode>
                <c:ptCount val="31"/>
                <c:pt idx="0">
                  <c:v>500</c:v>
                </c:pt>
                <c:pt idx="1">
                  <c:v>396.56745330867125</c:v>
                </c:pt>
                <c:pt idx="2">
                  <c:v>326.749155545549</c:v>
                </c:pt>
                <c:pt idx="3">
                  <c:v>269.18090426138951</c:v>
                </c:pt>
                <c:pt idx="4">
                  <c:v>216.78440804728308</c:v>
                </c:pt>
                <c:pt idx="5">
                  <c:v>172.07975760795293</c:v>
                </c:pt>
                <c:pt idx="6">
                  <c:v>141.3793193167802</c:v>
                </c:pt>
                <c:pt idx="7">
                  <c:v>119.12953997369614</c:v>
                </c:pt>
                <c:pt idx="8">
                  <c:v>82.658927140207894</c:v>
                </c:pt>
                <c:pt idx="9">
                  <c:v>60.523233263773562</c:v>
                </c:pt>
                <c:pt idx="10">
                  <c:v>58.763361247924493</c:v>
                </c:pt>
                <c:pt idx="11">
                  <c:v>56.682664929608713</c:v>
                </c:pt>
                <c:pt idx="12">
                  <c:v>39.107703147918556</c:v>
                </c:pt>
                <c:pt idx="13">
                  <c:v>26.085899187272684</c:v>
                </c:pt>
                <c:pt idx="14">
                  <c:v>25.153621738280943</c:v>
                </c:pt>
                <c:pt idx="15">
                  <c:v>21.282525872752782</c:v>
                </c:pt>
                <c:pt idx="16">
                  <c:v>33.08019380022251</c:v>
                </c:pt>
                <c:pt idx="17">
                  <c:v>8.4937220762572494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3A-4342-A7E5-59E3E5254DED}"/>
            </c:ext>
          </c:extLst>
        </c:ser>
        <c:ser>
          <c:idx val="7"/>
          <c:order val="7"/>
          <c:tx>
            <c:v>N7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I'!$I$3:$I$33</c:f>
              <c:numCache>
                <c:formatCode>General</c:formatCode>
                <c:ptCount val="31"/>
                <c:pt idx="0">
                  <c:v>500</c:v>
                </c:pt>
                <c:pt idx="1">
                  <c:v>393.64686118497048</c:v>
                </c:pt>
                <c:pt idx="2">
                  <c:v>305.23084741464118</c:v>
                </c:pt>
                <c:pt idx="3">
                  <c:v>257.27039675135165</c:v>
                </c:pt>
                <c:pt idx="4">
                  <c:v>217.80766398344423</c:v>
                </c:pt>
                <c:pt idx="5">
                  <c:v>185.51106435081223</c:v>
                </c:pt>
                <c:pt idx="6">
                  <c:v>153.41305049137725</c:v>
                </c:pt>
                <c:pt idx="7">
                  <c:v>136.13052605640831</c:v>
                </c:pt>
                <c:pt idx="8">
                  <c:v>103.64627954498042</c:v>
                </c:pt>
                <c:pt idx="9">
                  <c:v>99.45604836351977</c:v>
                </c:pt>
                <c:pt idx="10">
                  <c:v>81.69878610958564</c:v>
                </c:pt>
                <c:pt idx="11">
                  <c:v>96.94250569931593</c:v>
                </c:pt>
                <c:pt idx="12">
                  <c:v>59.75028197436697</c:v>
                </c:pt>
                <c:pt idx="13">
                  <c:v>52.446038202987417</c:v>
                </c:pt>
                <c:pt idx="14">
                  <c:v>41.756014132238469</c:v>
                </c:pt>
                <c:pt idx="15">
                  <c:v>28.499201520735497</c:v>
                </c:pt>
                <c:pt idx="16">
                  <c:v>17.036325301436694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3A-4342-A7E5-59E3E5254DED}"/>
            </c:ext>
          </c:extLst>
        </c:ser>
        <c:ser>
          <c:idx val="8"/>
          <c:order val="8"/>
          <c:tx>
            <c:v>N8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I'!$J$3:$J$33</c:f>
              <c:numCache>
                <c:formatCode>General</c:formatCode>
                <c:ptCount val="31"/>
                <c:pt idx="0">
                  <c:v>500</c:v>
                </c:pt>
                <c:pt idx="1">
                  <c:v>402.07685388886603</c:v>
                </c:pt>
                <c:pt idx="2">
                  <c:v>303.61751750053372</c:v>
                </c:pt>
                <c:pt idx="3">
                  <c:v>259.98319207306486</c:v>
                </c:pt>
                <c:pt idx="4">
                  <c:v>200.20082426392474</c:v>
                </c:pt>
                <c:pt idx="5">
                  <c:v>158.50418534211698</c:v>
                </c:pt>
                <c:pt idx="6">
                  <c:v>117.19953897032235</c:v>
                </c:pt>
                <c:pt idx="7">
                  <c:v>99.187177233293099</c:v>
                </c:pt>
                <c:pt idx="8">
                  <c:v>55.644308081744171</c:v>
                </c:pt>
                <c:pt idx="9">
                  <c:v>50.510358054764048</c:v>
                </c:pt>
                <c:pt idx="10">
                  <c:v>46.33741882887422</c:v>
                </c:pt>
                <c:pt idx="11">
                  <c:v>40.141946685961571</c:v>
                </c:pt>
                <c:pt idx="12">
                  <c:v>30.277651343770422</c:v>
                </c:pt>
                <c:pt idx="13">
                  <c:v>29.617789342754413</c:v>
                </c:pt>
                <c:pt idx="14">
                  <c:v>32.483019837948504</c:v>
                </c:pt>
                <c:pt idx="15">
                  <c:v>36.954762812167509</c:v>
                </c:pt>
                <c:pt idx="16">
                  <c:v>23.913301566559159</c:v>
                </c:pt>
                <c:pt idx="17">
                  <c:v>6.0196839556344131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3A-4342-A7E5-59E3E5254DED}"/>
            </c:ext>
          </c:extLst>
        </c:ser>
        <c:ser>
          <c:idx val="9"/>
          <c:order val="9"/>
          <c:tx>
            <c:v>N9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I'!$K$3:$K$33</c:f>
              <c:numCache>
                <c:formatCode>General</c:formatCode>
                <c:ptCount val="31"/>
                <c:pt idx="0">
                  <c:v>500</c:v>
                </c:pt>
                <c:pt idx="1">
                  <c:v>386.91969267383683</c:v>
                </c:pt>
                <c:pt idx="2">
                  <c:v>297.26337369385874</c:v>
                </c:pt>
                <c:pt idx="3">
                  <c:v>227.911531247315</c:v>
                </c:pt>
                <c:pt idx="4">
                  <c:v>179.86457393683378</c:v>
                </c:pt>
                <c:pt idx="5">
                  <c:v>154.22990816188744</c:v>
                </c:pt>
                <c:pt idx="6">
                  <c:v>128.59819607897941</c:v>
                </c:pt>
                <c:pt idx="7">
                  <c:v>109.88384885411934</c:v>
                </c:pt>
                <c:pt idx="8">
                  <c:v>84.083154084426283</c:v>
                </c:pt>
                <c:pt idx="9">
                  <c:v>62.870662525461938</c:v>
                </c:pt>
                <c:pt idx="10">
                  <c:v>35.667626065497622</c:v>
                </c:pt>
                <c:pt idx="11">
                  <c:v>21.401115805333376</c:v>
                </c:pt>
                <c:pt idx="12">
                  <c:v>10.379126743169603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3A-4342-A7E5-59E3E5254DED}"/>
            </c:ext>
          </c:extLst>
        </c:ser>
        <c:ser>
          <c:idx val="10"/>
          <c:order val="10"/>
          <c:tx>
            <c:v>N10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'Exercise I'!$A$3:$A$33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'Exercise I'!$L$3:$L$33</c:f>
              <c:numCache>
                <c:formatCode>General</c:formatCode>
                <c:ptCount val="31"/>
                <c:pt idx="0">
                  <c:v>500</c:v>
                </c:pt>
                <c:pt idx="1">
                  <c:v>388.69602677586954</c:v>
                </c:pt>
                <c:pt idx="2">
                  <c:v>307.32395852130139</c:v>
                </c:pt>
                <c:pt idx="3">
                  <c:v>233.36780278501101</c:v>
                </c:pt>
                <c:pt idx="4">
                  <c:v>184.1143013448571</c:v>
                </c:pt>
                <c:pt idx="5">
                  <c:v>163.0106018045079</c:v>
                </c:pt>
                <c:pt idx="6">
                  <c:v>124.82156917745294</c:v>
                </c:pt>
                <c:pt idx="7">
                  <c:v>95.696135182410856</c:v>
                </c:pt>
                <c:pt idx="8">
                  <c:v>71.695249692336589</c:v>
                </c:pt>
                <c:pt idx="9">
                  <c:v>58.974679681725512</c:v>
                </c:pt>
                <c:pt idx="10">
                  <c:v>57.215949567342037</c:v>
                </c:pt>
                <c:pt idx="11">
                  <c:v>60.066469336407145</c:v>
                </c:pt>
                <c:pt idx="12">
                  <c:v>19.946151205535145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3A-4342-A7E5-59E3E525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80336"/>
        <c:axId val="753675760"/>
      </c:scatterChart>
      <c:valAx>
        <c:axId val="7536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75760"/>
        <c:crosses val="autoZero"/>
        <c:crossBetween val="midCat"/>
      </c:valAx>
      <c:valAx>
        <c:axId val="753675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II'!$D$3:$D$8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'Exercise II'!$E$3:$E$8</c:f>
              <c:numCache>
                <c:formatCode>General</c:formatCode>
                <c:ptCount val="6"/>
                <c:pt idx="0">
                  <c:v>300</c:v>
                </c:pt>
                <c:pt idx="1">
                  <c:v>326</c:v>
                </c:pt>
                <c:pt idx="2">
                  <c:v>368</c:v>
                </c:pt>
                <c:pt idx="3">
                  <c:v>399</c:v>
                </c:pt>
                <c:pt idx="4">
                  <c:v>454</c:v>
                </c:pt>
                <c:pt idx="5">
                  <c:v>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E-4D01-848F-0E88C2AA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94640"/>
        <c:axId val="834675760"/>
      </c:scatterChart>
      <c:valAx>
        <c:axId val="124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5760"/>
        <c:crosses val="autoZero"/>
        <c:crossBetween val="midCat"/>
      </c:valAx>
      <c:valAx>
        <c:axId val="8346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7</xdr:row>
      <xdr:rowOff>102870</xdr:rowOff>
    </xdr:from>
    <xdr:to>
      <xdr:col>18</xdr:col>
      <xdr:colOff>548640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9E2D0-8606-4E19-B7A2-DC9D4FCA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235676</xdr:colOff>
      <xdr:row>3</xdr:row>
      <xdr:rowOff>19051</xdr:rowOff>
    </xdr:from>
    <xdr:to>
      <xdr:col>21</xdr:col>
      <xdr:colOff>111579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BB614-6B0F-483B-B22C-E32EEB84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37" zoomScale="70" zoomScaleNormal="70" workbookViewId="0">
      <selection activeCell="B18" sqref="B18"/>
    </sheetView>
  </sheetViews>
  <sheetFormatPr defaultColWidth="8.5546875" defaultRowHeight="14.4" x14ac:dyDescent="0.3"/>
  <cols>
    <col min="1" max="1" width="16.109375" customWidth="1"/>
    <col min="2" max="2" width="20.5546875" customWidth="1"/>
    <col min="15" max="15" width="25.109375" bestFit="1" customWidth="1"/>
  </cols>
  <sheetData>
    <row r="1" spans="1:15" x14ac:dyDescent="0.3">
      <c r="B1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N1" t="s">
        <v>2</v>
      </c>
      <c r="O1" t="s">
        <v>3</v>
      </c>
    </row>
    <row r="2" spans="1:15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N2">
        <v>-0.2</v>
      </c>
      <c r="O2">
        <v>20</v>
      </c>
    </row>
    <row r="3" spans="1:15" x14ac:dyDescent="0.3">
      <c r="A3">
        <v>0</v>
      </c>
      <c r="B3">
        <v>500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</row>
    <row r="4" spans="1:15" x14ac:dyDescent="0.3">
      <c r="A4">
        <v>1</v>
      </c>
      <c r="B4" s="1">
        <f>(B3 + B3*$N$2) * (B3&gt;20)</f>
        <v>400</v>
      </c>
      <c r="C4" s="1">
        <f>(C3 + C3*$N$2 +C38) *(C3&gt;20)</f>
        <v>401.63242930284468</v>
      </c>
      <c r="D4" s="1">
        <f t="shared" ref="D4:L19" si="0">(D3 + D3*$N$2 +D38) *(D3&gt;20)</f>
        <v>420.42124833678827</v>
      </c>
      <c r="E4" s="1">
        <f t="shared" si="0"/>
        <v>408.08017830422614</v>
      </c>
      <c r="F4" s="1">
        <f t="shared" si="0"/>
        <v>423.79529178142548</v>
      </c>
      <c r="G4" s="1">
        <f t="shared" si="0"/>
        <v>402.32373622566229</v>
      </c>
      <c r="H4" s="1">
        <f t="shared" si="0"/>
        <v>396.56745330867125</v>
      </c>
      <c r="I4" s="1">
        <f t="shared" si="0"/>
        <v>393.64686118497048</v>
      </c>
      <c r="J4" s="1">
        <f t="shared" si="0"/>
        <v>402.07685388886603</v>
      </c>
      <c r="K4" s="1">
        <f t="shared" si="0"/>
        <v>386.91969267383683</v>
      </c>
      <c r="L4" s="1">
        <f t="shared" si="0"/>
        <v>388.69602677586954</v>
      </c>
      <c r="N4" t="s">
        <v>16</v>
      </c>
      <c r="O4" t="s">
        <v>40</v>
      </c>
    </row>
    <row r="5" spans="1:15" x14ac:dyDescent="0.3">
      <c r="A5">
        <v>2</v>
      </c>
      <c r="B5" s="1">
        <f t="shared" ref="B5:B33" si="1">(B4 + B4*$N$2) * (B4&gt;20)</f>
        <v>320</v>
      </c>
      <c r="C5" s="1">
        <f t="shared" ref="C5:C33" si="2">(C4 + C4*$N$2 +C39) *(C4&gt;20)</f>
        <v>331.21261448133737</v>
      </c>
      <c r="D5" s="1">
        <f t="shared" si="0"/>
        <v>327.33345586922951</v>
      </c>
      <c r="E5" s="1">
        <f t="shared" si="0"/>
        <v>326.5165409068868</v>
      </c>
      <c r="F5" s="1">
        <f t="shared" si="0"/>
        <v>343.12573087692726</v>
      </c>
      <c r="G5" s="1">
        <f t="shared" si="0"/>
        <v>332.12829829455586</v>
      </c>
      <c r="H5" s="1">
        <f t="shared" si="0"/>
        <v>326.749155545549</v>
      </c>
      <c r="I5" s="1">
        <f t="shared" si="0"/>
        <v>305.23084741464118</v>
      </c>
      <c r="J5" s="1">
        <f t="shared" si="0"/>
        <v>303.61751750053372</v>
      </c>
      <c r="K5" s="1">
        <f t="shared" si="0"/>
        <v>297.26337369385874</v>
      </c>
      <c r="L5" s="1">
        <f t="shared" si="0"/>
        <v>307.32395852130139</v>
      </c>
      <c r="N5" s="1" t="s">
        <v>41</v>
      </c>
      <c r="O5" s="1">
        <f>(C35+D35+E35+F35+G35+H35+I35+J35+K35+L35)/10</f>
        <v>15.2</v>
      </c>
    </row>
    <row r="6" spans="1:15" x14ac:dyDescent="0.3">
      <c r="A6">
        <v>3</v>
      </c>
      <c r="B6" s="1">
        <f t="shared" si="1"/>
        <v>256</v>
      </c>
      <c r="C6" s="1">
        <f t="shared" si="2"/>
        <v>254.53739154787036</v>
      </c>
      <c r="D6" s="1">
        <f t="shared" si="0"/>
        <v>271.25088555354159</v>
      </c>
      <c r="E6" s="1">
        <f t="shared" si="0"/>
        <v>252.33176685165381</v>
      </c>
      <c r="F6" s="1">
        <f t="shared" si="0"/>
        <v>283.13730555115035</v>
      </c>
      <c r="G6" s="1">
        <f t="shared" si="0"/>
        <v>270.62464206269942</v>
      </c>
      <c r="H6" s="1">
        <f t="shared" si="0"/>
        <v>269.18090426138951</v>
      </c>
      <c r="I6" s="1">
        <f t="shared" si="0"/>
        <v>257.27039675135165</v>
      </c>
      <c r="J6" s="1">
        <f t="shared" si="0"/>
        <v>259.98319207306486</v>
      </c>
      <c r="K6" s="1">
        <f t="shared" si="0"/>
        <v>227.911531247315</v>
      </c>
      <c r="L6" s="1">
        <f t="shared" si="0"/>
        <v>233.36780278501101</v>
      </c>
    </row>
    <row r="7" spans="1:15" x14ac:dyDescent="0.3">
      <c r="A7">
        <v>4</v>
      </c>
      <c r="B7" s="1">
        <f t="shared" si="1"/>
        <v>204.8</v>
      </c>
      <c r="C7" s="1">
        <f t="shared" si="2"/>
        <v>194.45056511224249</v>
      </c>
      <c r="D7" s="1">
        <f t="shared" si="0"/>
        <v>237.42814134359361</v>
      </c>
      <c r="E7" s="1">
        <f t="shared" si="0"/>
        <v>209.79593443237246</v>
      </c>
      <c r="F7" s="1">
        <f t="shared" si="0"/>
        <v>224.95024292632007</v>
      </c>
      <c r="G7" s="1">
        <f t="shared" si="0"/>
        <v>221.39927529544804</v>
      </c>
      <c r="H7" s="1">
        <f t="shared" si="0"/>
        <v>216.78440804728308</v>
      </c>
      <c r="I7" s="1">
        <f t="shared" si="0"/>
        <v>217.80766398344423</v>
      </c>
      <c r="J7" s="1">
        <f t="shared" si="0"/>
        <v>200.20082426392474</v>
      </c>
      <c r="K7" s="1">
        <f t="shared" si="0"/>
        <v>179.86457393683378</v>
      </c>
      <c r="L7" s="1">
        <f t="shared" si="0"/>
        <v>184.1143013448571</v>
      </c>
    </row>
    <row r="8" spans="1:15" x14ac:dyDescent="0.3">
      <c r="A8">
        <v>5</v>
      </c>
      <c r="B8" s="1">
        <f t="shared" si="1"/>
        <v>163.84</v>
      </c>
      <c r="C8" s="1">
        <f t="shared" si="2"/>
        <v>172.50965892782901</v>
      </c>
      <c r="D8" s="1">
        <f t="shared" si="0"/>
        <v>192.00843028995209</v>
      </c>
      <c r="E8" s="1">
        <f t="shared" si="0"/>
        <v>168.54609656986199</v>
      </c>
      <c r="F8" s="1">
        <f t="shared" si="0"/>
        <v>181.29097835737397</v>
      </c>
      <c r="G8" s="1">
        <f t="shared" si="0"/>
        <v>173.29878078709939</v>
      </c>
      <c r="H8" s="1">
        <f t="shared" si="0"/>
        <v>172.07975760795293</v>
      </c>
      <c r="I8" s="1">
        <f t="shared" si="0"/>
        <v>185.51106435081223</v>
      </c>
      <c r="J8" s="1">
        <f t="shared" si="0"/>
        <v>158.50418534211698</v>
      </c>
      <c r="K8" s="1">
        <f t="shared" si="0"/>
        <v>154.22990816188744</v>
      </c>
      <c r="L8" s="1">
        <f t="shared" si="0"/>
        <v>163.0106018045079</v>
      </c>
    </row>
    <row r="9" spans="1:15" x14ac:dyDescent="0.3">
      <c r="A9">
        <v>6</v>
      </c>
      <c r="B9" s="1">
        <f t="shared" si="1"/>
        <v>131.072</v>
      </c>
      <c r="C9" s="1">
        <f t="shared" si="2"/>
        <v>128.26344638220314</v>
      </c>
      <c r="D9" s="1">
        <f t="shared" si="0"/>
        <v>169.91011888226774</v>
      </c>
      <c r="E9" s="1">
        <f t="shared" si="0"/>
        <v>146.44157490316127</v>
      </c>
      <c r="F9" s="1">
        <f t="shared" si="0"/>
        <v>155.17589961005422</v>
      </c>
      <c r="G9" s="1">
        <f t="shared" si="0"/>
        <v>136.29249419305404</v>
      </c>
      <c r="H9" s="1">
        <f t="shared" si="0"/>
        <v>141.3793193167802</v>
      </c>
      <c r="I9" s="1">
        <f t="shared" si="0"/>
        <v>153.41305049137725</v>
      </c>
      <c r="J9" s="1">
        <f t="shared" si="0"/>
        <v>117.19953897032235</v>
      </c>
      <c r="K9" s="1">
        <f t="shared" si="0"/>
        <v>128.59819607897941</v>
      </c>
      <c r="L9" s="1">
        <f t="shared" si="0"/>
        <v>124.82156917745294</v>
      </c>
    </row>
    <row r="10" spans="1:15" x14ac:dyDescent="0.3">
      <c r="A10">
        <v>7</v>
      </c>
      <c r="B10" s="1">
        <f t="shared" si="1"/>
        <v>104.85760000000001</v>
      </c>
      <c r="C10" s="1">
        <f t="shared" si="2"/>
        <v>96.970116440101904</v>
      </c>
      <c r="D10" s="1">
        <f t="shared" si="0"/>
        <v>137.69324242301508</v>
      </c>
      <c r="E10" s="1">
        <f t="shared" si="0"/>
        <v>121.20452449079012</v>
      </c>
      <c r="F10" s="1">
        <f t="shared" si="0"/>
        <v>131.25692455786037</v>
      </c>
      <c r="G10" s="1">
        <f t="shared" si="0"/>
        <v>103.98725472904034</v>
      </c>
      <c r="H10" s="1">
        <f t="shared" si="0"/>
        <v>119.12953997369614</v>
      </c>
      <c r="I10" s="1">
        <f t="shared" si="0"/>
        <v>136.13052605640831</v>
      </c>
      <c r="J10" s="1">
        <f t="shared" si="0"/>
        <v>99.187177233293099</v>
      </c>
      <c r="K10" s="1">
        <f t="shared" si="0"/>
        <v>109.88384885411934</v>
      </c>
      <c r="L10" s="1">
        <f t="shared" si="0"/>
        <v>95.696135182410856</v>
      </c>
    </row>
    <row r="11" spans="1:15" x14ac:dyDescent="0.3">
      <c r="A11">
        <v>8</v>
      </c>
      <c r="B11" s="1">
        <f t="shared" si="1"/>
        <v>83.886080000000007</v>
      </c>
      <c r="C11" s="1">
        <f t="shared" si="2"/>
        <v>83.081810278734125</v>
      </c>
      <c r="D11" s="1">
        <f t="shared" si="0"/>
        <v>118.68295986298813</v>
      </c>
      <c r="E11" s="1">
        <f t="shared" si="0"/>
        <v>104.81892533184488</v>
      </c>
      <c r="F11" s="1">
        <f t="shared" si="0"/>
        <v>118.86057729678919</v>
      </c>
      <c r="G11" s="1">
        <f t="shared" si="0"/>
        <v>74.658129571678515</v>
      </c>
      <c r="H11" s="1">
        <f t="shared" si="0"/>
        <v>82.658927140207894</v>
      </c>
      <c r="I11" s="1">
        <f t="shared" si="0"/>
        <v>103.64627954498042</v>
      </c>
      <c r="J11" s="1">
        <f t="shared" si="0"/>
        <v>55.644308081744171</v>
      </c>
      <c r="K11" s="1">
        <f t="shared" si="0"/>
        <v>84.083154084426283</v>
      </c>
      <c r="L11" s="1">
        <f t="shared" si="0"/>
        <v>71.695249692336589</v>
      </c>
    </row>
    <row r="12" spans="1:15" x14ac:dyDescent="0.3">
      <c r="A12">
        <v>9</v>
      </c>
      <c r="B12" s="1">
        <f t="shared" si="1"/>
        <v>67.108864000000011</v>
      </c>
      <c r="C12" s="1">
        <f t="shared" si="2"/>
        <v>73.521671917222392</v>
      </c>
      <c r="D12" s="1">
        <f t="shared" si="0"/>
        <v>74.368777414367472</v>
      </c>
      <c r="E12" s="1">
        <f t="shared" si="0"/>
        <v>73.280331681124352</v>
      </c>
      <c r="F12" s="1">
        <f t="shared" si="0"/>
        <v>93.70055018515832</v>
      </c>
      <c r="G12" s="1">
        <f t="shared" si="0"/>
        <v>69.78044462598902</v>
      </c>
      <c r="H12" s="1">
        <f t="shared" si="0"/>
        <v>60.523233263773562</v>
      </c>
      <c r="I12" s="1">
        <f t="shared" si="0"/>
        <v>99.45604836351977</v>
      </c>
      <c r="J12" s="1">
        <f t="shared" si="0"/>
        <v>50.510358054764048</v>
      </c>
      <c r="K12" s="1">
        <f t="shared" si="0"/>
        <v>62.870662525461938</v>
      </c>
      <c r="L12" s="1">
        <f t="shared" si="0"/>
        <v>58.974679681725512</v>
      </c>
    </row>
    <row r="13" spans="1:15" x14ac:dyDescent="0.3">
      <c r="A13">
        <v>10</v>
      </c>
      <c r="B13" s="1">
        <f t="shared" si="1"/>
        <v>53.687091200000012</v>
      </c>
      <c r="C13" s="1">
        <f t="shared" si="2"/>
        <v>64.582192438333166</v>
      </c>
      <c r="D13" s="1">
        <f t="shared" si="0"/>
        <v>50.735473822411009</v>
      </c>
      <c r="E13" s="1">
        <f t="shared" si="0"/>
        <v>77.135620282699691</v>
      </c>
      <c r="F13" s="1">
        <f t="shared" si="0"/>
        <v>76.536298880521059</v>
      </c>
      <c r="G13" s="1">
        <f t="shared" si="0"/>
        <v>73.162598897509611</v>
      </c>
      <c r="H13" s="1">
        <f t="shared" si="0"/>
        <v>58.763361247924493</v>
      </c>
      <c r="I13" s="1">
        <f t="shared" si="0"/>
        <v>81.69878610958564</v>
      </c>
      <c r="J13" s="1">
        <f t="shared" si="0"/>
        <v>46.33741882887422</v>
      </c>
      <c r="K13" s="1">
        <f t="shared" si="0"/>
        <v>35.667626065497622</v>
      </c>
      <c r="L13" s="1">
        <f t="shared" si="0"/>
        <v>57.215949567342037</v>
      </c>
    </row>
    <row r="14" spans="1:15" x14ac:dyDescent="0.3">
      <c r="A14">
        <v>11</v>
      </c>
      <c r="B14" s="1">
        <f t="shared" si="1"/>
        <v>42.949672960000008</v>
      </c>
      <c r="C14" s="1">
        <f t="shared" si="2"/>
        <v>44.967120835801019</v>
      </c>
      <c r="D14" s="1">
        <f t="shared" si="0"/>
        <v>51.367437414931018</v>
      </c>
      <c r="E14" s="1">
        <f t="shared" si="0"/>
        <v>43.648932781465248</v>
      </c>
      <c r="F14" s="1">
        <f t="shared" si="0"/>
        <v>60.869800065900314</v>
      </c>
      <c r="G14" s="1">
        <f t="shared" si="0"/>
        <v>65.795895866266349</v>
      </c>
      <c r="H14" s="1">
        <f t="shared" si="0"/>
        <v>56.682664929608713</v>
      </c>
      <c r="I14" s="1">
        <f t="shared" si="0"/>
        <v>96.94250569931593</v>
      </c>
      <c r="J14" s="1">
        <f t="shared" si="0"/>
        <v>40.141946685961571</v>
      </c>
      <c r="K14" s="1">
        <f t="shared" si="0"/>
        <v>21.401115805333376</v>
      </c>
      <c r="L14" s="1">
        <f t="shared" si="0"/>
        <v>60.066469336407145</v>
      </c>
    </row>
    <row r="15" spans="1:15" x14ac:dyDescent="0.3">
      <c r="A15">
        <v>12</v>
      </c>
      <c r="B15" s="1">
        <f t="shared" si="1"/>
        <v>34.359738368000009</v>
      </c>
      <c r="C15" s="1">
        <f t="shared" si="2"/>
        <v>44.711939864334752</v>
      </c>
      <c r="D15" s="1">
        <f t="shared" si="0"/>
        <v>31.271907374883163</v>
      </c>
      <c r="E15" s="1">
        <f t="shared" si="0"/>
        <v>19.192118367379635</v>
      </c>
      <c r="F15" s="1">
        <f t="shared" si="0"/>
        <v>30.932999254479164</v>
      </c>
      <c r="G15" s="1">
        <f t="shared" si="0"/>
        <v>77.878468848138226</v>
      </c>
      <c r="H15" s="1">
        <f t="shared" si="0"/>
        <v>39.107703147918556</v>
      </c>
      <c r="I15" s="1">
        <f t="shared" si="0"/>
        <v>59.75028197436697</v>
      </c>
      <c r="J15" s="1">
        <f t="shared" si="0"/>
        <v>30.277651343770422</v>
      </c>
      <c r="K15" s="1">
        <f t="shared" si="0"/>
        <v>10.379126743169603</v>
      </c>
      <c r="L15" s="1">
        <f t="shared" si="0"/>
        <v>19.946151205535145</v>
      </c>
    </row>
    <row r="16" spans="1:15" x14ac:dyDescent="0.3">
      <c r="A16">
        <v>13</v>
      </c>
      <c r="B16" s="1">
        <f t="shared" si="1"/>
        <v>27.487790694400008</v>
      </c>
      <c r="C16" s="1">
        <f t="shared" si="2"/>
        <v>59.539014023362924</v>
      </c>
      <c r="D16" s="1">
        <f t="shared" si="0"/>
        <v>9.3298791627007347</v>
      </c>
      <c r="E16" s="1">
        <f t="shared" si="0"/>
        <v>0</v>
      </c>
      <c r="F16" s="1">
        <f t="shared" si="0"/>
        <v>42.908462901167645</v>
      </c>
      <c r="G16" s="1">
        <f t="shared" si="0"/>
        <v>63.554103363944861</v>
      </c>
      <c r="H16" s="1">
        <f t="shared" si="0"/>
        <v>26.085899187272684</v>
      </c>
      <c r="I16" s="1">
        <f t="shared" si="0"/>
        <v>52.446038202987417</v>
      </c>
      <c r="J16" s="1">
        <f t="shared" si="0"/>
        <v>29.617789342754413</v>
      </c>
      <c r="K16" s="1">
        <f t="shared" si="0"/>
        <v>0</v>
      </c>
      <c r="L16" s="1">
        <f t="shared" si="0"/>
        <v>0</v>
      </c>
    </row>
    <row r="17" spans="1:12" x14ac:dyDescent="0.3">
      <c r="A17">
        <v>14</v>
      </c>
      <c r="B17" s="1">
        <f t="shared" si="1"/>
        <v>21.990232555520006</v>
      </c>
      <c r="C17" s="1">
        <f t="shared" si="2"/>
        <v>46.257965168483395</v>
      </c>
      <c r="D17" s="1">
        <f t="shared" si="0"/>
        <v>0</v>
      </c>
      <c r="E17" s="1">
        <f t="shared" si="0"/>
        <v>0</v>
      </c>
      <c r="F17" s="1">
        <f t="shared" si="0"/>
        <v>25.685615684654437</v>
      </c>
      <c r="G17" s="1">
        <f t="shared" si="0"/>
        <v>48.101656387396488</v>
      </c>
      <c r="H17" s="1">
        <f t="shared" si="0"/>
        <v>25.153621738280943</v>
      </c>
      <c r="I17" s="1">
        <f t="shared" si="0"/>
        <v>41.756014132238469</v>
      </c>
      <c r="J17" s="1">
        <f t="shared" si="0"/>
        <v>32.483019837948504</v>
      </c>
      <c r="K17" s="1">
        <f t="shared" si="0"/>
        <v>0</v>
      </c>
      <c r="L17" s="1">
        <f t="shared" si="0"/>
        <v>0</v>
      </c>
    </row>
    <row r="18" spans="1:12" x14ac:dyDescent="0.3">
      <c r="A18">
        <v>15</v>
      </c>
      <c r="B18" s="1">
        <f t="shared" si="1"/>
        <v>17.592186044416003</v>
      </c>
      <c r="C18" s="1">
        <f t="shared" si="2"/>
        <v>54.915596105278155</v>
      </c>
      <c r="D18" s="1">
        <f t="shared" si="0"/>
        <v>0</v>
      </c>
      <c r="E18" s="1">
        <f t="shared" si="0"/>
        <v>0</v>
      </c>
      <c r="F18" s="1">
        <f t="shared" si="0"/>
        <v>12.509605302957901</v>
      </c>
      <c r="G18" s="1">
        <f t="shared" si="0"/>
        <v>33.536857163728669</v>
      </c>
      <c r="H18" s="1">
        <f t="shared" si="0"/>
        <v>21.282525872752782</v>
      </c>
      <c r="I18" s="1">
        <f t="shared" si="0"/>
        <v>28.499201520735497</v>
      </c>
      <c r="J18" s="1">
        <f t="shared" si="0"/>
        <v>36.954762812167509</v>
      </c>
      <c r="K18" s="1">
        <f t="shared" si="0"/>
        <v>0</v>
      </c>
      <c r="L18" s="1">
        <f t="shared" si="0"/>
        <v>0</v>
      </c>
    </row>
    <row r="19" spans="1:12" x14ac:dyDescent="0.3">
      <c r="A19">
        <v>16</v>
      </c>
      <c r="B19" s="1">
        <f t="shared" si="1"/>
        <v>0</v>
      </c>
      <c r="C19" s="1">
        <f t="shared" si="2"/>
        <v>56.3606765092145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5.4439911113750092</v>
      </c>
      <c r="H19" s="1">
        <f t="shared" si="0"/>
        <v>33.08019380022251</v>
      </c>
      <c r="I19" s="1">
        <f t="shared" si="0"/>
        <v>17.036325301436694</v>
      </c>
      <c r="J19" s="1">
        <f t="shared" si="0"/>
        <v>23.913301566559159</v>
      </c>
      <c r="K19" s="1">
        <f t="shared" si="0"/>
        <v>0</v>
      </c>
      <c r="L19" s="1">
        <f t="shared" si="0"/>
        <v>0</v>
      </c>
    </row>
    <row r="20" spans="1:12" x14ac:dyDescent="0.3">
      <c r="A20">
        <v>17</v>
      </c>
      <c r="B20" s="1">
        <f t="shared" si="1"/>
        <v>0</v>
      </c>
      <c r="C20" s="1">
        <f t="shared" si="2"/>
        <v>38.970484035382832</v>
      </c>
      <c r="D20" s="1">
        <f t="shared" ref="D20:D33" si="3">(D19 + D19*$N$2 +D54) *(D19&gt;20)</f>
        <v>0</v>
      </c>
      <c r="E20" s="1">
        <f t="shared" ref="E20:E33" si="4">(E19 + E19*$N$2 +E54) *(E19&gt;20)</f>
        <v>0</v>
      </c>
      <c r="F20" s="1">
        <f t="shared" ref="F20:F33" si="5">(F19 + F19*$N$2 +F54) *(F19&gt;20)</f>
        <v>0</v>
      </c>
      <c r="G20" s="1">
        <f t="shared" ref="G20:G33" si="6">(G19 + G19*$N$2 +G54) *(G19&gt;20)</f>
        <v>0</v>
      </c>
      <c r="H20" s="1">
        <f t="shared" ref="H20:H33" si="7">(H19 + H19*$N$2 +H54) *(H19&gt;20)</f>
        <v>8.4937220762572494</v>
      </c>
      <c r="I20" s="1">
        <f t="shared" ref="I20:I33" si="8">(I19 + I19*$N$2 +I54) *(I19&gt;20)</f>
        <v>0</v>
      </c>
      <c r="J20" s="1">
        <f t="shared" ref="J20:J33" si="9">(J19 + J19*$N$2 +J54) *(J19&gt;20)</f>
        <v>6.0196839556344131</v>
      </c>
      <c r="K20" s="1">
        <f t="shared" ref="K20:K33" si="10">(K19 + K19*$N$2 +K54) *(K19&gt;20)</f>
        <v>0</v>
      </c>
      <c r="L20" s="1">
        <f t="shared" ref="L20:L33" si="11">(L19 + L19*$N$2 +L54) *(L19&gt;20)</f>
        <v>0</v>
      </c>
    </row>
    <row r="21" spans="1:12" x14ac:dyDescent="0.3">
      <c r="A21">
        <v>18</v>
      </c>
      <c r="B21" s="1">
        <f t="shared" si="1"/>
        <v>0</v>
      </c>
      <c r="C21" s="1">
        <f t="shared" si="2"/>
        <v>44.28554827388318</v>
      </c>
      <c r="D21" s="1">
        <f t="shared" si="3"/>
        <v>0</v>
      </c>
      <c r="E21" s="1">
        <f t="shared" si="4"/>
        <v>0</v>
      </c>
      <c r="F21" s="1">
        <f t="shared" si="5"/>
        <v>0</v>
      </c>
      <c r="G21" s="1">
        <f t="shared" si="6"/>
        <v>0</v>
      </c>
      <c r="H21" s="1">
        <f t="shared" si="7"/>
        <v>0</v>
      </c>
      <c r="I21" s="1">
        <f t="shared" si="8"/>
        <v>0</v>
      </c>
      <c r="J21" s="1">
        <f t="shared" si="9"/>
        <v>0</v>
      </c>
      <c r="K21" s="1">
        <f t="shared" si="10"/>
        <v>0</v>
      </c>
      <c r="L21" s="1">
        <f t="shared" si="11"/>
        <v>0</v>
      </c>
    </row>
    <row r="22" spans="1:12" x14ac:dyDescent="0.3">
      <c r="A22">
        <v>19</v>
      </c>
      <c r="B22" s="1">
        <f t="shared" si="1"/>
        <v>0</v>
      </c>
      <c r="C22" s="1">
        <f t="shared" si="2"/>
        <v>38.388366388658994</v>
      </c>
      <c r="D22" s="1">
        <f t="shared" si="3"/>
        <v>0</v>
      </c>
      <c r="E22" s="1">
        <f t="shared" si="4"/>
        <v>0</v>
      </c>
      <c r="F22" s="1">
        <f t="shared" si="5"/>
        <v>0</v>
      </c>
      <c r="G22" s="1">
        <f t="shared" si="6"/>
        <v>0</v>
      </c>
      <c r="H22" s="1">
        <f t="shared" si="7"/>
        <v>0</v>
      </c>
      <c r="I22" s="1">
        <f t="shared" si="8"/>
        <v>0</v>
      </c>
      <c r="J22" s="1">
        <f t="shared" si="9"/>
        <v>0</v>
      </c>
      <c r="K22" s="1">
        <f t="shared" si="10"/>
        <v>0</v>
      </c>
      <c r="L22" s="1">
        <f t="shared" si="11"/>
        <v>0</v>
      </c>
    </row>
    <row r="23" spans="1:12" x14ac:dyDescent="0.3">
      <c r="A23">
        <v>20</v>
      </c>
      <c r="B23" s="1">
        <f t="shared" si="1"/>
        <v>0</v>
      </c>
      <c r="C23" s="1">
        <f t="shared" si="2"/>
        <v>31.771027508989164</v>
      </c>
      <c r="D23" s="1">
        <f t="shared" si="3"/>
        <v>0</v>
      </c>
      <c r="E23" s="1">
        <f t="shared" si="4"/>
        <v>0</v>
      </c>
      <c r="F23" s="1">
        <f t="shared" si="5"/>
        <v>0</v>
      </c>
      <c r="G23" s="1">
        <f t="shared" si="6"/>
        <v>0</v>
      </c>
      <c r="H23" s="1">
        <f t="shared" si="7"/>
        <v>0</v>
      </c>
      <c r="I23" s="1">
        <f t="shared" si="8"/>
        <v>0</v>
      </c>
      <c r="J23" s="1">
        <f t="shared" si="9"/>
        <v>0</v>
      </c>
      <c r="K23" s="1">
        <f t="shared" si="10"/>
        <v>0</v>
      </c>
      <c r="L23" s="1">
        <f t="shared" si="11"/>
        <v>0</v>
      </c>
    </row>
    <row r="24" spans="1:12" x14ac:dyDescent="0.3">
      <c r="A24">
        <v>21</v>
      </c>
      <c r="B24" s="1">
        <f t="shared" si="1"/>
        <v>0</v>
      </c>
      <c r="C24" s="1">
        <f t="shared" si="2"/>
        <v>27.060881473534938</v>
      </c>
      <c r="D24" s="1">
        <f t="shared" si="3"/>
        <v>0</v>
      </c>
      <c r="E24" s="1">
        <f t="shared" si="4"/>
        <v>0</v>
      </c>
      <c r="F24" s="1">
        <f t="shared" si="5"/>
        <v>0</v>
      </c>
      <c r="G24" s="1">
        <f t="shared" si="6"/>
        <v>0</v>
      </c>
      <c r="H24" s="1">
        <f t="shared" si="7"/>
        <v>0</v>
      </c>
      <c r="I24" s="1">
        <f t="shared" si="8"/>
        <v>0</v>
      </c>
      <c r="J24" s="1">
        <f t="shared" si="9"/>
        <v>0</v>
      </c>
      <c r="K24" s="1">
        <f t="shared" si="10"/>
        <v>0</v>
      </c>
      <c r="L24" s="1">
        <f t="shared" si="11"/>
        <v>0</v>
      </c>
    </row>
    <row r="25" spans="1:12" x14ac:dyDescent="0.3">
      <c r="A25">
        <v>22</v>
      </c>
      <c r="B25" s="1">
        <f t="shared" si="1"/>
        <v>0</v>
      </c>
      <c r="C25" s="1">
        <f t="shared" si="2"/>
        <v>3.3780480138519486</v>
      </c>
      <c r="D25" s="1">
        <f t="shared" si="3"/>
        <v>0</v>
      </c>
      <c r="E25" s="1">
        <f t="shared" si="4"/>
        <v>0</v>
      </c>
      <c r="F25" s="1">
        <f t="shared" si="5"/>
        <v>0</v>
      </c>
      <c r="G25" s="1">
        <f t="shared" si="6"/>
        <v>0</v>
      </c>
      <c r="H25" s="1">
        <f t="shared" si="7"/>
        <v>0</v>
      </c>
      <c r="I25" s="1">
        <f t="shared" si="8"/>
        <v>0</v>
      </c>
      <c r="J25" s="1">
        <f t="shared" si="9"/>
        <v>0</v>
      </c>
      <c r="K25" s="1">
        <f t="shared" si="10"/>
        <v>0</v>
      </c>
      <c r="L25" s="1">
        <f t="shared" si="11"/>
        <v>0</v>
      </c>
    </row>
    <row r="26" spans="1:12" x14ac:dyDescent="0.3">
      <c r="A26">
        <v>23</v>
      </c>
      <c r="B26" s="1">
        <f t="shared" si="1"/>
        <v>0</v>
      </c>
      <c r="C26" s="1">
        <f t="shared" si="2"/>
        <v>0</v>
      </c>
      <c r="D26" s="1">
        <f t="shared" si="3"/>
        <v>0</v>
      </c>
      <c r="E26" s="1">
        <f t="shared" si="4"/>
        <v>0</v>
      </c>
      <c r="F26" s="1">
        <f t="shared" si="5"/>
        <v>0</v>
      </c>
      <c r="G26" s="1">
        <f t="shared" si="6"/>
        <v>0</v>
      </c>
      <c r="H26" s="1">
        <f t="shared" si="7"/>
        <v>0</v>
      </c>
      <c r="I26" s="1">
        <f t="shared" si="8"/>
        <v>0</v>
      </c>
      <c r="J26" s="1">
        <f t="shared" si="9"/>
        <v>0</v>
      </c>
      <c r="K26" s="1">
        <f t="shared" si="10"/>
        <v>0</v>
      </c>
      <c r="L26" s="1">
        <f t="shared" si="11"/>
        <v>0</v>
      </c>
    </row>
    <row r="27" spans="1:12" x14ac:dyDescent="0.3">
      <c r="A27">
        <v>24</v>
      </c>
      <c r="B27" s="1">
        <f t="shared" si="1"/>
        <v>0</v>
      </c>
      <c r="C27" s="1">
        <f t="shared" si="2"/>
        <v>0</v>
      </c>
      <c r="D27" s="1">
        <f t="shared" si="3"/>
        <v>0</v>
      </c>
      <c r="E27" s="1">
        <f t="shared" si="4"/>
        <v>0</v>
      </c>
      <c r="F27" s="1">
        <f t="shared" si="5"/>
        <v>0</v>
      </c>
      <c r="G27" s="1">
        <f t="shared" si="6"/>
        <v>0</v>
      </c>
      <c r="H27" s="1">
        <f t="shared" si="7"/>
        <v>0</v>
      </c>
      <c r="I27" s="1">
        <f t="shared" si="8"/>
        <v>0</v>
      </c>
      <c r="J27" s="1">
        <f t="shared" si="9"/>
        <v>0</v>
      </c>
      <c r="K27" s="1">
        <f t="shared" si="10"/>
        <v>0</v>
      </c>
      <c r="L27" s="1">
        <f t="shared" si="11"/>
        <v>0</v>
      </c>
    </row>
    <row r="28" spans="1:12" x14ac:dyDescent="0.3">
      <c r="A28">
        <v>25</v>
      </c>
      <c r="B28" s="1">
        <f t="shared" si="1"/>
        <v>0</v>
      </c>
      <c r="C28" s="1">
        <f t="shared" si="2"/>
        <v>0</v>
      </c>
      <c r="D28" s="1">
        <f t="shared" si="3"/>
        <v>0</v>
      </c>
      <c r="E28" s="1">
        <f t="shared" si="4"/>
        <v>0</v>
      </c>
      <c r="F28" s="1">
        <f t="shared" si="5"/>
        <v>0</v>
      </c>
      <c r="G28" s="1">
        <f t="shared" si="6"/>
        <v>0</v>
      </c>
      <c r="H28" s="1">
        <f t="shared" si="7"/>
        <v>0</v>
      </c>
      <c r="I28" s="1">
        <f t="shared" si="8"/>
        <v>0</v>
      </c>
      <c r="J28" s="1">
        <f t="shared" si="9"/>
        <v>0</v>
      </c>
      <c r="K28" s="1">
        <f t="shared" si="10"/>
        <v>0</v>
      </c>
      <c r="L28" s="1">
        <f t="shared" si="11"/>
        <v>0</v>
      </c>
    </row>
    <row r="29" spans="1:12" x14ac:dyDescent="0.3">
      <c r="A29">
        <v>26</v>
      </c>
      <c r="B29" s="1">
        <f t="shared" si="1"/>
        <v>0</v>
      </c>
      <c r="C29" s="1">
        <f t="shared" si="2"/>
        <v>0</v>
      </c>
      <c r="D29" s="1">
        <f t="shared" si="3"/>
        <v>0</v>
      </c>
      <c r="E29" s="1">
        <f t="shared" si="4"/>
        <v>0</v>
      </c>
      <c r="F29" s="1">
        <f t="shared" si="5"/>
        <v>0</v>
      </c>
      <c r="G29" s="1">
        <f t="shared" si="6"/>
        <v>0</v>
      </c>
      <c r="H29" s="1">
        <f t="shared" si="7"/>
        <v>0</v>
      </c>
      <c r="I29" s="1">
        <f t="shared" si="8"/>
        <v>0</v>
      </c>
      <c r="J29" s="1">
        <f t="shared" si="9"/>
        <v>0</v>
      </c>
      <c r="K29" s="1">
        <f t="shared" si="10"/>
        <v>0</v>
      </c>
      <c r="L29" s="1">
        <f t="shared" si="11"/>
        <v>0</v>
      </c>
    </row>
    <row r="30" spans="1:12" x14ac:dyDescent="0.3">
      <c r="A30">
        <v>27</v>
      </c>
      <c r="B30" s="1">
        <f t="shared" si="1"/>
        <v>0</v>
      </c>
      <c r="C30" s="1">
        <f t="shared" si="2"/>
        <v>0</v>
      </c>
      <c r="D30" s="1">
        <f t="shared" si="3"/>
        <v>0</v>
      </c>
      <c r="E30" s="1">
        <f t="shared" si="4"/>
        <v>0</v>
      </c>
      <c r="F30" s="1">
        <f t="shared" si="5"/>
        <v>0</v>
      </c>
      <c r="G30" s="1">
        <f t="shared" si="6"/>
        <v>0</v>
      </c>
      <c r="H30" s="1">
        <f t="shared" si="7"/>
        <v>0</v>
      </c>
      <c r="I30" s="1">
        <f t="shared" si="8"/>
        <v>0</v>
      </c>
      <c r="J30" s="1">
        <f t="shared" si="9"/>
        <v>0</v>
      </c>
      <c r="K30" s="1">
        <f t="shared" si="10"/>
        <v>0</v>
      </c>
      <c r="L30" s="1">
        <f t="shared" si="11"/>
        <v>0</v>
      </c>
    </row>
    <row r="31" spans="1:12" x14ac:dyDescent="0.3">
      <c r="A31">
        <v>28</v>
      </c>
      <c r="B31" s="1">
        <f t="shared" si="1"/>
        <v>0</v>
      </c>
      <c r="C31" s="1">
        <f t="shared" si="2"/>
        <v>0</v>
      </c>
      <c r="D31" s="1">
        <f t="shared" si="3"/>
        <v>0</v>
      </c>
      <c r="E31" s="1">
        <f t="shared" si="4"/>
        <v>0</v>
      </c>
      <c r="F31" s="1">
        <f t="shared" si="5"/>
        <v>0</v>
      </c>
      <c r="G31" s="1">
        <f t="shared" si="6"/>
        <v>0</v>
      </c>
      <c r="H31" s="1">
        <f t="shared" si="7"/>
        <v>0</v>
      </c>
      <c r="I31" s="1">
        <f t="shared" si="8"/>
        <v>0</v>
      </c>
      <c r="J31" s="1">
        <f t="shared" si="9"/>
        <v>0</v>
      </c>
      <c r="K31" s="1">
        <f t="shared" si="10"/>
        <v>0</v>
      </c>
      <c r="L31" s="1">
        <f t="shared" si="11"/>
        <v>0</v>
      </c>
    </row>
    <row r="32" spans="1:12" x14ac:dyDescent="0.3">
      <c r="A32">
        <v>29</v>
      </c>
      <c r="B32" s="1">
        <f t="shared" si="1"/>
        <v>0</v>
      </c>
      <c r="C32" s="1">
        <f t="shared" si="2"/>
        <v>0</v>
      </c>
      <c r="D32" s="1">
        <f t="shared" si="3"/>
        <v>0</v>
      </c>
      <c r="E32" s="1">
        <f t="shared" si="4"/>
        <v>0</v>
      </c>
      <c r="F32" s="1">
        <f t="shared" si="5"/>
        <v>0</v>
      </c>
      <c r="G32" s="1">
        <f t="shared" si="6"/>
        <v>0</v>
      </c>
      <c r="H32" s="1">
        <f t="shared" si="7"/>
        <v>0</v>
      </c>
      <c r="I32" s="1">
        <f t="shared" si="8"/>
        <v>0</v>
      </c>
      <c r="J32" s="1">
        <f t="shared" si="9"/>
        <v>0</v>
      </c>
      <c r="K32" s="1">
        <f t="shared" si="10"/>
        <v>0</v>
      </c>
      <c r="L32" s="1">
        <f t="shared" si="11"/>
        <v>0</v>
      </c>
    </row>
    <row r="33" spans="1:12" x14ac:dyDescent="0.3">
      <c r="A33">
        <v>30</v>
      </c>
      <c r="B33" s="1">
        <f t="shared" si="1"/>
        <v>0</v>
      </c>
      <c r="C33" s="1">
        <f t="shared" si="2"/>
        <v>0</v>
      </c>
      <c r="D33" s="1">
        <f t="shared" si="3"/>
        <v>0</v>
      </c>
      <c r="E33" s="1">
        <f t="shared" si="4"/>
        <v>0</v>
      </c>
      <c r="F33" s="1">
        <f t="shared" si="5"/>
        <v>0</v>
      </c>
      <c r="G33" s="1">
        <f t="shared" si="6"/>
        <v>0</v>
      </c>
      <c r="H33" s="1">
        <f t="shared" si="7"/>
        <v>0</v>
      </c>
      <c r="I33" s="1">
        <f t="shared" si="8"/>
        <v>0</v>
      </c>
      <c r="J33" s="1">
        <f t="shared" si="9"/>
        <v>0</v>
      </c>
      <c r="K33" s="1">
        <f t="shared" si="10"/>
        <v>0</v>
      </c>
      <c r="L33" s="1">
        <f t="shared" si="11"/>
        <v>0</v>
      </c>
    </row>
    <row r="35" spans="1:12" x14ac:dyDescent="0.3">
      <c r="A35" t="s">
        <v>17</v>
      </c>
      <c r="B35" s="1">
        <v>15</v>
      </c>
      <c r="C35" s="1">
        <v>22</v>
      </c>
      <c r="D35" s="1">
        <v>13</v>
      </c>
      <c r="E35" s="1">
        <v>12</v>
      </c>
      <c r="F35" s="1">
        <v>15</v>
      </c>
      <c r="G35" s="1">
        <v>16</v>
      </c>
      <c r="H35" s="1">
        <v>17</v>
      </c>
      <c r="I35" s="1">
        <v>16</v>
      </c>
      <c r="J35" s="1">
        <v>17</v>
      </c>
      <c r="K35" s="1">
        <v>12</v>
      </c>
      <c r="L35" s="1">
        <v>12</v>
      </c>
    </row>
    <row r="37" spans="1:12" x14ac:dyDescent="0.3">
      <c r="A37" t="s">
        <v>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  <c r="J37" t="s">
        <v>25</v>
      </c>
      <c r="K37" t="s">
        <v>26</v>
      </c>
      <c r="L37" t="s">
        <v>27</v>
      </c>
    </row>
    <row r="38" spans="1:12" x14ac:dyDescent="0.3">
      <c r="A38">
        <v>1</v>
      </c>
      <c r="C38">
        <v>1.6324293028446846</v>
      </c>
      <c r="D38">
        <v>20.421248336788267</v>
      </c>
      <c r="E38">
        <v>8.0801783042261377</v>
      </c>
      <c r="F38">
        <v>23.795291781425476</v>
      </c>
      <c r="G38">
        <v>2.3237362256622873</v>
      </c>
      <c r="H38">
        <v>-3.4325466913287528</v>
      </c>
      <c r="I38">
        <v>-6.3531388150295243</v>
      </c>
      <c r="J38">
        <v>2.076853888866026</v>
      </c>
      <c r="K38">
        <v>-13.080307326163165</v>
      </c>
      <c r="L38">
        <v>-11.303973224130459</v>
      </c>
    </row>
    <row r="39" spans="1:12" x14ac:dyDescent="0.3">
      <c r="A39">
        <v>2</v>
      </c>
      <c r="C39">
        <v>9.9066710390616208</v>
      </c>
      <c r="D39">
        <v>-9.0035428002011031</v>
      </c>
      <c r="E39">
        <v>5.2398263505892828E-2</v>
      </c>
      <c r="F39">
        <v>4.0894974517868832</v>
      </c>
      <c r="G39">
        <v>10.269309314026032</v>
      </c>
      <c r="H39">
        <v>9.4951928986120038</v>
      </c>
      <c r="I39">
        <v>-9.6866415333352052</v>
      </c>
      <c r="J39">
        <v>-18.043965610559098</v>
      </c>
      <c r="K39">
        <v>-12.272380445210729</v>
      </c>
      <c r="L39">
        <v>-3.6328628993942402</v>
      </c>
    </row>
    <row r="40" spans="1:12" x14ac:dyDescent="0.3">
      <c r="A40">
        <v>3</v>
      </c>
      <c r="C40">
        <v>-10.432700037199538</v>
      </c>
      <c r="D40">
        <v>9.3841208581579849</v>
      </c>
      <c r="E40">
        <v>-8.8814658738556318</v>
      </c>
      <c r="F40">
        <v>8.6367208496085368</v>
      </c>
      <c r="G40">
        <v>4.922003427054733</v>
      </c>
      <c r="H40">
        <v>7.7815798249503132</v>
      </c>
      <c r="I40">
        <v>13.085718819638714</v>
      </c>
      <c r="J40">
        <v>17.089178072637878</v>
      </c>
      <c r="K40">
        <v>-9.8991677077719942</v>
      </c>
      <c r="L40">
        <v>-12.491364032030106</v>
      </c>
    </row>
    <row r="41" spans="1:12" x14ac:dyDescent="0.3">
      <c r="A41">
        <v>4</v>
      </c>
      <c r="C41">
        <v>-9.1793481260538101</v>
      </c>
      <c r="D41">
        <v>20.427432900760323</v>
      </c>
      <c r="E41">
        <v>7.9305209510494024</v>
      </c>
      <c r="F41">
        <v>-1.5596015146002173</v>
      </c>
      <c r="G41">
        <v>4.899561645288486</v>
      </c>
      <c r="H41">
        <v>1.4396846381714568</v>
      </c>
      <c r="I41">
        <v>11.991346582362894</v>
      </c>
      <c r="J41">
        <v>-7.7857293945271522</v>
      </c>
      <c r="K41">
        <v>-2.4646510610182304</v>
      </c>
      <c r="L41">
        <v>-2.5799408831517212</v>
      </c>
    </row>
    <row r="42" spans="1:12" x14ac:dyDescent="0.3">
      <c r="A42">
        <v>5</v>
      </c>
      <c r="C42">
        <v>16.949206838035025</v>
      </c>
      <c r="D42">
        <v>2.0659172150772065</v>
      </c>
      <c r="E42">
        <v>0.70934902396402322</v>
      </c>
      <c r="F42">
        <v>1.3307840163179208</v>
      </c>
      <c r="G42">
        <v>-3.8206394492590334</v>
      </c>
      <c r="H42">
        <v>-1.3477688298735302</v>
      </c>
      <c r="I42">
        <v>11.264933164056856</v>
      </c>
      <c r="J42">
        <v>-1.6564740690228064</v>
      </c>
      <c r="K42">
        <v>10.33824901242042</v>
      </c>
      <c r="L42">
        <v>15.719160728622228</v>
      </c>
    </row>
    <row r="43" spans="1:12" x14ac:dyDescent="0.3">
      <c r="A43">
        <v>6</v>
      </c>
      <c r="C43">
        <v>-9.7442807600600645</v>
      </c>
      <c r="D43">
        <v>16.303374650306068</v>
      </c>
      <c r="E43">
        <v>11.604697647271678</v>
      </c>
      <c r="F43">
        <v>10.143116924155038</v>
      </c>
      <c r="G43">
        <v>-2.3465304366254713</v>
      </c>
      <c r="H43">
        <v>3.7155132304178551</v>
      </c>
      <c r="I43">
        <v>5.0041990107274614</v>
      </c>
      <c r="J43">
        <v>-9.6038093033712357</v>
      </c>
      <c r="K43">
        <v>5.2142695494694635</v>
      </c>
      <c r="L43">
        <v>-5.5869122661533765</v>
      </c>
    </row>
    <row r="44" spans="1:12" x14ac:dyDescent="0.3">
      <c r="A44">
        <v>7</v>
      </c>
      <c r="C44">
        <v>-5.6406406656606123</v>
      </c>
      <c r="D44">
        <v>1.7651473172008991</v>
      </c>
      <c r="E44">
        <v>4.0512645682611037</v>
      </c>
      <c r="F44">
        <v>7.1162048698170111</v>
      </c>
      <c r="G44">
        <v>-5.0467406254028901</v>
      </c>
      <c r="H44">
        <v>6.0260845202719793</v>
      </c>
      <c r="I44">
        <v>13.400085663306527</v>
      </c>
      <c r="J44">
        <v>5.4275460570352152</v>
      </c>
      <c r="K44">
        <v>7.0052919909358025</v>
      </c>
      <c r="L44">
        <v>-4.1611201595515013</v>
      </c>
    </row>
    <row r="45" spans="1:12" x14ac:dyDescent="0.3">
      <c r="A45">
        <v>8</v>
      </c>
      <c r="C45">
        <v>5.5057171266525984</v>
      </c>
      <c r="D45">
        <v>8.5283659245760646</v>
      </c>
      <c r="E45">
        <v>7.8553057392127812</v>
      </c>
      <c r="F45">
        <v>13.85503765050089</v>
      </c>
      <c r="G45">
        <v>-8.5316742115537636</v>
      </c>
      <c r="H45">
        <v>-12.644704838749021</v>
      </c>
      <c r="I45">
        <v>-5.2581413001462352</v>
      </c>
      <c r="J45">
        <v>-23.705433704890311</v>
      </c>
      <c r="K45">
        <v>-3.8239249988691881</v>
      </c>
      <c r="L45">
        <v>-4.8616584535920992</v>
      </c>
    </row>
    <row r="46" spans="1:12" x14ac:dyDescent="0.3">
      <c r="A46">
        <v>9</v>
      </c>
      <c r="C46">
        <v>7.0562236942350864</v>
      </c>
      <c r="D46">
        <v>-20.577590476023033</v>
      </c>
      <c r="E46">
        <v>-10.574808584351558</v>
      </c>
      <c r="F46">
        <v>-1.3879116522730328</v>
      </c>
      <c r="G46">
        <v>10.053940968646202</v>
      </c>
      <c r="H46">
        <v>-5.6039084483927581</v>
      </c>
      <c r="I46">
        <v>16.539024727535434</v>
      </c>
      <c r="J46">
        <v>5.9949115893687122</v>
      </c>
      <c r="K46">
        <v>-4.3958607420790941</v>
      </c>
      <c r="L46">
        <v>1.6184799278562423</v>
      </c>
    </row>
    <row r="47" spans="1:12" x14ac:dyDescent="0.3">
      <c r="A47">
        <v>10</v>
      </c>
      <c r="C47">
        <v>5.76485490455525</v>
      </c>
      <c r="D47">
        <v>-8.7595481090829708</v>
      </c>
      <c r="E47">
        <v>18.511354937800206</v>
      </c>
      <c r="F47">
        <v>1.5758587323944084</v>
      </c>
      <c r="G47">
        <v>17.338243196718395</v>
      </c>
      <c r="H47">
        <v>10.34477463690564</v>
      </c>
      <c r="I47">
        <v>2.1339474187698215</v>
      </c>
      <c r="J47">
        <v>5.9291323850629851</v>
      </c>
      <c r="K47">
        <v>-14.62890395487193</v>
      </c>
      <c r="L47">
        <v>10.03620582196163</v>
      </c>
    </row>
    <row r="48" spans="1:12" x14ac:dyDescent="0.3">
      <c r="A48">
        <v>11</v>
      </c>
      <c r="C48">
        <v>-6.6986331148655154</v>
      </c>
      <c r="D48">
        <v>10.779058357002214</v>
      </c>
      <c r="E48">
        <v>-18.059563444694504</v>
      </c>
      <c r="F48">
        <v>-0.35923903851653449</v>
      </c>
      <c r="G48">
        <v>7.2658167482586578</v>
      </c>
      <c r="H48">
        <v>9.6719759312691167</v>
      </c>
      <c r="I48">
        <v>31.583476811647415</v>
      </c>
      <c r="J48">
        <v>3.0720116228621919</v>
      </c>
      <c r="K48">
        <v>-7.1329850470647216</v>
      </c>
      <c r="L48">
        <v>14.293709682533517</v>
      </c>
    </row>
    <row r="49" spans="1:12" x14ac:dyDescent="0.3">
      <c r="A49">
        <v>12</v>
      </c>
      <c r="C49">
        <v>8.7382431956939399</v>
      </c>
      <c r="D49">
        <v>-9.8220425570616499</v>
      </c>
      <c r="E49">
        <v>-15.727027857792564</v>
      </c>
      <c r="F49">
        <v>-17.762840798241086</v>
      </c>
      <c r="G49">
        <v>25.241752155125141</v>
      </c>
      <c r="H49">
        <v>-6.2384287957684137</v>
      </c>
      <c r="I49">
        <v>-17.803722585085779</v>
      </c>
      <c r="J49">
        <v>-1.8359060049988329</v>
      </c>
      <c r="K49">
        <v>-6.7417659010970965</v>
      </c>
      <c r="L49">
        <v>-28.107024263590574</v>
      </c>
    </row>
    <row r="50" spans="1:12" x14ac:dyDescent="0.3">
      <c r="A50">
        <v>13</v>
      </c>
      <c r="C50">
        <v>23.769462131895125</v>
      </c>
      <c r="D50">
        <v>-15.687646737205796</v>
      </c>
      <c r="E50">
        <v>15.889827409409918</v>
      </c>
      <c r="F50">
        <v>18.162063497584313</v>
      </c>
      <c r="G50">
        <v>1.2513282854342833</v>
      </c>
      <c r="H50">
        <v>-5.2002633310621604</v>
      </c>
      <c r="I50">
        <v>4.6458126234938391</v>
      </c>
      <c r="J50">
        <v>5.3956682677380741</v>
      </c>
      <c r="K50">
        <v>-0.44192347559146583</v>
      </c>
      <c r="L50">
        <v>-13.549924915423617</v>
      </c>
    </row>
    <row r="51" spans="1:12" x14ac:dyDescent="0.3">
      <c r="A51">
        <v>14</v>
      </c>
      <c r="C51">
        <v>-1.3732460502069443</v>
      </c>
      <c r="D51">
        <v>-2.5435838324483484</v>
      </c>
      <c r="E51">
        <v>-4.9539721658220515</v>
      </c>
      <c r="F51">
        <v>-8.6411546362796798</v>
      </c>
      <c r="G51">
        <v>-2.7416263037594035</v>
      </c>
      <c r="H51">
        <v>4.2849023884627968</v>
      </c>
      <c r="I51">
        <v>-0.20081643015146255</v>
      </c>
      <c r="J51">
        <v>8.7887883637449704</v>
      </c>
      <c r="K51">
        <v>6.6279426391702145</v>
      </c>
      <c r="L51">
        <v>14.285205907071941</v>
      </c>
    </row>
    <row r="52" spans="1:12" x14ac:dyDescent="0.3">
      <c r="A52">
        <v>15</v>
      </c>
      <c r="C52">
        <v>17.909223970491439</v>
      </c>
      <c r="D52">
        <v>-16.548028725082986</v>
      </c>
      <c r="E52">
        <v>13.879048310627695</v>
      </c>
      <c r="F52">
        <v>-8.0388872447656468</v>
      </c>
      <c r="G52">
        <v>-4.9444679461885244</v>
      </c>
      <c r="H52">
        <v>1.1596284821280278</v>
      </c>
      <c r="I52">
        <v>-4.905609785055276</v>
      </c>
      <c r="J52">
        <v>10.968346941808704</v>
      </c>
      <c r="K52">
        <v>-3.5724497138289735</v>
      </c>
      <c r="L52">
        <v>9.0541561803547665</v>
      </c>
    </row>
    <row r="53" spans="1:12" x14ac:dyDescent="0.3">
      <c r="A53">
        <v>16</v>
      </c>
      <c r="C53">
        <v>12.428199624991976</v>
      </c>
      <c r="D53">
        <v>17.656384443398565</v>
      </c>
      <c r="E53">
        <v>-0.79834308053250425</v>
      </c>
      <c r="F53">
        <v>0.5269384928396903</v>
      </c>
      <c r="G53">
        <v>-21.385494619607925</v>
      </c>
      <c r="H53">
        <v>16.054173102020286</v>
      </c>
      <c r="I53">
        <v>-5.7630359151517041</v>
      </c>
      <c r="J53">
        <v>-5.6505086831748486</v>
      </c>
      <c r="K53">
        <v>1.779915237420937</v>
      </c>
      <c r="L53">
        <v>-4.6151626520440914</v>
      </c>
    </row>
    <row r="54" spans="1:12" x14ac:dyDescent="0.3">
      <c r="A54">
        <v>17</v>
      </c>
      <c r="C54">
        <v>-6.1180571719887666</v>
      </c>
      <c r="D54">
        <v>-6.4244431996485218</v>
      </c>
      <c r="E54">
        <v>17.355432646581903</v>
      </c>
      <c r="F54">
        <v>10.138001016457565</v>
      </c>
      <c r="G54">
        <v>7.9294750321423635</v>
      </c>
      <c r="H54">
        <v>-17.970432963920757</v>
      </c>
      <c r="I54">
        <v>15.971454558894038</v>
      </c>
      <c r="J54">
        <v>-13.110957297612913</v>
      </c>
      <c r="K54">
        <v>17.222464521182701</v>
      </c>
      <c r="L54">
        <v>-12.319628694967832</v>
      </c>
    </row>
    <row r="55" spans="1:12" x14ac:dyDescent="0.3">
      <c r="A55">
        <v>18</v>
      </c>
      <c r="C55">
        <v>13.109161045576911</v>
      </c>
      <c r="D55">
        <v>10.811936590471305</v>
      </c>
      <c r="E55">
        <v>-9.1805077317985706</v>
      </c>
      <c r="F55">
        <v>0.63191691879183054</v>
      </c>
      <c r="G55">
        <v>0.1755779521772638</v>
      </c>
      <c r="H55">
        <v>-7.8709490480832756</v>
      </c>
      <c r="I55">
        <v>-0.24137989385053515</v>
      </c>
      <c r="J55">
        <v>11.555357559700496</v>
      </c>
      <c r="K55">
        <v>-3.7376594264060259</v>
      </c>
      <c r="L55">
        <v>5.7774968809098937</v>
      </c>
    </row>
    <row r="56" spans="1:12" x14ac:dyDescent="0.3">
      <c r="A56">
        <v>19</v>
      </c>
      <c r="C56">
        <v>2.9599277695524506</v>
      </c>
      <c r="D56">
        <v>-5.4328666010405868</v>
      </c>
      <c r="E56">
        <v>3.1595391192240641</v>
      </c>
      <c r="F56">
        <v>3.0215232982300222</v>
      </c>
      <c r="G56">
        <v>17.551974451635033</v>
      </c>
      <c r="H56">
        <v>2.6345560399931855</v>
      </c>
      <c r="I56">
        <v>-7.3938963396358304</v>
      </c>
      <c r="J56">
        <v>-8.9880813902709633E-2</v>
      </c>
      <c r="K56">
        <v>-4.6304762690851931</v>
      </c>
      <c r="L56">
        <v>-5.3400071919895709</v>
      </c>
    </row>
    <row r="57" spans="1:12" x14ac:dyDescent="0.3">
      <c r="A57">
        <v>20</v>
      </c>
      <c r="C57">
        <v>1.0603343980619684</v>
      </c>
      <c r="D57">
        <v>-7.5516709330258891</v>
      </c>
      <c r="E57">
        <v>3.1716126613900997</v>
      </c>
      <c r="F57">
        <v>-0.92657046479871497</v>
      </c>
      <c r="G57">
        <v>-8.5658484749728814</v>
      </c>
      <c r="H57">
        <v>4.5268279791343957</v>
      </c>
      <c r="I57">
        <v>-1.5789623830642086</v>
      </c>
      <c r="J57">
        <v>-3.5162429412594065</v>
      </c>
      <c r="K57">
        <v>-21.303458197508007</v>
      </c>
      <c r="L57">
        <v>-15.957812138367444</v>
      </c>
    </row>
    <row r="58" spans="1:12" x14ac:dyDescent="0.3">
      <c r="A58">
        <v>21</v>
      </c>
      <c r="C58">
        <v>1.6440594663436059</v>
      </c>
      <c r="D58">
        <v>7.446283234457951</v>
      </c>
      <c r="E58">
        <v>2.5025201466633007</v>
      </c>
      <c r="F58">
        <v>-4.9271875468548387</v>
      </c>
      <c r="G58">
        <v>-0.11436895874794573</v>
      </c>
      <c r="H58">
        <v>7.4948275141650811</v>
      </c>
      <c r="I58">
        <v>1.6177068573597353</v>
      </c>
      <c r="J58">
        <v>-0.80448216976947151</v>
      </c>
      <c r="K58">
        <v>19.907292880816385</v>
      </c>
      <c r="L58">
        <v>-10.802341421367601</v>
      </c>
    </row>
    <row r="59" spans="1:12" x14ac:dyDescent="0.3">
      <c r="A59">
        <v>22</v>
      </c>
      <c r="C59">
        <v>-18.270657164976001</v>
      </c>
      <c r="D59">
        <v>-4.0371560316998512</v>
      </c>
      <c r="E59">
        <v>0.41129624150926247</v>
      </c>
      <c r="F59">
        <v>19.098388293059543</v>
      </c>
      <c r="G59">
        <v>-4.0247073229693342</v>
      </c>
      <c r="H59">
        <v>0.57597162594902329</v>
      </c>
      <c r="I59">
        <v>-14.50073341402458</v>
      </c>
      <c r="J59">
        <v>6.4291498347301967</v>
      </c>
      <c r="K59">
        <v>0.90813045972026885</v>
      </c>
      <c r="L59">
        <v>-22.280073608271778</v>
      </c>
    </row>
    <row r="60" spans="1:12" x14ac:dyDescent="0.3">
      <c r="A60">
        <v>23</v>
      </c>
      <c r="C60">
        <v>6.156847121019382</v>
      </c>
      <c r="D60">
        <v>-2.6583279577607755</v>
      </c>
      <c r="E60">
        <v>4.0795157474349253</v>
      </c>
      <c r="F60">
        <v>-0.75845036917598918</v>
      </c>
      <c r="G60">
        <v>3.2360276236431673</v>
      </c>
      <c r="H60">
        <v>5.2221594160073437</v>
      </c>
      <c r="I60">
        <v>-2.6005182007793337</v>
      </c>
      <c r="J60">
        <v>-2.0682591639342718</v>
      </c>
      <c r="K60">
        <v>14.613306120736524</v>
      </c>
      <c r="L60">
        <v>-1.7643742467043921</v>
      </c>
    </row>
    <row r="61" spans="1:12" x14ac:dyDescent="0.3">
      <c r="A61">
        <v>24</v>
      </c>
      <c r="C61">
        <v>-13.663839126820676</v>
      </c>
      <c r="D61">
        <v>-3.5659240893437527</v>
      </c>
      <c r="E61">
        <v>-11.537485988810658</v>
      </c>
      <c r="F61">
        <v>3.105719770246651</v>
      </c>
      <c r="G61">
        <v>2.7186047191207763</v>
      </c>
      <c r="H61">
        <v>-8.8701199274510145</v>
      </c>
      <c r="I61">
        <v>-1.8250148059451021</v>
      </c>
      <c r="J61">
        <v>-0.11283418643870391</v>
      </c>
      <c r="K61">
        <v>-7.3237060860265046</v>
      </c>
      <c r="L61">
        <v>8.0388872447656468</v>
      </c>
    </row>
    <row r="62" spans="1:12" x14ac:dyDescent="0.3">
      <c r="A62">
        <v>25</v>
      </c>
      <c r="C62">
        <v>1.3817384569847491</v>
      </c>
      <c r="D62">
        <v>-7.3257069743704051</v>
      </c>
      <c r="E62">
        <v>13.992166714160703</v>
      </c>
      <c r="F62">
        <v>-5.7504053074808326</v>
      </c>
      <c r="G62">
        <v>4.621961124939844</v>
      </c>
      <c r="H62">
        <v>-6.7331370701140258</v>
      </c>
      <c r="I62">
        <v>-12.322880138526671</v>
      </c>
      <c r="J62">
        <v>6.8497001848299988</v>
      </c>
      <c r="K62">
        <v>9.1409447122714482</v>
      </c>
      <c r="L62">
        <v>-10.670305528037716</v>
      </c>
    </row>
    <row r="63" spans="1:12" x14ac:dyDescent="0.3">
      <c r="A63">
        <v>26</v>
      </c>
      <c r="C63">
        <v>1.078035438695224</v>
      </c>
      <c r="D63">
        <v>14.217630450730212</v>
      </c>
      <c r="E63">
        <v>-0.5269384928396903</v>
      </c>
      <c r="F63">
        <v>14.370607459568419</v>
      </c>
      <c r="G63">
        <v>-10.806456884893123</v>
      </c>
      <c r="H63">
        <v>3.6762003219337203</v>
      </c>
      <c r="I63">
        <v>7.2668058237468358</v>
      </c>
      <c r="J63">
        <v>6.8448798629106022</v>
      </c>
      <c r="K63">
        <v>-1.0018879947892856</v>
      </c>
      <c r="L63">
        <v>3.4471668186597526</v>
      </c>
    </row>
    <row r="64" spans="1:12" x14ac:dyDescent="0.3">
      <c r="A64">
        <v>27</v>
      </c>
      <c r="C64">
        <v>9.499990483163856</v>
      </c>
      <c r="D64">
        <v>7.6128571890876628</v>
      </c>
      <c r="E64">
        <v>7.9914343587006442</v>
      </c>
      <c r="F64">
        <v>-3.6876599551760592</v>
      </c>
      <c r="G64">
        <v>10.347389434173238</v>
      </c>
      <c r="H64">
        <v>-6.3008087636262644</v>
      </c>
      <c r="I64">
        <v>-3.4309323382331058</v>
      </c>
      <c r="J64">
        <v>-1.7092361304094084</v>
      </c>
      <c r="K64">
        <v>-2.5894451027852483</v>
      </c>
      <c r="L64">
        <v>4.5556703298643697</v>
      </c>
    </row>
    <row r="65" spans="1:12" x14ac:dyDescent="0.3">
      <c r="A65">
        <v>28</v>
      </c>
      <c r="C65">
        <v>8.7517037172801793</v>
      </c>
      <c r="D65">
        <v>0.81215603131568059</v>
      </c>
      <c r="E65">
        <v>-2.1042183107056189</v>
      </c>
      <c r="F65">
        <v>9.4162487584981136</v>
      </c>
      <c r="G65">
        <v>-7.2270267992280424</v>
      </c>
      <c r="H65">
        <v>-12.159443940618075</v>
      </c>
      <c r="I65">
        <v>3.1836862035561353</v>
      </c>
      <c r="J65">
        <v>8.6990894487826154</v>
      </c>
      <c r="K65">
        <v>-11.128918231406715</v>
      </c>
      <c r="L65">
        <v>14.078204912948422</v>
      </c>
    </row>
    <row r="66" spans="1:12" x14ac:dyDescent="0.3">
      <c r="A66">
        <v>29</v>
      </c>
      <c r="C66">
        <v>2.9743205232080072</v>
      </c>
      <c r="D66">
        <v>8.7303988038911484</v>
      </c>
      <c r="E66">
        <v>0.35005314202862792</v>
      </c>
      <c r="F66">
        <v>4.7645926315453835</v>
      </c>
      <c r="G66">
        <v>-1.4829879546596203</v>
      </c>
      <c r="H66">
        <v>0.23142092686612159</v>
      </c>
      <c r="I66">
        <v>-3.473155629762914</v>
      </c>
      <c r="J66">
        <v>11.006113709299825</v>
      </c>
      <c r="K66">
        <v>15.328669178416021</v>
      </c>
      <c r="L66">
        <v>-8.7595481090829708</v>
      </c>
    </row>
    <row r="67" spans="1:12" x14ac:dyDescent="0.3">
      <c r="A67">
        <v>30</v>
      </c>
      <c r="C67">
        <v>15.289151633623987</v>
      </c>
      <c r="D67">
        <v>13.787439456791617</v>
      </c>
      <c r="E67">
        <v>2.9703187465202063</v>
      </c>
      <c r="F67">
        <v>-7.639459909114521</v>
      </c>
      <c r="G67">
        <v>13.642466001329012</v>
      </c>
      <c r="H67">
        <v>13.909175322623923</v>
      </c>
      <c r="I67">
        <v>-3.5186872082704213</v>
      </c>
      <c r="J67">
        <v>-13.726366887567565</v>
      </c>
      <c r="K67">
        <v>18.356604414293543</v>
      </c>
      <c r="L67">
        <v>-20.798688638024032</v>
      </c>
    </row>
  </sheetData>
  <mergeCells count="1">
    <mergeCell ref="C1:L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topLeftCell="A25" zoomScale="70" zoomScaleNormal="70" workbookViewId="0">
      <selection activeCell="D39" sqref="D39"/>
    </sheetView>
  </sheetViews>
  <sheetFormatPr defaultColWidth="8.5546875" defaultRowHeight="14.4" x14ac:dyDescent="0.3"/>
  <cols>
    <col min="1" max="1" width="10.5546875" customWidth="1"/>
    <col min="2" max="2" width="12.33203125" customWidth="1"/>
    <col min="7" max="7" width="8.6640625" customWidth="1"/>
    <col min="8" max="8" width="9.6640625" customWidth="1"/>
    <col min="9" max="9" width="5.44140625" customWidth="1"/>
    <col min="10" max="11" width="18.6640625" customWidth="1"/>
  </cols>
  <sheetData>
    <row r="1" spans="1:14" x14ac:dyDescent="0.3">
      <c r="A1" s="4" t="s">
        <v>29</v>
      </c>
      <c r="B1" s="4"/>
      <c r="C1" s="4"/>
      <c r="D1" s="4"/>
      <c r="E1" s="4"/>
      <c r="F1" s="4"/>
      <c r="G1" s="4"/>
      <c r="H1" s="4"/>
      <c r="J1" s="4" t="s">
        <v>30</v>
      </c>
      <c r="K1" s="4"/>
      <c r="L1" s="4"/>
      <c r="M1" s="4"/>
      <c r="N1" s="4"/>
    </row>
    <row r="2" spans="1:14" x14ac:dyDescent="0.3">
      <c r="D2" t="s">
        <v>31</v>
      </c>
      <c r="E2" t="s">
        <v>6</v>
      </c>
      <c r="G2" t="s">
        <v>32</v>
      </c>
      <c r="H2" t="s">
        <v>33</v>
      </c>
      <c r="J2" t="s">
        <v>31</v>
      </c>
      <c r="K2" t="s">
        <v>7</v>
      </c>
    </row>
    <row r="3" spans="1:14" x14ac:dyDescent="0.3">
      <c r="D3">
        <v>0</v>
      </c>
      <c r="E3">
        <v>300</v>
      </c>
      <c r="G3">
        <v>0.3</v>
      </c>
      <c r="H3">
        <v>0.2</v>
      </c>
      <c r="J3">
        <v>0</v>
      </c>
      <c r="K3">
        <v>300</v>
      </c>
    </row>
    <row r="4" spans="1:14" x14ac:dyDescent="0.3">
      <c r="D4">
        <v>1</v>
      </c>
      <c r="E4" s="1">
        <f>E3 +E12 -E21</f>
        <v>326</v>
      </c>
      <c r="J4">
        <v>1</v>
      </c>
      <c r="K4" s="1">
        <f xml:space="preserve"> K3 + L12 - L21</f>
        <v>235</v>
      </c>
    </row>
    <row r="5" spans="1:14" x14ac:dyDescent="0.3">
      <c r="D5">
        <v>2</v>
      </c>
      <c r="E5" s="1">
        <f>E4 +E13 -E22</f>
        <v>368</v>
      </c>
      <c r="J5">
        <v>2</v>
      </c>
      <c r="K5" s="1">
        <f xml:space="preserve"> K4 + L13 - L22</f>
        <v>224</v>
      </c>
    </row>
    <row r="6" spans="1:14" x14ac:dyDescent="0.3">
      <c r="D6">
        <v>3</v>
      </c>
      <c r="E6" s="1">
        <f>E5 +E14 -E23</f>
        <v>399</v>
      </c>
      <c r="J6">
        <v>3</v>
      </c>
      <c r="K6" s="1">
        <f xml:space="preserve"> K5 + L14 - L23</f>
        <v>188</v>
      </c>
    </row>
    <row r="7" spans="1:14" x14ac:dyDescent="0.3">
      <c r="D7">
        <v>4</v>
      </c>
      <c r="E7" s="1">
        <f>E6 +E15 -E24</f>
        <v>454</v>
      </c>
      <c r="J7">
        <v>4</v>
      </c>
      <c r="K7" s="1">
        <f xml:space="preserve"> K6 + L15 - L24</f>
        <v>175</v>
      </c>
    </row>
    <row r="8" spans="1:14" x14ac:dyDescent="0.3">
      <c r="D8">
        <v>5</v>
      </c>
      <c r="E8" s="1">
        <f>E7 +E16 -E25</f>
        <v>499</v>
      </c>
      <c r="J8">
        <v>5</v>
      </c>
      <c r="K8" s="1">
        <f xml:space="preserve"> K7 + L16 - L25</f>
        <v>158</v>
      </c>
    </row>
    <row r="11" spans="1:14" x14ac:dyDescent="0.3">
      <c r="A11" t="s">
        <v>31</v>
      </c>
      <c r="B11" t="s">
        <v>34</v>
      </c>
      <c r="D11" t="s">
        <v>31</v>
      </c>
      <c r="E11" t="s">
        <v>35</v>
      </c>
      <c r="J11" t="s">
        <v>31</v>
      </c>
      <c r="K11" t="s">
        <v>34</v>
      </c>
      <c r="L11" t="s">
        <v>35</v>
      </c>
    </row>
    <row r="12" spans="1:14" x14ac:dyDescent="0.3">
      <c r="A12">
        <v>1</v>
      </c>
      <c r="B12" s="1">
        <f>$G$3*E3</f>
        <v>90</v>
      </c>
      <c r="D12">
        <v>1</v>
      </c>
      <c r="E12">
        <v>85</v>
      </c>
      <c r="J12">
        <v>1</v>
      </c>
      <c r="K12" s="1">
        <f>$G$3*K3</f>
        <v>90</v>
      </c>
      <c r="L12">
        <v>83</v>
      </c>
    </row>
    <row r="13" spans="1:14" x14ac:dyDescent="0.3">
      <c r="A13">
        <v>2</v>
      </c>
      <c r="B13" s="1">
        <f>$G$3*E4</f>
        <v>97.8</v>
      </c>
      <c r="D13">
        <v>2</v>
      </c>
      <c r="E13">
        <v>104</v>
      </c>
      <c r="J13">
        <v>2</v>
      </c>
      <c r="K13" s="1">
        <f xml:space="preserve"> $G$3 * K4</f>
        <v>70.5</v>
      </c>
      <c r="L13">
        <v>80</v>
      </c>
    </row>
    <row r="14" spans="1:14" x14ac:dyDescent="0.3">
      <c r="A14">
        <v>3</v>
      </c>
      <c r="B14" s="1">
        <f>$G$3*E5</f>
        <v>110.39999999999999</v>
      </c>
      <c r="D14">
        <v>3</v>
      </c>
      <c r="E14">
        <v>110</v>
      </c>
      <c r="J14">
        <v>3</v>
      </c>
      <c r="K14" s="1">
        <f xml:space="preserve"> $G$3 * K5</f>
        <v>67.2</v>
      </c>
      <c r="L14">
        <v>63</v>
      </c>
    </row>
    <row r="15" spans="1:14" x14ac:dyDescent="0.3">
      <c r="A15">
        <v>4</v>
      </c>
      <c r="B15" s="1">
        <f>$G$3*E6</f>
        <v>119.69999999999999</v>
      </c>
      <c r="D15">
        <v>4</v>
      </c>
      <c r="E15">
        <v>133</v>
      </c>
      <c r="J15">
        <v>4</v>
      </c>
      <c r="K15" s="1">
        <f xml:space="preserve"> $G$3 * K6</f>
        <v>56.4</v>
      </c>
      <c r="L15">
        <v>58</v>
      </c>
    </row>
    <row r="16" spans="1:14" x14ac:dyDescent="0.3">
      <c r="A16">
        <v>5</v>
      </c>
      <c r="B16" s="1">
        <f>$G$3*E7</f>
        <v>136.19999999999999</v>
      </c>
      <c r="D16">
        <v>5</v>
      </c>
      <c r="E16">
        <v>139</v>
      </c>
      <c r="J16">
        <v>5</v>
      </c>
      <c r="K16" s="1">
        <f xml:space="preserve"> $G$3 * K7</f>
        <v>52.5</v>
      </c>
      <c r="L16">
        <v>44</v>
      </c>
    </row>
    <row r="20" spans="1:13" x14ac:dyDescent="0.3">
      <c r="D20" t="s">
        <v>31</v>
      </c>
      <c r="E20" t="s">
        <v>36</v>
      </c>
      <c r="J20" t="s">
        <v>31</v>
      </c>
      <c r="K20" t="s">
        <v>37</v>
      </c>
      <c r="L20" t="s">
        <v>38</v>
      </c>
    </row>
    <row r="21" spans="1:13" x14ac:dyDescent="0.3">
      <c r="D21">
        <v>1</v>
      </c>
      <c r="E21">
        <v>59</v>
      </c>
      <c r="J21">
        <v>1</v>
      </c>
      <c r="K21" s="1">
        <f xml:space="preserve"> 0.2 + 0.001 *K3</f>
        <v>0.5</v>
      </c>
      <c r="L21">
        <v>148</v>
      </c>
    </row>
    <row r="22" spans="1:13" x14ac:dyDescent="0.3">
      <c r="D22">
        <v>2</v>
      </c>
      <c r="E22">
        <v>62</v>
      </c>
      <c r="J22">
        <v>2</v>
      </c>
      <c r="K22" s="1">
        <f xml:space="preserve"> 0.2 + 0.001 *K4</f>
        <v>0.43500000000000005</v>
      </c>
      <c r="L22">
        <v>91</v>
      </c>
    </row>
    <row r="23" spans="1:13" x14ac:dyDescent="0.3">
      <c r="D23">
        <v>3</v>
      </c>
      <c r="E23">
        <v>79</v>
      </c>
      <c r="J23">
        <v>3</v>
      </c>
      <c r="K23" s="1">
        <f xml:space="preserve"> 0.2 + 0.001 *K5</f>
        <v>0.42400000000000004</v>
      </c>
      <c r="L23">
        <v>99</v>
      </c>
    </row>
    <row r="24" spans="1:13" x14ac:dyDescent="0.3">
      <c r="D24">
        <v>4</v>
      </c>
      <c r="E24">
        <v>78</v>
      </c>
      <c r="J24">
        <v>4</v>
      </c>
      <c r="K24" s="1">
        <f xml:space="preserve"> 0.2 + 0.001 *K6</f>
        <v>0.38800000000000001</v>
      </c>
      <c r="L24">
        <v>71</v>
      </c>
    </row>
    <row r="25" spans="1:13" x14ac:dyDescent="0.3">
      <c r="D25">
        <v>5</v>
      </c>
      <c r="E25">
        <v>94</v>
      </c>
      <c r="J25">
        <v>5</v>
      </c>
      <c r="K25" s="1">
        <f xml:space="preserve"> 0.2 + 0.001 *K7</f>
        <v>0.375</v>
      </c>
      <c r="L25">
        <v>61</v>
      </c>
    </row>
    <row r="28" spans="1:13" x14ac:dyDescent="0.3">
      <c r="A28" t="s">
        <v>28</v>
      </c>
      <c r="B28" s="2" t="s">
        <v>42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t="s">
        <v>39</v>
      </c>
      <c r="B29" s="2" t="s">
        <v>43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t="s">
        <v>30</v>
      </c>
      <c r="B30" s="2" t="s">
        <v>45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t="s">
        <v>44</v>
      </c>
      <c r="B31">
        <f xml:space="preserve"> (G3-H3)/0.001</f>
        <v>99.999999999999972</v>
      </c>
    </row>
  </sheetData>
  <mergeCells count="2">
    <mergeCell ref="A1:H1"/>
    <mergeCell ref="J1:N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I</vt:lpstr>
      <vt:lpstr>Exercise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Nick Gulotta</cp:lastModifiedBy>
  <cp:revision>1</cp:revision>
  <dcterms:created xsi:type="dcterms:W3CDTF">2006-09-16T00:00:00Z</dcterms:created>
  <dcterms:modified xsi:type="dcterms:W3CDTF">2021-09-09T22:24:37Z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