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f0f06ac920d86706/Desktop/R projects/Population-dynamics-FANR/Excel files/"/>
    </mc:Choice>
  </mc:AlternateContent>
  <xr:revisionPtr revIDLastSave="86" documentId="8_{EC369815-5AED-4AB5-AD5F-3F43CB31D7C7}" xr6:coauthVersionLast="47" xr6:coauthVersionMax="47" xr10:uidLastSave="{5D69B20E-F89B-4200-B2E2-BE468B5F16AE}"/>
  <bookViews>
    <workbookView xWindow="19090" yWindow="-110" windowWidth="19420" windowHeight="10420" tabRatio="500" xr2:uid="{00000000-000D-0000-FFFF-FFFF00000000}"/>
  </bookViews>
  <sheets>
    <sheet name="Exercise I" sheetId="1" r:id="rId1"/>
    <sheet name="Exercise I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1" i="2" l="1"/>
  <c r="C11" i="2"/>
  <c r="B11" i="2"/>
  <c r="A11"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4" i="2"/>
  <c r="AB5" i="2"/>
  <c r="AB6" i="2" s="1"/>
  <c r="AC5" i="2"/>
  <c r="AD6" i="2" s="1"/>
  <c r="AE7" i="2" s="1"/>
  <c r="AD5" i="2"/>
  <c r="AE5" i="2"/>
  <c r="AC6" i="2"/>
  <c r="AE6" i="2"/>
  <c r="AD7" i="2"/>
  <c r="AE8" i="2" s="1"/>
  <c r="AE4" i="2"/>
  <c r="AD4" i="2"/>
  <c r="AC4" i="2"/>
  <c r="AB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4" i="2"/>
  <c r="U5" i="2"/>
  <c r="U6" i="2" s="1"/>
  <c r="V5" i="2"/>
  <c r="W5" i="2"/>
  <c r="X6" i="2" s="1"/>
  <c r="X5" i="2"/>
  <c r="W6" i="2"/>
  <c r="X7" i="2"/>
  <c r="X4" i="2"/>
  <c r="W4" i="2"/>
  <c r="V4" i="2"/>
  <c r="U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4" i="2"/>
  <c r="N5" i="2"/>
  <c r="N6" i="2" s="1"/>
  <c r="O5" i="2"/>
  <c r="P5" i="2"/>
  <c r="Q6" i="2" s="1"/>
  <c r="Q5" i="2"/>
  <c r="P6" i="2"/>
  <c r="Q7" i="2"/>
  <c r="Q4" i="2"/>
  <c r="P4" i="2"/>
  <c r="O4" i="2"/>
  <c r="N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4" i="2"/>
  <c r="G5" i="2"/>
  <c r="G6" i="2" s="1"/>
  <c r="H5" i="2"/>
  <c r="I5" i="2"/>
  <c r="J6" i="2" s="1"/>
  <c r="J5" i="2"/>
  <c r="I6" i="2"/>
  <c r="J7" i="2"/>
  <c r="J4" i="2"/>
  <c r="I4" i="2"/>
  <c r="H4" i="2"/>
  <c r="G4" i="2"/>
  <c r="E33" i="1"/>
  <c r="D33" i="1"/>
  <c r="C33" i="1"/>
  <c r="B33" i="1"/>
  <c r="S5" i="1"/>
  <c r="S6" i="1"/>
  <c r="S7" i="1"/>
  <c r="S8" i="1"/>
  <c r="S9" i="1"/>
  <c r="S10" i="1"/>
  <c r="S11" i="1"/>
  <c r="S12" i="1"/>
  <c r="S13" i="1"/>
  <c r="S14" i="1"/>
  <c r="S15" i="1"/>
  <c r="S16" i="1"/>
  <c r="S17" i="1"/>
  <c r="S18" i="1"/>
  <c r="S19" i="1"/>
  <c r="S20" i="1"/>
  <c r="S21" i="1"/>
  <c r="S22" i="1"/>
  <c r="S23" i="1"/>
  <c r="S24" i="1"/>
  <c r="S25" i="1"/>
  <c r="S26" i="1"/>
  <c r="S27" i="1"/>
  <c r="S28" i="1"/>
  <c r="S4" i="1"/>
  <c r="B4" i="1"/>
  <c r="R5" i="1"/>
  <c r="R6" i="1"/>
  <c r="R7" i="1"/>
  <c r="Q5" i="1"/>
  <c r="R4" i="1"/>
  <c r="Q4" i="1"/>
  <c r="P5" i="1"/>
  <c r="P4" i="1"/>
  <c r="O5" i="1"/>
  <c r="O4" i="1"/>
  <c r="F4" i="1"/>
  <c r="B5" i="1"/>
  <c r="C5" i="1"/>
  <c r="D6" i="1" s="1"/>
  <c r="E7" i="1" s="1"/>
  <c r="D5" i="1"/>
  <c r="E5" i="1"/>
  <c r="E6" i="1"/>
  <c r="E4" i="1"/>
  <c r="D4" i="1"/>
  <c r="C4" i="1"/>
  <c r="F3" i="1"/>
  <c r="AC7" i="2" l="1"/>
  <c r="AD8" i="2" s="1"/>
  <c r="AE9" i="2" s="1"/>
  <c r="AB7" i="2"/>
  <c r="V7" i="2"/>
  <c r="W8" i="2" s="1"/>
  <c r="X9" i="2" s="1"/>
  <c r="V6" i="2"/>
  <c r="W7" i="2" s="1"/>
  <c r="X8" i="2" s="1"/>
  <c r="O7" i="2"/>
  <c r="P8" i="2" s="1"/>
  <c r="Q9" i="2" s="1"/>
  <c r="O6" i="2"/>
  <c r="P7" i="2" s="1"/>
  <c r="Q8" i="2" s="1"/>
  <c r="H7" i="2"/>
  <c r="I8" i="2" s="1"/>
  <c r="J9" i="2" s="1"/>
  <c r="H6" i="2"/>
  <c r="I7" i="2" s="1"/>
  <c r="J8" i="2" s="1"/>
  <c r="B6" i="1"/>
  <c r="F5" i="1"/>
  <c r="Q6" i="1"/>
  <c r="C7" i="1"/>
  <c r="B7" i="1"/>
  <c r="C6" i="1"/>
  <c r="AB8" i="2" l="1"/>
  <c r="AC8" i="2"/>
  <c r="AD9" i="2" s="1"/>
  <c r="AE10" i="2" s="1"/>
  <c r="U7" i="2"/>
  <c r="N7" i="2"/>
  <c r="G7" i="2"/>
  <c r="D7" i="1"/>
  <c r="P6" i="1"/>
  <c r="O7" i="1"/>
  <c r="D8" i="1"/>
  <c r="P7" i="1"/>
  <c r="O6" i="1"/>
  <c r="F6" i="1"/>
  <c r="C8" i="1"/>
  <c r="AC9" i="2" l="1"/>
  <c r="AD10" i="2" s="1"/>
  <c r="AE11" i="2" s="1"/>
  <c r="AB9" i="2"/>
  <c r="U8" i="2"/>
  <c r="V8" i="2"/>
  <c r="W9" i="2" s="1"/>
  <c r="X10" i="2" s="1"/>
  <c r="N8" i="2"/>
  <c r="O8" i="2"/>
  <c r="P9" i="2" s="1"/>
  <c r="Q10" i="2" s="1"/>
  <c r="G8" i="2"/>
  <c r="H8" i="2"/>
  <c r="I9" i="2" s="1"/>
  <c r="J10" i="2" s="1"/>
  <c r="E8" i="1"/>
  <c r="R8" i="1" s="1"/>
  <c r="Q7" i="1"/>
  <c r="B8" i="1"/>
  <c r="D9" i="1"/>
  <c r="P8" i="1"/>
  <c r="E9" i="1"/>
  <c r="Q8" i="1"/>
  <c r="F7" i="1"/>
  <c r="C9" i="1"/>
  <c r="AC10" i="2" l="1"/>
  <c r="AD11" i="2" s="1"/>
  <c r="AE12" i="2" s="1"/>
  <c r="AB10" i="2"/>
  <c r="U9" i="2"/>
  <c r="V9" i="2"/>
  <c r="W10" i="2" s="1"/>
  <c r="X11" i="2" s="1"/>
  <c r="N9" i="2"/>
  <c r="O9" i="2"/>
  <c r="P10" i="2" s="1"/>
  <c r="Q11" i="2" s="1"/>
  <c r="G9" i="2"/>
  <c r="H9" i="2"/>
  <c r="I10" i="2" s="1"/>
  <c r="J11" i="2" s="1"/>
  <c r="B9" i="1"/>
  <c r="R9" i="1"/>
  <c r="D10" i="1"/>
  <c r="P9" i="1"/>
  <c r="E10" i="1"/>
  <c r="R10" i="1" s="1"/>
  <c r="Q9" i="1"/>
  <c r="O8" i="1"/>
  <c r="F8" i="1"/>
  <c r="AB11" i="2" l="1"/>
  <c r="AC11" i="2"/>
  <c r="AD12" i="2" s="1"/>
  <c r="AE13" i="2" s="1"/>
  <c r="U10" i="2"/>
  <c r="V10" i="2"/>
  <c r="W11" i="2" s="1"/>
  <c r="X12" i="2" s="1"/>
  <c r="N10" i="2"/>
  <c r="O10" i="2"/>
  <c r="P11" i="2" s="1"/>
  <c r="Q12" i="2" s="1"/>
  <c r="G10" i="2"/>
  <c r="H10" i="2"/>
  <c r="I11" i="2" s="1"/>
  <c r="J12" i="2" s="1"/>
  <c r="O9" i="1"/>
  <c r="F9" i="1"/>
  <c r="B10" i="1"/>
  <c r="C10" i="1"/>
  <c r="E11" i="1"/>
  <c r="R11" i="1" s="1"/>
  <c r="Q10" i="1"/>
  <c r="C11" i="1"/>
  <c r="B11" i="1"/>
  <c r="AC12" i="2" l="1"/>
  <c r="AD13" i="2" s="1"/>
  <c r="AE14" i="2" s="1"/>
  <c r="AB12" i="2"/>
  <c r="U11" i="2"/>
  <c r="V11" i="2"/>
  <c r="W12" i="2" s="1"/>
  <c r="X13" i="2" s="1"/>
  <c r="N11" i="2"/>
  <c r="O11" i="2"/>
  <c r="P12" i="2" s="1"/>
  <c r="Q13" i="2" s="1"/>
  <c r="G11" i="2"/>
  <c r="H11" i="2"/>
  <c r="I12" i="2" s="1"/>
  <c r="J13" i="2" s="1"/>
  <c r="O11" i="1"/>
  <c r="D12" i="1"/>
  <c r="P11" i="1"/>
  <c r="D11" i="1"/>
  <c r="P10" i="1"/>
  <c r="O10" i="1"/>
  <c r="F10" i="1"/>
  <c r="B12" i="1"/>
  <c r="C12" i="1"/>
  <c r="AC13" i="2" l="1"/>
  <c r="AD14" i="2" s="1"/>
  <c r="AE15" i="2" s="1"/>
  <c r="AB13" i="2"/>
  <c r="U12" i="2"/>
  <c r="V12" i="2"/>
  <c r="W13" i="2" s="1"/>
  <c r="X14" i="2" s="1"/>
  <c r="N12" i="2"/>
  <c r="O12" i="2"/>
  <c r="P13" i="2" s="1"/>
  <c r="Q14" i="2" s="1"/>
  <c r="G12" i="2"/>
  <c r="H12" i="2"/>
  <c r="I13" i="2" s="1"/>
  <c r="J14" i="2" s="1"/>
  <c r="F12" i="1"/>
  <c r="O12" i="1"/>
  <c r="D13" i="1"/>
  <c r="P12" i="1"/>
  <c r="E12" i="1"/>
  <c r="R12" i="1" s="1"/>
  <c r="Q11" i="1"/>
  <c r="E13" i="1"/>
  <c r="R13" i="1" s="1"/>
  <c r="Q12" i="1"/>
  <c r="F11" i="1"/>
  <c r="C13" i="1"/>
  <c r="B13" i="1"/>
  <c r="AB14" i="2" l="1"/>
  <c r="AC14" i="2"/>
  <c r="AD15" i="2" s="1"/>
  <c r="AE16" i="2" s="1"/>
  <c r="U13" i="2"/>
  <c r="V13" i="2"/>
  <c r="W14" i="2" s="1"/>
  <c r="X15" i="2" s="1"/>
  <c r="O13" i="2"/>
  <c r="P14" i="2" s="1"/>
  <c r="Q15" i="2" s="1"/>
  <c r="N13" i="2"/>
  <c r="G13" i="2"/>
  <c r="H13" i="2"/>
  <c r="I14" i="2" s="1"/>
  <c r="J15" i="2" s="1"/>
  <c r="O13" i="1"/>
  <c r="F13" i="1"/>
  <c r="D14" i="1"/>
  <c r="P13" i="1"/>
  <c r="E14" i="1"/>
  <c r="R14" i="1" s="1"/>
  <c r="Q13" i="1"/>
  <c r="C14" i="1"/>
  <c r="B14" i="1"/>
  <c r="AC15" i="2" l="1"/>
  <c r="AD16" i="2" s="1"/>
  <c r="AE17" i="2" s="1"/>
  <c r="AB15" i="2"/>
  <c r="U14" i="2"/>
  <c r="V14" i="2"/>
  <c r="W15" i="2" s="1"/>
  <c r="X16" i="2" s="1"/>
  <c r="N14" i="2"/>
  <c r="O14" i="2"/>
  <c r="P15" i="2" s="1"/>
  <c r="Q16" i="2" s="1"/>
  <c r="G14" i="2"/>
  <c r="H14" i="2"/>
  <c r="I15" i="2" s="1"/>
  <c r="J16" i="2" s="1"/>
  <c r="O14" i="1"/>
  <c r="F14" i="1"/>
  <c r="D15" i="1"/>
  <c r="P14" i="1"/>
  <c r="E15" i="1"/>
  <c r="R15" i="1" s="1"/>
  <c r="Q14" i="1"/>
  <c r="B15" i="1"/>
  <c r="C15" i="1"/>
  <c r="AB16" i="2" l="1"/>
  <c r="AC16" i="2"/>
  <c r="AD17" i="2" s="1"/>
  <c r="AE18" i="2" s="1"/>
  <c r="U15" i="2"/>
  <c r="V15" i="2"/>
  <c r="W16" i="2" s="1"/>
  <c r="X17" i="2" s="1"/>
  <c r="N15" i="2"/>
  <c r="O15" i="2"/>
  <c r="P16" i="2" s="1"/>
  <c r="Q17" i="2" s="1"/>
  <c r="G15" i="2"/>
  <c r="H15" i="2"/>
  <c r="I16" i="2" s="1"/>
  <c r="J17" i="2" s="1"/>
  <c r="D16" i="1"/>
  <c r="P15" i="1"/>
  <c r="O15" i="1"/>
  <c r="F15" i="1"/>
  <c r="E16" i="1"/>
  <c r="R16" i="1" s="1"/>
  <c r="Q15" i="1"/>
  <c r="C16" i="1"/>
  <c r="B16" i="1"/>
  <c r="AB17" i="2" l="1"/>
  <c r="AC17" i="2"/>
  <c r="AD18" i="2" s="1"/>
  <c r="AE19" i="2" s="1"/>
  <c r="U16" i="2"/>
  <c r="V16" i="2"/>
  <c r="W17" i="2" s="1"/>
  <c r="X18" i="2" s="1"/>
  <c r="O16" i="2"/>
  <c r="P17" i="2" s="1"/>
  <c r="Q18" i="2" s="1"/>
  <c r="N16" i="2"/>
  <c r="G16" i="2"/>
  <c r="H16" i="2"/>
  <c r="I17" i="2" s="1"/>
  <c r="J18" i="2" s="1"/>
  <c r="E17" i="1"/>
  <c r="R17" i="1" s="1"/>
  <c r="Q16" i="1"/>
  <c r="O16" i="1"/>
  <c r="F16" i="1"/>
  <c r="D17" i="1"/>
  <c r="P16" i="1"/>
  <c r="C17" i="1"/>
  <c r="B17" i="1"/>
  <c r="AC18" i="2" l="1"/>
  <c r="AD19" i="2" s="1"/>
  <c r="AE20" i="2" s="1"/>
  <c r="AB18" i="2"/>
  <c r="U17" i="2"/>
  <c r="V17" i="2"/>
  <c r="W18" i="2" s="1"/>
  <c r="X19" i="2" s="1"/>
  <c r="O17" i="2"/>
  <c r="P18" i="2" s="1"/>
  <c r="Q19" i="2" s="1"/>
  <c r="N17" i="2"/>
  <c r="G17" i="2"/>
  <c r="H17" i="2"/>
  <c r="I18" i="2" s="1"/>
  <c r="J19" i="2" s="1"/>
  <c r="F17" i="1"/>
  <c r="O17" i="1"/>
  <c r="D18" i="1"/>
  <c r="P17" i="1"/>
  <c r="E18" i="1"/>
  <c r="R18" i="1" s="1"/>
  <c r="Q17" i="1"/>
  <c r="B18" i="1"/>
  <c r="C18" i="1"/>
  <c r="AC19" i="2" l="1"/>
  <c r="AD20" i="2" s="1"/>
  <c r="AE21" i="2" s="1"/>
  <c r="AB19" i="2"/>
  <c r="U18" i="2"/>
  <c r="V18" i="2"/>
  <c r="W19" i="2" s="1"/>
  <c r="X20" i="2" s="1"/>
  <c r="N18" i="2"/>
  <c r="O18" i="2"/>
  <c r="P19" i="2" s="1"/>
  <c r="Q20" i="2" s="1"/>
  <c r="G18" i="2"/>
  <c r="H18" i="2"/>
  <c r="I19" i="2" s="1"/>
  <c r="J20" i="2" s="1"/>
  <c r="D19" i="1"/>
  <c r="P18" i="1"/>
  <c r="O18" i="1"/>
  <c r="F18" i="1"/>
  <c r="E19" i="1"/>
  <c r="R19" i="1" s="1"/>
  <c r="Q18" i="1"/>
  <c r="C19" i="1"/>
  <c r="B19" i="1"/>
  <c r="AB20" i="2" l="1"/>
  <c r="AC20" i="2"/>
  <c r="AD21" i="2" s="1"/>
  <c r="AE22" i="2" s="1"/>
  <c r="U19" i="2"/>
  <c r="V19" i="2"/>
  <c r="W20" i="2" s="1"/>
  <c r="X21" i="2" s="1"/>
  <c r="N19" i="2"/>
  <c r="O19" i="2"/>
  <c r="P20" i="2" s="1"/>
  <c r="Q21" i="2" s="1"/>
  <c r="G19" i="2"/>
  <c r="H19" i="2"/>
  <c r="I20" i="2" s="1"/>
  <c r="J21" i="2" s="1"/>
  <c r="D20" i="1"/>
  <c r="P19" i="1"/>
  <c r="O19" i="1"/>
  <c r="F19" i="1"/>
  <c r="E20" i="1"/>
  <c r="R20" i="1" s="1"/>
  <c r="Q19" i="1"/>
  <c r="C20" i="1"/>
  <c r="B20" i="1"/>
  <c r="AC21" i="2" l="1"/>
  <c r="AD22" i="2" s="1"/>
  <c r="AE23" i="2" s="1"/>
  <c r="AB21" i="2"/>
  <c r="U20" i="2"/>
  <c r="V20" i="2"/>
  <c r="W21" i="2" s="1"/>
  <c r="X22" i="2" s="1"/>
  <c r="N20" i="2"/>
  <c r="O20" i="2"/>
  <c r="P21" i="2" s="1"/>
  <c r="Q22" i="2" s="1"/>
  <c r="G20" i="2"/>
  <c r="H20" i="2"/>
  <c r="I21" i="2" s="1"/>
  <c r="J22" i="2" s="1"/>
  <c r="O20" i="1"/>
  <c r="F20" i="1"/>
  <c r="D21" i="1"/>
  <c r="P20" i="1"/>
  <c r="E21" i="1"/>
  <c r="R21" i="1" s="1"/>
  <c r="Q20" i="1"/>
  <c r="B21" i="1"/>
  <c r="C21" i="1"/>
  <c r="AB22" i="2" l="1"/>
  <c r="AC22" i="2"/>
  <c r="AD23" i="2" s="1"/>
  <c r="AE24" i="2" s="1"/>
  <c r="U21" i="2"/>
  <c r="V21" i="2"/>
  <c r="W22" i="2" s="1"/>
  <c r="X23" i="2" s="1"/>
  <c r="N21" i="2"/>
  <c r="O21" i="2"/>
  <c r="P22" i="2" s="1"/>
  <c r="Q23" i="2" s="1"/>
  <c r="G21" i="2"/>
  <c r="H21" i="2"/>
  <c r="I22" i="2" s="1"/>
  <c r="J23" i="2" s="1"/>
  <c r="D22" i="1"/>
  <c r="P21" i="1"/>
  <c r="E22" i="1"/>
  <c r="R22" i="1" s="1"/>
  <c r="Q21" i="1"/>
  <c r="F21" i="1"/>
  <c r="O21" i="1"/>
  <c r="B22" i="1"/>
  <c r="C22" i="1"/>
  <c r="AB23" i="2" l="1"/>
  <c r="AC23" i="2"/>
  <c r="AD24" i="2" s="1"/>
  <c r="AE25" i="2" s="1"/>
  <c r="U22" i="2"/>
  <c r="V22" i="2"/>
  <c r="W23" i="2" s="1"/>
  <c r="X24" i="2" s="1"/>
  <c r="N22" i="2"/>
  <c r="O22" i="2"/>
  <c r="P23" i="2" s="1"/>
  <c r="Q24" i="2" s="1"/>
  <c r="G22" i="2"/>
  <c r="H22" i="2"/>
  <c r="I23" i="2" s="1"/>
  <c r="J24" i="2" s="1"/>
  <c r="O22" i="1"/>
  <c r="F22" i="1"/>
  <c r="E23" i="1"/>
  <c r="R23" i="1" s="1"/>
  <c r="Q22" i="1"/>
  <c r="D23" i="1"/>
  <c r="P22" i="1"/>
  <c r="C23" i="1"/>
  <c r="B23" i="1"/>
  <c r="AC24" i="2" l="1"/>
  <c r="AD25" i="2" s="1"/>
  <c r="AE26" i="2" s="1"/>
  <c r="AB24" i="2"/>
  <c r="U23" i="2"/>
  <c r="V23" i="2"/>
  <c r="W24" i="2" s="1"/>
  <c r="X25" i="2" s="1"/>
  <c r="N23" i="2"/>
  <c r="O23" i="2"/>
  <c r="P24" i="2" s="1"/>
  <c r="Q25" i="2" s="1"/>
  <c r="G23" i="2"/>
  <c r="H23" i="2"/>
  <c r="I24" i="2" s="1"/>
  <c r="J25" i="2" s="1"/>
  <c r="E24" i="1"/>
  <c r="R24" i="1" s="1"/>
  <c r="Q23" i="1"/>
  <c r="O23" i="1"/>
  <c r="F23" i="1"/>
  <c r="D24" i="1"/>
  <c r="P23" i="1"/>
  <c r="B24" i="1"/>
  <c r="C24" i="1"/>
  <c r="AC25" i="2" l="1"/>
  <c r="AD26" i="2" s="1"/>
  <c r="AE27" i="2" s="1"/>
  <c r="AB25" i="2"/>
  <c r="U24" i="2"/>
  <c r="V24" i="2"/>
  <c r="W25" i="2" s="1"/>
  <c r="X26" i="2" s="1"/>
  <c r="N24" i="2"/>
  <c r="O24" i="2"/>
  <c r="P25" i="2" s="1"/>
  <c r="Q26" i="2" s="1"/>
  <c r="G24" i="2"/>
  <c r="H24" i="2"/>
  <c r="I25" i="2" s="1"/>
  <c r="J26" i="2" s="1"/>
  <c r="D25" i="1"/>
  <c r="P24" i="1"/>
  <c r="E25" i="1"/>
  <c r="R25" i="1" s="1"/>
  <c r="Q24" i="1"/>
  <c r="F24" i="1"/>
  <c r="O24" i="1"/>
  <c r="C25" i="1"/>
  <c r="B25" i="1"/>
  <c r="AB26" i="2" l="1"/>
  <c r="AC26" i="2"/>
  <c r="AD27" i="2" s="1"/>
  <c r="AE28" i="2" s="1"/>
  <c r="U25" i="2"/>
  <c r="V25" i="2"/>
  <c r="W26" i="2" s="1"/>
  <c r="X27" i="2" s="1"/>
  <c r="O25" i="2"/>
  <c r="P26" i="2" s="1"/>
  <c r="Q27" i="2" s="1"/>
  <c r="N25" i="2"/>
  <c r="H25" i="2"/>
  <c r="I26" i="2" s="1"/>
  <c r="J27" i="2" s="1"/>
  <c r="G25" i="2"/>
  <c r="D26" i="1"/>
  <c r="P25" i="1"/>
  <c r="O25" i="1"/>
  <c r="F25" i="1"/>
  <c r="E26" i="1"/>
  <c r="R26" i="1" s="1"/>
  <c r="Q25" i="1"/>
  <c r="C26" i="1"/>
  <c r="B26" i="1"/>
  <c r="AC27" i="2" l="1"/>
  <c r="AD28" i="2" s="1"/>
  <c r="AE29" i="2" s="1"/>
  <c r="AB27" i="2"/>
  <c r="U26" i="2"/>
  <c r="V26" i="2"/>
  <c r="W27" i="2" s="1"/>
  <c r="X28" i="2" s="1"/>
  <c r="N26" i="2"/>
  <c r="O26" i="2"/>
  <c r="P27" i="2" s="1"/>
  <c r="Q28" i="2" s="1"/>
  <c r="G26" i="2"/>
  <c r="H26" i="2"/>
  <c r="I27" i="2" s="1"/>
  <c r="J28" i="2" s="1"/>
  <c r="O26" i="1"/>
  <c r="F26" i="1"/>
  <c r="D27" i="1"/>
  <c r="P26" i="1"/>
  <c r="E27" i="1"/>
  <c r="R27" i="1" s="1"/>
  <c r="Q26" i="1"/>
  <c r="B27" i="1"/>
  <c r="C27" i="1"/>
  <c r="AB28" i="2" l="1"/>
  <c r="AC28" i="2"/>
  <c r="AD29" i="2" s="1"/>
  <c r="AE30" i="2" s="1"/>
  <c r="U27" i="2"/>
  <c r="V27" i="2"/>
  <c r="W28" i="2" s="1"/>
  <c r="X29" i="2" s="1"/>
  <c r="N27" i="2"/>
  <c r="O27" i="2"/>
  <c r="P28" i="2" s="1"/>
  <c r="Q29" i="2" s="1"/>
  <c r="G27" i="2"/>
  <c r="H27" i="2"/>
  <c r="I28" i="2" s="1"/>
  <c r="J29" i="2" s="1"/>
  <c r="O27" i="1"/>
  <c r="F27" i="1"/>
  <c r="D28" i="1"/>
  <c r="Q28" i="1" s="1"/>
  <c r="P27" i="1"/>
  <c r="E28" i="1"/>
  <c r="R28" i="1" s="1"/>
  <c r="Q27" i="1"/>
  <c r="B28" i="1"/>
  <c r="C28" i="1"/>
  <c r="P28" i="1" s="1"/>
  <c r="AB29" i="2" l="1"/>
  <c r="AC29" i="2"/>
  <c r="AD30" i="2" s="1"/>
  <c r="AE31" i="2" s="1"/>
  <c r="U28" i="2"/>
  <c r="V28" i="2"/>
  <c r="W29" i="2" s="1"/>
  <c r="X30" i="2" s="1"/>
  <c r="N28" i="2"/>
  <c r="O28" i="2"/>
  <c r="P29" i="2" s="1"/>
  <c r="Q30" i="2" s="1"/>
  <c r="G28" i="2"/>
  <c r="H28" i="2"/>
  <c r="I29" i="2" s="1"/>
  <c r="J30" i="2" s="1"/>
  <c r="O28" i="1"/>
  <c r="F28" i="1"/>
  <c r="AB30" i="2" l="1"/>
  <c r="AC30" i="2"/>
  <c r="AD31" i="2" s="1"/>
  <c r="AE32" i="2" s="1"/>
  <c r="U29" i="2"/>
  <c r="V29" i="2"/>
  <c r="W30" i="2" s="1"/>
  <c r="X31" i="2" s="1"/>
  <c r="O29" i="2"/>
  <c r="P30" i="2" s="1"/>
  <c r="Q31" i="2" s="1"/>
  <c r="N29" i="2"/>
  <c r="G29" i="2"/>
  <c r="H29" i="2"/>
  <c r="I30" i="2" s="1"/>
  <c r="J31" i="2" s="1"/>
  <c r="AC31" i="2" l="1"/>
  <c r="AD32" i="2" s="1"/>
  <c r="AE33" i="2" s="1"/>
  <c r="AB31" i="2"/>
  <c r="U30" i="2"/>
  <c r="V30" i="2"/>
  <c r="W31" i="2" s="1"/>
  <c r="X32" i="2" s="1"/>
  <c r="N30" i="2"/>
  <c r="O30" i="2"/>
  <c r="P31" i="2" s="1"/>
  <c r="Q32" i="2" s="1"/>
  <c r="G30" i="2"/>
  <c r="H30" i="2"/>
  <c r="I31" i="2" s="1"/>
  <c r="J32" i="2" s="1"/>
  <c r="AB32" i="2" l="1"/>
  <c r="AC32" i="2"/>
  <c r="AD33" i="2" s="1"/>
  <c r="AE34" i="2" s="1"/>
  <c r="U31" i="2"/>
  <c r="V31" i="2"/>
  <c r="W32" i="2" s="1"/>
  <c r="X33" i="2" s="1"/>
  <c r="O31" i="2"/>
  <c r="P32" i="2" s="1"/>
  <c r="Q33" i="2" s="1"/>
  <c r="N31" i="2"/>
  <c r="G31" i="2"/>
  <c r="H31" i="2"/>
  <c r="I32" i="2" s="1"/>
  <c r="J33" i="2" s="1"/>
  <c r="AC33" i="2" l="1"/>
  <c r="AD34" i="2" s="1"/>
  <c r="AE35" i="2" s="1"/>
  <c r="AB33" i="2"/>
  <c r="U32" i="2"/>
  <c r="V32" i="2"/>
  <c r="W33" i="2" s="1"/>
  <c r="X34" i="2" s="1"/>
  <c r="N32" i="2"/>
  <c r="O32" i="2"/>
  <c r="P33" i="2" s="1"/>
  <c r="Q34" i="2" s="1"/>
  <c r="G32" i="2"/>
  <c r="H32" i="2"/>
  <c r="I33" i="2" s="1"/>
  <c r="J34" i="2" s="1"/>
  <c r="AB34" i="2" l="1"/>
  <c r="AC34" i="2"/>
  <c r="AD35" i="2" s="1"/>
  <c r="AE36" i="2" s="1"/>
  <c r="U33" i="2"/>
  <c r="V33" i="2"/>
  <c r="W34" i="2" s="1"/>
  <c r="X35" i="2" s="1"/>
  <c r="N33" i="2"/>
  <c r="O33" i="2"/>
  <c r="P34" i="2" s="1"/>
  <c r="Q35" i="2" s="1"/>
  <c r="G33" i="2"/>
  <c r="H33" i="2"/>
  <c r="I34" i="2" s="1"/>
  <c r="J35" i="2" s="1"/>
  <c r="AB35" i="2" l="1"/>
  <c r="AC35" i="2"/>
  <c r="AD36" i="2" s="1"/>
  <c r="AE37" i="2" s="1"/>
  <c r="U34" i="2"/>
  <c r="V34" i="2"/>
  <c r="W35" i="2" s="1"/>
  <c r="X36" i="2" s="1"/>
  <c r="N34" i="2"/>
  <c r="O34" i="2"/>
  <c r="P35" i="2" s="1"/>
  <c r="Q36" i="2" s="1"/>
  <c r="H34" i="2"/>
  <c r="I35" i="2" s="1"/>
  <c r="J36" i="2" s="1"/>
  <c r="G34" i="2"/>
  <c r="AC36" i="2" l="1"/>
  <c r="AD37" i="2" s="1"/>
  <c r="AE38" i="2" s="1"/>
  <c r="AB36" i="2"/>
  <c r="U35" i="2"/>
  <c r="V35" i="2"/>
  <c r="W36" i="2" s="1"/>
  <c r="X37" i="2" s="1"/>
  <c r="N35" i="2"/>
  <c r="O35" i="2"/>
  <c r="P36" i="2" s="1"/>
  <c r="Q37" i="2" s="1"/>
  <c r="G35" i="2"/>
  <c r="H35" i="2"/>
  <c r="I36" i="2" s="1"/>
  <c r="J37" i="2" s="1"/>
  <c r="AB37" i="2" l="1"/>
  <c r="AC37" i="2"/>
  <c r="AD38" i="2" s="1"/>
  <c r="AE39" i="2" s="1"/>
  <c r="U36" i="2"/>
  <c r="V36" i="2"/>
  <c r="W37" i="2" s="1"/>
  <c r="X38" i="2" s="1"/>
  <c r="N36" i="2"/>
  <c r="O36" i="2"/>
  <c r="P37" i="2" s="1"/>
  <c r="Q38" i="2" s="1"/>
  <c r="G36" i="2"/>
  <c r="H36" i="2"/>
  <c r="I37" i="2" s="1"/>
  <c r="J38" i="2" s="1"/>
  <c r="AB38" i="2" l="1"/>
  <c r="AC38" i="2"/>
  <c r="AD39" i="2" s="1"/>
  <c r="AE40" i="2" s="1"/>
  <c r="U37" i="2"/>
  <c r="V37" i="2"/>
  <c r="W38" i="2" s="1"/>
  <c r="X39" i="2" s="1"/>
  <c r="N37" i="2"/>
  <c r="O37" i="2"/>
  <c r="P38" i="2" s="1"/>
  <c r="Q39" i="2" s="1"/>
  <c r="G37" i="2"/>
  <c r="H37" i="2"/>
  <c r="I38" i="2" s="1"/>
  <c r="J39" i="2" s="1"/>
  <c r="AC39" i="2" l="1"/>
  <c r="AD40" i="2" s="1"/>
  <c r="AE41" i="2" s="1"/>
  <c r="AB39" i="2"/>
  <c r="U38" i="2"/>
  <c r="V38" i="2"/>
  <c r="W39" i="2" s="1"/>
  <c r="X40" i="2" s="1"/>
  <c r="O38" i="2"/>
  <c r="P39" i="2" s="1"/>
  <c r="Q40" i="2" s="1"/>
  <c r="N38" i="2"/>
  <c r="G38" i="2"/>
  <c r="H38" i="2"/>
  <c r="I39" i="2" s="1"/>
  <c r="J40" i="2" s="1"/>
  <c r="AC40" i="2" l="1"/>
  <c r="AD41" i="2" s="1"/>
  <c r="AE42" i="2" s="1"/>
  <c r="AB40" i="2"/>
  <c r="U39" i="2"/>
  <c r="V39" i="2"/>
  <c r="W40" i="2" s="1"/>
  <c r="X41" i="2" s="1"/>
  <c r="N39" i="2"/>
  <c r="O39" i="2"/>
  <c r="P40" i="2" s="1"/>
  <c r="Q41" i="2" s="1"/>
  <c r="G39" i="2"/>
  <c r="H39" i="2"/>
  <c r="I40" i="2" s="1"/>
  <c r="J41" i="2" s="1"/>
  <c r="AB41" i="2" l="1"/>
  <c r="AC41" i="2"/>
  <c r="AD42" i="2" s="1"/>
  <c r="AE43" i="2" s="1"/>
  <c r="U40" i="2"/>
  <c r="V40" i="2"/>
  <c r="W41" i="2" s="1"/>
  <c r="X42" i="2" s="1"/>
  <c r="O40" i="2"/>
  <c r="P41" i="2" s="1"/>
  <c r="Q42" i="2" s="1"/>
  <c r="N40" i="2"/>
  <c r="H40" i="2"/>
  <c r="I41" i="2" s="1"/>
  <c r="J42" i="2" s="1"/>
  <c r="G40" i="2"/>
  <c r="AC42" i="2" l="1"/>
  <c r="AD43" i="2" s="1"/>
  <c r="AE44" i="2" s="1"/>
  <c r="AB42" i="2"/>
  <c r="U41" i="2"/>
  <c r="V41" i="2"/>
  <c r="W42" i="2" s="1"/>
  <c r="X43" i="2" s="1"/>
  <c r="N41" i="2"/>
  <c r="O41" i="2"/>
  <c r="P42" i="2" s="1"/>
  <c r="Q43" i="2" s="1"/>
  <c r="G41" i="2"/>
  <c r="H41" i="2"/>
  <c r="I42" i="2" s="1"/>
  <c r="J43" i="2" s="1"/>
  <c r="AB43" i="2" l="1"/>
  <c r="AC43" i="2"/>
  <c r="AD44" i="2" s="1"/>
  <c r="AE45" i="2" s="1"/>
  <c r="U42" i="2"/>
  <c r="V42" i="2"/>
  <c r="W43" i="2" s="1"/>
  <c r="X44" i="2" s="1"/>
  <c r="N42" i="2"/>
  <c r="O42" i="2"/>
  <c r="P43" i="2" s="1"/>
  <c r="Q44" i="2" s="1"/>
  <c r="G42" i="2"/>
  <c r="H42" i="2"/>
  <c r="I43" i="2" s="1"/>
  <c r="J44" i="2" s="1"/>
  <c r="AB44" i="2" l="1"/>
  <c r="AC44" i="2"/>
  <c r="AD45" i="2" s="1"/>
  <c r="AE46" i="2" s="1"/>
  <c r="U43" i="2"/>
  <c r="V43" i="2"/>
  <c r="W44" i="2" s="1"/>
  <c r="X45" i="2" s="1"/>
  <c r="O43" i="2"/>
  <c r="P44" i="2" s="1"/>
  <c r="Q45" i="2" s="1"/>
  <c r="N43" i="2"/>
  <c r="G43" i="2"/>
  <c r="H43" i="2"/>
  <c r="I44" i="2" s="1"/>
  <c r="J45" i="2" s="1"/>
  <c r="AC45" i="2" l="1"/>
  <c r="AD46" i="2" s="1"/>
  <c r="AE47" i="2" s="1"/>
  <c r="AB45" i="2"/>
  <c r="U44" i="2"/>
  <c r="V44" i="2"/>
  <c r="W45" i="2" s="1"/>
  <c r="X46" i="2" s="1"/>
  <c r="O44" i="2"/>
  <c r="P45" i="2" s="1"/>
  <c r="Q46" i="2" s="1"/>
  <c r="N44" i="2"/>
  <c r="G44" i="2"/>
  <c r="H44" i="2"/>
  <c r="I45" i="2" s="1"/>
  <c r="J46" i="2" s="1"/>
  <c r="AC46" i="2" l="1"/>
  <c r="AD47" i="2" s="1"/>
  <c r="AE48" i="2" s="1"/>
  <c r="AB46" i="2"/>
  <c r="U45" i="2"/>
  <c r="V45" i="2"/>
  <c r="W46" i="2" s="1"/>
  <c r="X47" i="2" s="1"/>
  <c r="N45" i="2"/>
  <c r="O45" i="2"/>
  <c r="P46" i="2" s="1"/>
  <c r="Q47" i="2" s="1"/>
  <c r="G45" i="2"/>
  <c r="H45" i="2"/>
  <c r="I46" i="2" s="1"/>
  <c r="J47" i="2" s="1"/>
  <c r="AB47" i="2" l="1"/>
  <c r="AC47" i="2"/>
  <c r="AD48" i="2" s="1"/>
  <c r="AE49" i="2" s="1"/>
  <c r="U46" i="2"/>
  <c r="V46" i="2"/>
  <c r="W47" i="2" s="1"/>
  <c r="X48" i="2" s="1"/>
  <c r="N46" i="2"/>
  <c r="O46" i="2"/>
  <c r="P47" i="2" s="1"/>
  <c r="Q48" i="2" s="1"/>
  <c r="G46" i="2"/>
  <c r="H46" i="2"/>
  <c r="I47" i="2" s="1"/>
  <c r="J48" i="2" s="1"/>
  <c r="AC48" i="2" l="1"/>
  <c r="AD49" i="2" s="1"/>
  <c r="AE50" i="2" s="1"/>
  <c r="AB48" i="2"/>
  <c r="U47" i="2"/>
  <c r="V47" i="2"/>
  <c r="W48" i="2" s="1"/>
  <c r="X49" i="2" s="1"/>
  <c r="O47" i="2"/>
  <c r="P48" i="2" s="1"/>
  <c r="Q49" i="2" s="1"/>
  <c r="N47" i="2"/>
  <c r="G47" i="2"/>
  <c r="H47" i="2"/>
  <c r="I48" i="2" s="1"/>
  <c r="J49" i="2" s="1"/>
  <c r="AB49" i="2" l="1"/>
  <c r="AC49" i="2"/>
  <c r="AD50" i="2" s="1"/>
  <c r="AE51" i="2" s="1"/>
  <c r="U48" i="2"/>
  <c r="V48" i="2"/>
  <c r="W49" i="2" s="1"/>
  <c r="X50" i="2" s="1"/>
  <c r="N48" i="2"/>
  <c r="O48" i="2"/>
  <c r="P49" i="2" s="1"/>
  <c r="Q50" i="2" s="1"/>
  <c r="G48" i="2"/>
  <c r="H48" i="2"/>
  <c r="I49" i="2" s="1"/>
  <c r="J50" i="2" s="1"/>
  <c r="AB50" i="2" l="1"/>
  <c r="AC50" i="2"/>
  <c r="AD51" i="2" s="1"/>
  <c r="AE52" i="2" s="1"/>
  <c r="U49" i="2"/>
  <c r="V49" i="2"/>
  <c r="W50" i="2" s="1"/>
  <c r="X51" i="2" s="1"/>
  <c r="N49" i="2"/>
  <c r="O49" i="2"/>
  <c r="P50" i="2" s="1"/>
  <c r="Q51" i="2" s="1"/>
  <c r="G49" i="2"/>
  <c r="H49" i="2"/>
  <c r="I50" i="2" s="1"/>
  <c r="J51" i="2" s="1"/>
  <c r="AB51" i="2" l="1"/>
  <c r="AC51" i="2"/>
  <c r="AD52" i="2" s="1"/>
  <c r="AE53" i="2" s="1"/>
  <c r="U50" i="2"/>
  <c r="V50" i="2"/>
  <c r="W51" i="2" s="1"/>
  <c r="X52" i="2" s="1"/>
  <c r="N50" i="2"/>
  <c r="O50" i="2"/>
  <c r="P51" i="2" s="1"/>
  <c r="Q52" i="2" s="1"/>
  <c r="G50" i="2"/>
  <c r="H50" i="2"/>
  <c r="I51" i="2" s="1"/>
  <c r="J52" i="2" s="1"/>
  <c r="AC52" i="2" l="1"/>
  <c r="AD53" i="2" s="1"/>
  <c r="AB52" i="2"/>
  <c r="U51" i="2"/>
  <c r="V51" i="2"/>
  <c r="W52" i="2" s="1"/>
  <c r="X53" i="2" s="1"/>
  <c r="N51" i="2"/>
  <c r="O51" i="2"/>
  <c r="P52" i="2" s="1"/>
  <c r="Q53" i="2" s="1"/>
  <c r="G51" i="2"/>
  <c r="H51" i="2"/>
  <c r="I52" i="2" s="1"/>
  <c r="J53" i="2" s="1"/>
  <c r="AB53" i="2" l="1"/>
  <c r="AC53" i="2"/>
  <c r="U52" i="2"/>
  <c r="V52" i="2"/>
  <c r="W53" i="2" s="1"/>
  <c r="O52" i="2"/>
  <c r="P53" i="2" s="1"/>
  <c r="N52" i="2"/>
  <c r="H52" i="2"/>
  <c r="I53" i="2" s="1"/>
  <c r="G52" i="2"/>
  <c r="U53" i="2" l="1"/>
  <c r="V53" i="2"/>
  <c r="O53" i="2"/>
  <c r="N53" i="2"/>
  <c r="G53" i="2"/>
  <c r="H53" i="2"/>
</calcChain>
</file>

<file path=xl/sharedStrings.xml><?xml version="1.0" encoding="utf-8"?>
<sst xmlns="http://schemas.openxmlformats.org/spreadsheetml/2006/main" count="61" uniqueCount="37">
  <si>
    <t>Parts (b) and (c)</t>
  </si>
  <si>
    <t>Part (a) - Leslie Matrix</t>
  </si>
  <si>
    <t>Part (d)</t>
  </si>
  <si>
    <t>Time (t)</t>
  </si>
  <si>
    <r>
      <rPr>
        <sz val="11"/>
        <color rgb="FF000000"/>
        <rFont val="Calibri"/>
        <family val="2"/>
        <charset val="1"/>
      </rPr>
      <t>n</t>
    </r>
    <r>
      <rPr>
        <vertAlign val="subscript"/>
        <sz val="11"/>
        <color rgb="FF000000"/>
        <rFont val="Calibri"/>
        <family val="2"/>
        <charset val="1"/>
      </rPr>
      <t>1,t</t>
    </r>
  </si>
  <si>
    <r>
      <rPr>
        <sz val="11"/>
        <color rgb="FF000000"/>
        <rFont val="Calibri"/>
        <family val="2"/>
        <charset val="1"/>
      </rPr>
      <t>n</t>
    </r>
    <r>
      <rPr>
        <vertAlign val="subscript"/>
        <sz val="11"/>
        <color rgb="FF000000"/>
        <rFont val="Calibri"/>
        <family val="2"/>
        <charset val="1"/>
      </rPr>
      <t>2,t</t>
    </r>
  </si>
  <si>
    <r>
      <rPr>
        <sz val="11"/>
        <color rgb="FF000000"/>
        <rFont val="Calibri"/>
        <family val="2"/>
        <charset val="1"/>
      </rPr>
      <t>n</t>
    </r>
    <r>
      <rPr>
        <vertAlign val="subscript"/>
        <sz val="11"/>
        <color rgb="FF000000"/>
        <rFont val="Calibri"/>
        <family val="2"/>
        <charset val="1"/>
      </rPr>
      <t>3,t</t>
    </r>
  </si>
  <si>
    <r>
      <rPr>
        <sz val="11"/>
        <color rgb="FF000000"/>
        <rFont val="Calibri"/>
        <family val="2"/>
        <charset val="1"/>
      </rPr>
      <t>n</t>
    </r>
    <r>
      <rPr>
        <vertAlign val="subscript"/>
        <sz val="11"/>
        <color rgb="FF000000"/>
        <rFont val="Calibri"/>
        <family val="2"/>
        <charset val="1"/>
      </rPr>
      <t>4,t</t>
    </r>
  </si>
  <si>
    <r>
      <rPr>
        <sz val="11"/>
        <color rgb="FF000000"/>
        <rFont val="Calibri"/>
        <family val="2"/>
        <charset val="1"/>
      </rPr>
      <t>N</t>
    </r>
    <r>
      <rPr>
        <vertAlign val="subscript"/>
        <sz val="11"/>
        <color rgb="FF000000"/>
        <rFont val="Calibri"/>
        <family val="2"/>
        <charset val="1"/>
      </rPr>
      <t>t</t>
    </r>
  </si>
  <si>
    <t>Age class 1</t>
  </si>
  <si>
    <t>Age class 2</t>
  </si>
  <si>
    <t>Age class 3</t>
  </si>
  <si>
    <t>Age class 4</t>
  </si>
  <si>
    <t>lambda1</t>
  </si>
  <si>
    <t>lambda2</t>
  </si>
  <si>
    <t>lambda3</t>
  </si>
  <si>
    <t>lambda4</t>
  </si>
  <si>
    <t>lambda</t>
  </si>
  <si>
    <t>Asymptotic growth rate:</t>
  </si>
  <si>
    <t>Part (e) - Stable Age Distribution</t>
  </si>
  <si>
    <r>
      <rPr>
        <sz val="11"/>
        <color rgb="FF000000"/>
        <rFont val="Calibri"/>
        <family val="2"/>
        <charset val="1"/>
      </rPr>
      <t>c</t>
    </r>
    <r>
      <rPr>
        <vertAlign val="subscript"/>
        <sz val="11"/>
        <color rgb="FF000000"/>
        <rFont val="Calibri"/>
        <family val="2"/>
        <charset val="1"/>
      </rPr>
      <t>1</t>
    </r>
  </si>
  <si>
    <r>
      <rPr>
        <sz val="11"/>
        <color rgb="FF000000"/>
        <rFont val="Calibri"/>
        <family val="2"/>
        <charset val="1"/>
      </rPr>
      <t>c</t>
    </r>
    <r>
      <rPr>
        <vertAlign val="subscript"/>
        <sz val="11"/>
        <color rgb="FF000000"/>
        <rFont val="Calibri"/>
        <family val="2"/>
        <charset val="1"/>
      </rPr>
      <t>2</t>
    </r>
  </si>
  <si>
    <r>
      <rPr>
        <sz val="11"/>
        <color rgb="FF000000"/>
        <rFont val="Calibri"/>
        <family val="2"/>
        <charset val="1"/>
      </rPr>
      <t>c</t>
    </r>
    <r>
      <rPr>
        <vertAlign val="subscript"/>
        <sz val="11"/>
        <color rgb="FF000000"/>
        <rFont val="Calibri"/>
        <family val="2"/>
        <charset val="1"/>
      </rPr>
      <t>3</t>
    </r>
  </si>
  <si>
    <r>
      <rPr>
        <sz val="11"/>
        <color rgb="FF000000"/>
        <rFont val="Calibri"/>
        <family val="2"/>
        <charset val="1"/>
      </rPr>
      <t>c</t>
    </r>
    <r>
      <rPr>
        <vertAlign val="subscript"/>
        <sz val="11"/>
        <color rgb="FF000000"/>
        <rFont val="Calibri"/>
        <family val="2"/>
        <charset val="1"/>
      </rPr>
      <t>4</t>
    </r>
  </si>
  <si>
    <t>Projection 1</t>
  </si>
  <si>
    <t>Projection 2</t>
  </si>
  <si>
    <t>Projection 3</t>
  </si>
  <si>
    <t>Projection 4</t>
  </si>
  <si>
    <t>Leslie Matrix</t>
  </si>
  <si>
    <t>t</t>
  </si>
  <si>
    <t>Part a - Reproductive Value</t>
  </si>
  <si>
    <r>
      <rPr>
        <sz val="11"/>
        <color rgb="FF000000"/>
        <rFont val="Calibri"/>
        <family val="2"/>
        <charset val="1"/>
      </rPr>
      <t>RV</t>
    </r>
    <r>
      <rPr>
        <vertAlign val="subscript"/>
        <sz val="11"/>
        <color rgb="FF000000"/>
        <rFont val="Calibri"/>
        <family val="2"/>
        <charset val="1"/>
      </rPr>
      <t>1</t>
    </r>
  </si>
  <si>
    <r>
      <rPr>
        <sz val="11"/>
        <color rgb="FF000000"/>
        <rFont val="Calibri"/>
        <family val="2"/>
        <charset val="1"/>
      </rPr>
      <t>RV</t>
    </r>
    <r>
      <rPr>
        <vertAlign val="subscript"/>
        <sz val="11"/>
        <color rgb="FF000000"/>
        <rFont val="Calibri"/>
        <family val="2"/>
        <charset val="1"/>
      </rPr>
      <t>2</t>
    </r>
  </si>
  <si>
    <r>
      <rPr>
        <sz val="11"/>
        <color rgb="FF000000"/>
        <rFont val="Calibri"/>
        <family val="2"/>
        <charset val="1"/>
      </rPr>
      <t>RV</t>
    </r>
    <r>
      <rPr>
        <vertAlign val="subscript"/>
        <sz val="11"/>
        <color rgb="FF000000"/>
        <rFont val="Calibri"/>
        <family val="2"/>
        <charset val="1"/>
      </rPr>
      <t>3</t>
    </r>
  </si>
  <si>
    <r>
      <rPr>
        <sz val="11"/>
        <color rgb="FF000000"/>
        <rFont val="Calibri"/>
        <family val="2"/>
        <charset val="1"/>
      </rPr>
      <t>RV</t>
    </r>
    <r>
      <rPr>
        <vertAlign val="subscript"/>
        <sz val="11"/>
        <color rgb="FF000000"/>
        <rFont val="Calibri"/>
        <family val="2"/>
        <charset val="1"/>
      </rPr>
      <t>4</t>
    </r>
  </si>
  <si>
    <t>Part b</t>
  </si>
  <si>
    <t xml:space="preserve">If I was tasked with indetifying which age class within a pariticular species to reintroduce I would focus on reintroducing the the first age class. This age class has the highest reproductive value since the survival and fecundity are the highest for this group compared to the other age classes (RV, age 1= 1.00, RV, age2= 0.72, RV, age 3= 0.12, RV, age4 = 0.00). This is also partly do to the method in which the RV is calculated in which the first age class will always have a RV of 1, and since the other age classes start with an abundance of zero for some of the projections this compounds the issue thus making the first age class having the highest RV. Alternatively, if you compare the RV for exercise 1 in which the inital abundance values for each class was &gt;0 and the fecudnity (age 1= 0.00, age2= 1.00, age3=1.5, age4=1.2) was the highest for age class 2/3 with similar surival rates compared to exercise 2 this resulted in the second and third age classes having the highest RV values (RV,age 2= 1.47, RV, age3= 1.48) compared to the first age class (RV, age 1= 1.00) for exercise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</si>
</sst>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rgb="FF000000"/>
      <name val="Calibri"/>
      <family val="2"/>
      <charset val="1"/>
    </font>
    <font>
      <vertAlign val="subscript"/>
      <sz val="11"/>
      <color rgb="FF000000"/>
      <name val="Calibri"/>
      <family val="2"/>
      <charset val="1"/>
    </font>
    <font>
      <sz val="11"/>
      <name val="Calibri"/>
      <family val="2"/>
      <charset val="1"/>
    </font>
  </fonts>
  <fills count="3">
    <fill>
      <patternFill patternType="none"/>
    </fill>
    <fill>
      <patternFill patternType="gray125"/>
    </fill>
    <fill>
      <patternFill patternType="solid">
        <fgColor rgb="FF00B050"/>
        <bgColor rgb="FF008080"/>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xfId="0"/>
    <xf numFmtId="0" fontId="0" fillId="0" borderId="3" xfId="0" applyFont="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2" fillId="2" borderId="2" xfId="0" applyFont="1" applyFill="1" applyBorder="1"/>
    <xf numFmtId="0" fontId="0" fillId="0" borderId="0" xfId="0" applyBorder="1"/>
    <xf numFmtId="0" fontId="0" fillId="2" borderId="2" xfId="0"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2" fillId="2" borderId="0" xfId="0" applyFont="1" applyFill="1" applyBorder="1"/>
    <xf numFmtId="0" fontId="2" fillId="2" borderId="8" xfId="0" applyFont="1" applyFill="1" applyBorder="1"/>
    <xf numFmtId="0" fontId="2" fillId="2" borderId="9" xfId="0" applyFont="1" applyFill="1" applyBorder="1"/>
    <xf numFmtId="0" fontId="2" fillId="2" borderId="1" xfId="0" applyFont="1" applyFill="1" applyBorder="1"/>
    <xf numFmtId="0" fontId="2" fillId="2" borderId="10" xfId="0" applyFont="1" applyFill="1" applyBorder="1"/>
    <xf numFmtId="164" fontId="0" fillId="0" borderId="0" xfId="0" applyNumberFormat="1"/>
    <xf numFmtId="164" fontId="2" fillId="2" borderId="2"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n1,t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I'!$B$3:$B$28</c:f>
              <c:numCache>
                <c:formatCode>General</c:formatCode>
                <c:ptCount val="26"/>
                <c:pt idx="0">
                  <c:v>45</c:v>
                </c:pt>
                <c:pt idx="1">
                  <c:v>39.299999999999997</c:v>
                </c:pt>
                <c:pt idx="2">
                  <c:v>52.8</c:v>
                </c:pt>
                <c:pt idx="3">
                  <c:v>61.14</c:v>
                </c:pt>
                <c:pt idx="4">
                  <c:v>71.22</c:v>
                </c:pt>
                <c:pt idx="5">
                  <c:v>85.308000000000007</c:v>
                </c:pt>
                <c:pt idx="6">
                  <c:v>99.995999999999995</c:v>
                </c:pt>
                <c:pt idx="7">
                  <c:v>118.3152</c:v>
                </c:pt>
                <c:pt idx="8">
                  <c:v>139.72800000000001</c:v>
                </c:pt>
                <c:pt idx="9">
                  <c:v>164.88672000000003</c:v>
                </c:pt>
                <c:pt idx="10">
                  <c:v>194.77104</c:v>
                </c:pt>
                <c:pt idx="11">
                  <c:v>229.94400000000005</c:v>
                </c:pt>
                <c:pt idx="12">
                  <c:v>271.51622400000002</c:v>
                </c:pt>
                <c:pt idx="13">
                  <c:v>320.60423040000012</c:v>
                </c:pt>
                <c:pt idx="14">
                  <c:v>378.55190400000009</c:v>
                </c:pt>
                <c:pt idx="15">
                  <c:v>446.98639872000007</c:v>
                </c:pt>
                <c:pt idx="16">
                  <c:v>527.78600832000018</c:v>
                </c:pt>
                <c:pt idx="17">
                  <c:v>623.1927690240002</c:v>
                </c:pt>
                <c:pt idx="18">
                  <c:v>735.84687436800027</c:v>
                </c:pt>
                <c:pt idx="19">
                  <c:v>868.86418805760024</c:v>
                </c:pt>
                <c:pt idx="20">
                  <c:v>1025.9274819072004</c:v>
                </c:pt>
                <c:pt idx="21">
                  <c:v>1211.3826073497603</c:v>
                </c:pt>
                <c:pt idx="22">
                  <c:v>1430.3621232844805</c:v>
                </c:pt>
                <c:pt idx="23">
                  <c:v>1688.9262775910406</c:v>
                </c:pt>
                <c:pt idx="24">
                  <c:v>1994.2305608663046</c:v>
                </c:pt>
                <c:pt idx="25">
                  <c:v>2354.7242089254919</c:v>
                </c:pt>
              </c:numCache>
            </c:numRef>
          </c:yVal>
          <c:smooth val="0"/>
          <c:extLst>
            <c:ext xmlns:c16="http://schemas.microsoft.com/office/drawing/2014/chart" uri="{C3380CC4-5D6E-409C-BE32-E72D297353CC}">
              <c16:uniqueId val="{00000000-BA30-4E70-A277-45375DD0E58A}"/>
            </c:ext>
          </c:extLst>
        </c:ser>
        <c:ser>
          <c:idx val="1"/>
          <c:order val="1"/>
          <c:tx>
            <c:v>n2,t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I'!$C$3:$C$28</c:f>
              <c:numCache>
                <c:formatCode>General</c:formatCode>
                <c:ptCount val="26"/>
                <c:pt idx="0">
                  <c:v>18</c:v>
                </c:pt>
                <c:pt idx="1">
                  <c:v>36</c:v>
                </c:pt>
                <c:pt idx="2">
                  <c:v>31.439999999999998</c:v>
                </c:pt>
                <c:pt idx="3">
                  <c:v>42.24</c:v>
                </c:pt>
                <c:pt idx="4">
                  <c:v>48.912000000000006</c:v>
                </c:pt>
                <c:pt idx="5">
                  <c:v>56.975999999999999</c:v>
                </c:pt>
                <c:pt idx="6">
                  <c:v>68.246400000000008</c:v>
                </c:pt>
                <c:pt idx="7">
                  <c:v>79.996800000000007</c:v>
                </c:pt>
                <c:pt idx="8">
                  <c:v>94.652160000000009</c:v>
                </c:pt>
                <c:pt idx="9">
                  <c:v>111.78240000000001</c:v>
                </c:pt>
                <c:pt idx="10">
                  <c:v>131.90937600000004</c:v>
                </c:pt>
                <c:pt idx="11">
                  <c:v>155.81683200000001</c:v>
                </c:pt>
                <c:pt idx="12">
                  <c:v>183.95520000000005</c:v>
                </c:pt>
                <c:pt idx="13">
                  <c:v>217.21297920000004</c:v>
                </c:pt>
                <c:pt idx="14">
                  <c:v>256.48338432000008</c:v>
                </c:pt>
                <c:pt idx="15">
                  <c:v>302.8415232000001</c:v>
                </c:pt>
                <c:pt idx="16">
                  <c:v>357.58911897600007</c:v>
                </c:pt>
                <c:pt idx="17">
                  <c:v>422.22880665600019</c:v>
                </c:pt>
                <c:pt idx="18">
                  <c:v>498.55421521920016</c:v>
                </c:pt>
                <c:pt idx="19">
                  <c:v>588.67749949440019</c:v>
                </c:pt>
                <c:pt idx="20">
                  <c:v>695.09135044608024</c:v>
                </c:pt>
                <c:pt idx="21">
                  <c:v>820.74198552576036</c:v>
                </c:pt>
                <c:pt idx="22">
                  <c:v>969.10608587980823</c:v>
                </c:pt>
                <c:pt idx="23">
                  <c:v>1144.2896986275844</c:v>
                </c:pt>
                <c:pt idx="24">
                  <c:v>1351.1410220728326</c:v>
                </c:pt>
                <c:pt idx="25">
                  <c:v>1595.3844486930439</c:v>
                </c:pt>
              </c:numCache>
            </c:numRef>
          </c:yVal>
          <c:smooth val="0"/>
          <c:extLst>
            <c:ext xmlns:c16="http://schemas.microsoft.com/office/drawing/2014/chart" uri="{C3380CC4-5D6E-409C-BE32-E72D297353CC}">
              <c16:uniqueId val="{00000001-BA30-4E70-A277-45375DD0E58A}"/>
            </c:ext>
          </c:extLst>
        </c:ser>
        <c:ser>
          <c:idx val="2"/>
          <c:order val="2"/>
          <c:tx>
            <c:v>n3,t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I'!$D$3:$D$28</c:f>
              <c:numCache>
                <c:formatCode>General</c:formatCode>
                <c:ptCount val="26"/>
                <c:pt idx="0">
                  <c:v>11</c:v>
                </c:pt>
                <c:pt idx="1">
                  <c:v>9</c:v>
                </c:pt>
                <c:pt idx="2">
                  <c:v>18</c:v>
                </c:pt>
                <c:pt idx="3">
                  <c:v>15.719999999999999</c:v>
                </c:pt>
                <c:pt idx="4">
                  <c:v>21.12</c:v>
                </c:pt>
                <c:pt idx="5">
                  <c:v>24.456000000000003</c:v>
                </c:pt>
                <c:pt idx="6">
                  <c:v>28.488</c:v>
                </c:pt>
                <c:pt idx="7">
                  <c:v>34.123200000000004</c:v>
                </c:pt>
                <c:pt idx="8">
                  <c:v>39.998400000000004</c:v>
                </c:pt>
                <c:pt idx="9">
                  <c:v>47.326080000000005</c:v>
                </c:pt>
                <c:pt idx="10">
                  <c:v>55.891200000000005</c:v>
                </c:pt>
                <c:pt idx="11">
                  <c:v>65.954688000000019</c:v>
                </c:pt>
                <c:pt idx="12">
                  <c:v>77.908416000000003</c:v>
                </c:pt>
                <c:pt idx="13">
                  <c:v>91.977600000000024</c:v>
                </c:pt>
                <c:pt idx="14">
                  <c:v>108.60648960000002</c:v>
                </c:pt>
                <c:pt idx="15">
                  <c:v>128.24169216000004</c:v>
                </c:pt>
                <c:pt idx="16">
                  <c:v>151.42076160000005</c:v>
                </c:pt>
                <c:pt idx="17">
                  <c:v>178.79455948800003</c:v>
                </c:pt>
                <c:pt idx="18">
                  <c:v>211.11440332800009</c:v>
                </c:pt>
                <c:pt idx="19">
                  <c:v>249.27710760960008</c:v>
                </c:pt>
                <c:pt idx="20">
                  <c:v>294.3387497472001</c:v>
                </c:pt>
                <c:pt idx="21">
                  <c:v>347.54567522304012</c:v>
                </c:pt>
                <c:pt idx="22">
                  <c:v>410.37099276288018</c:v>
                </c:pt>
                <c:pt idx="23">
                  <c:v>484.55304293990412</c:v>
                </c:pt>
                <c:pt idx="24">
                  <c:v>572.14484931379218</c:v>
                </c:pt>
                <c:pt idx="25">
                  <c:v>675.57051103641629</c:v>
                </c:pt>
              </c:numCache>
            </c:numRef>
          </c:yVal>
          <c:smooth val="0"/>
          <c:extLst>
            <c:ext xmlns:c16="http://schemas.microsoft.com/office/drawing/2014/chart" uri="{C3380CC4-5D6E-409C-BE32-E72D297353CC}">
              <c16:uniqueId val="{00000002-BA30-4E70-A277-45375DD0E58A}"/>
            </c:ext>
          </c:extLst>
        </c:ser>
        <c:ser>
          <c:idx val="3"/>
          <c:order val="3"/>
          <c:tx>
            <c:v>n4,t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I'!$E$3:$E$28</c:f>
              <c:numCache>
                <c:formatCode>General</c:formatCode>
                <c:ptCount val="26"/>
                <c:pt idx="0">
                  <c:v>4</c:v>
                </c:pt>
                <c:pt idx="1">
                  <c:v>2.75</c:v>
                </c:pt>
                <c:pt idx="2">
                  <c:v>2.25</c:v>
                </c:pt>
                <c:pt idx="3">
                  <c:v>4.5</c:v>
                </c:pt>
                <c:pt idx="4">
                  <c:v>3.9299999999999997</c:v>
                </c:pt>
                <c:pt idx="5">
                  <c:v>5.28</c:v>
                </c:pt>
                <c:pt idx="6">
                  <c:v>6.1140000000000008</c:v>
                </c:pt>
                <c:pt idx="7">
                  <c:v>7.1219999999999999</c:v>
                </c:pt>
                <c:pt idx="8">
                  <c:v>8.530800000000001</c:v>
                </c:pt>
                <c:pt idx="9">
                  <c:v>9.9996000000000009</c:v>
                </c:pt>
                <c:pt idx="10">
                  <c:v>11.831520000000001</c:v>
                </c:pt>
                <c:pt idx="11">
                  <c:v>13.972800000000001</c:v>
                </c:pt>
                <c:pt idx="12">
                  <c:v>16.488672000000005</c:v>
                </c:pt>
                <c:pt idx="13">
                  <c:v>19.477104000000001</c:v>
                </c:pt>
                <c:pt idx="14">
                  <c:v>22.994400000000006</c:v>
                </c:pt>
                <c:pt idx="15">
                  <c:v>27.151622400000004</c:v>
                </c:pt>
                <c:pt idx="16">
                  <c:v>32.060423040000011</c:v>
                </c:pt>
                <c:pt idx="17">
                  <c:v>37.855190400000012</c:v>
                </c:pt>
                <c:pt idx="18">
                  <c:v>44.698639872000008</c:v>
                </c:pt>
                <c:pt idx="19">
                  <c:v>52.778600832000024</c:v>
                </c:pt>
                <c:pt idx="20">
                  <c:v>62.31927690240002</c:v>
                </c:pt>
                <c:pt idx="21">
                  <c:v>73.584687436800024</c:v>
                </c:pt>
                <c:pt idx="22">
                  <c:v>86.88641880576003</c:v>
                </c:pt>
                <c:pt idx="23">
                  <c:v>102.59274819072004</c:v>
                </c:pt>
                <c:pt idx="24">
                  <c:v>121.13826073497603</c:v>
                </c:pt>
                <c:pt idx="25">
                  <c:v>143.03621232844804</c:v>
                </c:pt>
              </c:numCache>
            </c:numRef>
          </c:yVal>
          <c:smooth val="0"/>
          <c:extLst>
            <c:ext xmlns:c16="http://schemas.microsoft.com/office/drawing/2014/chart" uri="{C3380CC4-5D6E-409C-BE32-E72D297353CC}">
              <c16:uniqueId val="{00000003-BA30-4E70-A277-45375DD0E58A}"/>
            </c:ext>
          </c:extLst>
        </c:ser>
        <c:ser>
          <c:idx val="4"/>
          <c:order val="4"/>
          <c:tx>
            <c:v>Nt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I'!$F$3:$F$28</c:f>
              <c:numCache>
                <c:formatCode>General</c:formatCode>
                <c:ptCount val="26"/>
                <c:pt idx="0">
                  <c:v>78</c:v>
                </c:pt>
                <c:pt idx="1">
                  <c:v>87.05</c:v>
                </c:pt>
                <c:pt idx="2">
                  <c:v>104.49</c:v>
                </c:pt>
                <c:pt idx="3">
                  <c:v>123.6</c:v>
                </c:pt>
                <c:pt idx="4">
                  <c:v>145.18200000000002</c:v>
                </c:pt>
                <c:pt idx="5">
                  <c:v>172.02</c:v>
                </c:pt>
                <c:pt idx="6">
                  <c:v>202.84440000000001</c:v>
                </c:pt>
                <c:pt idx="7">
                  <c:v>239.55720000000002</c:v>
                </c:pt>
                <c:pt idx="8">
                  <c:v>282.90935999999999</c:v>
                </c:pt>
                <c:pt idx="9">
                  <c:v>333.9948</c:v>
                </c:pt>
                <c:pt idx="10">
                  <c:v>394.40313600000007</c:v>
                </c:pt>
                <c:pt idx="11">
                  <c:v>465.68832000000009</c:v>
                </c:pt>
                <c:pt idx="12">
                  <c:v>549.86851200000001</c:v>
                </c:pt>
                <c:pt idx="13">
                  <c:v>649.27191360000029</c:v>
                </c:pt>
                <c:pt idx="14">
                  <c:v>766.63617792000025</c:v>
                </c:pt>
                <c:pt idx="15">
                  <c:v>905.22123648000013</c:v>
                </c:pt>
                <c:pt idx="16">
                  <c:v>1068.8563119360003</c:v>
                </c:pt>
                <c:pt idx="17">
                  <c:v>1262.0713255680005</c:v>
                </c:pt>
                <c:pt idx="18">
                  <c:v>1490.2141327872005</c:v>
                </c:pt>
                <c:pt idx="19">
                  <c:v>1759.5973959936005</c:v>
                </c:pt>
                <c:pt idx="20">
                  <c:v>2077.676859002881</c:v>
                </c:pt>
                <c:pt idx="21">
                  <c:v>2453.2549555353608</c:v>
                </c:pt>
                <c:pt idx="22">
                  <c:v>2896.7256207329292</c:v>
                </c:pt>
                <c:pt idx="23">
                  <c:v>3420.361767349249</c:v>
                </c:pt>
                <c:pt idx="24">
                  <c:v>4038.6546929879055</c:v>
                </c:pt>
                <c:pt idx="25">
                  <c:v>4768.7153809833999</c:v>
                </c:pt>
              </c:numCache>
            </c:numRef>
          </c:yVal>
          <c:smooth val="0"/>
          <c:extLst>
            <c:ext xmlns:c16="http://schemas.microsoft.com/office/drawing/2014/chart" uri="{C3380CC4-5D6E-409C-BE32-E72D297353CC}">
              <c16:uniqueId val="{00000004-BA30-4E70-A277-45375DD0E58A}"/>
            </c:ext>
          </c:extLst>
        </c:ser>
        <c:dLbls>
          <c:showLegendKey val="0"/>
          <c:showVal val="0"/>
          <c:showCatName val="0"/>
          <c:showSerName val="0"/>
          <c:showPercent val="0"/>
          <c:showBubbleSize val="0"/>
        </c:dLbls>
        <c:axId val="1841716351"/>
        <c:axId val="1996585135"/>
      </c:scatterChart>
      <c:valAx>
        <c:axId val="184171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85135"/>
        <c:crosses val="autoZero"/>
        <c:crossBetween val="midCat"/>
      </c:valAx>
      <c:valAx>
        <c:axId val="19965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16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n1,t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I'!$B$3:$B$28</c:f>
              <c:numCache>
                <c:formatCode>General</c:formatCode>
                <c:ptCount val="26"/>
                <c:pt idx="0">
                  <c:v>45</c:v>
                </c:pt>
                <c:pt idx="1">
                  <c:v>39.299999999999997</c:v>
                </c:pt>
                <c:pt idx="2">
                  <c:v>52.8</c:v>
                </c:pt>
                <c:pt idx="3">
                  <c:v>61.14</c:v>
                </c:pt>
                <c:pt idx="4">
                  <c:v>71.22</c:v>
                </c:pt>
                <c:pt idx="5">
                  <c:v>85.308000000000007</c:v>
                </c:pt>
                <c:pt idx="6">
                  <c:v>99.995999999999995</c:v>
                </c:pt>
                <c:pt idx="7">
                  <c:v>118.3152</c:v>
                </c:pt>
                <c:pt idx="8">
                  <c:v>139.72800000000001</c:v>
                </c:pt>
                <c:pt idx="9">
                  <c:v>164.88672000000003</c:v>
                </c:pt>
                <c:pt idx="10">
                  <c:v>194.77104</c:v>
                </c:pt>
                <c:pt idx="11">
                  <c:v>229.94400000000005</c:v>
                </c:pt>
                <c:pt idx="12">
                  <c:v>271.51622400000002</c:v>
                </c:pt>
                <c:pt idx="13">
                  <c:v>320.60423040000012</c:v>
                </c:pt>
                <c:pt idx="14">
                  <c:v>378.55190400000009</c:v>
                </c:pt>
                <c:pt idx="15">
                  <c:v>446.98639872000007</c:v>
                </c:pt>
                <c:pt idx="16">
                  <c:v>527.78600832000018</c:v>
                </c:pt>
                <c:pt idx="17">
                  <c:v>623.1927690240002</c:v>
                </c:pt>
                <c:pt idx="18">
                  <c:v>735.84687436800027</c:v>
                </c:pt>
                <c:pt idx="19">
                  <c:v>868.86418805760024</c:v>
                </c:pt>
                <c:pt idx="20">
                  <c:v>1025.9274819072004</c:v>
                </c:pt>
                <c:pt idx="21">
                  <c:v>1211.3826073497603</c:v>
                </c:pt>
                <c:pt idx="22">
                  <c:v>1430.3621232844805</c:v>
                </c:pt>
                <c:pt idx="23">
                  <c:v>1688.9262775910406</c:v>
                </c:pt>
                <c:pt idx="24">
                  <c:v>1994.2305608663046</c:v>
                </c:pt>
                <c:pt idx="25">
                  <c:v>2354.7242089254919</c:v>
                </c:pt>
              </c:numCache>
            </c:numRef>
          </c:yVal>
          <c:smooth val="0"/>
          <c:extLst>
            <c:ext xmlns:c16="http://schemas.microsoft.com/office/drawing/2014/chart" uri="{C3380CC4-5D6E-409C-BE32-E72D297353CC}">
              <c16:uniqueId val="{00000000-ECF1-4083-B87C-043B3733CB46}"/>
            </c:ext>
          </c:extLst>
        </c:ser>
        <c:ser>
          <c:idx val="1"/>
          <c:order val="1"/>
          <c:tx>
            <c:v>n2,t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I'!$C$3:$C$28</c:f>
              <c:numCache>
                <c:formatCode>General</c:formatCode>
                <c:ptCount val="26"/>
                <c:pt idx="0">
                  <c:v>18</c:v>
                </c:pt>
                <c:pt idx="1">
                  <c:v>36</c:v>
                </c:pt>
                <c:pt idx="2">
                  <c:v>31.439999999999998</c:v>
                </c:pt>
                <c:pt idx="3">
                  <c:v>42.24</c:v>
                </c:pt>
                <c:pt idx="4">
                  <c:v>48.912000000000006</c:v>
                </c:pt>
                <c:pt idx="5">
                  <c:v>56.975999999999999</c:v>
                </c:pt>
                <c:pt idx="6">
                  <c:v>68.246400000000008</c:v>
                </c:pt>
                <c:pt idx="7">
                  <c:v>79.996800000000007</c:v>
                </c:pt>
                <c:pt idx="8">
                  <c:v>94.652160000000009</c:v>
                </c:pt>
                <c:pt idx="9">
                  <c:v>111.78240000000001</c:v>
                </c:pt>
                <c:pt idx="10">
                  <c:v>131.90937600000004</c:v>
                </c:pt>
                <c:pt idx="11">
                  <c:v>155.81683200000001</c:v>
                </c:pt>
                <c:pt idx="12">
                  <c:v>183.95520000000005</c:v>
                </c:pt>
                <c:pt idx="13">
                  <c:v>217.21297920000004</c:v>
                </c:pt>
                <c:pt idx="14">
                  <c:v>256.48338432000008</c:v>
                </c:pt>
                <c:pt idx="15">
                  <c:v>302.8415232000001</c:v>
                </c:pt>
                <c:pt idx="16">
                  <c:v>357.58911897600007</c:v>
                </c:pt>
                <c:pt idx="17">
                  <c:v>422.22880665600019</c:v>
                </c:pt>
                <c:pt idx="18">
                  <c:v>498.55421521920016</c:v>
                </c:pt>
                <c:pt idx="19">
                  <c:v>588.67749949440019</c:v>
                </c:pt>
                <c:pt idx="20">
                  <c:v>695.09135044608024</c:v>
                </c:pt>
                <c:pt idx="21">
                  <c:v>820.74198552576036</c:v>
                </c:pt>
                <c:pt idx="22">
                  <c:v>969.10608587980823</c:v>
                </c:pt>
                <c:pt idx="23">
                  <c:v>1144.2896986275844</c:v>
                </c:pt>
                <c:pt idx="24">
                  <c:v>1351.1410220728326</c:v>
                </c:pt>
                <c:pt idx="25">
                  <c:v>1595.3844486930439</c:v>
                </c:pt>
              </c:numCache>
            </c:numRef>
          </c:yVal>
          <c:smooth val="0"/>
          <c:extLst>
            <c:ext xmlns:c16="http://schemas.microsoft.com/office/drawing/2014/chart" uri="{C3380CC4-5D6E-409C-BE32-E72D297353CC}">
              <c16:uniqueId val="{00000001-ECF1-4083-B87C-043B3733CB46}"/>
            </c:ext>
          </c:extLst>
        </c:ser>
        <c:ser>
          <c:idx val="2"/>
          <c:order val="2"/>
          <c:tx>
            <c:v>n3,t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I'!$D$3:$D$28</c:f>
              <c:numCache>
                <c:formatCode>General</c:formatCode>
                <c:ptCount val="26"/>
                <c:pt idx="0">
                  <c:v>11</c:v>
                </c:pt>
                <c:pt idx="1">
                  <c:v>9</c:v>
                </c:pt>
                <c:pt idx="2">
                  <c:v>18</c:v>
                </c:pt>
                <c:pt idx="3">
                  <c:v>15.719999999999999</c:v>
                </c:pt>
                <c:pt idx="4">
                  <c:v>21.12</c:v>
                </c:pt>
                <c:pt idx="5">
                  <c:v>24.456000000000003</c:v>
                </c:pt>
                <c:pt idx="6">
                  <c:v>28.488</c:v>
                </c:pt>
                <c:pt idx="7">
                  <c:v>34.123200000000004</c:v>
                </c:pt>
                <c:pt idx="8">
                  <c:v>39.998400000000004</c:v>
                </c:pt>
                <c:pt idx="9">
                  <c:v>47.326080000000005</c:v>
                </c:pt>
                <c:pt idx="10">
                  <c:v>55.891200000000005</c:v>
                </c:pt>
                <c:pt idx="11">
                  <c:v>65.954688000000019</c:v>
                </c:pt>
                <c:pt idx="12">
                  <c:v>77.908416000000003</c:v>
                </c:pt>
                <c:pt idx="13">
                  <c:v>91.977600000000024</c:v>
                </c:pt>
                <c:pt idx="14">
                  <c:v>108.60648960000002</c:v>
                </c:pt>
                <c:pt idx="15">
                  <c:v>128.24169216000004</c:v>
                </c:pt>
                <c:pt idx="16">
                  <c:v>151.42076160000005</c:v>
                </c:pt>
                <c:pt idx="17">
                  <c:v>178.79455948800003</c:v>
                </c:pt>
                <c:pt idx="18">
                  <c:v>211.11440332800009</c:v>
                </c:pt>
                <c:pt idx="19">
                  <c:v>249.27710760960008</c:v>
                </c:pt>
                <c:pt idx="20">
                  <c:v>294.3387497472001</c:v>
                </c:pt>
                <c:pt idx="21">
                  <c:v>347.54567522304012</c:v>
                </c:pt>
                <c:pt idx="22">
                  <c:v>410.37099276288018</c:v>
                </c:pt>
                <c:pt idx="23">
                  <c:v>484.55304293990412</c:v>
                </c:pt>
                <c:pt idx="24">
                  <c:v>572.14484931379218</c:v>
                </c:pt>
                <c:pt idx="25">
                  <c:v>675.57051103641629</c:v>
                </c:pt>
              </c:numCache>
            </c:numRef>
          </c:yVal>
          <c:smooth val="0"/>
          <c:extLst>
            <c:ext xmlns:c16="http://schemas.microsoft.com/office/drawing/2014/chart" uri="{C3380CC4-5D6E-409C-BE32-E72D297353CC}">
              <c16:uniqueId val="{00000002-ECF1-4083-B87C-043B3733CB46}"/>
            </c:ext>
          </c:extLst>
        </c:ser>
        <c:ser>
          <c:idx val="3"/>
          <c:order val="3"/>
          <c:tx>
            <c:v>n4,t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I'!$E$3:$E$28</c:f>
              <c:numCache>
                <c:formatCode>General</c:formatCode>
                <c:ptCount val="26"/>
                <c:pt idx="0">
                  <c:v>4</c:v>
                </c:pt>
                <c:pt idx="1">
                  <c:v>2.75</c:v>
                </c:pt>
                <c:pt idx="2">
                  <c:v>2.25</c:v>
                </c:pt>
                <c:pt idx="3">
                  <c:v>4.5</c:v>
                </c:pt>
                <c:pt idx="4">
                  <c:v>3.9299999999999997</c:v>
                </c:pt>
                <c:pt idx="5">
                  <c:v>5.28</c:v>
                </c:pt>
                <c:pt idx="6">
                  <c:v>6.1140000000000008</c:v>
                </c:pt>
                <c:pt idx="7">
                  <c:v>7.1219999999999999</c:v>
                </c:pt>
                <c:pt idx="8">
                  <c:v>8.530800000000001</c:v>
                </c:pt>
                <c:pt idx="9">
                  <c:v>9.9996000000000009</c:v>
                </c:pt>
                <c:pt idx="10">
                  <c:v>11.831520000000001</c:v>
                </c:pt>
                <c:pt idx="11">
                  <c:v>13.972800000000001</c:v>
                </c:pt>
                <c:pt idx="12">
                  <c:v>16.488672000000005</c:v>
                </c:pt>
                <c:pt idx="13">
                  <c:v>19.477104000000001</c:v>
                </c:pt>
                <c:pt idx="14">
                  <c:v>22.994400000000006</c:v>
                </c:pt>
                <c:pt idx="15">
                  <c:v>27.151622400000004</c:v>
                </c:pt>
                <c:pt idx="16">
                  <c:v>32.060423040000011</c:v>
                </c:pt>
                <c:pt idx="17">
                  <c:v>37.855190400000012</c:v>
                </c:pt>
                <c:pt idx="18">
                  <c:v>44.698639872000008</c:v>
                </c:pt>
                <c:pt idx="19">
                  <c:v>52.778600832000024</c:v>
                </c:pt>
                <c:pt idx="20">
                  <c:v>62.31927690240002</c:v>
                </c:pt>
                <c:pt idx="21">
                  <c:v>73.584687436800024</c:v>
                </c:pt>
                <c:pt idx="22">
                  <c:v>86.88641880576003</c:v>
                </c:pt>
                <c:pt idx="23">
                  <c:v>102.59274819072004</c:v>
                </c:pt>
                <c:pt idx="24">
                  <c:v>121.13826073497603</c:v>
                </c:pt>
                <c:pt idx="25">
                  <c:v>143.03621232844804</c:v>
                </c:pt>
              </c:numCache>
            </c:numRef>
          </c:yVal>
          <c:smooth val="0"/>
          <c:extLst>
            <c:ext xmlns:c16="http://schemas.microsoft.com/office/drawing/2014/chart" uri="{C3380CC4-5D6E-409C-BE32-E72D297353CC}">
              <c16:uniqueId val="{00000003-ECF1-4083-B87C-043B3733CB46}"/>
            </c:ext>
          </c:extLst>
        </c:ser>
        <c:ser>
          <c:idx val="4"/>
          <c:order val="4"/>
          <c:tx>
            <c:v>Nt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I'!$F$3:$F$28</c:f>
              <c:numCache>
                <c:formatCode>General</c:formatCode>
                <c:ptCount val="26"/>
                <c:pt idx="0">
                  <c:v>78</c:v>
                </c:pt>
                <c:pt idx="1">
                  <c:v>87.05</c:v>
                </c:pt>
                <c:pt idx="2">
                  <c:v>104.49</c:v>
                </c:pt>
                <c:pt idx="3">
                  <c:v>123.6</c:v>
                </c:pt>
                <c:pt idx="4">
                  <c:v>145.18200000000002</c:v>
                </c:pt>
                <c:pt idx="5">
                  <c:v>172.02</c:v>
                </c:pt>
                <c:pt idx="6">
                  <c:v>202.84440000000001</c:v>
                </c:pt>
                <c:pt idx="7">
                  <c:v>239.55720000000002</c:v>
                </c:pt>
                <c:pt idx="8">
                  <c:v>282.90935999999999</c:v>
                </c:pt>
                <c:pt idx="9">
                  <c:v>333.9948</c:v>
                </c:pt>
                <c:pt idx="10">
                  <c:v>394.40313600000007</c:v>
                </c:pt>
                <c:pt idx="11">
                  <c:v>465.68832000000009</c:v>
                </c:pt>
                <c:pt idx="12">
                  <c:v>549.86851200000001</c:v>
                </c:pt>
                <c:pt idx="13">
                  <c:v>649.27191360000029</c:v>
                </c:pt>
                <c:pt idx="14">
                  <c:v>766.63617792000025</c:v>
                </c:pt>
                <c:pt idx="15">
                  <c:v>905.22123648000013</c:v>
                </c:pt>
                <c:pt idx="16">
                  <c:v>1068.8563119360003</c:v>
                </c:pt>
                <c:pt idx="17">
                  <c:v>1262.0713255680005</c:v>
                </c:pt>
                <c:pt idx="18">
                  <c:v>1490.2141327872005</c:v>
                </c:pt>
                <c:pt idx="19">
                  <c:v>1759.5973959936005</c:v>
                </c:pt>
                <c:pt idx="20">
                  <c:v>2077.676859002881</c:v>
                </c:pt>
                <c:pt idx="21">
                  <c:v>2453.2549555353608</c:v>
                </c:pt>
                <c:pt idx="22">
                  <c:v>2896.7256207329292</c:v>
                </c:pt>
                <c:pt idx="23">
                  <c:v>3420.361767349249</c:v>
                </c:pt>
                <c:pt idx="24">
                  <c:v>4038.6546929879055</c:v>
                </c:pt>
                <c:pt idx="25">
                  <c:v>4768.7153809833999</c:v>
                </c:pt>
              </c:numCache>
            </c:numRef>
          </c:yVal>
          <c:smooth val="0"/>
          <c:extLst>
            <c:ext xmlns:c16="http://schemas.microsoft.com/office/drawing/2014/chart" uri="{C3380CC4-5D6E-409C-BE32-E72D297353CC}">
              <c16:uniqueId val="{00000006-ECF1-4083-B87C-043B3733CB46}"/>
            </c:ext>
          </c:extLst>
        </c:ser>
        <c:dLbls>
          <c:showLegendKey val="0"/>
          <c:showVal val="0"/>
          <c:showCatName val="0"/>
          <c:showSerName val="0"/>
          <c:showPercent val="0"/>
          <c:showBubbleSize val="0"/>
        </c:dLbls>
        <c:axId val="1841716351"/>
        <c:axId val="1996585135"/>
      </c:scatterChart>
      <c:valAx>
        <c:axId val="184171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85135"/>
        <c:crosses val="autoZero"/>
        <c:crossBetween val="midCat"/>
      </c:valAx>
      <c:valAx>
        <c:axId val="199658513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16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Lambda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I'!$O$3:$O$28</c:f>
              <c:numCache>
                <c:formatCode>0.0000</c:formatCode>
                <c:ptCount val="26"/>
                <c:pt idx="1">
                  <c:v>0.87333333333333329</c:v>
                </c:pt>
                <c:pt idx="2">
                  <c:v>1.3435114503816794</c:v>
                </c:pt>
                <c:pt idx="3">
                  <c:v>1.1579545454545455</c:v>
                </c:pt>
                <c:pt idx="4">
                  <c:v>1.1648675171736997</c:v>
                </c:pt>
                <c:pt idx="5">
                  <c:v>1.197809604043808</c:v>
                </c:pt>
                <c:pt idx="6">
                  <c:v>1.1721761147840764</c:v>
                </c:pt>
                <c:pt idx="7">
                  <c:v>1.183199327973119</c:v>
                </c:pt>
                <c:pt idx="8">
                  <c:v>1.1809809728589395</c:v>
                </c:pt>
                <c:pt idx="9">
                  <c:v>1.1800549639299212</c:v>
                </c:pt>
                <c:pt idx="10">
                  <c:v>1.1812415214518184</c:v>
                </c:pt>
                <c:pt idx="11">
                  <c:v>1.1805861898154881</c:v>
                </c:pt>
                <c:pt idx="12">
                  <c:v>1.1807928191211772</c:v>
                </c:pt>
                <c:pt idx="13">
                  <c:v>1.1807921665852281</c:v>
                </c:pt>
                <c:pt idx="14">
                  <c:v>1.180745193311086</c:v>
                </c:pt>
                <c:pt idx="15">
                  <c:v>1.180779687004295</c:v>
                </c:pt>
                <c:pt idx="16">
                  <c:v>1.1807652533307045</c:v>
                </c:pt>
                <c:pt idx="17">
                  <c:v>1.1807678854687529</c:v>
                </c:pt>
                <c:pt idx="18">
                  <c:v>1.1807692754850652</c:v>
                </c:pt>
                <c:pt idx="19">
                  <c:v>1.1807676546888171</c:v>
                </c:pt>
                <c:pt idx="20">
                  <c:v>1.1807685205678979</c:v>
                </c:pt>
                <c:pt idx="21">
                  <c:v>1.1807682596608082</c:v>
                </c:pt>
                <c:pt idx="22">
                  <c:v>1.1807682515879929</c:v>
                </c:pt>
                <c:pt idx="23">
                  <c:v>1.1807683174054064</c:v>
                </c:pt>
                <c:pt idx="24">
                  <c:v>1.1807682711353911</c:v>
                </c:pt>
                <c:pt idx="25">
                  <c:v>1.1807682898523966</c:v>
                </c:pt>
              </c:numCache>
            </c:numRef>
          </c:yVal>
          <c:smooth val="0"/>
          <c:extLst>
            <c:ext xmlns:c16="http://schemas.microsoft.com/office/drawing/2014/chart" uri="{C3380CC4-5D6E-409C-BE32-E72D297353CC}">
              <c16:uniqueId val="{00000000-7685-49BB-8F12-CD2905D2CE32}"/>
            </c:ext>
          </c:extLst>
        </c:ser>
        <c:ser>
          <c:idx val="1"/>
          <c:order val="1"/>
          <c:tx>
            <c:v>Lambda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I'!$P$3:$P$28</c:f>
              <c:numCache>
                <c:formatCode>0.0000</c:formatCode>
                <c:ptCount val="26"/>
                <c:pt idx="1">
                  <c:v>2</c:v>
                </c:pt>
                <c:pt idx="2">
                  <c:v>0.87333333333333329</c:v>
                </c:pt>
                <c:pt idx="3">
                  <c:v>1.3435114503816796</c:v>
                </c:pt>
                <c:pt idx="4">
                  <c:v>1.1579545454545455</c:v>
                </c:pt>
                <c:pt idx="5">
                  <c:v>1.1648675171736995</c:v>
                </c:pt>
                <c:pt idx="6">
                  <c:v>1.197809604043808</c:v>
                </c:pt>
                <c:pt idx="7">
                  <c:v>1.1721761147840766</c:v>
                </c:pt>
                <c:pt idx="8">
                  <c:v>1.183199327973119</c:v>
                </c:pt>
                <c:pt idx="9">
                  <c:v>1.1809809728589395</c:v>
                </c:pt>
                <c:pt idx="10">
                  <c:v>1.1800549639299212</c:v>
                </c:pt>
                <c:pt idx="11">
                  <c:v>1.1812415214518182</c:v>
                </c:pt>
                <c:pt idx="12">
                  <c:v>1.1805861898154881</c:v>
                </c:pt>
                <c:pt idx="13">
                  <c:v>1.1807928191211772</c:v>
                </c:pt>
                <c:pt idx="14">
                  <c:v>1.1807921665852279</c:v>
                </c:pt>
                <c:pt idx="15">
                  <c:v>1.1807451933110862</c:v>
                </c:pt>
                <c:pt idx="16">
                  <c:v>1.180779687004295</c:v>
                </c:pt>
                <c:pt idx="17">
                  <c:v>1.1807652533307047</c:v>
                </c:pt>
                <c:pt idx="18">
                  <c:v>1.1807678854687527</c:v>
                </c:pt>
                <c:pt idx="19">
                  <c:v>1.1807692754850652</c:v>
                </c:pt>
                <c:pt idx="20">
                  <c:v>1.1807676546888171</c:v>
                </c:pt>
                <c:pt idx="21">
                  <c:v>1.1807685205678977</c:v>
                </c:pt>
                <c:pt idx="22">
                  <c:v>1.1807682596608082</c:v>
                </c:pt>
                <c:pt idx="23">
                  <c:v>1.1807682515879927</c:v>
                </c:pt>
                <c:pt idx="24">
                  <c:v>1.1807683174054067</c:v>
                </c:pt>
                <c:pt idx="25">
                  <c:v>1.1807682711353911</c:v>
                </c:pt>
              </c:numCache>
            </c:numRef>
          </c:yVal>
          <c:smooth val="0"/>
          <c:extLst>
            <c:ext xmlns:c16="http://schemas.microsoft.com/office/drawing/2014/chart" uri="{C3380CC4-5D6E-409C-BE32-E72D297353CC}">
              <c16:uniqueId val="{00000001-7685-49BB-8F12-CD2905D2CE32}"/>
            </c:ext>
          </c:extLst>
        </c:ser>
        <c:ser>
          <c:idx val="2"/>
          <c:order val="2"/>
          <c:tx>
            <c:v>Lambda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I'!$Q$3:$Q$28</c:f>
              <c:numCache>
                <c:formatCode>0.0000</c:formatCode>
                <c:ptCount val="26"/>
                <c:pt idx="1">
                  <c:v>0.81818181818181823</c:v>
                </c:pt>
                <c:pt idx="2">
                  <c:v>2</c:v>
                </c:pt>
                <c:pt idx="3">
                  <c:v>0.87333333333333329</c:v>
                </c:pt>
                <c:pt idx="4">
                  <c:v>1.3435114503816796</c:v>
                </c:pt>
                <c:pt idx="5">
                  <c:v>1.1579545454545455</c:v>
                </c:pt>
                <c:pt idx="6">
                  <c:v>1.1648675171736995</c:v>
                </c:pt>
                <c:pt idx="7">
                  <c:v>1.197809604043808</c:v>
                </c:pt>
                <c:pt idx="8">
                  <c:v>1.1721761147840766</c:v>
                </c:pt>
                <c:pt idx="9">
                  <c:v>1.183199327973119</c:v>
                </c:pt>
                <c:pt idx="10">
                  <c:v>1.1809809728589395</c:v>
                </c:pt>
                <c:pt idx="11">
                  <c:v>1.1800549639299212</c:v>
                </c:pt>
                <c:pt idx="12">
                  <c:v>1.1812415214518182</c:v>
                </c:pt>
                <c:pt idx="13">
                  <c:v>1.1805861898154881</c:v>
                </c:pt>
                <c:pt idx="14">
                  <c:v>1.1807928191211772</c:v>
                </c:pt>
                <c:pt idx="15">
                  <c:v>1.1807921665852279</c:v>
                </c:pt>
                <c:pt idx="16">
                  <c:v>1.1807451933110862</c:v>
                </c:pt>
                <c:pt idx="17">
                  <c:v>1.180779687004295</c:v>
                </c:pt>
                <c:pt idx="18">
                  <c:v>1.1807652533307047</c:v>
                </c:pt>
                <c:pt idx="19">
                  <c:v>1.1807678854687527</c:v>
                </c:pt>
                <c:pt idx="20">
                  <c:v>1.1807692754850652</c:v>
                </c:pt>
                <c:pt idx="21">
                  <c:v>1.1807676546888171</c:v>
                </c:pt>
                <c:pt idx="22">
                  <c:v>1.1807685205678977</c:v>
                </c:pt>
                <c:pt idx="23">
                  <c:v>1.1807682596608082</c:v>
                </c:pt>
                <c:pt idx="24">
                  <c:v>1.1807682515879927</c:v>
                </c:pt>
                <c:pt idx="25">
                  <c:v>1.1807683174054067</c:v>
                </c:pt>
              </c:numCache>
            </c:numRef>
          </c:yVal>
          <c:smooth val="0"/>
          <c:extLst>
            <c:ext xmlns:c16="http://schemas.microsoft.com/office/drawing/2014/chart" uri="{C3380CC4-5D6E-409C-BE32-E72D297353CC}">
              <c16:uniqueId val="{00000002-7685-49BB-8F12-CD2905D2CE32}"/>
            </c:ext>
          </c:extLst>
        </c:ser>
        <c:ser>
          <c:idx val="3"/>
          <c:order val="3"/>
          <c:tx>
            <c:v>Lambda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I'!$R$3:$R$28</c:f>
              <c:numCache>
                <c:formatCode>0.0000</c:formatCode>
                <c:ptCount val="26"/>
                <c:pt idx="1">
                  <c:v>0.6875</c:v>
                </c:pt>
                <c:pt idx="2">
                  <c:v>0.81818181818181823</c:v>
                </c:pt>
                <c:pt idx="3">
                  <c:v>2</c:v>
                </c:pt>
                <c:pt idx="4">
                  <c:v>0.87333333333333329</c:v>
                </c:pt>
                <c:pt idx="5">
                  <c:v>1.3435114503816796</c:v>
                </c:pt>
                <c:pt idx="6">
                  <c:v>1.1579545454545455</c:v>
                </c:pt>
                <c:pt idx="7">
                  <c:v>1.1648675171736995</c:v>
                </c:pt>
                <c:pt idx="8">
                  <c:v>1.197809604043808</c:v>
                </c:pt>
                <c:pt idx="9">
                  <c:v>1.1721761147840766</c:v>
                </c:pt>
                <c:pt idx="10">
                  <c:v>1.183199327973119</c:v>
                </c:pt>
                <c:pt idx="11">
                  <c:v>1.1809809728589395</c:v>
                </c:pt>
                <c:pt idx="12">
                  <c:v>1.1800549639299212</c:v>
                </c:pt>
                <c:pt idx="13">
                  <c:v>1.1812415214518182</c:v>
                </c:pt>
                <c:pt idx="14">
                  <c:v>1.1805861898154881</c:v>
                </c:pt>
                <c:pt idx="15">
                  <c:v>1.1807928191211772</c:v>
                </c:pt>
                <c:pt idx="16">
                  <c:v>1.1807921665852279</c:v>
                </c:pt>
                <c:pt idx="17">
                  <c:v>1.1807451933110862</c:v>
                </c:pt>
                <c:pt idx="18">
                  <c:v>1.180779687004295</c:v>
                </c:pt>
                <c:pt idx="19">
                  <c:v>1.1807652533307047</c:v>
                </c:pt>
                <c:pt idx="20">
                  <c:v>1.1807678854687527</c:v>
                </c:pt>
                <c:pt idx="21">
                  <c:v>1.1807692754850652</c:v>
                </c:pt>
                <c:pt idx="22">
                  <c:v>1.1807676546888171</c:v>
                </c:pt>
                <c:pt idx="23">
                  <c:v>1.1807685205678977</c:v>
                </c:pt>
                <c:pt idx="24">
                  <c:v>1.1807682596608082</c:v>
                </c:pt>
                <c:pt idx="25">
                  <c:v>1.1807682515879927</c:v>
                </c:pt>
              </c:numCache>
            </c:numRef>
          </c:yVal>
          <c:smooth val="0"/>
          <c:extLst>
            <c:ext xmlns:c16="http://schemas.microsoft.com/office/drawing/2014/chart" uri="{C3380CC4-5D6E-409C-BE32-E72D297353CC}">
              <c16:uniqueId val="{00000003-7685-49BB-8F12-CD2905D2CE32}"/>
            </c:ext>
          </c:extLst>
        </c:ser>
        <c:ser>
          <c:idx val="4"/>
          <c:order val="4"/>
          <c:tx>
            <c:v>Lambda</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I'!$S$3:$S$28</c:f>
              <c:numCache>
                <c:formatCode>0.0000</c:formatCode>
                <c:ptCount val="26"/>
                <c:pt idx="1">
                  <c:v>4.3790151515151514</c:v>
                </c:pt>
                <c:pt idx="2">
                  <c:v>5.0350266018968313</c:v>
                </c:pt>
                <c:pt idx="3">
                  <c:v>5.3747993291695586</c:v>
                </c:pt>
                <c:pt idx="4">
                  <c:v>4.5396668463432581</c:v>
                </c:pt>
                <c:pt idx="5">
                  <c:v>4.8641431170537333</c:v>
                </c:pt>
                <c:pt idx="6">
                  <c:v>4.6928077814561293</c:v>
                </c:pt>
                <c:pt idx="7">
                  <c:v>4.7180525639747035</c:v>
                </c:pt>
                <c:pt idx="8">
                  <c:v>4.7341660196599431</c:v>
                </c:pt>
                <c:pt idx="9">
                  <c:v>4.7164113795460567</c:v>
                </c:pt>
                <c:pt idx="10">
                  <c:v>4.7254767862137985</c:v>
                </c:pt>
                <c:pt idx="11">
                  <c:v>4.7228636480561672</c:v>
                </c:pt>
                <c:pt idx="12">
                  <c:v>4.7226754943184046</c:v>
                </c:pt>
                <c:pt idx="13">
                  <c:v>4.7234126969737114</c:v>
                </c:pt>
                <c:pt idx="14">
                  <c:v>4.7229163688329798</c:v>
                </c:pt>
                <c:pt idx="15">
                  <c:v>4.7231098660217867</c:v>
                </c:pt>
                <c:pt idx="16">
                  <c:v>4.7230823002313134</c:v>
                </c:pt>
                <c:pt idx="17">
                  <c:v>4.7230580191148395</c:v>
                </c:pt>
                <c:pt idx="18">
                  <c:v>4.7230821012888171</c:v>
                </c:pt>
                <c:pt idx="19">
                  <c:v>4.7230700689733398</c:v>
                </c:pt>
                <c:pt idx="20">
                  <c:v>4.7230733362105326</c:v>
                </c:pt>
                <c:pt idx="21">
                  <c:v>4.7230737104025877</c:v>
                </c:pt>
                <c:pt idx="22">
                  <c:v>4.7230726865055157</c:v>
                </c:pt>
                <c:pt idx="23">
                  <c:v>4.7230733492221049</c:v>
                </c:pt>
                <c:pt idx="24">
                  <c:v>4.7230730997895982</c:v>
                </c:pt>
                <c:pt idx="25">
                  <c:v>4.723073129981187</c:v>
                </c:pt>
              </c:numCache>
            </c:numRef>
          </c:yVal>
          <c:smooth val="0"/>
          <c:extLst>
            <c:ext xmlns:c16="http://schemas.microsoft.com/office/drawing/2014/chart" uri="{C3380CC4-5D6E-409C-BE32-E72D297353CC}">
              <c16:uniqueId val="{00000004-7685-49BB-8F12-CD2905D2CE32}"/>
            </c:ext>
          </c:extLst>
        </c:ser>
        <c:dLbls>
          <c:showLegendKey val="0"/>
          <c:showVal val="0"/>
          <c:showCatName val="0"/>
          <c:showSerName val="0"/>
          <c:showPercent val="0"/>
          <c:showBubbleSize val="0"/>
        </c:dLbls>
        <c:axId val="2052610671"/>
        <c:axId val="2052612335"/>
      </c:scatterChart>
      <c:valAx>
        <c:axId val="2052610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612335"/>
        <c:crosses val="autoZero"/>
        <c:crossBetween val="midCat"/>
      </c:valAx>
      <c:valAx>
        <c:axId val="205261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Lambda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610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558566</xdr:colOff>
      <xdr:row>6</xdr:row>
      <xdr:rowOff>71503</xdr:rowOff>
    </xdr:from>
    <xdr:to>
      <xdr:col>13</xdr:col>
      <xdr:colOff>273464</xdr:colOff>
      <xdr:row>20</xdr:row>
      <xdr:rowOff>140861</xdr:rowOff>
    </xdr:to>
    <xdr:graphicFrame macro="">
      <xdr:nvGraphicFramePr>
        <xdr:cNvPr id="2" name="Chart 1">
          <a:extLst>
            <a:ext uri="{FF2B5EF4-FFF2-40B4-BE49-F238E27FC236}">
              <a16:creationId xmlns:a16="http://schemas.microsoft.com/office/drawing/2014/main" id="{DFF31A83-D340-4307-9F0D-0D6CCEFA2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446290</xdr:colOff>
      <xdr:row>21</xdr:row>
      <xdr:rowOff>99786</xdr:rowOff>
    </xdr:from>
    <xdr:to>
      <xdr:col>13</xdr:col>
      <xdr:colOff>199571</xdr:colOff>
      <xdr:row>36</xdr:row>
      <xdr:rowOff>29906</xdr:rowOff>
    </xdr:to>
    <xdr:graphicFrame macro="">
      <xdr:nvGraphicFramePr>
        <xdr:cNvPr id="3" name="Chart 2">
          <a:extLst>
            <a:ext uri="{FF2B5EF4-FFF2-40B4-BE49-F238E27FC236}">
              <a16:creationId xmlns:a16="http://schemas.microsoft.com/office/drawing/2014/main" id="{F5C6540F-A908-40D7-9265-F89D8C4E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345571</xdr:colOff>
      <xdr:row>5</xdr:row>
      <xdr:rowOff>9666</xdr:rowOff>
    </xdr:from>
    <xdr:to>
      <xdr:col>27</xdr:col>
      <xdr:colOff>126587</xdr:colOff>
      <xdr:row>20</xdr:row>
      <xdr:rowOff>35247</xdr:rowOff>
    </xdr:to>
    <xdr:graphicFrame macro="">
      <xdr:nvGraphicFramePr>
        <xdr:cNvPr id="6" name="Chart 5">
          <a:extLst>
            <a:ext uri="{FF2B5EF4-FFF2-40B4-BE49-F238E27FC236}">
              <a16:creationId xmlns:a16="http://schemas.microsoft.com/office/drawing/2014/main" id="{A5E0F446-7800-4D60-8FA3-BCED177A8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abSelected="1" zoomScale="70" zoomScaleNormal="70" workbookViewId="0">
      <selection activeCell="Y32" sqref="Y32"/>
    </sheetView>
  </sheetViews>
  <sheetFormatPr defaultColWidth="8.6640625" defaultRowHeight="14.4" x14ac:dyDescent="0.3"/>
  <cols>
    <col min="2" max="5" width="10" bestFit="1" customWidth="1"/>
    <col min="9" max="13" width="9.6640625" customWidth="1"/>
    <col min="15" max="15" width="10" style="17" bestFit="1" customWidth="1"/>
    <col min="16" max="16" width="8.6640625" style="17"/>
    <col min="17" max="17" width="10" style="17" bestFit="1" customWidth="1"/>
    <col min="18" max="19" width="8.6640625" style="17"/>
    <col min="1017" max="1024" width="11.5546875" customWidth="1"/>
  </cols>
  <sheetData>
    <row r="1" spans="1:19" x14ac:dyDescent="0.3">
      <c r="A1" s="3" t="s">
        <v>0</v>
      </c>
      <c r="B1" s="3"/>
      <c r="C1" s="3"/>
      <c r="D1" s="3"/>
      <c r="E1" s="3"/>
      <c r="F1" s="3"/>
      <c r="H1" s="3" t="s">
        <v>1</v>
      </c>
      <c r="I1" s="3"/>
      <c r="J1" s="3"/>
      <c r="K1" s="3"/>
      <c r="L1" s="3"/>
      <c r="M1" s="4"/>
      <c r="O1" s="2" t="s">
        <v>2</v>
      </c>
      <c r="P1" s="2"/>
      <c r="Q1" s="2"/>
      <c r="R1" s="2"/>
      <c r="S1" s="2"/>
    </row>
    <row r="2" spans="1:19" ht="15.6" x14ac:dyDescent="0.35">
      <c r="A2" t="s">
        <v>3</v>
      </c>
      <c r="B2" t="s">
        <v>4</v>
      </c>
      <c r="C2" t="s">
        <v>5</v>
      </c>
      <c r="D2" t="s">
        <v>6</v>
      </c>
      <c r="E2" t="s">
        <v>7</v>
      </c>
      <c r="F2" t="s">
        <v>8</v>
      </c>
      <c r="I2" t="s">
        <v>9</v>
      </c>
      <c r="J2" t="s">
        <v>10</v>
      </c>
      <c r="K2" t="s">
        <v>11</v>
      </c>
      <c r="L2" t="s">
        <v>12</v>
      </c>
      <c r="N2" t="s">
        <v>3</v>
      </c>
      <c r="O2" s="17" t="s">
        <v>13</v>
      </c>
      <c r="P2" s="17" t="s">
        <v>14</v>
      </c>
      <c r="Q2" s="17" t="s">
        <v>15</v>
      </c>
      <c r="R2" s="17" t="s">
        <v>16</v>
      </c>
      <c r="S2" s="17" t="s">
        <v>17</v>
      </c>
    </row>
    <row r="3" spans="1:19" x14ac:dyDescent="0.3">
      <c r="A3">
        <v>0</v>
      </c>
      <c r="B3">
        <v>45</v>
      </c>
      <c r="C3">
        <v>18</v>
      </c>
      <c r="D3">
        <v>11</v>
      </c>
      <c r="E3">
        <v>4</v>
      </c>
      <c r="F3">
        <f>SUM(B3:E3)</f>
        <v>78</v>
      </c>
      <c r="I3" s="5">
        <v>0</v>
      </c>
      <c r="J3" s="5">
        <v>1</v>
      </c>
      <c r="K3" s="5">
        <v>1.5</v>
      </c>
      <c r="L3" s="5">
        <v>1.2</v>
      </c>
      <c r="M3" s="6"/>
      <c r="N3">
        <v>0</v>
      </c>
    </row>
    <row r="4" spans="1:19" x14ac:dyDescent="0.3">
      <c r="A4">
        <v>1</v>
      </c>
      <c r="B4" s="5">
        <f>B3*$I$3 + C3 * $J$3 + D3* $K$3 + E3 * $L$3</f>
        <v>39.299999999999997</v>
      </c>
      <c r="C4" s="5">
        <f>B3*$I$4</f>
        <v>36</v>
      </c>
      <c r="D4" s="5">
        <f>C3 * $J$5</f>
        <v>9</v>
      </c>
      <c r="E4" s="5">
        <f>D3 *$K$6</f>
        <v>2.75</v>
      </c>
      <c r="F4" s="5">
        <f>B4+C4+D4+E4</f>
        <v>87.05</v>
      </c>
      <c r="I4" s="5">
        <v>0.8</v>
      </c>
      <c r="J4" s="5">
        <v>0</v>
      </c>
      <c r="K4" s="5">
        <v>0</v>
      </c>
      <c r="L4" s="5">
        <v>0</v>
      </c>
      <c r="M4" s="6"/>
      <c r="N4">
        <v>1</v>
      </c>
      <c r="O4" s="18">
        <f>B4/B3</f>
        <v>0.87333333333333329</v>
      </c>
      <c r="P4" s="18">
        <f>C4/C3</f>
        <v>2</v>
      </c>
      <c r="Q4" s="18">
        <f>D4/D3</f>
        <v>0.81818181818181823</v>
      </c>
      <c r="R4" s="18">
        <f>E4/E3</f>
        <v>0.6875</v>
      </c>
      <c r="S4" s="18">
        <f>O4+P4+Q4+R4</f>
        <v>4.3790151515151514</v>
      </c>
    </row>
    <row r="5" spans="1:19" x14ac:dyDescent="0.3">
      <c r="A5">
        <v>2</v>
      </c>
      <c r="B5" s="5">
        <f t="shared" ref="B5:B28" si="0">B4*$I$3 + C4 * $J$3 + D4*$K$3 + E4 * $L$3</f>
        <v>52.8</v>
      </c>
      <c r="C5" s="5">
        <f t="shared" ref="C5:C28" si="1">B4*$I$4</f>
        <v>31.439999999999998</v>
      </c>
      <c r="D5" s="5">
        <f t="shared" ref="D5:D28" si="2">C4 * $J$5</f>
        <v>18</v>
      </c>
      <c r="E5" s="5">
        <f t="shared" ref="E5:E28" si="3">D4 *$K$6</f>
        <v>2.25</v>
      </c>
      <c r="F5" s="5">
        <f t="shared" ref="F5:F28" si="4">B5+C5+D5+E5</f>
        <v>104.49</v>
      </c>
      <c r="I5" s="5">
        <v>0</v>
      </c>
      <c r="J5" s="5">
        <v>0.5</v>
      </c>
      <c r="K5" s="5">
        <v>0</v>
      </c>
      <c r="L5" s="5">
        <v>0</v>
      </c>
      <c r="M5" s="6"/>
      <c r="N5">
        <v>2</v>
      </c>
      <c r="O5" s="18">
        <f t="shared" ref="O5:O28" si="5">B5/B4</f>
        <v>1.3435114503816794</v>
      </c>
      <c r="P5" s="18">
        <f t="shared" ref="P5:P28" si="6">C5/C4</f>
        <v>0.87333333333333329</v>
      </c>
      <c r="Q5" s="18">
        <f t="shared" ref="Q5:Q28" si="7">D5/D4</f>
        <v>2</v>
      </c>
      <c r="R5" s="18">
        <f t="shared" ref="R5:R28" si="8">E5/E4</f>
        <v>0.81818181818181823</v>
      </c>
      <c r="S5" s="18">
        <f t="shared" ref="S5:S28" si="9">O5+P5+Q5+R5</f>
        <v>5.0350266018968313</v>
      </c>
    </row>
    <row r="6" spans="1:19" x14ac:dyDescent="0.3">
      <c r="A6">
        <v>3</v>
      </c>
      <c r="B6" s="5">
        <f t="shared" si="0"/>
        <v>61.14</v>
      </c>
      <c r="C6" s="5">
        <f t="shared" si="1"/>
        <v>42.24</v>
      </c>
      <c r="D6" s="5">
        <f t="shared" si="2"/>
        <v>15.719999999999999</v>
      </c>
      <c r="E6" s="5">
        <f t="shared" si="3"/>
        <v>4.5</v>
      </c>
      <c r="F6" s="5">
        <f t="shared" si="4"/>
        <v>123.6</v>
      </c>
      <c r="I6" s="5">
        <v>0</v>
      </c>
      <c r="J6" s="5">
        <v>0</v>
      </c>
      <c r="K6" s="5">
        <v>0.25</v>
      </c>
      <c r="L6" s="5">
        <v>0</v>
      </c>
      <c r="M6" s="6"/>
      <c r="N6">
        <v>3</v>
      </c>
      <c r="O6" s="18">
        <f t="shared" si="5"/>
        <v>1.1579545454545455</v>
      </c>
      <c r="P6" s="18">
        <f t="shared" si="6"/>
        <v>1.3435114503816796</v>
      </c>
      <c r="Q6" s="18">
        <f t="shared" si="7"/>
        <v>0.87333333333333329</v>
      </c>
      <c r="R6" s="18">
        <f t="shared" si="8"/>
        <v>2</v>
      </c>
      <c r="S6" s="18">
        <f t="shared" si="9"/>
        <v>5.3747993291695586</v>
      </c>
    </row>
    <row r="7" spans="1:19" x14ac:dyDescent="0.3">
      <c r="A7">
        <v>4</v>
      </c>
      <c r="B7" s="5">
        <f t="shared" si="0"/>
        <v>71.22</v>
      </c>
      <c r="C7" s="5">
        <f t="shared" si="1"/>
        <v>48.912000000000006</v>
      </c>
      <c r="D7" s="5">
        <f t="shared" si="2"/>
        <v>21.12</v>
      </c>
      <c r="E7" s="5">
        <f t="shared" si="3"/>
        <v>3.9299999999999997</v>
      </c>
      <c r="F7" s="5">
        <f t="shared" si="4"/>
        <v>145.18200000000002</v>
      </c>
      <c r="N7">
        <v>4</v>
      </c>
      <c r="O7" s="18">
        <f t="shared" si="5"/>
        <v>1.1648675171736997</v>
      </c>
      <c r="P7" s="18">
        <f t="shared" si="6"/>
        <v>1.1579545454545455</v>
      </c>
      <c r="Q7" s="18">
        <f t="shared" si="7"/>
        <v>1.3435114503816796</v>
      </c>
      <c r="R7" s="18">
        <f t="shared" si="8"/>
        <v>0.87333333333333329</v>
      </c>
      <c r="S7" s="18">
        <f t="shared" si="9"/>
        <v>4.5396668463432581</v>
      </c>
    </row>
    <row r="8" spans="1:19" x14ac:dyDescent="0.3">
      <c r="A8">
        <v>5</v>
      </c>
      <c r="B8" s="5">
        <f t="shared" si="0"/>
        <v>85.308000000000007</v>
      </c>
      <c r="C8" s="5">
        <f t="shared" si="1"/>
        <v>56.975999999999999</v>
      </c>
      <c r="D8" s="5">
        <f t="shared" si="2"/>
        <v>24.456000000000003</v>
      </c>
      <c r="E8" s="5">
        <f t="shared" si="3"/>
        <v>5.28</v>
      </c>
      <c r="F8" s="5">
        <f t="shared" si="4"/>
        <v>172.02</v>
      </c>
      <c r="N8">
        <v>5</v>
      </c>
      <c r="O8" s="18">
        <f t="shared" si="5"/>
        <v>1.197809604043808</v>
      </c>
      <c r="P8" s="18">
        <f t="shared" si="6"/>
        <v>1.1648675171736995</v>
      </c>
      <c r="Q8" s="18">
        <f t="shared" si="7"/>
        <v>1.1579545454545455</v>
      </c>
      <c r="R8" s="18">
        <f t="shared" si="8"/>
        <v>1.3435114503816796</v>
      </c>
      <c r="S8" s="18">
        <f t="shared" si="9"/>
        <v>4.8641431170537333</v>
      </c>
    </row>
    <row r="9" spans="1:19" x14ac:dyDescent="0.3">
      <c r="A9">
        <v>6</v>
      </c>
      <c r="B9" s="5">
        <f t="shared" si="0"/>
        <v>99.995999999999995</v>
      </c>
      <c r="C9" s="5">
        <f t="shared" si="1"/>
        <v>68.246400000000008</v>
      </c>
      <c r="D9" s="5">
        <f t="shared" si="2"/>
        <v>28.488</v>
      </c>
      <c r="E9" s="5">
        <f t="shared" si="3"/>
        <v>6.1140000000000008</v>
      </c>
      <c r="F9" s="5">
        <f t="shared" si="4"/>
        <v>202.84440000000001</v>
      </c>
      <c r="N9">
        <v>6</v>
      </c>
      <c r="O9" s="18">
        <f t="shared" si="5"/>
        <v>1.1721761147840764</v>
      </c>
      <c r="P9" s="18">
        <f t="shared" si="6"/>
        <v>1.197809604043808</v>
      </c>
      <c r="Q9" s="18">
        <f t="shared" si="7"/>
        <v>1.1648675171736995</v>
      </c>
      <c r="R9" s="18">
        <f t="shared" si="8"/>
        <v>1.1579545454545455</v>
      </c>
      <c r="S9" s="18">
        <f t="shared" si="9"/>
        <v>4.6928077814561293</v>
      </c>
    </row>
    <row r="10" spans="1:19" x14ac:dyDescent="0.3">
      <c r="A10">
        <v>7</v>
      </c>
      <c r="B10" s="5">
        <f t="shared" si="0"/>
        <v>118.3152</v>
      </c>
      <c r="C10" s="5">
        <f t="shared" si="1"/>
        <v>79.996800000000007</v>
      </c>
      <c r="D10" s="5">
        <f t="shared" si="2"/>
        <v>34.123200000000004</v>
      </c>
      <c r="E10" s="5">
        <f t="shared" si="3"/>
        <v>7.1219999999999999</v>
      </c>
      <c r="F10" s="5">
        <f t="shared" si="4"/>
        <v>239.55720000000002</v>
      </c>
      <c r="N10">
        <v>7</v>
      </c>
      <c r="O10" s="18">
        <f t="shared" si="5"/>
        <v>1.183199327973119</v>
      </c>
      <c r="P10" s="18">
        <f t="shared" si="6"/>
        <v>1.1721761147840766</v>
      </c>
      <c r="Q10" s="18">
        <f t="shared" si="7"/>
        <v>1.197809604043808</v>
      </c>
      <c r="R10" s="18">
        <f t="shared" si="8"/>
        <v>1.1648675171736995</v>
      </c>
      <c r="S10" s="18">
        <f t="shared" si="9"/>
        <v>4.7180525639747035</v>
      </c>
    </row>
    <row r="11" spans="1:19" x14ac:dyDescent="0.3">
      <c r="A11">
        <v>8</v>
      </c>
      <c r="B11" s="5">
        <f t="shared" si="0"/>
        <v>139.72800000000001</v>
      </c>
      <c r="C11" s="5">
        <f t="shared" si="1"/>
        <v>94.652160000000009</v>
      </c>
      <c r="D11" s="5">
        <f t="shared" si="2"/>
        <v>39.998400000000004</v>
      </c>
      <c r="E11" s="5">
        <f t="shared" si="3"/>
        <v>8.530800000000001</v>
      </c>
      <c r="F11" s="5">
        <f t="shared" si="4"/>
        <v>282.90935999999999</v>
      </c>
      <c r="N11">
        <v>8</v>
      </c>
      <c r="O11" s="18">
        <f t="shared" si="5"/>
        <v>1.1809809728589395</v>
      </c>
      <c r="P11" s="18">
        <f t="shared" si="6"/>
        <v>1.183199327973119</v>
      </c>
      <c r="Q11" s="18">
        <f t="shared" si="7"/>
        <v>1.1721761147840766</v>
      </c>
      <c r="R11" s="18">
        <f t="shared" si="8"/>
        <v>1.197809604043808</v>
      </c>
      <c r="S11" s="18">
        <f t="shared" si="9"/>
        <v>4.7341660196599431</v>
      </c>
    </row>
    <row r="12" spans="1:19" x14ac:dyDescent="0.3">
      <c r="A12">
        <v>9</v>
      </c>
      <c r="B12" s="5">
        <f t="shared" si="0"/>
        <v>164.88672000000003</v>
      </c>
      <c r="C12" s="5">
        <f t="shared" si="1"/>
        <v>111.78240000000001</v>
      </c>
      <c r="D12" s="5">
        <f t="shared" si="2"/>
        <v>47.326080000000005</v>
      </c>
      <c r="E12" s="5">
        <f t="shared" si="3"/>
        <v>9.9996000000000009</v>
      </c>
      <c r="F12" s="5">
        <f t="shared" si="4"/>
        <v>333.9948</v>
      </c>
      <c r="N12">
        <v>9</v>
      </c>
      <c r="O12" s="18">
        <f t="shared" si="5"/>
        <v>1.1800549639299212</v>
      </c>
      <c r="P12" s="18">
        <f t="shared" si="6"/>
        <v>1.1809809728589395</v>
      </c>
      <c r="Q12" s="18">
        <f t="shared" si="7"/>
        <v>1.183199327973119</v>
      </c>
      <c r="R12" s="18">
        <f t="shared" si="8"/>
        <v>1.1721761147840766</v>
      </c>
      <c r="S12" s="18">
        <f t="shared" si="9"/>
        <v>4.7164113795460567</v>
      </c>
    </row>
    <row r="13" spans="1:19" x14ac:dyDescent="0.3">
      <c r="A13">
        <v>10</v>
      </c>
      <c r="B13" s="5">
        <f t="shared" si="0"/>
        <v>194.77104</v>
      </c>
      <c r="C13" s="5">
        <f t="shared" si="1"/>
        <v>131.90937600000004</v>
      </c>
      <c r="D13" s="5">
        <f t="shared" si="2"/>
        <v>55.891200000000005</v>
      </c>
      <c r="E13" s="5">
        <f t="shared" si="3"/>
        <v>11.831520000000001</v>
      </c>
      <c r="F13" s="5">
        <f t="shared" si="4"/>
        <v>394.40313600000007</v>
      </c>
      <c r="N13">
        <v>10</v>
      </c>
      <c r="O13" s="18">
        <f t="shared" si="5"/>
        <v>1.1812415214518184</v>
      </c>
      <c r="P13" s="18">
        <f t="shared" si="6"/>
        <v>1.1800549639299212</v>
      </c>
      <c r="Q13" s="18">
        <f t="shared" si="7"/>
        <v>1.1809809728589395</v>
      </c>
      <c r="R13" s="18">
        <f t="shared" si="8"/>
        <v>1.183199327973119</v>
      </c>
      <c r="S13" s="18">
        <f t="shared" si="9"/>
        <v>4.7254767862137985</v>
      </c>
    </row>
    <row r="14" spans="1:19" x14ac:dyDescent="0.3">
      <c r="A14">
        <v>11</v>
      </c>
      <c r="B14" s="5">
        <f t="shared" si="0"/>
        <v>229.94400000000005</v>
      </c>
      <c r="C14" s="5">
        <f t="shared" si="1"/>
        <v>155.81683200000001</v>
      </c>
      <c r="D14" s="5">
        <f t="shared" si="2"/>
        <v>65.954688000000019</v>
      </c>
      <c r="E14" s="5">
        <f t="shared" si="3"/>
        <v>13.972800000000001</v>
      </c>
      <c r="F14" s="5">
        <f t="shared" si="4"/>
        <v>465.68832000000009</v>
      </c>
      <c r="N14">
        <v>11</v>
      </c>
      <c r="O14" s="18">
        <f t="shared" si="5"/>
        <v>1.1805861898154881</v>
      </c>
      <c r="P14" s="18">
        <f t="shared" si="6"/>
        <v>1.1812415214518182</v>
      </c>
      <c r="Q14" s="18">
        <f t="shared" si="7"/>
        <v>1.1800549639299212</v>
      </c>
      <c r="R14" s="18">
        <f t="shared" si="8"/>
        <v>1.1809809728589395</v>
      </c>
      <c r="S14" s="18">
        <f t="shared" si="9"/>
        <v>4.7228636480561672</v>
      </c>
    </row>
    <row r="15" spans="1:19" x14ac:dyDescent="0.3">
      <c r="A15">
        <v>12</v>
      </c>
      <c r="B15" s="5">
        <f t="shared" si="0"/>
        <v>271.51622400000002</v>
      </c>
      <c r="C15" s="5">
        <f t="shared" si="1"/>
        <v>183.95520000000005</v>
      </c>
      <c r="D15" s="5">
        <f t="shared" si="2"/>
        <v>77.908416000000003</v>
      </c>
      <c r="E15" s="5">
        <f t="shared" si="3"/>
        <v>16.488672000000005</v>
      </c>
      <c r="F15" s="5">
        <f t="shared" si="4"/>
        <v>549.86851200000001</v>
      </c>
      <c r="N15">
        <v>12</v>
      </c>
      <c r="O15" s="18">
        <f t="shared" si="5"/>
        <v>1.1807928191211772</v>
      </c>
      <c r="P15" s="18">
        <f t="shared" si="6"/>
        <v>1.1805861898154881</v>
      </c>
      <c r="Q15" s="18">
        <f t="shared" si="7"/>
        <v>1.1812415214518182</v>
      </c>
      <c r="R15" s="18">
        <f t="shared" si="8"/>
        <v>1.1800549639299212</v>
      </c>
      <c r="S15" s="18">
        <f t="shared" si="9"/>
        <v>4.7226754943184046</v>
      </c>
    </row>
    <row r="16" spans="1:19" x14ac:dyDescent="0.3">
      <c r="A16">
        <v>13</v>
      </c>
      <c r="B16" s="5">
        <f t="shared" si="0"/>
        <v>320.60423040000012</v>
      </c>
      <c r="C16" s="5">
        <f t="shared" si="1"/>
        <v>217.21297920000004</v>
      </c>
      <c r="D16" s="5">
        <f t="shared" si="2"/>
        <v>91.977600000000024</v>
      </c>
      <c r="E16" s="5">
        <f t="shared" si="3"/>
        <v>19.477104000000001</v>
      </c>
      <c r="F16" s="5">
        <f t="shared" si="4"/>
        <v>649.27191360000029</v>
      </c>
      <c r="N16">
        <v>13</v>
      </c>
      <c r="O16" s="18">
        <f t="shared" si="5"/>
        <v>1.1807921665852281</v>
      </c>
      <c r="P16" s="18">
        <f t="shared" si="6"/>
        <v>1.1807928191211772</v>
      </c>
      <c r="Q16" s="18">
        <f t="shared" si="7"/>
        <v>1.1805861898154881</v>
      </c>
      <c r="R16" s="18">
        <f t="shared" si="8"/>
        <v>1.1812415214518182</v>
      </c>
      <c r="S16" s="18">
        <f t="shared" si="9"/>
        <v>4.7234126969737114</v>
      </c>
    </row>
    <row r="17" spans="1:19" x14ac:dyDescent="0.3">
      <c r="A17">
        <v>14</v>
      </c>
      <c r="B17" s="5">
        <f t="shared" si="0"/>
        <v>378.55190400000009</v>
      </c>
      <c r="C17" s="5">
        <f t="shared" si="1"/>
        <v>256.48338432000008</v>
      </c>
      <c r="D17" s="5">
        <f t="shared" si="2"/>
        <v>108.60648960000002</v>
      </c>
      <c r="E17" s="5">
        <f t="shared" si="3"/>
        <v>22.994400000000006</v>
      </c>
      <c r="F17" s="5">
        <f t="shared" si="4"/>
        <v>766.63617792000025</v>
      </c>
      <c r="N17">
        <v>14</v>
      </c>
      <c r="O17" s="18">
        <f t="shared" si="5"/>
        <v>1.180745193311086</v>
      </c>
      <c r="P17" s="18">
        <f t="shared" si="6"/>
        <v>1.1807921665852279</v>
      </c>
      <c r="Q17" s="18">
        <f t="shared" si="7"/>
        <v>1.1807928191211772</v>
      </c>
      <c r="R17" s="18">
        <f t="shared" si="8"/>
        <v>1.1805861898154881</v>
      </c>
      <c r="S17" s="18">
        <f t="shared" si="9"/>
        <v>4.7229163688329798</v>
      </c>
    </row>
    <row r="18" spans="1:19" x14ac:dyDescent="0.3">
      <c r="A18">
        <v>15</v>
      </c>
      <c r="B18" s="5">
        <f t="shared" si="0"/>
        <v>446.98639872000007</v>
      </c>
      <c r="C18" s="5">
        <f t="shared" si="1"/>
        <v>302.8415232000001</v>
      </c>
      <c r="D18" s="5">
        <f t="shared" si="2"/>
        <v>128.24169216000004</v>
      </c>
      <c r="E18" s="5">
        <f t="shared" si="3"/>
        <v>27.151622400000004</v>
      </c>
      <c r="F18" s="5">
        <f t="shared" si="4"/>
        <v>905.22123648000013</v>
      </c>
      <c r="N18">
        <v>15</v>
      </c>
      <c r="O18" s="18">
        <f t="shared" si="5"/>
        <v>1.180779687004295</v>
      </c>
      <c r="P18" s="18">
        <f t="shared" si="6"/>
        <v>1.1807451933110862</v>
      </c>
      <c r="Q18" s="18">
        <f t="shared" si="7"/>
        <v>1.1807921665852279</v>
      </c>
      <c r="R18" s="18">
        <f t="shared" si="8"/>
        <v>1.1807928191211772</v>
      </c>
      <c r="S18" s="18">
        <f t="shared" si="9"/>
        <v>4.7231098660217867</v>
      </c>
    </row>
    <row r="19" spans="1:19" x14ac:dyDescent="0.3">
      <c r="A19">
        <v>16</v>
      </c>
      <c r="B19" s="5">
        <f t="shared" si="0"/>
        <v>527.78600832000018</v>
      </c>
      <c r="C19" s="5">
        <f t="shared" si="1"/>
        <v>357.58911897600007</v>
      </c>
      <c r="D19" s="5">
        <f t="shared" si="2"/>
        <v>151.42076160000005</v>
      </c>
      <c r="E19" s="5">
        <f t="shared" si="3"/>
        <v>32.060423040000011</v>
      </c>
      <c r="F19" s="5">
        <f t="shared" si="4"/>
        <v>1068.8563119360003</v>
      </c>
      <c r="N19">
        <v>16</v>
      </c>
      <c r="O19" s="18">
        <f t="shared" si="5"/>
        <v>1.1807652533307045</v>
      </c>
      <c r="P19" s="18">
        <f t="shared" si="6"/>
        <v>1.180779687004295</v>
      </c>
      <c r="Q19" s="18">
        <f t="shared" si="7"/>
        <v>1.1807451933110862</v>
      </c>
      <c r="R19" s="18">
        <f t="shared" si="8"/>
        <v>1.1807921665852279</v>
      </c>
      <c r="S19" s="18">
        <f t="shared" si="9"/>
        <v>4.7230823002313134</v>
      </c>
    </row>
    <row r="20" spans="1:19" x14ac:dyDescent="0.3">
      <c r="A20">
        <v>17</v>
      </c>
      <c r="B20" s="5">
        <f t="shared" si="0"/>
        <v>623.1927690240002</v>
      </c>
      <c r="C20" s="5">
        <f t="shared" si="1"/>
        <v>422.22880665600019</v>
      </c>
      <c r="D20" s="5">
        <f t="shared" si="2"/>
        <v>178.79455948800003</v>
      </c>
      <c r="E20" s="5">
        <f t="shared" si="3"/>
        <v>37.855190400000012</v>
      </c>
      <c r="F20" s="5">
        <f t="shared" si="4"/>
        <v>1262.0713255680005</v>
      </c>
      <c r="N20">
        <v>17</v>
      </c>
      <c r="O20" s="18">
        <f t="shared" si="5"/>
        <v>1.1807678854687529</v>
      </c>
      <c r="P20" s="18">
        <f t="shared" si="6"/>
        <v>1.1807652533307047</v>
      </c>
      <c r="Q20" s="18">
        <f t="shared" si="7"/>
        <v>1.180779687004295</v>
      </c>
      <c r="R20" s="18">
        <f t="shared" si="8"/>
        <v>1.1807451933110862</v>
      </c>
      <c r="S20" s="18">
        <f t="shared" si="9"/>
        <v>4.7230580191148395</v>
      </c>
    </row>
    <row r="21" spans="1:19" x14ac:dyDescent="0.3">
      <c r="A21">
        <v>18</v>
      </c>
      <c r="B21" s="5">
        <f t="shared" si="0"/>
        <v>735.84687436800027</v>
      </c>
      <c r="C21" s="5">
        <f t="shared" si="1"/>
        <v>498.55421521920016</v>
      </c>
      <c r="D21" s="5">
        <f t="shared" si="2"/>
        <v>211.11440332800009</v>
      </c>
      <c r="E21" s="5">
        <f t="shared" si="3"/>
        <v>44.698639872000008</v>
      </c>
      <c r="F21" s="5">
        <f t="shared" si="4"/>
        <v>1490.2141327872005</v>
      </c>
      <c r="N21">
        <v>18</v>
      </c>
      <c r="O21" s="18">
        <f t="shared" si="5"/>
        <v>1.1807692754850652</v>
      </c>
      <c r="P21" s="18">
        <f t="shared" si="6"/>
        <v>1.1807678854687527</v>
      </c>
      <c r="Q21" s="18">
        <f t="shared" si="7"/>
        <v>1.1807652533307047</v>
      </c>
      <c r="R21" s="18">
        <f t="shared" si="8"/>
        <v>1.180779687004295</v>
      </c>
      <c r="S21" s="18">
        <f t="shared" si="9"/>
        <v>4.7230821012888171</v>
      </c>
    </row>
    <row r="22" spans="1:19" x14ac:dyDescent="0.3">
      <c r="A22">
        <v>19</v>
      </c>
      <c r="B22" s="5">
        <f t="shared" si="0"/>
        <v>868.86418805760024</v>
      </c>
      <c r="C22" s="5">
        <f t="shared" si="1"/>
        <v>588.67749949440019</v>
      </c>
      <c r="D22" s="5">
        <f t="shared" si="2"/>
        <v>249.27710760960008</v>
      </c>
      <c r="E22" s="5">
        <f t="shared" si="3"/>
        <v>52.778600832000024</v>
      </c>
      <c r="F22" s="5">
        <f t="shared" si="4"/>
        <v>1759.5973959936005</v>
      </c>
      <c r="N22">
        <v>19</v>
      </c>
      <c r="O22" s="18">
        <f t="shared" si="5"/>
        <v>1.1807676546888171</v>
      </c>
      <c r="P22" s="18">
        <f t="shared" si="6"/>
        <v>1.1807692754850652</v>
      </c>
      <c r="Q22" s="18">
        <f t="shared" si="7"/>
        <v>1.1807678854687527</v>
      </c>
      <c r="R22" s="18">
        <f t="shared" si="8"/>
        <v>1.1807652533307047</v>
      </c>
      <c r="S22" s="18">
        <f t="shared" si="9"/>
        <v>4.7230700689733398</v>
      </c>
    </row>
    <row r="23" spans="1:19" x14ac:dyDescent="0.3">
      <c r="A23">
        <v>20</v>
      </c>
      <c r="B23" s="5">
        <f t="shared" si="0"/>
        <v>1025.9274819072004</v>
      </c>
      <c r="C23" s="5">
        <f t="shared" si="1"/>
        <v>695.09135044608024</v>
      </c>
      <c r="D23" s="5">
        <f t="shared" si="2"/>
        <v>294.3387497472001</v>
      </c>
      <c r="E23" s="5">
        <f t="shared" si="3"/>
        <v>62.31927690240002</v>
      </c>
      <c r="F23" s="5">
        <f t="shared" si="4"/>
        <v>2077.676859002881</v>
      </c>
      <c r="N23">
        <v>20</v>
      </c>
      <c r="O23" s="18">
        <f t="shared" si="5"/>
        <v>1.1807685205678979</v>
      </c>
      <c r="P23" s="18">
        <f t="shared" si="6"/>
        <v>1.1807676546888171</v>
      </c>
      <c r="Q23" s="18">
        <f t="shared" si="7"/>
        <v>1.1807692754850652</v>
      </c>
      <c r="R23" s="18">
        <f t="shared" si="8"/>
        <v>1.1807678854687527</v>
      </c>
      <c r="S23" s="18">
        <f t="shared" si="9"/>
        <v>4.7230733362105326</v>
      </c>
    </row>
    <row r="24" spans="1:19" x14ac:dyDescent="0.3">
      <c r="A24">
        <v>21</v>
      </c>
      <c r="B24" s="5">
        <f t="shared" si="0"/>
        <v>1211.3826073497603</v>
      </c>
      <c r="C24" s="5">
        <f t="shared" si="1"/>
        <v>820.74198552576036</v>
      </c>
      <c r="D24" s="5">
        <f t="shared" si="2"/>
        <v>347.54567522304012</v>
      </c>
      <c r="E24" s="5">
        <f t="shared" si="3"/>
        <v>73.584687436800024</v>
      </c>
      <c r="F24" s="5">
        <f t="shared" si="4"/>
        <v>2453.2549555353608</v>
      </c>
      <c r="N24">
        <v>21</v>
      </c>
      <c r="O24" s="18">
        <f t="shared" si="5"/>
        <v>1.1807682596608082</v>
      </c>
      <c r="P24" s="18">
        <f t="shared" si="6"/>
        <v>1.1807685205678977</v>
      </c>
      <c r="Q24" s="18">
        <f t="shared" si="7"/>
        <v>1.1807676546888171</v>
      </c>
      <c r="R24" s="18">
        <f t="shared" si="8"/>
        <v>1.1807692754850652</v>
      </c>
      <c r="S24" s="18">
        <f t="shared" si="9"/>
        <v>4.7230737104025877</v>
      </c>
    </row>
    <row r="25" spans="1:19" x14ac:dyDescent="0.3">
      <c r="A25">
        <v>22</v>
      </c>
      <c r="B25" s="5">
        <f t="shared" si="0"/>
        <v>1430.3621232844805</v>
      </c>
      <c r="C25" s="5">
        <f t="shared" si="1"/>
        <v>969.10608587980823</v>
      </c>
      <c r="D25" s="5">
        <f t="shared" si="2"/>
        <v>410.37099276288018</v>
      </c>
      <c r="E25" s="5">
        <f t="shared" si="3"/>
        <v>86.88641880576003</v>
      </c>
      <c r="F25" s="5">
        <f t="shared" si="4"/>
        <v>2896.7256207329292</v>
      </c>
      <c r="N25">
        <v>22</v>
      </c>
      <c r="O25" s="18">
        <f t="shared" si="5"/>
        <v>1.1807682515879929</v>
      </c>
      <c r="P25" s="18">
        <f t="shared" si="6"/>
        <v>1.1807682596608082</v>
      </c>
      <c r="Q25" s="18">
        <f t="shared" si="7"/>
        <v>1.1807685205678977</v>
      </c>
      <c r="R25" s="18">
        <f t="shared" si="8"/>
        <v>1.1807676546888171</v>
      </c>
      <c r="S25" s="18">
        <f t="shared" si="9"/>
        <v>4.7230726865055157</v>
      </c>
    </row>
    <row r="26" spans="1:19" x14ac:dyDescent="0.3">
      <c r="A26">
        <v>23</v>
      </c>
      <c r="B26" s="5">
        <f t="shared" si="0"/>
        <v>1688.9262775910406</v>
      </c>
      <c r="C26" s="5">
        <f t="shared" si="1"/>
        <v>1144.2896986275844</v>
      </c>
      <c r="D26" s="5">
        <f t="shared" si="2"/>
        <v>484.55304293990412</v>
      </c>
      <c r="E26" s="5">
        <f t="shared" si="3"/>
        <v>102.59274819072004</v>
      </c>
      <c r="F26" s="5">
        <f t="shared" si="4"/>
        <v>3420.361767349249</v>
      </c>
      <c r="N26">
        <v>23</v>
      </c>
      <c r="O26" s="18">
        <f t="shared" si="5"/>
        <v>1.1807683174054064</v>
      </c>
      <c r="P26" s="18">
        <f t="shared" si="6"/>
        <v>1.1807682515879927</v>
      </c>
      <c r="Q26" s="18">
        <f t="shared" si="7"/>
        <v>1.1807682596608082</v>
      </c>
      <c r="R26" s="18">
        <f t="shared" si="8"/>
        <v>1.1807685205678977</v>
      </c>
      <c r="S26" s="18">
        <f t="shared" si="9"/>
        <v>4.7230733492221049</v>
      </c>
    </row>
    <row r="27" spans="1:19" x14ac:dyDescent="0.3">
      <c r="A27">
        <v>24</v>
      </c>
      <c r="B27" s="5">
        <f t="shared" si="0"/>
        <v>1994.2305608663046</v>
      </c>
      <c r="C27" s="5">
        <f t="shared" si="1"/>
        <v>1351.1410220728326</v>
      </c>
      <c r="D27" s="5">
        <f t="shared" si="2"/>
        <v>572.14484931379218</v>
      </c>
      <c r="E27" s="5">
        <f t="shared" si="3"/>
        <v>121.13826073497603</v>
      </c>
      <c r="F27" s="5">
        <f t="shared" si="4"/>
        <v>4038.6546929879055</v>
      </c>
      <c r="N27">
        <v>24</v>
      </c>
      <c r="O27" s="18">
        <f t="shared" si="5"/>
        <v>1.1807682711353911</v>
      </c>
      <c r="P27" s="18">
        <f t="shared" si="6"/>
        <v>1.1807683174054067</v>
      </c>
      <c r="Q27" s="18">
        <f t="shared" si="7"/>
        <v>1.1807682515879927</v>
      </c>
      <c r="R27" s="18">
        <f t="shared" si="8"/>
        <v>1.1807682596608082</v>
      </c>
      <c r="S27" s="18">
        <f t="shared" si="9"/>
        <v>4.7230730997895982</v>
      </c>
    </row>
    <row r="28" spans="1:19" x14ac:dyDescent="0.3">
      <c r="A28">
        <v>25</v>
      </c>
      <c r="B28" s="5">
        <f t="shared" si="0"/>
        <v>2354.7242089254919</v>
      </c>
      <c r="C28" s="5">
        <f t="shared" si="1"/>
        <v>1595.3844486930439</v>
      </c>
      <c r="D28" s="5">
        <f t="shared" si="2"/>
        <v>675.57051103641629</v>
      </c>
      <c r="E28" s="5">
        <f t="shared" si="3"/>
        <v>143.03621232844804</v>
      </c>
      <c r="F28" s="5">
        <f t="shared" si="4"/>
        <v>4768.7153809833999</v>
      </c>
      <c r="N28">
        <v>25</v>
      </c>
      <c r="O28" s="18">
        <f t="shared" si="5"/>
        <v>1.1807682898523966</v>
      </c>
      <c r="P28" s="18">
        <f t="shared" si="6"/>
        <v>1.1807682711353911</v>
      </c>
      <c r="Q28" s="18">
        <f t="shared" si="7"/>
        <v>1.1807683174054067</v>
      </c>
      <c r="R28" s="18">
        <f t="shared" si="8"/>
        <v>1.1807682515879927</v>
      </c>
      <c r="S28" s="18">
        <f t="shared" si="9"/>
        <v>4.723073129981187</v>
      </c>
    </row>
    <row r="30" spans="1:19" x14ac:dyDescent="0.3">
      <c r="O30" s="17" t="s">
        <v>18</v>
      </c>
      <c r="S30" s="18">
        <v>1.1808000000000001</v>
      </c>
    </row>
    <row r="31" spans="1:19" x14ac:dyDescent="0.3">
      <c r="B31" s="3" t="s">
        <v>19</v>
      </c>
      <c r="C31" s="3"/>
      <c r="D31" s="3"/>
      <c r="E31" s="3"/>
    </row>
    <row r="32" spans="1:19" ht="15.6" x14ac:dyDescent="0.35">
      <c r="B32" t="s">
        <v>20</v>
      </c>
      <c r="C32" t="s">
        <v>21</v>
      </c>
      <c r="D32" t="s">
        <v>22</v>
      </c>
      <c r="E32" t="s">
        <v>23</v>
      </c>
    </row>
    <row r="33" spans="2:5" x14ac:dyDescent="0.3">
      <c r="B33" s="5">
        <f>B28/F28</f>
        <v>0.49378585652555823</v>
      </c>
      <c r="C33" s="5">
        <f>C28/F28</f>
        <v>0.33455224756232887</v>
      </c>
      <c r="D33" s="5">
        <f>D28/F28</f>
        <v>0.14166719065064035</v>
      </c>
      <c r="E33" s="5">
        <f>E28/F28</f>
        <v>2.999470526147259E-2</v>
      </c>
    </row>
  </sheetData>
  <mergeCells count="4">
    <mergeCell ref="A1:F1"/>
    <mergeCell ref="H1:L1"/>
    <mergeCell ref="O1:S1"/>
    <mergeCell ref="B31:E31"/>
  </mergeCells>
  <pageMargins left="0.7" right="0.7" top="0.75" bottom="0.75" header="0.51180555555555496" footer="0.51180555555555496"/>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3"/>
  <sheetViews>
    <sheetView topLeftCell="A19" zoomScale="70" zoomScaleNormal="70" workbookViewId="0">
      <selection activeCell="B26" sqref="B26"/>
    </sheetView>
  </sheetViews>
  <sheetFormatPr defaultColWidth="8.6640625" defaultRowHeight="14.4" x14ac:dyDescent="0.3"/>
  <cols>
    <col min="1" max="1" width="12" bestFit="1" customWidth="1"/>
    <col min="2" max="3" width="10" bestFit="1" customWidth="1"/>
  </cols>
  <sheetData>
    <row r="1" spans="1:32" x14ac:dyDescent="0.3">
      <c r="F1" s="3" t="s">
        <v>24</v>
      </c>
      <c r="G1" s="3"/>
      <c r="H1" s="3"/>
      <c r="I1" s="3"/>
      <c r="J1" s="3"/>
      <c r="K1" s="3"/>
      <c r="M1" s="3" t="s">
        <v>25</v>
      </c>
      <c r="N1" s="3"/>
      <c r="O1" s="3"/>
      <c r="P1" s="3"/>
      <c r="Q1" s="3"/>
      <c r="R1" s="3"/>
      <c r="T1" s="3" t="s">
        <v>26</v>
      </c>
      <c r="U1" s="3"/>
      <c r="V1" s="3"/>
      <c r="W1" s="3"/>
      <c r="X1" s="3"/>
      <c r="Y1" s="3"/>
      <c r="AA1" s="3" t="s">
        <v>27</v>
      </c>
      <c r="AB1" s="3"/>
      <c r="AC1" s="3"/>
      <c r="AD1" s="3"/>
      <c r="AE1" s="3"/>
      <c r="AF1" s="3"/>
    </row>
    <row r="2" spans="1:32" ht="15.6" x14ac:dyDescent="0.35">
      <c r="A2" s="1" t="s">
        <v>28</v>
      </c>
      <c r="B2" s="1"/>
      <c r="C2" s="1"/>
      <c r="D2" s="1"/>
      <c r="F2" t="s">
        <v>29</v>
      </c>
      <c r="G2" t="s">
        <v>4</v>
      </c>
      <c r="H2" t="s">
        <v>5</v>
      </c>
      <c r="I2" t="s">
        <v>6</v>
      </c>
      <c r="J2" t="s">
        <v>7</v>
      </c>
      <c r="K2" t="s">
        <v>8</v>
      </c>
      <c r="M2" t="s">
        <v>29</v>
      </c>
      <c r="N2" t="s">
        <v>4</v>
      </c>
      <c r="O2" t="s">
        <v>5</v>
      </c>
      <c r="P2" t="s">
        <v>6</v>
      </c>
      <c r="Q2" t="s">
        <v>7</v>
      </c>
      <c r="R2" t="s">
        <v>8</v>
      </c>
      <c r="T2" t="s">
        <v>29</v>
      </c>
      <c r="U2" t="s">
        <v>4</v>
      </c>
      <c r="V2" t="s">
        <v>5</v>
      </c>
      <c r="W2" t="s">
        <v>6</v>
      </c>
      <c r="X2" t="s">
        <v>7</v>
      </c>
      <c r="Y2" t="s">
        <v>8</v>
      </c>
      <c r="AA2" t="s">
        <v>29</v>
      </c>
      <c r="AB2" t="s">
        <v>4</v>
      </c>
      <c r="AC2" t="s">
        <v>5</v>
      </c>
      <c r="AD2" t="s">
        <v>6</v>
      </c>
      <c r="AE2" t="s">
        <v>7</v>
      </c>
      <c r="AF2" t="s">
        <v>8</v>
      </c>
    </row>
    <row r="3" spans="1:32" x14ac:dyDescent="0.3">
      <c r="A3">
        <v>1.6</v>
      </c>
      <c r="B3">
        <v>1.5</v>
      </c>
      <c r="C3">
        <v>0.25</v>
      </c>
      <c r="D3">
        <v>0</v>
      </c>
      <c r="F3">
        <v>0</v>
      </c>
      <c r="G3" s="7">
        <v>200</v>
      </c>
      <c r="H3" s="7">
        <v>0</v>
      </c>
      <c r="I3" s="7">
        <v>0</v>
      </c>
      <c r="J3" s="7">
        <v>0</v>
      </c>
      <c r="K3" s="7">
        <v>200</v>
      </c>
      <c r="M3">
        <v>0</v>
      </c>
      <c r="N3" s="7">
        <v>0</v>
      </c>
      <c r="O3" s="7">
        <v>200</v>
      </c>
      <c r="P3" s="7">
        <v>0</v>
      </c>
      <c r="Q3" s="7">
        <v>0</v>
      </c>
      <c r="R3" s="7">
        <v>200</v>
      </c>
      <c r="T3">
        <v>0</v>
      </c>
      <c r="U3" s="7">
        <v>0</v>
      </c>
      <c r="V3" s="7">
        <v>0</v>
      </c>
      <c r="W3" s="7">
        <v>200</v>
      </c>
      <c r="X3" s="7">
        <v>0</v>
      </c>
      <c r="Y3" s="7">
        <v>200</v>
      </c>
      <c r="AA3">
        <v>0</v>
      </c>
      <c r="AB3" s="7">
        <v>0</v>
      </c>
      <c r="AC3" s="7">
        <v>0</v>
      </c>
      <c r="AD3" s="7">
        <v>0</v>
      </c>
      <c r="AE3" s="7">
        <v>200</v>
      </c>
      <c r="AF3" s="7">
        <v>200</v>
      </c>
    </row>
    <row r="4" spans="1:32" x14ac:dyDescent="0.3">
      <c r="A4">
        <v>0.8</v>
      </c>
      <c r="B4">
        <v>0</v>
      </c>
      <c r="C4">
        <v>0</v>
      </c>
      <c r="D4">
        <v>0</v>
      </c>
      <c r="F4">
        <v>1</v>
      </c>
      <c r="G4" s="7">
        <f>G3 *$A$3 + H3 *$B$3 +I3 *$C$3 + J3 * $D$3</f>
        <v>320</v>
      </c>
      <c r="H4" s="7">
        <f>G3*$A$4</f>
        <v>160</v>
      </c>
      <c r="I4" s="7">
        <f>H3*$B$5</f>
        <v>0</v>
      </c>
      <c r="J4" s="7">
        <f>I3*$C$6</f>
        <v>0</v>
      </c>
      <c r="K4" s="7">
        <f>G4+H4+I4+J4</f>
        <v>480</v>
      </c>
      <c r="M4">
        <v>1</v>
      </c>
      <c r="N4" s="7">
        <f>N3*$A$3 + O3 *$B$3 + P3 * $C$3 + Q3 *$D$3</f>
        <v>300</v>
      </c>
      <c r="O4" s="7">
        <f>N3*$A$4</f>
        <v>0</v>
      </c>
      <c r="P4" s="7">
        <f>O3*$B$5</f>
        <v>100</v>
      </c>
      <c r="Q4" s="7">
        <f>P3*$C$6</f>
        <v>0</v>
      </c>
      <c r="R4" s="7">
        <f>N4+O4+P4+Q4</f>
        <v>400</v>
      </c>
      <c r="T4">
        <v>1</v>
      </c>
      <c r="U4" s="7">
        <f>U3*$A$3+V3*$B$3+W3*$C$3+X3*$D$3</f>
        <v>50</v>
      </c>
      <c r="V4" s="7">
        <f>U3*$A$4</f>
        <v>0</v>
      </c>
      <c r="W4" s="7">
        <f>V3*$B$5</f>
        <v>0</v>
      </c>
      <c r="X4" s="7">
        <f>W3*$C$6</f>
        <v>50</v>
      </c>
      <c r="Y4" s="7">
        <f>U4+V4+W4+X4</f>
        <v>100</v>
      </c>
      <c r="AA4">
        <v>1</v>
      </c>
      <c r="AB4" s="7">
        <f>AB3*$A$3+AC3*$B$3+AD3*$C$3 +AE3*$D$3</f>
        <v>0</v>
      </c>
      <c r="AC4" s="7">
        <f>AB3*$A$4</f>
        <v>0</v>
      </c>
      <c r="AD4" s="7">
        <f>AC3*$B$5</f>
        <v>0</v>
      </c>
      <c r="AE4" s="7">
        <f>AD3*$C$6</f>
        <v>0</v>
      </c>
      <c r="AF4" s="7">
        <f>AB4+AC4+AD4+AE4</f>
        <v>0</v>
      </c>
    </row>
    <row r="5" spans="1:32" x14ac:dyDescent="0.3">
      <c r="A5">
        <v>0</v>
      </c>
      <c r="B5">
        <v>0.5</v>
      </c>
      <c r="C5">
        <v>0</v>
      </c>
      <c r="D5">
        <v>0</v>
      </c>
      <c r="F5">
        <v>2</v>
      </c>
      <c r="G5" s="7">
        <f t="shared" ref="G5:G53" si="0">G4 *$A$3 + H4 *$B$3 +I4 *$C$3 + J4 * $D$3</f>
        <v>752</v>
      </c>
      <c r="H5" s="7">
        <f t="shared" ref="H5:H53" si="1">G4*$A$4</f>
        <v>256</v>
      </c>
      <c r="I5" s="7">
        <f t="shared" ref="I5:I53" si="2">H4*$B$5</f>
        <v>80</v>
      </c>
      <c r="J5" s="7">
        <f t="shared" ref="J5:J53" si="3">I4*$C$6</f>
        <v>0</v>
      </c>
      <c r="K5" s="7">
        <f t="shared" ref="K5:K53" si="4">G5+H5+I5+J5</f>
        <v>1088</v>
      </c>
      <c r="M5">
        <v>2</v>
      </c>
      <c r="N5" s="7">
        <f t="shared" ref="N5:N53" si="5">N4*$A$3 + O4 *$B$3 + P4 * $C$3 + Q4 *$D$3</f>
        <v>505</v>
      </c>
      <c r="O5" s="7">
        <f t="shared" ref="O5:O53" si="6">N4*$A$4</f>
        <v>240</v>
      </c>
      <c r="P5" s="7">
        <f t="shared" ref="P5:P53" si="7">O4*$B$5</f>
        <v>0</v>
      </c>
      <c r="Q5" s="7">
        <f t="shared" ref="Q5:Q53" si="8">P4*$C$6</f>
        <v>25</v>
      </c>
      <c r="R5" s="7">
        <f t="shared" ref="R5:R53" si="9">N5+O5+P5+Q5</f>
        <v>770</v>
      </c>
      <c r="T5">
        <v>2</v>
      </c>
      <c r="U5" s="7">
        <f t="shared" ref="U5:U53" si="10">U4*$A$3+V4*$B$3+W4*$C$3+X4*$D$3</f>
        <v>80</v>
      </c>
      <c r="V5" s="7">
        <f t="shared" ref="V5:V53" si="11">U4*$A$4</f>
        <v>40</v>
      </c>
      <c r="W5" s="7">
        <f t="shared" ref="W5:W53" si="12">V4*$B$5</f>
        <v>0</v>
      </c>
      <c r="X5" s="7">
        <f t="shared" ref="X5:X53" si="13">W4*$C$6</f>
        <v>0</v>
      </c>
      <c r="Y5" s="7">
        <f t="shared" ref="Y5:Y53" si="14">U5+V5+W5+X5</f>
        <v>120</v>
      </c>
      <c r="AA5">
        <v>2</v>
      </c>
      <c r="AB5" s="7">
        <f t="shared" ref="AB5:AB53" si="15">AB4*$A$3+AC4*$B$3+AD4*$C$3 +AE4*$D$3</f>
        <v>0</v>
      </c>
      <c r="AC5" s="7">
        <f t="shared" ref="AC5:AC53" si="16">AB4*$A$4</f>
        <v>0</v>
      </c>
      <c r="AD5" s="7">
        <f t="shared" ref="AD5:AD53" si="17">AC4*$B$5</f>
        <v>0</v>
      </c>
      <c r="AE5" s="7">
        <f t="shared" ref="AE5:AE53" si="18">AD4*$C$6</f>
        <v>0</v>
      </c>
      <c r="AF5" s="7">
        <f t="shared" ref="AF5:AF53" si="19">AB5+AC5+AD5+AE5</f>
        <v>0</v>
      </c>
    </row>
    <row r="6" spans="1:32" x14ac:dyDescent="0.3">
      <c r="A6">
        <v>0</v>
      </c>
      <c r="B6">
        <v>0</v>
      </c>
      <c r="C6">
        <v>0.25</v>
      </c>
      <c r="D6">
        <v>0</v>
      </c>
      <c r="F6">
        <v>3</v>
      </c>
      <c r="G6" s="7">
        <f t="shared" si="0"/>
        <v>1607.2</v>
      </c>
      <c r="H6" s="7">
        <f t="shared" si="1"/>
        <v>601.6</v>
      </c>
      <c r="I6" s="7">
        <f t="shared" si="2"/>
        <v>128</v>
      </c>
      <c r="J6" s="7">
        <f t="shared" si="3"/>
        <v>20</v>
      </c>
      <c r="K6" s="7">
        <f t="shared" si="4"/>
        <v>2356.8000000000002</v>
      </c>
      <c r="M6">
        <v>3</v>
      </c>
      <c r="N6" s="7">
        <f t="shared" si="5"/>
        <v>1168</v>
      </c>
      <c r="O6" s="7">
        <f t="shared" si="6"/>
        <v>404</v>
      </c>
      <c r="P6" s="7">
        <f t="shared" si="7"/>
        <v>120</v>
      </c>
      <c r="Q6" s="7">
        <f t="shared" si="8"/>
        <v>0</v>
      </c>
      <c r="R6" s="7">
        <f t="shared" si="9"/>
        <v>1692</v>
      </c>
      <c r="T6">
        <v>3</v>
      </c>
      <c r="U6" s="7">
        <f t="shared" si="10"/>
        <v>188</v>
      </c>
      <c r="V6" s="7">
        <f t="shared" si="11"/>
        <v>64</v>
      </c>
      <c r="W6" s="7">
        <f t="shared" si="12"/>
        <v>20</v>
      </c>
      <c r="X6" s="7">
        <f t="shared" si="13"/>
        <v>0</v>
      </c>
      <c r="Y6" s="7">
        <f t="shared" si="14"/>
        <v>272</v>
      </c>
      <c r="AA6">
        <v>3</v>
      </c>
      <c r="AB6" s="7">
        <f t="shared" si="15"/>
        <v>0</v>
      </c>
      <c r="AC6" s="7">
        <f t="shared" si="16"/>
        <v>0</v>
      </c>
      <c r="AD6" s="7">
        <f t="shared" si="17"/>
        <v>0</v>
      </c>
      <c r="AE6" s="7">
        <f t="shared" si="18"/>
        <v>0</v>
      </c>
      <c r="AF6" s="7">
        <f t="shared" si="19"/>
        <v>0</v>
      </c>
    </row>
    <row r="7" spans="1:32" x14ac:dyDescent="0.3">
      <c r="F7">
        <v>4</v>
      </c>
      <c r="G7" s="7">
        <f t="shared" si="0"/>
        <v>3505.9200000000005</v>
      </c>
      <c r="H7" s="7">
        <f t="shared" si="1"/>
        <v>1285.7600000000002</v>
      </c>
      <c r="I7" s="7">
        <f t="shared" si="2"/>
        <v>300.8</v>
      </c>
      <c r="J7" s="7">
        <f t="shared" si="3"/>
        <v>32</v>
      </c>
      <c r="K7" s="7">
        <f t="shared" si="4"/>
        <v>5124.4800000000005</v>
      </c>
      <c r="M7">
        <v>4</v>
      </c>
      <c r="N7" s="7">
        <f t="shared" si="5"/>
        <v>2504.8000000000002</v>
      </c>
      <c r="O7" s="7">
        <f t="shared" si="6"/>
        <v>934.40000000000009</v>
      </c>
      <c r="P7" s="7">
        <f t="shared" si="7"/>
        <v>202</v>
      </c>
      <c r="Q7" s="7">
        <f t="shared" si="8"/>
        <v>30</v>
      </c>
      <c r="R7" s="7">
        <f t="shared" si="9"/>
        <v>3671.2000000000003</v>
      </c>
      <c r="T7">
        <v>4</v>
      </c>
      <c r="U7" s="7">
        <f t="shared" si="10"/>
        <v>401.8</v>
      </c>
      <c r="V7" s="7">
        <f t="shared" si="11"/>
        <v>150.4</v>
      </c>
      <c r="W7" s="7">
        <f t="shared" si="12"/>
        <v>32</v>
      </c>
      <c r="X7" s="7">
        <f t="shared" si="13"/>
        <v>5</v>
      </c>
      <c r="Y7" s="7">
        <f t="shared" si="14"/>
        <v>589.20000000000005</v>
      </c>
      <c r="AA7">
        <v>4</v>
      </c>
      <c r="AB7" s="7">
        <f t="shared" si="15"/>
        <v>0</v>
      </c>
      <c r="AC7" s="7">
        <f t="shared" si="16"/>
        <v>0</v>
      </c>
      <c r="AD7" s="7">
        <f t="shared" si="17"/>
        <v>0</v>
      </c>
      <c r="AE7" s="7">
        <f t="shared" si="18"/>
        <v>0</v>
      </c>
      <c r="AF7" s="7">
        <f t="shared" si="19"/>
        <v>0</v>
      </c>
    </row>
    <row r="8" spans="1:32" x14ac:dyDescent="0.3">
      <c r="F8">
        <v>5</v>
      </c>
      <c r="G8" s="7">
        <f t="shared" si="0"/>
        <v>7613.3120000000017</v>
      </c>
      <c r="H8" s="7">
        <f t="shared" si="1"/>
        <v>2804.7360000000008</v>
      </c>
      <c r="I8" s="7">
        <f t="shared" si="2"/>
        <v>642.88000000000011</v>
      </c>
      <c r="J8" s="7">
        <f t="shared" si="3"/>
        <v>75.2</v>
      </c>
      <c r="K8" s="7">
        <f t="shared" si="4"/>
        <v>11136.128000000004</v>
      </c>
      <c r="M8">
        <v>5</v>
      </c>
      <c r="N8" s="7">
        <f t="shared" si="5"/>
        <v>5459.7800000000007</v>
      </c>
      <c r="O8" s="7">
        <f t="shared" si="6"/>
        <v>2003.8400000000001</v>
      </c>
      <c r="P8" s="7">
        <f t="shared" si="7"/>
        <v>467.20000000000005</v>
      </c>
      <c r="Q8" s="7">
        <f t="shared" si="8"/>
        <v>50.5</v>
      </c>
      <c r="R8" s="7">
        <f t="shared" si="9"/>
        <v>7981.3200000000006</v>
      </c>
      <c r="T8">
        <v>5</v>
      </c>
      <c r="U8" s="7">
        <f t="shared" si="10"/>
        <v>876.48000000000013</v>
      </c>
      <c r="V8" s="7">
        <f t="shared" si="11"/>
        <v>321.44000000000005</v>
      </c>
      <c r="W8" s="7">
        <f t="shared" si="12"/>
        <v>75.2</v>
      </c>
      <c r="X8" s="7">
        <f t="shared" si="13"/>
        <v>8</v>
      </c>
      <c r="Y8" s="7">
        <f t="shared" si="14"/>
        <v>1281.1200000000001</v>
      </c>
      <c r="AA8">
        <v>5</v>
      </c>
      <c r="AB8" s="7">
        <f t="shared" si="15"/>
        <v>0</v>
      </c>
      <c r="AC8" s="7">
        <f t="shared" si="16"/>
        <v>0</v>
      </c>
      <c r="AD8" s="7">
        <f t="shared" si="17"/>
        <v>0</v>
      </c>
      <c r="AE8" s="7">
        <f t="shared" si="18"/>
        <v>0</v>
      </c>
      <c r="AF8" s="7">
        <f t="shared" si="19"/>
        <v>0</v>
      </c>
    </row>
    <row r="9" spans="1:32" x14ac:dyDescent="0.3">
      <c r="A9" s="2" t="s">
        <v>30</v>
      </c>
      <c r="B9" s="2"/>
      <c r="C9" s="2"/>
      <c r="D9" s="2"/>
      <c r="F9">
        <v>6</v>
      </c>
      <c r="G9" s="7">
        <f t="shared" si="0"/>
        <v>16549.123200000005</v>
      </c>
      <c r="H9" s="7">
        <f t="shared" si="1"/>
        <v>6090.6496000000016</v>
      </c>
      <c r="I9" s="7">
        <f t="shared" si="2"/>
        <v>1402.3680000000004</v>
      </c>
      <c r="J9" s="7">
        <f t="shared" si="3"/>
        <v>160.72000000000003</v>
      </c>
      <c r="K9" s="7">
        <f t="shared" si="4"/>
        <v>24202.860800000009</v>
      </c>
      <c r="M9">
        <v>6</v>
      </c>
      <c r="N9" s="7">
        <f t="shared" si="5"/>
        <v>11858.208000000001</v>
      </c>
      <c r="O9" s="7">
        <f t="shared" si="6"/>
        <v>4367.8240000000005</v>
      </c>
      <c r="P9" s="7">
        <f t="shared" si="7"/>
        <v>1001.9200000000001</v>
      </c>
      <c r="Q9" s="7">
        <f t="shared" si="8"/>
        <v>116.80000000000001</v>
      </c>
      <c r="R9" s="7">
        <f t="shared" si="9"/>
        <v>17344.752</v>
      </c>
      <c r="T9">
        <v>6</v>
      </c>
      <c r="U9" s="7">
        <f t="shared" si="10"/>
        <v>1903.3280000000004</v>
      </c>
      <c r="V9" s="7">
        <f t="shared" si="11"/>
        <v>701.1840000000002</v>
      </c>
      <c r="W9" s="7">
        <f t="shared" si="12"/>
        <v>160.72000000000003</v>
      </c>
      <c r="X9" s="7">
        <f t="shared" si="13"/>
        <v>18.8</v>
      </c>
      <c r="Y9" s="7">
        <f t="shared" si="14"/>
        <v>2784.0320000000011</v>
      </c>
      <c r="AA9">
        <v>6</v>
      </c>
      <c r="AB9" s="7">
        <f t="shared" si="15"/>
        <v>0</v>
      </c>
      <c r="AC9" s="7">
        <f t="shared" si="16"/>
        <v>0</v>
      </c>
      <c r="AD9" s="7">
        <f t="shared" si="17"/>
        <v>0</v>
      </c>
      <c r="AE9" s="7">
        <f t="shared" si="18"/>
        <v>0</v>
      </c>
      <c r="AF9" s="7">
        <f t="shared" si="19"/>
        <v>0</v>
      </c>
    </row>
    <row r="10" spans="1:32" ht="15.6" x14ac:dyDescent="0.35">
      <c r="A10" t="s">
        <v>31</v>
      </c>
      <c r="B10" t="s">
        <v>32</v>
      </c>
      <c r="C10" t="s">
        <v>33</v>
      </c>
      <c r="D10" t="s">
        <v>34</v>
      </c>
      <c r="F10">
        <v>7</v>
      </c>
      <c r="G10" s="7">
        <f t="shared" si="0"/>
        <v>35965.163520000009</v>
      </c>
      <c r="H10" s="7">
        <f t="shared" si="1"/>
        <v>13239.298560000005</v>
      </c>
      <c r="I10" s="7">
        <f t="shared" si="2"/>
        <v>3045.3248000000008</v>
      </c>
      <c r="J10" s="7">
        <f t="shared" si="3"/>
        <v>350.5920000000001</v>
      </c>
      <c r="K10" s="7">
        <f t="shared" si="4"/>
        <v>52600.378880000011</v>
      </c>
      <c r="M10">
        <v>7</v>
      </c>
      <c r="N10" s="7">
        <f t="shared" si="5"/>
        <v>25775.348800000003</v>
      </c>
      <c r="O10" s="7">
        <f t="shared" si="6"/>
        <v>9486.5664000000015</v>
      </c>
      <c r="P10" s="7">
        <f t="shared" si="7"/>
        <v>2183.9120000000003</v>
      </c>
      <c r="Q10" s="7">
        <f t="shared" si="8"/>
        <v>250.48000000000002</v>
      </c>
      <c r="R10" s="7">
        <f t="shared" si="9"/>
        <v>37696.307200000003</v>
      </c>
      <c r="T10">
        <v>7</v>
      </c>
      <c r="U10" s="7">
        <f t="shared" si="10"/>
        <v>4137.2808000000014</v>
      </c>
      <c r="V10" s="7">
        <f t="shared" si="11"/>
        <v>1522.6624000000004</v>
      </c>
      <c r="W10" s="7">
        <f t="shared" si="12"/>
        <v>350.5920000000001</v>
      </c>
      <c r="X10" s="7">
        <f t="shared" si="13"/>
        <v>40.180000000000007</v>
      </c>
      <c r="Y10" s="7">
        <f t="shared" si="14"/>
        <v>6050.7152000000024</v>
      </c>
      <c r="AA10">
        <v>7</v>
      </c>
      <c r="AB10" s="7">
        <f t="shared" si="15"/>
        <v>0</v>
      </c>
      <c r="AC10" s="7">
        <f t="shared" si="16"/>
        <v>0</v>
      </c>
      <c r="AD10" s="7">
        <f t="shared" si="17"/>
        <v>0</v>
      </c>
      <c r="AE10" s="7">
        <f t="shared" si="18"/>
        <v>0</v>
      </c>
      <c r="AF10" s="7">
        <f t="shared" si="19"/>
        <v>0</v>
      </c>
    </row>
    <row r="11" spans="1:32" x14ac:dyDescent="0.3">
      <c r="A11" s="7">
        <f>K53/K53</f>
        <v>1</v>
      </c>
      <c r="B11" s="7">
        <f>R53/K53</f>
        <v>0.71665213608354039</v>
      </c>
      <c r="C11" s="7">
        <f>Y53/K53</f>
        <v>0.11503129011229071</v>
      </c>
      <c r="D11" s="7">
        <f>AF53/K53</f>
        <v>0</v>
      </c>
      <c r="F11">
        <v>8</v>
      </c>
      <c r="G11" s="7">
        <f t="shared" si="0"/>
        <v>78164.540672000017</v>
      </c>
      <c r="H11" s="7">
        <f t="shared" si="1"/>
        <v>28772.130816000008</v>
      </c>
      <c r="I11" s="7">
        <f t="shared" si="2"/>
        <v>6619.6492800000024</v>
      </c>
      <c r="J11" s="7">
        <f t="shared" si="3"/>
        <v>761.33120000000019</v>
      </c>
      <c r="K11" s="7">
        <f t="shared" si="4"/>
        <v>114317.65196800002</v>
      </c>
      <c r="M11">
        <v>8</v>
      </c>
      <c r="N11" s="7">
        <f t="shared" si="5"/>
        <v>56016.385680000014</v>
      </c>
      <c r="O11" s="7">
        <f t="shared" si="6"/>
        <v>20620.279040000005</v>
      </c>
      <c r="P11" s="7">
        <f t="shared" si="7"/>
        <v>4743.2832000000008</v>
      </c>
      <c r="Q11" s="7">
        <f t="shared" si="8"/>
        <v>545.97800000000007</v>
      </c>
      <c r="R11" s="7">
        <f t="shared" si="9"/>
        <v>81925.925920000023</v>
      </c>
      <c r="T11">
        <v>8</v>
      </c>
      <c r="U11" s="7">
        <f t="shared" si="10"/>
        <v>8991.2908800000023</v>
      </c>
      <c r="V11" s="7">
        <f t="shared" si="11"/>
        <v>3309.8246400000012</v>
      </c>
      <c r="W11" s="7">
        <f t="shared" si="12"/>
        <v>761.33120000000019</v>
      </c>
      <c r="X11" s="7">
        <f t="shared" si="13"/>
        <v>87.648000000000025</v>
      </c>
      <c r="Y11" s="7">
        <f t="shared" si="14"/>
        <v>13150.094720000003</v>
      </c>
      <c r="AA11">
        <v>8</v>
      </c>
      <c r="AB11" s="7">
        <f t="shared" si="15"/>
        <v>0</v>
      </c>
      <c r="AC11" s="7">
        <f t="shared" si="16"/>
        <v>0</v>
      </c>
      <c r="AD11" s="7">
        <f t="shared" si="17"/>
        <v>0</v>
      </c>
      <c r="AE11" s="7">
        <f t="shared" si="18"/>
        <v>0</v>
      </c>
      <c r="AF11" s="7">
        <f t="shared" si="19"/>
        <v>0</v>
      </c>
    </row>
    <row r="12" spans="1:32" x14ac:dyDescent="0.3">
      <c r="F12">
        <v>9</v>
      </c>
      <c r="G12" s="7">
        <f t="shared" si="0"/>
        <v>169876.37361920005</v>
      </c>
      <c r="H12" s="7">
        <f t="shared" si="1"/>
        <v>62531.632537600017</v>
      </c>
      <c r="I12" s="7">
        <f t="shared" si="2"/>
        <v>14386.065408000004</v>
      </c>
      <c r="J12" s="7">
        <f t="shared" si="3"/>
        <v>1654.9123200000006</v>
      </c>
      <c r="K12" s="7">
        <f t="shared" si="4"/>
        <v>248448.98388480008</v>
      </c>
      <c r="M12">
        <v>9</v>
      </c>
      <c r="N12" s="7">
        <f t="shared" si="5"/>
        <v>121742.45644800004</v>
      </c>
      <c r="O12" s="7">
        <f t="shared" si="6"/>
        <v>44813.108544000017</v>
      </c>
      <c r="P12" s="7">
        <f t="shared" si="7"/>
        <v>10310.139520000002</v>
      </c>
      <c r="Q12" s="7">
        <f t="shared" si="8"/>
        <v>1185.8208000000002</v>
      </c>
      <c r="R12" s="7">
        <f t="shared" si="9"/>
        <v>178051.52531200004</v>
      </c>
      <c r="T12">
        <v>9</v>
      </c>
      <c r="U12" s="7">
        <f t="shared" si="10"/>
        <v>19541.135168000004</v>
      </c>
      <c r="V12" s="7">
        <f t="shared" si="11"/>
        <v>7193.032704000002</v>
      </c>
      <c r="W12" s="7">
        <f t="shared" si="12"/>
        <v>1654.9123200000006</v>
      </c>
      <c r="X12" s="7">
        <f t="shared" si="13"/>
        <v>190.33280000000005</v>
      </c>
      <c r="Y12" s="7">
        <f t="shared" si="14"/>
        <v>28579.412992000005</v>
      </c>
      <c r="AA12">
        <v>9</v>
      </c>
      <c r="AB12" s="7">
        <f t="shared" si="15"/>
        <v>0</v>
      </c>
      <c r="AC12" s="7">
        <f t="shared" si="16"/>
        <v>0</v>
      </c>
      <c r="AD12" s="7">
        <f t="shared" si="17"/>
        <v>0</v>
      </c>
      <c r="AE12" s="7">
        <f t="shared" si="18"/>
        <v>0</v>
      </c>
      <c r="AF12" s="7">
        <f t="shared" si="19"/>
        <v>0</v>
      </c>
    </row>
    <row r="13" spans="1:32" x14ac:dyDescent="0.3">
      <c r="F13">
        <v>10</v>
      </c>
      <c r="G13" s="7">
        <f t="shared" si="0"/>
        <v>369196.1629491201</v>
      </c>
      <c r="H13" s="7">
        <f t="shared" si="1"/>
        <v>135901.09889536005</v>
      </c>
      <c r="I13" s="7">
        <f t="shared" si="2"/>
        <v>31265.816268800008</v>
      </c>
      <c r="J13" s="7">
        <f t="shared" si="3"/>
        <v>3596.516352000001</v>
      </c>
      <c r="K13" s="7">
        <f t="shared" si="4"/>
        <v>539959.59446528018</v>
      </c>
      <c r="M13">
        <v>10</v>
      </c>
      <c r="N13" s="7">
        <f t="shared" si="5"/>
        <v>264585.12801280012</v>
      </c>
      <c r="O13" s="7">
        <f t="shared" si="6"/>
        <v>97393.965158400038</v>
      </c>
      <c r="P13" s="7">
        <f t="shared" si="7"/>
        <v>22406.554272000008</v>
      </c>
      <c r="Q13" s="7">
        <f t="shared" si="8"/>
        <v>2577.5348800000006</v>
      </c>
      <c r="R13" s="7">
        <f t="shared" si="9"/>
        <v>386963.1823232001</v>
      </c>
      <c r="T13">
        <v>10</v>
      </c>
      <c r="U13" s="7">
        <f t="shared" si="10"/>
        <v>42469.093404800013</v>
      </c>
      <c r="V13" s="7">
        <f t="shared" si="11"/>
        <v>15632.908134400004</v>
      </c>
      <c r="W13" s="7">
        <f t="shared" si="12"/>
        <v>3596.516352000001</v>
      </c>
      <c r="X13" s="7">
        <f t="shared" si="13"/>
        <v>413.72808000000015</v>
      </c>
      <c r="Y13" s="7">
        <f t="shared" si="14"/>
        <v>62112.24597120002</v>
      </c>
      <c r="AA13">
        <v>10</v>
      </c>
      <c r="AB13" s="7">
        <f t="shared" si="15"/>
        <v>0</v>
      </c>
      <c r="AC13" s="7">
        <f t="shared" si="16"/>
        <v>0</v>
      </c>
      <c r="AD13" s="7">
        <f t="shared" si="17"/>
        <v>0</v>
      </c>
      <c r="AE13" s="7">
        <f t="shared" si="18"/>
        <v>0</v>
      </c>
      <c r="AF13" s="7">
        <f t="shared" si="19"/>
        <v>0</v>
      </c>
    </row>
    <row r="14" spans="1:32" x14ac:dyDescent="0.3">
      <c r="F14">
        <v>11</v>
      </c>
      <c r="G14" s="7">
        <f t="shared" si="0"/>
        <v>802381.96312883217</v>
      </c>
      <c r="H14" s="7">
        <f t="shared" si="1"/>
        <v>295356.93035929609</v>
      </c>
      <c r="I14" s="7">
        <f t="shared" si="2"/>
        <v>67950.549447680023</v>
      </c>
      <c r="J14" s="7">
        <f t="shared" si="3"/>
        <v>7816.4540672000021</v>
      </c>
      <c r="K14" s="7">
        <f t="shared" si="4"/>
        <v>1173505.8970030083</v>
      </c>
      <c r="M14">
        <v>11</v>
      </c>
      <c r="N14" s="7">
        <f t="shared" si="5"/>
        <v>575028.79112608032</v>
      </c>
      <c r="O14" s="7">
        <f t="shared" si="6"/>
        <v>211668.1024102401</v>
      </c>
      <c r="P14" s="7">
        <f t="shared" si="7"/>
        <v>48696.982579200019</v>
      </c>
      <c r="Q14" s="7">
        <f t="shared" si="8"/>
        <v>5601.6385680000021</v>
      </c>
      <c r="R14" s="7">
        <f t="shared" si="9"/>
        <v>840995.51468352054</v>
      </c>
      <c r="T14">
        <v>11</v>
      </c>
      <c r="U14" s="7">
        <f t="shared" si="10"/>
        <v>92299.040737280025</v>
      </c>
      <c r="V14" s="7">
        <f t="shared" si="11"/>
        <v>33975.274723840012</v>
      </c>
      <c r="W14" s="7">
        <f t="shared" si="12"/>
        <v>7816.4540672000021</v>
      </c>
      <c r="X14" s="7">
        <f t="shared" si="13"/>
        <v>899.12908800000025</v>
      </c>
      <c r="Y14" s="7">
        <f t="shared" si="14"/>
        <v>134989.89861632005</v>
      </c>
      <c r="AA14">
        <v>11</v>
      </c>
      <c r="AB14" s="7">
        <f t="shared" si="15"/>
        <v>0</v>
      </c>
      <c r="AC14" s="7">
        <f t="shared" si="16"/>
        <v>0</v>
      </c>
      <c r="AD14" s="7">
        <f t="shared" si="17"/>
        <v>0</v>
      </c>
      <c r="AE14" s="7">
        <f t="shared" si="18"/>
        <v>0</v>
      </c>
      <c r="AF14" s="7">
        <f t="shared" si="19"/>
        <v>0</v>
      </c>
    </row>
    <row r="15" spans="1:32" x14ac:dyDescent="0.3">
      <c r="A15" s="3" t="s">
        <v>35</v>
      </c>
      <c r="B15" s="3"/>
      <c r="C15" s="3"/>
      <c r="D15" s="3"/>
      <c r="E15" s="3"/>
      <c r="F15">
        <v>12</v>
      </c>
      <c r="G15" s="7">
        <f t="shared" si="0"/>
        <v>1743834.1739069959</v>
      </c>
      <c r="H15" s="7">
        <f t="shared" si="1"/>
        <v>641905.57050306583</v>
      </c>
      <c r="I15" s="7">
        <f t="shared" si="2"/>
        <v>147678.46517964805</v>
      </c>
      <c r="J15" s="7">
        <f t="shared" si="3"/>
        <v>16987.637361920006</v>
      </c>
      <c r="K15" s="7">
        <f t="shared" si="4"/>
        <v>2550405.84695163</v>
      </c>
      <c r="M15">
        <v>12</v>
      </c>
      <c r="N15" s="7">
        <f t="shared" si="5"/>
        <v>1249722.4650618886</v>
      </c>
      <c r="O15" s="7">
        <f t="shared" si="6"/>
        <v>460023.03290086426</v>
      </c>
      <c r="P15" s="7">
        <f t="shared" si="7"/>
        <v>105834.05120512005</v>
      </c>
      <c r="Q15" s="7">
        <f t="shared" si="8"/>
        <v>12174.245644800005</v>
      </c>
      <c r="R15" s="7">
        <f t="shared" si="9"/>
        <v>1827753.7948126728</v>
      </c>
      <c r="T15">
        <v>12</v>
      </c>
      <c r="U15" s="7">
        <f t="shared" si="10"/>
        <v>200595.49078220804</v>
      </c>
      <c r="V15" s="7">
        <f t="shared" si="11"/>
        <v>73839.232589824023</v>
      </c>
      <c r="W15" s="7">
        <f t="shared" si="12"/>
        <v>16987.637361920006</v>
      </c>
      <c r="X15" s="7">
        <f t="shared" si="13"/>
        <v>1954.1135168000005</v>
      </c>
      <c r="Y15" s="7">
        <f t="shared" si="14"/>
        <v>293376.47425075207</v>
      </c>
      <c r="AA15">
        <v>12</v>
      </c>
      <c r="AB15" s="7">
        <f t="shared" si="15"/>
        <v>0</v>
      </c>
      <c r="AC15" s="7">
        <f t="shared" si="16"/>
        <v>0</v>
      </c>
      <c r="AD15" s="7">
        <f t="shared" si="17"/>
        <v>0</v>
      </c>
      <c r="AE15" s="7">
        <f t="shared" si="18"/>
        <v>0</v>
      </c>
      <c r="AF15" s="7">
        <f t="shared" si="19"/>
        <v>0</v>
      </c>
    </row>
    <row r="16" spans="1:32" x14ac:dyDescent="0.3">
      <c r="A16" s="8" t="s">
        <v>36</v>
      </c>
      <c r="B16" s="9"/>
      <c r="C16" s="9"/>
      <c r="D16" s="9"/>
      <c r="E16" s="10"/>
      <c r="F16">
        <v>13</v>
      </c>
      <c r="G16" s="7">
        <f t="shared" si="0"/>
        <v>3789912.6503007049</v>
      </c>
      <c r="H16" s="7">
        <f t="shared" si="1"/>
        <v>1395067.3391255969</v>
      </c>
      <c r="I16" s="7">
        <f t="shared" si="2"/>
        <v>320952.78525153291</v>
      </c>
      <c r="J16" s="7">
        <f t="shared" si="3"/>
        <v>36919.616294912012</v>
      </c>
      <c r="K16" s="7">
        <f t="shared" si="4"/>
        <v>5542852.3909727465</v>
      </c>
      <c r="M16">
        <v>13</v>
      </c>
      <c r="N16" s="7">
        <f t="shared" si="5"/>
        <v>2716049.0062515987</v>
      </c>
      <c r="O16" s="7">
        <f t="shared" si="6"/>
        <v>999777.97204951092</v>
      </c>
      <c r="P16" s="7">
        <f t="shared" si="7"/>
        <v>230011.51645043213</v>
      </c>
      <c r="Q16" s="7">
        <f t="shared" si="8"/>
        <v>26458.512801280012</v>
      </c>
      <c r="R16" s="7">
        <f t="shared" si="9"/>
        <v>3972297.0075528221</v>
      </c>
      <c r="T16">
        <v>13</v>
      </c>
      <c r="U16" s="7">
        <f t="shared" si="10"/>
        <v>435958.54347674898</v>
      </c>
      <c r="V16" s="7">
        <f t="shared" si="11"/>
        <v>160476.39262576646</v>
      </c>
      <c r="W16" s="7">
        <f t="shared" si="12"/>
        <v>36919.616294912012</v>
      </c>
      <c r="X16" s="7">
        <f t="shared" si="13"/>
        <v>4246.9093404800014</v>
      </c>
      <c r="Y16" s="7">
        <f t="shared" si="14"/>
        <v>637601.46173790749</v>
      </c>
      <c r="AA16">
        <v>13</v>
      </c>
      <c r="AB16" s="7">
        <f t="shared" si="15"/>
        <v>0</v>
      </c>
      <c r="AC16" s="7">
        <f t="shared" si="16"/>
        <v>0</v>
      </c>
      <c r="AD16" s="7">
        <f t="shared" si="17"/>
        <v>0</v>
      </c>
      <c r="AE16" s="7">
        <f t="shared" si="18"/>
        <v>0</v>
      </c>
      <c r="AF16" s="7">
        <f t="shared" si="19"/>
        <v>0</v>
      </c>
    </row>
    <row r="17" spans="1:32" x14ac:dyDescent="0.3">
      <c r="A17" s="11"/>
      <c r="B17" s="12"/>
      <c r="C17" s="12"/>
      <c r="D17" s="12"/>
      <c r="E17" s="13"/>
      <c r="F17">
        <v>14</v>
      </c>
      <c r="G17" s="7">
        <f t="shared" si="0"/>
        <v>8236699.4454824058</v>
      </c>
      <c r="H17" s="7">
        <f t="shared" si="1"/>
        <v>3031930.120240564</v>
      </c>
      <c r="I17" s="7">
        <f t="shared" si="2"/>
        <v>697533.66956279846</v>
      </c>
      <c r="J17" s="7">
        <f t="shared" si="3"/>
        <v>80238.196312883229</v>
      </c>
      <c r="K17" s="7">
        <f t="shared" si="4"/>
        <v>12046401.431598652</v>
      </c>
      <c r="M17">
        <v>14</v>
      </c>
      <c r="N17" s="7">
        <f t="shared" si="5"/>
        <v>5902848.2471894324</v>
      </c>
      <c r="O17" s="7">
        <f t="shared" si="6"/>
        <v>2172839.2050012792</v>
      </c>
      <c r="P17" s="7">
        <f t="shared" si="7"/>
        <v>499888.98602475546</v>
      </c>
      <c r="Q17" s="7">
        <f t="shared" si="8"/>
        <v>57502.879112608032</v>
      </c>
      <c r="R17" s="7">
        <f t="shared" si="9"/>
        <v>8633079.3173280768</v>
      </c>
      <c r="T17">
        <v>14</v>
      </c>
      <c r="U17" s="7">
        <f t="shared" si="10"/>
        <v>947478.16257517622</v>
      </c>
      <c r="V17" s="7">
        <f t="shared" si="11"/>
        <v>348766.83478139923</v>
      </c>
      <c r="W17" s="7">
        <f t="shared" si="12"/>
        <v>80238.196312883229</v>
      </c>
      <c r="X17" s="7">
        <f t="shared" si="13"/>
        <v>9229.9040737280029</v>
      </c>
      <c r="Y17" s="7">
        <f t="shared" si="14"/>
        <v>1385713.0977431866</v>
      </c>
      <c r="AA17">
        <v>14</v>
      </c>
      <c r="AB17" s="7">
        <f t="shared" si="15"/>
        <v>0</v>
      </c>
      <c r="AC17" s="7">
        <f t="shared" si="16"/>
        <v>0</v>
      </c>
      <c r="AD17" s="7">
        <f t="shared" si="17"/>
        <v>0</v>
      </c>
      <c r="AE17" s="7">
        <f t="shared" si="18"/>
        <v>0</v>
      </c>
      <c r="AF17" s="7">
        <f t="shared" si="19"/>
        <v>0</v>
      </c>
    </row>
    <row r="18" spans="1:32" x14ac:dyDescent="0.3">
      <c r="A18" s="11"/>
      <c r="B18" s="12"/>
      <c r="C18" s="12"/>
      <c r="D18" s="12"/>
      <c r="E18" s="13"/>
      <c r="F18">
        <v>15</v>
      </c>
      <c r="G18" s="7">
        <f t="shared" si="0"/>
        <v>17900997.710523397</v>
      </c>
      <c r="H18" s="7">
        <f t="shared" si="1"/>
        <v>6589359.556385925</v>
      </c>
      <c r="I18" s="7">
        <f t="shared" si="2"/>
        <v>1515965.060120282</v>
      </c>
      <c r="J18" s="7">
        <f t="shared" si="3"/>
        <v>174383.41739069961</v>
      </c>
      <c r="K18" s="7">
        <f t="shared" si="4"/>
        <v>26180705.744420305</v>
      </c>
      <c r="M18">
        <v>15</v>
      </c>
      <c r="N18" s="7">
        <f t="shared" si="5"/>
        <v>12828788.249511197</v>
      </c>
      <c r="O18" s="7">
        <f t="shared" si="6"/>
        <v>4722278.5977515457</v>
      </c>
      <c r="P18" s="7">
        <f t="shared" si="7"/>
        <v>1086419.6025006396</v>
      </c>
      <c r="Q18" s="7">
        <f t="shared" si="8"/>
        <v>124972.24650618887</v>
      </c>
      <c r="R18" s="7">
        <f t="shared" si="9"/>
        <v>18762458.696269572</v>
      </c>
      <c r="T18">
        <v>15</v>
      </c>
      <c r="U18" s="7">
        <f t="shared" si="10"/>
        <v>2059174.8613706015</v>
      </c>
      <c r="V18" s="7">
        <f t="shared" si="11"/>
        <v>757982.530060141</v>
      </c>
      <c r="W18" s="7">
        <f t="shared" si="12"/>
        <v>174383.41739069961</v>
      </c>
      <c r="X18" s="7">
        <f t="shared" si="13"/>
        <v>20059.549078220807</v>
      </c>
      <c r="Y18" s="7">
        <f t="shared" si="14"/>
        <v>3011600.357899663</v>
      </c>
      <c r="AA18">
        <v>15</v>
      </c>
      <c r="AB18" s="7">
        <f t="shared" si="15"/>
        <v>0</v>
      </c>
      <c r="AC18" s="7">
        <f t="shared" si="16"/>
        <v>0</v>
      </c>
      <c r="AD18" s="7">
        <f t="shared" si="17"/>
        <v>0</v>
      </c>
      <c r="AE18" s="7">
        <f t="shared" si="18"/>
        <v>0</v>
      </c>
      <c r="AF18" s="7">
        <f t="shared" si="19"/>
        <v>0</v>
      </c>
    </row>
    <row r="19" spans="1:32" x14ac:dyDescent="0.3">
      <c r="A19" s="11"/>
      <c r="B19" s="12"/>
      <c r="C19" s="12"/>
      <c r="D19" s="12"/>
      <c r="E19" s="13"/>
      <c r="F19">
        <v>16</v>
      </c>
      <c r="G19" s="7">
        <f t="shared" si="0"/>
        <v>38904626.936446398</v>
      </c>
      <c r="H19" s="7">
        <f t="shared" si="1"/>
        <v>14320798.168418719</v>
      </c>
      <c r="I19" s="7">
        <f t="shared" si="2"/>
        <v>3294679.7781929625</v>
      </c>
      <c r="J19" s="7">
        <f t="shared" si="3"/>
        <v>378991.2650300705</v>
      </c>
      <c r="K19" s="7">
        <f t="shared" si="4"/>
        <v>56899096.14808815</v>
      </c>
      <c r="M19">
        <v>16</v>
      </c>
      <c r="N19" s="7">
        <f t="shared" si="5"/>
        <v>27881083.996470392</v>
      </c>
      <c r="O19" s="7">
        <f t="shared" si="6"/>
        <v>10263030.599608958</v>
      </c>
      <c r="P19" s="7">
        <f t="shared" si="7"/>
        <v>2361139.2988757729</v>
      </c>
      <c r="Q19" s="7">
        <f t="shared" si="8"/>
        <v>271604.90062515991</v>
      </c>
      <c r="R19" s="7">
        <f t="shared" si="9"/>
        <v>40776858.795580283</v>
      </c>
      <c r="T19">
        <v>16</v>
      </c>
      <c r="U19" s="7">
        <f t="shared" si="10"/>
        <v>4475249.4276308492</v>
      </c>
      <c r="V19" s="7">
        <f t="shared" si="11"/>
        <v>1647339.8890964813</v>
      </c>
      <c r="W19" s="7">
        <f t="shared" si="12"/>
        <v>378991.2650300705</v>
      </c>
      <c r="X19" s="7">
        <f t="shared" si="13"/>
        <v>43595.854347674904</v>
      </c>
      <c r="Y19" s="7">
        <f t="shared" si="14"/>
        <v>6545176.4361050762</v>
      </c>
      <c r="AA19">
        <v>16</v>
      </c>
      <c r="AB19" s="7">
        <f t="shared" si="15"/>
        <v>0</v>
      </c>
      <c r="AC19" s="7">
        <f t="shared" si="16"/>
        <v>0</v>
      </c>
      <c r="AD19" s="7">
        <f t="shared" si="17"/>
        <v>0</v>
      </c>
      <c r="AE19" s="7">
        <f t="shared" si="18"/>
        <v>0</v>
      </c>
      <c r="AF19" s="7">
        <f t="shared" si="19"/>
        <v>0</v>
      </c>
    </row>
    <row r="20" spans="1:32" x14ac:dyDescent="0.3">
      <c r="A20" s="11"/>
      <c r="B20" s="12"/>
      <c r="C20" s="12"/>
      <c r="D20" s="12"/>
      <c r="E20" s="13"/>
      <c r="F20">
        <v>17</v>
      </c>
      <c r="G20" s="7">
        <f t="shared" si="0"/>
        <v>84552270.295490548</v>
      </c>
      <c r="H20" s="7">
        <f t="shared" si="1"/>
        <v>31123701.54915712</v>
      </c>
      <c r="I20" s="7">
        <f t="shared" si="2"/>
        <v>7160399.0842093593</v>
      </c>
      <c r="J20" s="7">
        <f t="shared" si="3"/>
        <v>823669.94454824063</v>
      </c>
      <c r="K20" s="7">
        <f t="shared" si="4"/>
        <v>123660040.87340526</v>
      </c>
      <c r="M20">
        <v>17</v>
      </c>
      <c r="N20" s="7">
        <f t="shared" si="5"/>
        <v>60594565.118485011</v>
      </c>
      <c r="O20" s="7">
        <f t="shared" si="6"/>
        <v>22304867.197176315</v>
      </c>
      <c r="P20" s="7">
        <f t="shared" si="7"/>
        <v>5131515.2998044789</v>
      </c>
      <c r="Q20" s="7">
        <f t="shared" si="8"/>
        <v>590284.82471894321</v>
      </c>
      <c r="R20" s="7">
        <f t="shared" si="9"/>
        <v>88621232.440184742</v>
      </c>
      <c r="T20">
        <v>17</v>
      </c>
      <c r="U20" s="7">
        <f t="shared" si="10"/>
        <v>9726156.7341115996</v>
      </c>
      <c r="V20" s="7">
        <f t="shared" si="11"/>
        <v>3580199.5421046796</v>
      </c>
      <c r="W20" s="7">
        <f t="shared" si="12"/>
        <v>823669.94454824063</v>
      </c>
      <c r="X20" s="7">
        <f t="shared" si="13"/>
        <v>94747.816257517625</v>
      </c>
      <c r="Y20" s="7">
        <f t="shared" si="14"/>
        <v>14224774.037022037</v>
      </c>
      <c r="AA20">
        <v>17</v>
      </c>
      <c r="AB20" s="7">
        <f t="shared" si="15"/>
        <v>0</v>
      </c>
      <c r="AC20" s="7">
        <f t="shared" si="16"/>
        <v>0</v>
      </c>
      <c r="AD20" s="7">
        <f t="shared" si="17"/>
        <v>0</v>
      </c>
      <c r="AE20" s="7">
        <f t="shared" si="18"/>
        <v>0</v>
      </c>
      <c r="AF20" s="7">
        <f t="shared" si="19"/>
        <v>0</v>
      </c>
    </row>
    <row r="21" spans="1:32" x14ac:dyDescent="0.3">
      <c r="A21" s="14"/>
      <c r="B21" s="15"/>
      <c r="C21" s="15"/>
      <c r="D21" s="15"/>
      <c r="E21" s="16"/>
      <c r="F21">
        <v>18</v>
      </c>
      <c r="G21" s="7">
        <f t="shared" si="0"/>
        <v>183759284.56757289</v>
      </c>
      <c r="H21" s="7">
        <f t="shared" si="1"/>
        <v>67641816.236392438</v>
      </c>
      <c r="I21" s="7">
        <f t="shared" si="2"/>
        <v>15561850.77457856</v>
      </c>
      <c r="J21" s="7">
        <f t="shared" si="3"/>
        <v>1790099.7710523398</v>
      </c>
      <c r="K21" s="7">
        <f t="shared" si="4"/>
        <v>268753051.34959626</v>
      </c>
      <c r="M21">
        <v>18</v>
      </c>
      <c r="N21" s="7">
        <f t="shared" si="5"/>
        <v>131691483.81029162</v>
      </c>
      <c r="O21" s="7">
        <f t="shared" si="6"/>
        <v>48475652.094788015</v>
      </c>
      <c r="P21" s="7">
        <f t="shared" si="7"/>
        <v>11152433.598588157</v>
      </c>
      <c r="Q21" s="7">
        <f t="shared" si="8"/>
        <v>1282878.8249511197</v>
      </c>
      <c r="R21" s="7">
        <f t="shared" si="9"/>
        <v>192602448.32861891</v>
      </c>
      <c r="T21">
        <v>18</v>
      </c>
      <c r="U21" s="7">
        <f t="shared" si="10"/>
        <v>21138067.573872637</v>
      </c>
      <c r="V21" s="7">
        <f t="shared" si="11"/>
        <v>7780925.3872892801</v>
      </c>
      <c r="W21" s="7">
        <f t="shared" si="12"/>
        <v>1790099.7710523398</v>
      </c>
      <c r="X21" s="7">
        <f t="shared" si="13"/>
        <v>205917.48613706016</v>
      </c>
      <c r="Y21" s="7">
        <f t="shared" si="14"/>
        <v>30915010.218351316</v>
      </c>
      <c r="AA21">
        <v>18</v>
      </c>
      <c r="AB21" s="7">
        <f t="shared" si="15"/>
        <v>0</v>
      </c>
      <c r="AC21" s="7">
        <f t="shared" si="16"/>
        <v>0</v>
      </c>
      <c r="AD21" s="7">
        <f t="shared" si="17"/>
        <v>0</v>
      </c>
      <c r="AE21" s="7">
        <f t="shared" si="18"/>
        <v>0</v>
      </c>
      <c r="AF21" s="7">
        <f t="shared" si="19"/>
        <v>0</v>
      </c>
    </row>
    <row r="22" spans="1:32" x14ac:dyDescent="0.3">
      <c r="F22">
        <v>19</v>
      </c>
      <c r="G22" s="7">
        <f t="shared" si="0"/>
        <v>399368042.35634995</v>
      </c>
      <c r="H22" s="7">
        <f t="shared" si="1"/>
        <v>147007427.65405831</v>
      </c>
      <c r="I22" s="7">
        <f t="shared" si="2"/>
        <v>33820908.118196219</v>
      </c>
      <c r="J22" s="7">
        <f t="shared" si="3"/>
        <v>3890462.69364464</v>
      </c>
      <c r="K22" s="7">
        <f t="shared" si="4"/>
        <v>584086840.82224917</v>
      </c>
      <c r="M22">
        <v>19</v>
      </c>
      <c r="N22" s="7">
        <f t="shared" si="5"/>
        <v>286207960.63829571</v>
      </c>
      <c r="O22" s="7">
        <f t="shared" si="6"/>
        <v>105353187.0482333</v>
      </c>
      <c r="P22" s="7">
        <f t="shared" si="7"/>
        <v>24237826.047394007</v>
      </c>
      <c r="Q22" s="7">
        <f t="shared" si="8"/>
        <v>2788108.3996470394</v>
      </c>
      <c r="R22" s="7">
        <f t="shared" si="9"/>
        <v>418587082.13357013</v>
      </c>
      <c r="T22">
        <v>19</v>
      </c>
      <c r="U22" s="7">
        <f t="shared" si="10"/>
        <v>45939821.141893223</v>
      </c>
      <c r="V22" s="7">
        <f t="shared" si="11"/>
        <v>16910454.05909811</v>
      </c>
      <c r="W22" s="7">
        <f t="shared" si="12"/>
        <v>3890462.69364464</v>
      </c>
      <c r="X22" s="7">
        <f t="shared" si="13"/>
        <v>447524.94276308495</v>
      </c>
      <c r="Y22" s="7">
        <f t="shared" si="14"/>
        <v>67188262.837399065</v>
      </c>
      <c r="AA22">
        <v>19</v>
      </c>
      <c r="AB22" s="7">
        <f t="shared" si="15"/>
        <v>0</v>
      </c>
      <c r="AC22" s="7">
        <f t="shared" si="16"/>
        <v>0</v>
      </c>
      <c r="AD22" s="7">
        <f t="shared" si="17"/>
        <v>0</v>
      </c>
      <c r="AE22" s="7">
        <f t="shared" si="18"/>
        <v>0</v>
      </c>
      <c r="AF22" s="7">
        <f t="shared" si="19"/>
        <v>0</v>
      </c>
    </row>
    <row r="23" spans="1:32" x14ac:dyDescent="0.3">
      <c r="F23">
        <v>20</v>
      </c>
      <c r="G23" s="7">
        <f t="shared" si="0"/>
        <v>867955236.28079641</v>
      </c>
      <c r="H23" s="7">
        <f t="shared" si="1"/>
        <v>319494433.88507998</v>
      </c>
      <c r="I23" s="7">
        <f t="shared" si="2"/>
        <v>73503713.827029154</v>
      </c>
      <c r="J23" s="7">
        <f t="shared" si="3"/>
        <v>8455227.0295490548</v>
      </c>
      <c r="K23" s="7">
        <f t="shared" si="4"/>
        <v>1269408611.0224547</v>
      </c>
      <c r="M23">
        <v>20</v>
      </c>
      <c r="N23" s="7">
        <f t="shared" si="5"/>
        <v>622021974.10547161</v>
      </c>
      <c r="O23" s="7">
        <f t="shared" si="6"/>
        <v>228966368.51063657</v>
      </c>
      <c r="P23" s="7">
        <f t="shared" si="7"/>
        <v>52676593.52411665</v>
      </c>
      <c r="Q23" s="7">
        <f t="shared" si="8"/>
        <v>6059456.5118485019</v>
      </c>
      <c r="R23" s="7">
        <f t="shared" si="9"/>
        <v>909724392.65207326</v>
      </c>
      <c r="T23">
        <v>20</v>
      </c>
      <c r="U23" s="7">
        <f t="shared" si="10"/>
        <v>99842010.589087486</v>
      </c>
      <c r="V23" s="7">
        <f t="shared" si="11"/>
        <v>36751856.913514577</v>
      </c>
      <c r="W23" s="7">
        <f t="shared" si="12"/>
        <v>8455227.0295490548</v>
      </c>
      <c r="X23" s="7">
        <f t="shared" si="13"/>
        <v>972615.67341116001</v>
      </c>
      <c r="Y23" s="7">
        <f t="shared" si="14"/>
        <v>146021710.20556229</v>
      </c>
      <c r="AA23">
        <v>20</v>
      </c>
      <c r="AB23" s="7">
        <f t="shared" si="15"/>
        <v>0</v>
      </c>
      <c r="AC23" s="7">
        <f t="shared" si="16"/>
        <v>0</v>
      </c>
      <c r="AD23" s="7">
        <f t="shared" si="17"/>
        <v>0</v>
      </c>
      <c r="AE23" s="7">
        <f t="shared" si="18"/>
        <v>0</v>
      </c>
      <c r="AF23" s="7">
        <f t="shared" si="19"/>
        <v>0</v>
      </c>
    </row>
    <row r="24" spans="1:32" x14ac:dyDescent="0.3">
      <c r="F24">
        <v>21</v>
      </c>
      <c r="G24" s="7">
        <f t="shared" si="0"/>
        <v>1886345957.3336518</v>
      </c>
      <c r="H24" s="7">
        <f t="shared" si="1"/>
        <v>694364189.02463722</v>
      </c>
      <c r="I24" s="7">
        <f t="shared" si="2"/>
        <v>159747216.94253999</v>
      </c>
      <c r="J24" s="7">
        <f t="shared" si="3"/>
        <v>18375928.456757288</v>
      </c>
      <c r="K24" s="7">
        <f t="shared" si="4"/>
        <v>2758833291.757586</v>
      </c>
      <c r="M24">
        <v>21</v>
      </c>
      <c r="N24" s="7">
        <f t="shared" si="5"/>
        <v>1351853859.7157388</v>
      </c>
      <c r="O24" s="7">
        <f t="shared" si="6"/>
        <v>497617579.28437734</v>
      </c>
      <c r="P24" s="7">
        <f t="shared" si="7"/>
        <v>114483184.25531828</v>
      </c>
      <c r="Q24" s="7">
        <f t="shared" si="8"/>
        <v>13169148.381029163</v>
      </c>
      <c r="R24" s="7">
        <f t="shared" si="9"/>
        <v>1977123771.6364636</v>
      </c>
      <c r="T24">
        <v>21</v>
      </c>
      <c r="U24" s="7">
        <f t="shared" si="10"/>
        <v>216988809.0701991</v>
      </c>
      <c r="V24" s="7">
        <f t="shared" si="11"/>
        <v>79873608.471269995</v>
      </c>
      <c r="W24" s="7">
        <f t="shared" si="12"/>
        <v>18375928.456757288</v>
      </c>
      <c r="X24" s="7">
        <f t="shared" si="13"/>
        <v>2113806.7573872637</v>
      </c>
      <c r="Y24" s="7">
        <f t="shared" si="14"/>
        <v>317352152.75561368</v>
      </c>
      <c r="AA24">
        <v>21</v>
      </c>
      <c r="AB24" s="7">
        <f t="shared" si="15"/>
        <v>0</v>
      </c>
      <c r="AC24" s="7">
        <f t="shared" si="16"/>
        <v>0</v>
      </c>
      <c r="AD24" s="7">
        <f t="shared" si="17"/>
        <v>0</v>
      </c>
      <c r="AE24" s="7">
        <f t="shared" si="18"/>
        <v>0</v>
      </c>
      <c r="AF24" s="7">
        <f t="shared" si="19"/>
        <v>0</v>
      </c>
    </row>
    <row r="25" spans="1:32" x14ac:dyDescent="0.3">
      <c r="F25">
        <v>22</v>
      </c>
      <c r="G25" s="7">
        <f t="shared" si="0"/>
        <v>4099636619.5064335</v>
      </c>
      <c r="H25" s="7">
        <f t="shared" si="1"/>
        <v>1509076765.8669214</v>
      </c>
      <c r="I25" s="7">
        <f t="shared" si="2"/>
        <v>347182094.51231861</v>
      </c>
      <c r="J25" s="7">
        <f t="shared" si="3"/>
        <v>39936804.235634997</v>
      </c>
      <c r="K25" s="7">
        <f t="shared" si="4"/>
        <v>5995832284.1213083</v>
      </c>
      <c r="M25">
        <v>22</v>
      </c>
      <c r="N25" s="7">
        <f t="shared" si="5"/>
        <v>2938013340.5355778</v>
      </c>
      <c r="O25" s="7">
        <f t="shared" si="6"/>
        <v>1081483087.7725911</v>
      </c>
      <c r="P25" s="7">
        <f t="shared" si="7"/>
        <v>248808789.64218867</v>
      </c>
      <c r="Q25" s="7">
        <f t="shared" si="8"/>
        <v>28620796.063829571</v>
      </c>
      <c r="R25" s="7">
        <f t="shared" si="9"/>
        <v>4296926014.0141869</v>
      </c>
      <c r="T25">
        <v>22</v>
      </c>
      <c r="U25" s="7">
        <f t="shared" si="10"/>
        <v>471586489.33341295</v>
      </c>
      <c r="V25" s="7">
        <f t="shared" si="11"/>
        <v>173591047.25615931</v>
      </c>
      <c r="W25" s="7">
        <f t="shared" si="12"/>
        <v>39936804.235634997</v>
      </c>
      <c r="X25" s="7">
        <f t="shared" si="13"/>
        <v>4593982.1141893221</v>
      </c>
      <c r="Y25" s="7">
        <f t="shared" si="14"/>
        <v>689708322.9393965</v>
      </c>
      <c r="AA25">
        <v>22</v>
      </c>
      <c r="AB25" s="7">
        <f t="shared" si="15"/>
        <v>0</v>
      </c>
      <c r="AC25" s="7">
        <f t="shared" si="16"/>
        <v>0</v>
      </c>
      <c r="AD25" s="7">
        <f t="shared" si="17"/>
        <v>0</v>
      </c>
      <c r="AE25" s="7">
        <f t="shared" si="18"/>
        <v>0</v>
      </c>
      <c r="AF25" s="7">
        <f t="shared" si="19"/>
        <v>0</v>
      </c>
    </row>
    <row r="26" spans="1:32" x14ac:dyDescent="0.3">
      <c r="F26">
        <v>23</v>
      </c>
      <c r="G26" s="7">
        <f t="shared" si="0"/>
        <v>8909829263.6387558</v>
      </c>
      <c r="H26" s="7">
        <f t="shared" si="1"/>
        <v>3279709295.6051469</v>
      </c>
      <c r="I26" s="7">
        <f t="shared" si="2"/>
        <v>754538382.93346071</v>
      </c>
      <c r="J26" s="7">
        <f t="shared" si="3"/>
        <v>86795523.628079653</v>
      </c>
      <c r="K26" s="7">
        <f t="shared" si="4"/>
        <v>13030872465.805443</v>
      </c>
      <c r="M26">
        <v>23</v>
      </c>
      <c r="N26" s="7">
        <f t="shared" si="5"/>
        <v>6385248173.9263592</v>
      </c>
      <c r="O26" s="7">
        <f t="shared" si="6"/>
        <v>2350410672.4284625</v>
      </c>
      <c r="P26" s="7">
        <f t="shared" si="7"/>
        <v>540741543.88629556</v>
      </c>
      <c r="Q26" s="7">
        <f t="shared" si="8"/>
        <v>62202197.410547167</v>
      </c>
      <c r="R26" s="7">
        <f t="shared" si="9"/>
        <v>9338602587.6516647</v>
      </c>
      <c r="T26">
        <v>23</v>
      </c>
      <c r="U26" s="7">
        <f t="shared" si="10"/>
        <v>1024909154.8766084</v>
      </c>
      <c r="V26" s="7">
        <f t="shared" si="11"/>
        <v>377269191.46673036</v>
      </c>
      <c r="W26" s="7">
        <f t="shared" si="12"/>
        <v>86795523.628079653</v>
      </c>
      <c r="X26" s="7">
        <f t="shared" si="13"/>
        <v>9984201.0589087494</v>
      </c>
      <c r="Y26" s="7">
        <f t="shared" si="14"/>
        <v>1498958071.0303271</v>
      </c>
      <c r="AA26">
        <v>23</v>
      </c>
      <c r="AB26" s="7">
        <f t="shared" si="15"/>
        <v>0</v>
      </c>
      <c r="AC26" s="7">
        <f t="shared" si="16"/>
        <v>0</v>
      </c>
      <c r="AD26" s="7">
        <f t="shared" si="17"/>
        <v>0</v>
      </c>
      <c r="AE26" s="7">
        <f t="shared" si="18"/>
        <v>0</v>
      </c>
      <c r="AF26" s="7">
        <f t="shared" si="19"/>
        <v>0</v>
      </c>
    </row>
    <row r="27" spans="1:32" x14ac:dyDescent="0.3">
      <c r="F27">
        <v>24</v>
      </c>
      <c r="G27" s="7">
        <f t="shared" si="0"/>
        <v>19363925360.963093</v>
      </c>
      <c r="H27" s="7">
        <f t="shared" si="1"/>
        <v>7127863410.911005</v>
      </c>
      <c r="I27" s="7">
        <f t="shared" si="2"/>
        <v>1639854647.8025734</v>
      </c>
      <c r="J27" s="7">
        <f t="shared" si="3"/>
        <v>188634595.73336518</v>
      </c>
      <c r="K27" s="7">
        <f t="shared" si="4"/>
        <v>28320278015.410038</v>
      </c>
      <c r="M27">
        <v>24</v>
      </c>
      <c r="N27" s="7">
        <f t="shared" si="5"/>
        <v>13877198472.896444</v>
      </c>
      <c r="O27" s="7">
        <f t="shared" si="6"/>
        <v>5108198539.1410875</v>
      </c>
      <c r="P27" s="7">
        <f t="shared" si="7"/>
        <v>1175205336.2142313</v>
      </c>
      <c r="Q27" s="7">
        <f t="shared" si="8"/>
        <v>135185385.97157389</v>
      </c>
      <c r="R27" s="7">
        <f t="shared" si="9"/>
        <v>20295787734.223335</v>
      </c>
      <c r="T27">
        <v>24</v>
      </c>
      <c r="U27" s="7">
        <f t="shared" si="10"/>
        <v>2227457315.9096889</v>
      </c>
      <c r="V27" s="7">
        <f t="shared" si="11"/>
        <v>819927323.90128672</v>
      </c>
      <c r="W27" s="7">
        <f t="shared" si="12"/>
        <v>188634595.73336518</v>
      </c>
      <c r="X27" s="7">
        <f t="shared" si="13"/>
        <v>21698880.907019913</v>
      </c>
      <c r="Y27" s="7">
        <f t="shared" si="14"/>
        <v>3257718116.4513607</v>
      </c>
      <c r="AA27">
        <v>24</v>
      </c>
      <c r="AB27" s="7">
        <f t="shared" si="15"/>
        <v>0</v>
      </c>
      <c r="AC27" s="7">
        <f t="shared" si="16"/>
        <v>0</v>
      </c>
      <c r="AD27" s="7">
        <f t="shared" si="17"/>
        <v>0</v>
      </c>
      <c r="AE27" s="7">
        <f t="shared" si="18"/>
        <v>0</v>
      </c>
      <c r="AF27" s="7">
        <f t="shared" si="19"/>
        <v>0</v>
      </c>
    </row>
    <row r="28" spans="1:32" x14ac:dyDescent="0.3">
      <c r="F28">
        <v>25</v>
      </c>
      <c r="G28" s="7">
        <f t="shared" si="0"/>
        <v>42084039355.858101</v>
      </c>
      <c r="H28" s="7">
        <f t="shared" si="1"/>
        <v>15491140288.770475</v>
      </c>
      <c r="I28" s="7">
        <f t="shared" si="2"/>
        <v>3563931705.4555025</v>
      </c>
      <c r="J28" s="7">
        <f t="shared" si="3"/>
        <v>409963661.95064336</v>
      </c>
      <c r="K28" s="7">
        <f t="shared" si="4"/>
        <v>61549075012.034729</v>
      </c>
      <c r="M28">
        <v>25</v>
      </c>
      <c r="N28" s="7">
        <f t="shared" si="5"/>
        <v>30159616699.399502</v>
      </c>
      <c r="O28" s="7">
        <f t="shared" si="6"/>
        <v>11101758778.317156</v>
      </c>
      <c r="P28" s="7">
        <f t="shared" si="7"/>
        <v>2554099269.5705438</v>
      </c>
      <c r="Q28" s="7">
        <f t="shared" si="8"/>
        <v>293801334.05355781</v>
      </c>
      <c r="R28" s="7">
        <f t="shared" si="9"/>
        <v>44109276081.340759</v>
      </c>
      <c r="T28">
        <v>25</v>
      </c>
      <c r="U28" s="7">
        <f t="shared" si="10"/>
        <v>4840981340.2407732</v>
      </c>
      <c r="V28" s="7">
        <f t="shared" si="11"/>
        <v>1781965852.7277513</v>
      </c>
      <c r="W28" s="7">
        <f t="shared" si="12"/>
        <v>409963661.95064336</v>
      </c>
      <c r="X28" s="7">
        <f t="shared" si="13"/>
        <v>47158648.933341295</v>
      </c>
      <c r="Y28" s="7">
        <f t="shared" si="14"/>
        <v>7080069503.8525095</v>
      </c>
      <c r="AA28">
        <v>25</v>
      </c>
      <c r="AB28" s="7">
        <f t="shared" si="15"/>
        <v>0</v>
      </c>
      <c r="AC28" s="7">
        <f t="shared" si="16"/>
        <v>0</v>
      </c>
      <c r="AD28" s="7">
        <f t="shared" si="17"/>
        <v>0</v>
      </c>
      <c r="AE28" s="7">
        <f t="shared" si="18"/>
        <v>0</v>
      </c>
      <c r="AF28" s="7">
        <f t="shared" si="19"/>
        <v>0</v>
      </c>
    </row>
    <row r="29" spans="1:32" x14ac:dyDescent="0.3">
      <c r="F29">
        <v>26</v>
      </c>
      <c r="G29" s="7">
        <f t="shared" si="0"/>
        <v>91462156328.892548</v>
      </c>
      <c r="H29" s="7">
        <f t="shared" si="1"/>
        <v>33667231484.686481</v>
      </c>
      <c r="I29" s="7">
        <f t="shared" si="2"/>
        <v>7745570144.3852377</v>
      </c>
      <c r="J29" s="7">
        <f t="shared" si="3"/>
        <v>890982926.36387563</v>
      </c>
      <c r="K29" s="7">
        <f t="shared" si="4"/>
        <v>133765940884.32814</v>
      </c>
      <c r="M29">
        <v>26</v>
      </c>
      <c r="N29" s="7">
        <f t="shared" si="5"/>
        <v>65546549703.907578</v>
      </c>
      <c r="O29" s="7">
        <f t="shared" si="6"/>
        <v>24127693359.519604</v>
      </c>
      <c r="P29" s="7">
        <f t="shared" si="7"/>
        <v>5550879389.1585779</v>
      </c>
      <c r="Q29" s="7">
        <f t="shared" si="8"/>
        <v>638524817.39263594</v>
      </c>
      <c r="R29" s="7">
        <f t="shared" si="9"/>
        <v>95863647269.978409</v>
      </c>
      <c r="T29">
        <v>26</v>
      </c>
      <c r="U29" s="7">
        <f t="shared" si="10"/>
        <v>10521009838.964525</v>
      </c>
      <c r="V29" s="7">
        <f t="shared" si="11"/>
        <v>3872785072.1926188</v>
      </c>
      <c r="W29" s="7">
        <f t="shared" si="12"/>
        <v>890982926.36387563</v>
      </c>
      <c r="X29" s="7">
        <f t="shared" si="13"/>
        <v>102490915.48766084</v>
      </c>
      <c r="Y29" s="7">
        <f t="shared" si="14"/>
        <v>15387268753.008682</v>
      </c>
      <c r="AA29">
        <v>26</v>
      </c>
      <c r="AB29" s="7">
        <f t="shared" si="15"/>
        <v>0</v>
      </c>
      <c r="AC29" s="7">
        <f t="shared" si="16"/>
        <v>0</v>
      </c>
      <c r="AD29" s="7">
        <f t="shared" si="17"/>
        <v>0</v>
      </c>
      <c r="AE29" s="7">
        <f t="shared" si="18"/>
        <v>0</v>
      </c>
      <c r="AF29" s="7">
        <f t="shared" si="19"/>
        <v>0</v>
      </c>
    </row>
    <row r="30" spans="1:32" x14ac:dyDescent="0.3">
      <c r="F30">
        <v>27</v>
      </c>
      <c r="G30" s="7">
        <f t="shared" si="0"/>
        <v>198776689889.35413</v>
      </c>
      <c r="H30" s="7">
        <f t="shared" si="1"/>
        <v>73169725063.114044</v>
      </c>
      <c r="I30" s="7">
        <f t="shared" si="2"/>
        <v>16833615742.343241</v>
      </c>
      <c r="J30" s="7">
        <f t="shared" si="3"/>
        <v>1936392536.0963094</v>
      </c>
      <c r="K30" s="7">
        <f t="shared" si="4"/>
        <v>290716423230.90771</v>
      </c>
      <c r="M30">
        <v>27</v>
      </c>
      <c r="N30" s="7">
        <f t="shared" si="5"/>
        <v>142453739412.8212</v>
      </c>
      <c r="O30" s="7">
        <f t="shared" si="6"/>
        <v>52437239763.126068</v>
      </c>
      <c r="P30" s="7">
        <f t="shared" si="7"/>
        <v>12063846679.759802</v>
      </c>
      <c r="Q30" s="7">
        <f t="shared" si="8"/>
        <v>1387719847.2896445</v>
      </c>
      <c r="R30" s="7">
        <f t="shared" si="9"/>
        <v>208342545702.9967</v>
      </c>
      <c r="T30">
        <v>27</v>
      </c>
      <c r="U30" s="7">
        <f t="shared" si="10"/>
        <v>22865539082.223137</v>
      </c>
      <c r="V30" s="7">
        <f t="shared" si="11"/>
        <v>8416807871.1716204</v>
      </c>
      <c r="W30" s="7">
        <f t="shared" si="12"/>
        <v>1936392536.0963094</v>
      </c>
      <c r="X30" s="7">
        <f t="shared" si="13"/>
        <v>222745731.59096891</v>
      </c>
      <c r="Y30" s="7">
        <f t="shared" si="14"/>
        <v>33441485221.082035</v>
      </c>
      <c r="AA30">
        <v>27</v>
      </c>
      <c r="AB30" s="7">
        <f t="shared" si="15"/>
        <v>0</v>
      </c>
      <c r="AC30" s="7">
        <f t="shared" si="16"/>
        <v>0</v>
      </c>
      <c r="AD30" s="7">
        <f t="shared" si="17"/>
        <v>0</v>
      </c>
      <c r="AE30" s="7">
        <f t="shared" si="18"/>
        <v>0</v>
      </c>
      <c r="AF30" s="7">
        <f t="shared" si="19"/>
        <v>0</v>
      </c>
    </row>
    <row r="31" spans="1:32" x14ac:dyDescent="0.3">
      <c r="F31">
        <v>28</v>
      </c>
      <c r="G31" s="7">
        <f t="shared" si="0"/>
        <v>432005695353.22351</v>
      </c>
      <c r="H31" s="7">
        <f t="shared" si="1"/>
        <v>159021351911.48331</v>
      </c>
      <c r="I31" s="7">
        <f t="shared" si="2"/>
        <v>36584862531.557022</v>
      </c>
      <c r="J31" s="7">
        <f t="shared" si="3"/>
        <v>4208403935.5858102</v>
      </c>
      <c r="K31" s="7">
        <f t="shared" si="4"/>
        <v>631820313731.84961</v>
      </c>
      <c r="M31">
        <v>28</v>
      </c>
      <c r="N31" s="7">
        <f t="shared" si="5"/>
        <v>309597804375.14294</v>
      </c>
      <c r="O31" s="7">
        <f t="shared" si="6"/>
        <v>113962991530.25696</v>
      </c>
      <c r="P31" s="7">
        <f t="shared" si="7"/>
        <v>26218619881.563034</v>
      </c>
      <c r="Q31" s="7">
        <f t="shared" si="8"/>
        <v>3015961669.9399505</v>
      </c>
      <c r="R31" s="7">
        <f t="shared" si="9"/>
        <v>452795377456.90289</v>
      </c>
      <c r="T31">
        <v>28</v>
      </c>
      <c r="U31" s="7">
        <f t="shared" si="10"/>
        <v>49694172472.338531</v>
      </c>
      <c r="V31" s="7">
        <f t="shared" si="11"/>
        <v>18292431265.778511</v>
      </c>
      <c r="W31" s="7">
        <f t="shared" si="12"/>
        <v>4208403935.5858102</v>
      </c>
      <c r="X31" s="7">
        <f t="shared" si="13"/>
        <v>484098134.02407736</v>
      </c>
      <c r="Y31" s="7">
        <f t="shared" si="14"/>
        <v>72679105807.726929</v>
      </c>
      <c r="AA31">
        <v>28</v>
      </c>
      <c r="AB31" s="7">
        <f t="shared" si="15"/>
        <v>0</v>
      </c>
      <c r="AC31" s="7">
        <f t="shared" si="16"/>
        <v>0</v>
      </c>
      <c r="AD31" s="7">
        <f t="shared" si="17"/>
        <v>0</v>
      </c>
      <c r="AE31" s="7">
        <f t="shared" si="18"/>
        <v>0</v>
      </c>
      <c r="AF31" s="7">
        <f t="shared" si="19"/>
        <v>0</v>
      </c>
    </row>
    <row r="32" spans="1:32" x14ac:dyDescent="0.3">
      <c r="F32">
        <v>29</v>
      </c>
      <c r="G32" s="7">
        <f t="shared" si="0"/>
        <v>938887356065.27197</v>
      </c>
      <c r="H32" s="7">
        <f t="shared" si="1"/>
        <v>345604556282.57886</v>
      </c>
      <c r="I32" s="7">
        <f t="shared" si="2"/>
        <v>79510675955.741653</v>
      </c>
      <c r="J32" s="7">
        <f t="shared" si="3"/>
        <v>9146215632.8892555</v>
      </c>
      <c r="K32" s="7">
        <f t="shared" si="4"/>
        <v>1373148803936.4817</v>
      </c>
      <c r="M32">
        <v>29</v>
      </c>
      <c r="N32" s="7">
        <f t="shared" si="5"/>
        <v>672855629266.005</v>
      </c>
      <c r="O32" s="7">
        <f t="shared" si="6"/>
        <v>247678243500.11438</v>
      </c>
      <c r="P32" s="7">
        <f t="shared" si="7"/>
        <v>56981495765.128479</v>
      </c>
      <c r="Q32" s="7">
        <f t="shared" si="8"/>
        <v>6554654970.3907585</v>
      </c>
      <c r="R32" s="7">
        <f t="shared" si="9"/>
        <v>984070023501.63855</v>
      </c>
      <c r="T32">
        <v>29</v>
      </c>
      <c r="U32" s="7">
        <f t="shared" si="10"/>
        <v>108001423838.30588</v>
      </c>
      <c r="V32" s="7">
        <f t="shared" si="11"/>
        <v>39755337977.870827</v>
      </c>
      <c r="W32" s="7">
        <f t="shared" si="12"/>
        <v>9146215632.8892555</v>
      </c>
      <c r="X32" s="7">
        <f t="shared" si="13"/>
        <v>1052100983.8964525</v>
      </c>
      <c r="Y32" s="7">
        <f t="shared" si="14"/>
        <v>157955078432.9624</v>
      </c>
      <c r="AA32">
        <v>29</v>
      </c>
      <c r="AB32" s="7">
        <f t="shared" si="15"/>
        <v>0</v>
      </c>
      <c r="AC32" s="7">
        <f t="shared" si="16"/>
        <v>0</v>
      </c>
      <c r="AD32" s="7">
        <f t="shared" si="17"/>
        <v>0</v>
      </c>
      <c r="AE32" s="7">
        <f t="shared" si="18"/>
        <v>0</v>
      </c>
      <c r="AF32" s="7">
        <f t="shared" si="19"/>
        <v>0</v>
      </c>
    </row>
    <row r="33" spans="6:32" x14ac:dyDescent="0.3">
      <c r="F33">
        <v>30</v>
      </c>
      <c r="G33" s="7">
        <f t="shared" si="0"/>
        <v>2040504273117.239</v>
      </c>
      <c r="H33" s="7">
        <f t="shared" si="1"/>
        <v>751109884852.21765</v>
      </c>
      <c r="I33" s="7">
        <f t="shared" si="2"/>
        <v>172802278141.28943</v>
      </c>
      <c r="J33" s="7">
        <f t="shared" si="3"/>
        <v>19877668988.935413</v>
      </c>
      <c r="K33" s="7">
        <f t="shared" si="4"/>
        <v>2984294105099.6816</v>
      </c>
      <c r="M33">
        <v>30</v>
      </c>
      <c r="N33" s="7">
        <f t="shared" si="5"/>
        <v>1462331746017.0618</v>
      </c>
      <c r="O33" s="7">
        <f t="shared" si="6"/>
        <v>538284503412.80402</v>
      </c>
      <c r="P33" s="7">
        <f t="shared" si="7"/>
        <v>123839121750.05719</v>
      </c>
      <c r="Q33" s="7">
        <f t="shared" si="8"/>
        <v>14245373941.28212</v>
      </c>
      <c r="R33" s="7">
        <f t="shared" si="9"/>
        <v>2138700745121.2051</v>
      </c>
      <c r="T33">
        <v>30</v>
      </c>
      <c r="U33" s="7">
        <f t="shared" si="10"/>
        <v>234721839016.31799</v>
      </c>
      <c r="V33" s="7">
        <f t="shared" si="11"/>
        <v>86401139070.644714</v>
      </c>
      <c r="W33" s="7">
        <f t="shared" si="12"/>
        <v>19877668988.935413</v>
      </c>
      <c r="X33" s="7">
        <f t="shared" si="13"/>
        <v>2286553908.2223139</v>
      </c>
      <c r="Y33" s="7">
        <f t="shared" si="14"/>
        <v>343287200984.12042</v>
      </c>
      <c r="AA33">
        <v>30</v>
      </c>
      <c r="AB33" s="7">
        <f t="shared" si="15"/>
        <v>0</v>
      </c>
      <c r="AC33" s="7">
        <f t="shared" si="16"/>
        <v>0</v>
      </c>
      <c r="AD33" s="7">
        <f t="shared" si="17"/>
        <v>0</v>
      </c>
      <c r="AE33" s="7">
        <f t="shared" si="18"/>
        <v>0</v>
      </c>
      <c r="AF33" s="7">
        <f t="shared" si="19"/>
        <v>0</v>
      </c>
    </row>
    <row r="34" spans="6:32" x14ac:dyDescent="0.3">
      <c r="F34">
        <v>31</v>
      </c>
      <c r="G34" s="7">
        <f t="shared" si="0"/>
        <v>4434672233801.2314</v>
      </c>
      <c r="H34" s="7">
        <f t="shared" si="1"/>
        <v>1632403418493.7913</v>
      </c>
      <c r="I34" s="7">
        <f t="shared" si="2"/>
        <v>375554942426.10883</v>
      </c>
      <c r="J34" s="7">
        <f t="shared" si="3"/>
        <v>43200569535.322357</v>
      </c>
      <c r="K34" s="7">
        <f t="shared" si="4"/>
        <v>6485831164256.4531</v>
      </c>
      <c r="M34">
        <v>31</v>
      </c>
      <c r="N34" s="7">
        <f t="shared" si="5"/>
        <v>3178117329184.019</v>
      </c>
      <c r="O34" s="7">
        <f t="shared" si="6"/>
        <v>1169865396813.6494</v>
      </c>
      <c r="P34" s="7">
        <f t="shared" si="7"/>
        <v>269142251706.40201</v>
      </c>
      <c r="Q34" s="7">
        <f t="shared" si="8"/>
        <v>30959780437.514297</v>
      </c>
      <c r="R34" s="7">
        <f t="shared" si="9"/>
        <v>4648084758141.585</v>
      </c>
      <c r="T34">
        <v>31</v>
      </c>
      <c r="U34" s="7">
        <f t="shared" si="10"/>
        <v>510126068279.30975</v>
      </c>
      <c r="V34" s="7">
        <f t="shared" si="11"/>
        <v>187777471213.05441</v>
      </c>
      <c r="W34" s="7">
        <f t="shared" si="12"/>
        <v>43200569535.322357</v>
      </c>
      <c r="X34" s="7">
        <f t="shared" si="13"/>
        <v>4969417247.2338533</v>
      </c>
      <c r="Y34" s="7">
        <f t="shared" si="14"/>
        <v>746073526274.92041</v>
      </c>
      <c r="AA34">
        <v>31</v>
      </c>
      <c r="AB34" s="7">
        <f t="shared" si="15"/>
        <v>0</v>
      </c>
      <c r="AC34" s="7">
        <f t="shared" si="16"/>
        <v>0</v>
      </c>
      <c r="AD34" s="7">
        <f t="shared" si="17"/>
        <v>0</v>
      </c>
      <c r="AE34" s="7">
        <f t="shared" si="18"/>
        <v>0</v>
      </c>
      <c r="AF34" s="7">
        <f t="shared" si="19"/>
        <v>0</v>
      </c>
    </row>
    <row r="35" spans="6:32" x14ac:dyDescent="0.3">
      <c r="F35">
        <v>32</v>
      </c>
      <c r="G35" s="7">
        <f t="shared" si="0"/>
        <v>9637969437429.1855</v>
      </c>
      <c r="H35" s="7">
        <f t="shared" si="1"/>
        <v>3547737787040.9854</v>
      </c>
      <c r="I35" s="7">
        <f t="shared" si="2"/>
        <v>816201709246.89563</v>
      </c>
      <c r="J35" s="7">
        <f t="shared" si="3"/>
        <v>93888735606.527206</v>
      </c>
      <c r="K35" s="7">
        <f t="shared" si="4"/>
        <v>14095797669323.596</v>
      </c>
      <c r="M35">
        <v>32</v>
      </c>
      <c r="N35" s="7">
        <f t="shared" si="5"/>
        <v>6907071384841.5049</v>
      </c>
      <c r="O35" s="7">
        <f t="shared" si="6"/>
        <v>2542493863347.2153</v>
      </c>
      <c r="P35" s="7">
        <f t="shared" si="7"/>
        <v>584932698406.82471</v>
      </c>
      <c r="Q35" s="7">
        <f t="shared" si="8"/>
        <v>67285562926.600502</v>
      </c>
      <c r="R35" s="7">
        <f t="shared" si="9"/>
        <v>10101783509522.145</v>
      </c>
      <c r="T35">
        <v>32</v>
      </c>
      <c r="U35" s="7">
        <f t="shared" si="10"/>
        <v>1108668058450.3079</v>
      </c>
      <c r="V35" s="7">
        <f t="shared" si="11"/>
        <v>408100854623.44781</v>
      </c>
      <c r="W35" s="7">
        <f t="shared" si="12"/>
        <v>93888735606.527206</v>
      </c>
      <c r="X35" s="7">
        <f t="shared" si="13"/>
        <v>10800142383.830589</v>
      </c>
      <c r="Y35" s="7">
        <f t="shared" si="14"/>
        <v>1621457791064.1133</v>
      </c>
      <c r="AA35">
        <v>32</v>
      </c>
      <c r="AB35" s="7">
        <f t="shared" si="15"/>
        <v>0</v>
      </c>
      <c r="AC35" s="7">
        <f t="shared" si="16"/>
        <v>0</v>
      </c>
      <c r="AD35" s="7">
        <f t="shared" si="17"/>
        <v>0</v>
      </c>
      <c r="AE35" s="7">
        <f t="shared" si="18"/>
        <v>0</v>
      </c>
      <c r="AF35" s="7">
        <f t="shared" si="19"/>
        <v>0</v>
      </c>
    </row>
    <row r="36" spans="6:32" x14ac:dyDescent="0.3">
      <c r="F36">
        <v>33</v>
      </c>
      <c r="G36" s="7">
        <f t="shared" si="0"/>
        <v>20946408207759.898</v>
      </c>
      <c r="H36" s="7">
        <f t="shared" si="1"/>
        <v>7710375549943.3486</v>
      </c>
      <c r="I36" s="7">
        <f t="shared" si="2"/>
        <v>1773868893520.4927</v>
      </c>
      <c r="J36" s="7">
        <f t="shared" si="3"/>
        <v>204050427311.72391</v>
      </c>
      <c r="K36" s="7">
        <f t="shared" si="4"/>
        <v>30634703078535.461</v>
      </c>
      <c r="M36">
        <v>33</v>
      </c>
      <c r="N36" s="7">
        <f t="shared" si="5"/>
        <v>15011288185368.938</v>
      </c>
      <c r="O36" s="7">
        <f t="shared" si="6"/>
        <v>5525657107873.2041</v>
      </c>
      <c r="P36" s="7">
        <f t="shared" si="7"/>
        <v>1271246931673.6077</v>
      </c>
      <c r="Q36" s="7">
        <f t="shared" si="8"/>
        <v>146233174601.70618</v>
      </c>
      <c r="R36" s="7">
        <f t="shared" si="9"/>
        <v>21954425399517.457</v>
      </c>
      <c r="T36">
        <v>33</v>
      </c>
      <c r="U36" s="7">
        <f t="shared" si="10"/>
        <v>2409492359357.2964</v>
      </c>
      <c r="V36" s="7">
        <f t="shared" si="11"/>
        <v>886934446760.24634</v>
      </c>
      <c r="W36" s="7">
        <f t="shared" si="12"/>
        <v>204050427311.72391</v>
      </c>
      <c r="X36" s="7">
        <f t="shared" si="13"/>
        <v>23472183901.631802</v>
      </c>
      <c r="Y36" s="7">
        <f t="shared" si="14"/>
        <v>3523949417330.8989</v>
      </c>
      <c r="AA36">
        <v>33</v>
      </c>
      <c r="AB36" s="7">
        <f t="shared" si="15"/>
        <v>0</v>
      </c>
      <c r="AC36" s="7">
        <f t="shared" si="16"/>
        <v>0</v>
      </c>
      <c r="AD36" s="7">
        <f t="shared" si="17"/>
        <v>0</v>
      </c>
      <c r="AE36" s="7">
        <f t="shared" si="18"/>
        <v>0</v>
      </c>
      <c r="AF36" s="7">
        <f t="shared" si="19"/>
        <v>0</v>
      </c>
    </row>
    <row r="37" spans="6:32" x14ac:dyDescent="0.3">
      <c r="F37">
        <v>34</v>
      </c>
      <c r="G37" s="7">
        <f t="shared" si="0"/>
        <v>45523283680710.984</v>
      </c>
      <c r="H37" s="7">
        <f t="shared" si="1"/>
        <v>16757126566207.92</v>
      </c>
      <c r="I37" s="7">
        <f t="shared" si="2"/>
        <v>3855187774971.6743</v>
      </c>
      <c r="J37" s="7">
        <f t="shared" si="3"/>
        <v>443467223380.12317</v>
      </c>
      <c r="K37" s="7">
        <f t="shared" si="4"/>
        <v>66579065245270.703</v>
      </c>
      <c r="M37">
        <v>34</v>
      </c>
      <c r="N37" s="7">
        <f t="shared" si="5"/>
        <v>32624358491318.512</v>
      </c>
      <c r="O37" s="7">
        <f t="shared" si="6"/>
        <v>12009030548295.15</v>
      </c>
      <c r="P37" s="7">
        <f t="shared" si="7"/>
        <v>2762828553936.6021</v>
      </c>
      <c r="Q37" s="7">
        <f t="shared" si="8"/>
        <v>317811732918.40192</v>
      </c>
      <c r="R37" s="7">
        <f t="shared" si="9"/>
        <v>47714029326468.664</v>
      </c>
      <c r="T37">
        <v>34</v>
      </c>
      <c r="U37" s="7">
        <f t="shared" si="10"/>
        <v>5236602051939.9746</v>
      </c>
      <c r="V37" s="7">
        <f t="shared" si="11"/>
        <v>1927593887485.8372</v>
      </c>
      <c r="W37" s="7">
        <f t="shared" si="12"/>
        <v>443467223380.12317</v>
      </c>
      <c r="X37" s="7">
        <f t="shared" si="13"/>
        <v>51012606827.930977</v>
      </c>
      <c r="Y37" s="7">
        <f t="shared" si="14"/>
        <v>7658675769633.8652</v>
      </c>
      <c r="AA37">
        <v>34</v>
      </c>
      <c r="AB37" s="7">
        <f t="shared" si="15"/>
        <v>0</v>
      </c>
      <c r="AC37" s="7">
        <f t="shared" si="16"/>
        <v>0</v>
      </c>
      <c r="AD37" s="7">
        <f t="shared" si="17"/>
        <v>0</v>
      </c>
      <c r="AE37" s="7">
        <f t="shared" si="18"/>
        <v>0</v>
      </c>
      <c r="AF37" s="7">
        <f t="shared" si="19"/>
        <v>0</v>
      </c>
    </row>
    <row r="38" spans="6:32" x14ac:dyDescent="0.3">
      <c r="F38">
        <v>35</v>
      </c>
      <c r="G38" s="7">
        <f t="shared" si="0"/>
        <v>98936740682192.375</v>
      </c>
      <c r="H38" s="7">
        <f t="shared" si="1"/>
        <v>36418626944568.789</v>
      </c>
      <c r="I38" s="7">
        <f t="shared" si="2"/>
        <v>8378563283103.96</v>
      </c>
      <c r="J38" s="7">
        <f t="shared" si="3"/>
        <v>963796943742.91858</v>
      </c>
      <c r="K38" s="7">
        <f t="shared" si="4"/>
        <v>144697727853608.03</v>
      </c>
      <c r="M38">
        <v>35</v>
      </c>
      <c r="N38" s="7">
        <f t="shared" si="5"/>
        <v>70903226547036.5</v>
      </c>
      <c r="O38" s="7">
        <f t="shared" si="6"/>
        <v>26099486793054.813</v>
      </c>
      <c r="P38" s="7">
        <f t="shared" si="7"/>
        <v>6004515274147.5752</v>
      </c>
      <c r="Q38" s="7">
        <f t="shared" si="8"/>
        <v>690707138484.15051</v>
      </c>
      <c r="R38" s="7">
        <f t="shared" si="9"/>
        <v>103697935752723.05</v>
      </c>
      <c r="T38">
        <v>35</v>
      </c>
      <c r="U38" s="7">
        <f t="shared" si="10"/>
        <v>11380820920177.746</v>
      </c>
      <c r="V38" s="7">
        <f t="shared" si="11"/>
        <v>4189281641551.98</v>
      </c>
      <c r="W38" s="7">
        <f t="shared" si="12"/>
        <v>963796943742.91858</v>
      </c>
      <c r="X38" s="7">
        <f t="shared" si="13"/>
        <v>110866805845.03079</v>
      </c>
      <c r="Y38" s="7">
        <f t="shared" si="14"/>
        <v>16644766311317.676</v>
      </c>
      <c r="AA38">
        <v>35</v>
      </c>
      <c r="AB38" s="7">
        <f t="shared" si="15"/>
        <v>0</v>
      </c>
      <c r="AC38" s="7">
        <f t="shared" si="16"/>
        <v>0</v>
      </c>
      <c r="AD38" s="7">
        <f t="shared" si="17"/>
        <v>0</v>
      </c>
      <c r="AE38" s="7">
        <f t="shared" si="18"/>
        <v>0</v>
      </c>
      <c r="AF38" s="7">
        <f t="shared" si="19"/>
        <v>0</v>
      </c>
    </row>
    <row r="39" spans="6:32" x14ac:dyDescent="0.3">
      <c r="F39">
        <v>36</v>
      </c>
      <c r="G39" s="7">
        <f t="shared" si="0"/>
        <v>215021366329137</v>
      </c>
      <c r="H39" s="7">
        <f t="shared" si="1"/>
        <v>79149392545753.906</v>
      </c>
      <c r="I39" s="7">
        <f t="shared" si="2"/>
        <v>18209313472284.395</v>
      </c>
      <c r="J39" s="7">
        <f t="shared" si="3"/>
        <v>2094640820775.99</v>
      </c>
      <c r="K39" s="7">
        <f t="shared" si="4"/>
        <v>314474713167951.25</v>
      </c>
      <c r="M39">
        <v>36</v>
      </c>
      <c r="N39" s="7">
        <f t="shared" si="5"/>
        <v>154095521483377.53</v>
      </c>
      <c r="O39" s="7">
        <f t="shared" si="6"/>
        <v>56722581237629.203</v>
      </c>
      <c r="P39" s="7">
        <f t="shared" si="7"/>
        <v>13049743396527.406</v>
      </c>
      <c r="Q39" s="7">
        <f t="shared" si="8"/>
        <v>1501128818536.8938</v>
      </c>
      <c r="R39" s="7">
        <f t="shared" si="9"/>
        <v>225368974936071.06</v>
      </c>
      <c r="T39">
        <v>36</v>
      </c>
      <c r="U39" s="7">
        <f t="shared" si="10"/>
        <v>24734185170548.094</v>
      </c>
      <c r="V39" s="7">
        <f t="shared" si="11"/>
        <v>9104656736142.1973</v>
      </c>
      <c r="W39" s="7">
        <f t="shared" si="12"/>
        <v>2094640820775.99</v>
      </c>
      <c r="X39" s="7">
        <f t="shared" si="13"/>
        <v>240949235935.72964</v>
      </c>
      <c r="Y39" s="7">
        <f t="shared" si="14"/>
        <v>36174431963402.008</v>
      </c>
      <c r="AA39">
        <v>36</v>
      </c>
      <c r="AB39" s="7">
        <f t="shared" si="15"/>
        <v>0</v>
      </c>
      <c r="AC39" s="7">
        <f t="shared" si="16"/>
        <v>0</v>
      </c>
      <c r="AD39" s="7">
        <f t="shared" si="17"/>
        <v>0</v>
      </c>
      <c r="AE39" s="7">
        <f t="shared" si="18"/>
        <v>0</v>
      </c>
      <c r="AF39" s="7">
        <f t="shared" si="19"/>
        <v>0</v>
      </c>
    </row>
    <row r="40" spans="6:32" x14ac:dyDescent="0.3">
      <c r="F40">
        <v>37</v>
      </c>
      <c r="G40" s="7">
        <f t="shared" si="0"/>
        <v>467310603313321.25</v>
      </c>
      <c r="H40" s="7">
        <f t="shared" si="1"/>
        <v>172017093063309.63</v>
      </c>
      <c r="I40" s="7">
        <f t="shared" si="2"/>
        <v>39574696272876.953</v>
      </c>
      <c r="J40" s="7">
        <f t="shared" si="3"/>
        <v>4552328368071.0986</v>
      </c>
      <c r="K40" s="7">
        <f t="shared" si="4"/>
        <v>683454721017579</v>
      </c>
      <c r="M40">
        <v>37</v>
      </c>
      <c r="N40" s="7">
        <f t="shared" si="5"/>
        <v>334899142078979.75</v>
      </c>
      <c r="O40" s="7">
        <f t="shared" si="6"/>
        <v>123276417186702.03</v>
      </c>
      <c r="P40" s="7">
        <f t="shared" si="7"/>
        <v>28361290618814.602</v>
      </c>
      <c r="Q40" s="7">
        <f t="shared" si="8"/>
        <v>3262435849131.8516</v>
      </c>
      <c r="R40" s="7">
        <f t="shared" si="9"/>
        <v>489799285733628.25</v>
      </c>
      <c r="T40">
        <v>37</v>
      </c>
      <c r="U40" s="7">
        <f t="shared" si="10"/>
        <v>53755341582284.25</v>
      </c>
      <c r="V40" s="7">
        <f t="shared" si="11"/>
        <v>19787348136438.477</v>
      </c>
      <c r="W40" s="7">
        <f t="shared" si="12"/>
        <v>4552328368071.0986</v>
      </c>
      <c r="X40" s="7">
        <f t="shared" si="13"/>
        <v>523660205193.9975</v>
      </c>
      <c r="Y40" s="7">
        <f t="shared" si="14"/>
        <v>78618678291987.813</v>
      </c>
      <c r="AA40">
        <v>37</v>
      </c>
      <c r="AB40" s="7">
        <f t="shared" si="15"/>
        <v>0</v>
      </c>
      <c r="AC40" s="7">
        <f t="shared" si="16"/>
        <v>0</v>
      </c>
      <c r="AD40" s="7">
        <f t="shared" si="17"/>
        <v>0</v>
      </c>
      <c r="AE40" s="7">
        <f t="shared" si="18"/>
        <v>0</v>
      </c>
      <c r="AF40" s="7">
        <f t="shared" si="19"/>
        <v>0</v>
      </c>
    </row>
    <row r="41" spans="6:32" x14ac:dyDescent="0.3">
      <c r="F41">
        <v>38</v>
      </c>
      <c r="G41" s="7">
        <f t="shared" si="0"/>
        <v>1015616278964497.8</v>
      </c>
      <c r="H41" s="7">
        <f t="shared" si="1"/>
        <v>373848482650657</v>
      </c>
      <c r="I41" s="7">
        <f t="shared" si="2"/>
        <v>86008546531654.813</v>
      </c>
      <c r="J41" s="7">
        <f t="shared" si="3"/>
        <v>9893674068219.2383</v>
      </c>
      <c r="K41" s="7">
        <f t="shared" si="4"/>
        <v>1485366982215028.8</v>
      </c>
      <c r="M41">
        <v>38</v>
      </c>
      <c r="N41" s="7">
        <f t="shared" si="5"/>
        <v>727843575761124.38</v>
      </c>
      <c r="O41" s="7">
        <f t="shared" si="6"/>
        <v>267919313663183.81</v>
      </c>
      <c r="P41" s="7">
        <f t="shared" si="7"/>
        <v>61638208593351.016</v>
      </c>
      <c r="Q41" s="7">
        <f t="shared" si="8"/>
        <v>7090322654703.6504</v>
      </c>
      <c r="R41" s="7">
        <f t="shared" si="9"/>
        <v>1064491420672362.9</v>
      </c>
      <c r="T41">
        <v>38</v>
      </c>
      <c r="U41" s="7">
        <f t="shared" si="10"/>
        <v>116827650828330.31</v>
      </c>
      <c r="V41" s="7">
        <f t="shared" si="11"/>
        <v>43004273265827.406</v>
      </c>
      <c r="W41" s="7">
        <f t="shared" si="12"/>
        <v>9893674068219.2383</v>
      </c>
      <c r="X41" s="7">
        <f t="shared" si="13"/>
        <v>1138082092017.7747</v>
      </c>
      <c r="Y41" s="7">
        <f t="shared" si="14"/>
        <v>170863680254394.75</v>
      </c>
      <c r="AA41">
        <v>38</v>
      </c>
      <c r="AB41" s="7">
        <f t="shared" si="15"/>
        <v>0</v>
      </c>
      <c r="AC41" s="7">
        <f t="shared" si="16"/>
        <v>0</v>
      </c>
      <c r="AD41" s="7">
        <f t="shared" si="17"/>
        <v>0</v>
      </c>
      <c r="AE41" s="7">
        <f t="shared" si="18"/>
        <v>0</v>
      </c>
      <c r="AF41" s="7">
        <f t="shared" si="19"/>
        <v>0</v>
      </c>
    </row>
    <row r="42" spans="6:32" x14ac:dyDescent="0.3">
      <c r="F42">
        <v>39</v>
      </c>
      <c r="G42" s="7">
        <f t="shared" si="0"/>
        <v>2207260906952095.8</v>
      </c>
      <c r="H42" s="7">
        <f t="shared" si="1"/>
        <v>812493023171598.25</v>
      </c>
      <c r="I42" s="7">
        <f t="shared" si="2"/>
        <v>186924241325328.5</v>
      </c>
      <c r="J42" s="7">
        <f t="shared" si="3"/>
        <v>21502136632913.703</v>
      </c>
      <c r="K42" s="7">
        <f t="shared" si="4"/>
        <v>3228180308081936</v>
      </c>
      <c r="M42">
        <v>39</v>
      </c>
      <c r="N42" s="7">
        <f t="shared" si="5"/>
        <v>1581838243860912.5</v>
      </c>
      <c r="O42" s="7">
        <f t="shared" si="6"/>
        <v>582274860608899.5</v>
      </c>
      <c r="P42" s="7">
        <f t="shared" si="7"/>
        <v>133959656831591.91</v>
      </c>
      <c r="Q42" s="7">
        <f t="shared" si="8"/>
        <v>15409552148337.754</v>
      </c>
      <c r="R42" s="7">
        <f t="shared" si="9"/>
        <v>2313482313449742</v>
      </c>
      <c r="T42">
        <v>39</v>
      </c>
      <c r="U42" s="7">
        <f t="shared" si="10"/>
        <v>253904069741124.44</v>
      </c>
      <c r="V42" s="7">
        <f t="shared" si="11"/>
        <v>93462120662664.25</v>
      </c>
      <c r="W42" s="7">
        <f t="shared" si="12"/>
        <v>21502136632913.703</v>
      </c>
      <c r="X42" s="7">
        <f t="shared" si="13"/>
        <v>2473418517054.8096</v>
      </c>
      <c r="Y42" s="7">
        <f t="shared" si="14"/>
        <v>371341745553757.19</v>
      </c>
      <c r="AA42">
        <v>39</v>
      </c>
      <c r="AB42" s="7">
        <f t="shared" si="15"/>
        <v>0</v>
      </c>
      <c r="AC42" s="7">
        <f t="shared" si="16"/>
        <v>0</v>
      </c>
      <c r="AD42" s="7">
        <f t="shared" si="17"/>
        <v>0</v>
      </c>
      <c r="AE42" s="7">
        <f t="shared" si="18"/>
        <v>0</v>
      </c>
      <c r="AF42" s="7">
        <f t="shared" si="19"/>
        <v>0</v>
      </c>
    </row>
    <row r="43" spans="6:32" x14ac:dyDescent="0.3">
      <c r="F43">
        <v>40</v>
      </c>
      <c r="G43" s="7">
        <f t="shared" si="0"/>
        <v>4797088046212083</v>
      </c>
      <c r="H43" s="7">
        <f t="shared" si="1"/>
        <v>1765808725561676.8</v>
      </c>
      <c r="I43" s="7">
        <f t="shared" si="2"/>
        <v>406246511585799.13</v>
      </c>
      <c r="J43" s="7">
        <f t="shared" si="3"/>
        <v>46731060331332.125</v>
      </c>
      <c r="K43" s="7">
        <f t="shared" si="4"/>
        <v>7015874343690891</v>
      </c>
      <c r="M43">
        <v>40</v>
      </c>
      <c r="N43" s="7">
        <f t="shared" si="5"/>
        <v>3437843395298707</v>
      </c>
      <c r="O43" s="7">
        <f t="shared" si="6"/>
        <v>1265470595088730</v>
      </c>
      <c r="P43" s="7">
        <f t="shared" si="7"/>
        <v>291137430304449.75</v>
      </c>
      <c r="Q43" s="7">
        <f t="shared" si="8"/>
        <v>33489914207897.977</v>
      </c>
      <c r="R43" s="7">
        <f t="shared" si="9"/>
        <v>5027941334899785</v>
      </c>
      <c r="T43">
        <v>40</v>
      </c>
      <c r="U43" s="7">
        <f t="shared" si="10"/>
        <v>551815226738023.94</v>
      </c>
      <c r="V43" s="7">
        <f t="shared" si="11"/>
        <v>203123255792899.56</v>
      </c>
      <c r="W43" s="7">
        <f t="shared" si="12"/>
        <v>46731060331332.125</v>
      </c>
      <c r="X43" s="7">
        <f t="shared" si="13"/>
        <v>5375534158228.4258</v>
      </c>
      <c r="Y43" s="7">
        <f t="shared" si="14"/>
        <v>807045077020484</v>
      </c>
      <c r="AA43">
        <v>40</v>
      </c>
      <c r="AB43" s="7">
        <f t="shared" si="15"/>
        <v>0</v>
      </c>
      <c r="AC43" s="7">
        <f t="shared" si="16"/>
        <v>0</v>
      </c>
      <c r="AD43" s="7">
        <f t="shared" si="17"/>
        <v>0</v>
      </c>
      <c r="AE43" s="7">
        <f t="shared" si="18"/>
        <v>0</v>
      </c>
      <c r="AF43" s="7">
        <f t="shared" si="19"/>
        <v>0</v>
      </c>
    </row>
    <row r="44" spans="6:32" x14ac:dyDescent="0.3">
      <c r="F44">
        <v>41</v>
      </c>
      <c r="G44" s="7">
        <f t="shared" si="0"/>
        <v>1.0425615590178298E+16</v>
      </c>
      <c r="H44" s="7">
        <f t="shared" si="1"/>
        <v>3837670436969666.5</v>
      </c>
      <c r="I44" s="7">
        <f t="shared" si="2"/>
        <v>882904362780838.38</v>
      </c>
      <c r="J44" s="7">
        <f t="shared" si="3"/>
        <v>101561627896449.78</v>
      </c>
      <c r="K44" s="7">
        <f t="shared" si="4"/>
        <v>1.5247752017825252E+16</v>
      </c>
      <c r="M44">
        <v>41</v>
      </c>
      <c r="N44" s="7">
        <f t="shared" si="5"/>
        <v>7471539682687139</v>
      </c>
      <c r="O44" s="7">
        <f t="shared" si="6"/>
        <v>2750274716238966</v>
      </c>
      <c r="P44" s="7">
        <f t="shared" si="7"/>
        <v>632735297544365</v>
      </c>
      <c r="Q44" s="7">
        <f t="shared" si="8"/>
        <v>72784357576112.438</v>
      </c>
      <c r="R44" s="7">
        <f t="shared" si="9"/>
        <v>1.092733405404658E+16</v>
      </c>
      <c r="T44">
        <v>41</v>
      </c>
      <c r="U44" s="7">
        <f t="shared" si="10"/>
        <v>1199272011553020.8</v>
      </c>
      <c r="V44" s="7">
        <f t="shared" si="11"/>
        <v>441452181390419.19</v>
      </c>
      <c r="W44" s="7">
        <f t="shared" si="12"/>
        <v>101561627896449.78</v>
      </c>
      <c r="X44" s="7">
        <f t="shared" si="13"/>
        <v>11682765082833.031</v>
      </c>
      <c r="Y44" s="7">
        <f t="shared" si="14"/>
        <v>1753968585922722.8</v>
      </c>
      <c r="AA44">
        <v>41</v>
      </c>
      <c r="AB44" s="7">
        <f t="shared" si="15"/>
        <v>0</v>
      </c>
      <c r="AC44" s="7">
        <f t="shared" si="16"/>
        <v>0</v>
      </c>
      <c r="AD44" s="7">
        <f t="shared" si="17"/>
        <v>0</v>
      </c>
      <c r="AE44" s="7">
        <f t="shared" si="18"/>
        <v>0</v>
      </c>
      <c r="AF44" s="7">
        <f t="shared" si="19"/>
        <v>0</v>
      </c>
    </row>
    <row r="45" spans="6:32" x14ac:dyDescent="0.3">
      <c r="F45">
        <v>42</v>
      </c>
      <c r="G45" s="7">
        <f t="shared" si="0"/>
        <v>2.2658216690434984E+16</v>
      </c>
      <c r="H45" s="7">
        <f t="shared" si="1"/>
        <v>8340492472142639</v>
      </c>
      <c r="I45" s="7">
        <f t="shared" si="2"/>
        <v>1918835218484833.3</v>
      </c>
      <c r="J45" s="7">
        <f t="shared" si="3"/>
        <v>220726090695209.59</v>
      </c>
      <c r="K45" s="7">
        <f t="shared" si="4"/>
        <v>3.3138270471757664E+16</v>
      </c>
      <c r="M45">
        <v>42</v>
      </c>
      <c r="N45" s="7">
        <f t="shared" si="5"/>
        <v>1.6238059391043964E+16</v>
      </c>
      <c r="O45" s="7">
        <f t="shared" si="6"/>
        <v>5977231746149712</v>
      </c>
      <c r="P45" s="7">
        <f t="shared" si="7"/>
        <v>1375137358119483</v>
      </c>
      <c r="Q45" s="7">
        <f t="shared" si="8"/>
        <v>158183824386091.25</v>
      </c>
      <c r="R45" s="7">
        <f t="shared" si="9"/>
        <v>2.3748612319699252E+16</v>
      </c>
      <c r="T45">
        <v>42</v>
      </c>
      <c r="U45" s="7">
        <f t="shared" si="10"/>
        <v>2606403897544574.5</v>
      </c>
      <c r="V45" s="7">
        <f t="shared" si="11"/>
        <v>959417609242416.63</v>
      </c>
      <c r="W45" s="7">
        <f t="shared" si="12"/>
        <v>220726090695209.59</v>
      </c>
      <c r="X45" s="7">
        <f t="shared" si="13"/>
        <v>25390406974112.445</v>
      </c>
      <c r="Y45" s="7">
        <f t="shared" si="14"/>
        <v>3811938004456313</v>
      </c>
      <c r="AA45">
        <v>42</v>
      </c>
      <c r="AB45" s="7">
        <f t="shared" si="15"/>
        <v>0</v>
      </c>
      <c r="AC45" s="7">
        <f t="shared" si="16"/>
        <v>0</v>
      </c>
      <c r="AD45" s="7">
        <f t="shared" si="17"/>
        <v>0</v>
      </c>
      <c r="AE45" s="7">
        <f t="shared" si="18"/>
        <v>0</v>
      </c>
      <c r="AF45" s="7">
        <f t="shared" si="19"/>
        <v>0</v>
      </c>
    </row>
    <row r="46" spans="6:32" x14ac:dyDescent="0.3">
      <c r="F46">
        <v>43</v>
      </c>
      <c r="G46" s="7">
        <f t="shared" si="0"/>
        <v>4.9243594217531144E+16</v>
      </c>
      <c r="H46" s="7">
        <f t="shared" si="1"/>
        <v>1.8126573352347988E+16</v>
      </c>
      <c r="I46" s="7">
        <f t="shared" si="2"/>
        <v>4170246236071319.5</v>
      </c>
      <c r="J46" s="7">
        <f t="shared" si="3"/>
        <v>479708804621208.31</v>
      </c>
      <c r="K46" s="7">
        <f t="shared" si="4"/>
        <v>7.2020122610571664E+16</v>
      </c>
      <c r="M46">
        <v>43</v>
      </c>
      <c r="N46" s="7">
        <f t="shared" si="5"/>
        <v>3.5290526984424784E+16</v>
      </c>
      <c r="O46" s="7">
        <f t="shared" si="6"/>
        <v>1.2990447512835172E+16</v>
      </c>
      <c r="P46" s="7">
        <f t="shared" si="7"/>
        <v>2988615873074856</v>
      </c>
      <c r="Q46" s="7">
        <f t="shared" si="8"/>
        <v>343784339529870.75</v>
      </c>
      <c r="R46" s="7">
        <f t="shared" si="9"/>
        <v>5.161337470986468E+16</v>
      </c>
      <c r="T46">
        <v>43</v>
      </c>
      <c r="U46" s="7">
        <f t="shared" si="10"/>
        <v>5664554172608746</v>
      </c>
      <c r="V46" s="7">
        <f t="shared" si="11"/>
        <v>2085123118035659.8</v>
      </c>
      <c r="W46" s="7">
        <f t="shared" si="12"/>
        <v>479708804621208.31</v>
      </c>
      <c r="X46" s="7">
        <f t="shared" si="13"/>
        <v>55181522673802.398</v>
      </c>
      <c r="Y46" s="7">
        <f t="shared" si="14"/>
        <v>8284567617939416</v>
      </c>
      <c r="AA46">
        <v>43</v>
      </c>
      <c r="AB46" s="7">
        <f t="shared" si="15"/>
        <v>0</v>
      </c>
      <c r="AC46" s="7">
        <f t="shared" si="16"/>
        <v>0</v>
      </c>
      <c r="AD46" s="7">
        <f t="shared" si="17"/>
        <v>0</v>
      </c>
      <c r="AE46" s="7">
        <f t="shared" si="18"/>
        <v>0</v>
      </c>
      <c r="AF46" s="7">
        <f t="shared" si="19"/>
        <v>0</v>
      </c>
    </row>
    <row r="47" spans="6:32" x14ac:dyDescent="0.3">
      <c r="F47">
        <v>44</v>
      </c>
      <c r="G47" s="7">
        <f t="shared" si="0"/>
        <v>1.0702217233558965E+17</v>
      </c>
      <c r="H47" s="7">
        <f t="shared" si="1"/>
        <v>3.939487537402492E+16</v>
      </c>
      <c r="I47" s="7">
        <f t="shared" si="2"/>
        <v>9063286676173994</v>
      </c>
      <c r="J47" s="7">
        <f t="shared" si="3"/>
        <v>1042561559017829.9</v>
      </c>
      <c r="K47" s="7">
        <f t="shared" si="4"/>
        <v>1.5652289594480637E+17</v>
      </c>
      <c r="M47">
        <v>44</v>
      </c>
      <c r="N47" s="7">
        <f t="shared" si="5"/>
        <v>7.6697668412601136E+16</v>
      </c>
      <c r="O47" s="7">
        <f t="shared" si="6"/>
        <v>2.8232421587539828E+16</v>
      </c>
      <c r="P47" s="7">
        <f t="shared" si="7"/>
        <v>6495223756417586</v>
      </c>
      <c r="Q47" s="7">
        <f t="shared" si="8"/>
        <v>747153968268714</v>
      </c>
      <c r="R47" s="7">
        <f t="shared" si="9"/>
        <v>1.1217246772482726E+17</v>
      </c>
      <c r="T47">
        <v>44</v>
      </c>
      <c r="U47" s="7">
        <f t="shared" si="10"/>
        <v>1.2310898554382786E+16</v>
      </c>
      <c r="V47" s="7">
        <f t="shared" si="11"/>
        <v>4531643338086997</v>
      </c>
      <c r="W47" s="7">
        <f t="shared" si="12"/>
        <v>1042561559017829.9</v>
      </c>
      <c r="X47" s="7">
        <f t="shared" si="13"/>
        <v>119927201155302.08</v>
      </c>
      <c r="Y47" s="7">
        <f t="shared" si="14"/>
        <v>1.8005030652642916E+16</v>
      </c>
      <c r="AA47">
        <v>44</v>
      </c>
      <c r="AB47" s="7">
        <f t="shared" si="15"/>
        <v>0</v>
      </c>
      <c r="AC47" s="7">
        <f t="shared" si="16"/>
        <v>0</v>
      </c>
      <c r="AD47" s="7">
        <f t="shared" si="17"/>
        <v>0</v>
      </c>
      <c r="AE47" s="7">
        <f t="shared" si="18"/>
        <v>0</v>
      </c>
      <c r="AF47" s="7">
        <f t="shared" si="19"/>
        <v>0</v>
      </c>
    </row>
    <row r="48" spans="6:32" x14ac:dyDescent="0.3">
      <c r="F48">
        <v>45</v>
      </c>
      <c r="G48" s="7">
        <f t="shared" si="0"/>
        <v>2.3259361046702432E+17</v>
      </c>
      <c r="H48" s="7">
        <f t="shared" si="1"/>
        <v>8.5617737868471728E+16</v>
      </c>
      <c r="I48" s="7">
        <f t="shared" si="2"/>
        <v>1.969743768701246E+16</v>
      </c>
      <c r="J48" s="7">
        <f t="shared" si="3"/>
        <v>2265821669043498.5</v>
      </c>
      <c r="K48" s="7">
        <f t="shared" si="4"/>
        <v>3.4017460769155206E+17</v>
      </c>
      <c r="M48">
        <v>45</v>
      </c>
      <c r="N48" s="7">
        <f t="shared" si="5"/>
        <v>1.6668870778057594E+17</v>
      </c>
      <c r="O48" s="7">
        <f t="shared" si="6"/>
        <v>6.1358134730080912E+16</v>
      </c>
      <c r="P48" s="7">
        <f t="shared" si="7"/>
        <v>1.4116210793769914E+16</v>
      </c>
      <c r="Q48" s="7">
        <f t="shared" si="8"/>
        <v>1623805939104396.5</v>
      </c>
      <c r="R48" s="7">
        <f t="shared" si="9"/>
        <v>2.4378685924353114E+17</v>
      </c>
      <c r="T48">
        <v>45</v>
      </c>
      <c r="U48" s="7">
        <f t="shared" si="10"/>
        <v>2.6755543083897412E+16</v>
      </c>
      <c r="V48" s="7">
        <f t="shared" si="11"/>
        <v>9848718843506230</v>
      </c>
      <c r="W48" s="7">
        <f t="shared" si="12"/>
        <v>2265821669043498.5</v>
      </c>
      <c r="X48" s="7">
        <f t="shared" si="13"/>
        <v>260640389754457.47</v>
      </c>
      <c r="Y48" s="7">
        <f t="shared" si="14"/>
        <v>3.9130723986201592E+16</v>
      </c>
      <c r="AA48">
        <v>45</v>
      </c>
      <c r="AB48" s="7">
        <f t="shared" si="15"/>
        <v>0</v>
      </c>
      <c r="AC48" s="7">
        <f t="shared" si="16"/>
        <v>0</v>
      </c>
      <c r="AD48" s="7">
        <f t="shared" si="17"/>
        <v>0</v>
      </c>
      <c r="AE48" s="7">
        <f t="shared" si="18"/>
        <v>0</v>
      </c>
      <c r="AF48" s="7">
        <f t="shared" si="19"/>
        <v>0</v>
      </c>
    </row>
    <row r="49" spans="6:32" x14ac:dyDescent="0.3">
      <c r="F49">
        <v>46</v>
      </c>
      <c r="G49" s="7">
        <f t="shared" si="0"/>
        <v>5.0550074297169958E+17</v>
      </c>
      <c r="H49" s="7">
        <f t="shared" si="1"/>
        <v>1.8607488837361946E+17</v>
      </c>
      <c r="I49" s="7">
        <f t="shared" si="2"/>
        <v>4.2808868934235864E+16</v>
      </c>
      <c r="J49" s="7">
        <f t="shared" si="3"/>
        <v>4924359421753115</v>
      </c>
      <c r="K49" s="7">
        <f t="shared" si="4"/>
        <v>7.3930885970130803E+17</v>
      </c>
      <c r="M49">
        <v>46</v>
      </c>
      <c r="N49" s="7">
        <f t="shared" si="5"/>
        <v>3.6226818724248538E+17</v>
      </c>
      <c r="O49" s="7">
        <f t="shared" si="6"/>
        <v>1.3335096622446075E+17</v>
      </c>
      <c r="P49" s="7">
        <f t="shared" si="7"/>
        <v>3.0679067365040456E+16</v>
      </c>
      <c r="Q49" s="7">
        <f t="shared" si="8"/>
        <v>3529052698442478.5</v>
      </c>
      <c r="R49" s="7">
        <f t="shared" si="9"/>
        <v>5.2982727353042906E+17</v>
      </c>
      <c r="T49">
        <v>46</v>
      </c>
      <c r="U49" s="7">
        <f t="shared" si="10"/>
        <v>5.814840261675608E+16</v>
      </c>
      <c r="V49" s="7">
        <f t="shared" si="11"/>
        <v>2.1404434467117932E+16</v>
      </c>
      <c r="W49" s="7">
        <f t="shared" si="12"/>
        <v>4924359421753115</v>
      </c>
      <c r="X49" s="7">
        <f t="shared" si="13"/>
        <v>566455417260874.63</v>
      </c>
      <c r="Y49" s="7">
        <f t="shared" si="14"/>
        <v>8.5043651922888016E+16</v>
      </c>
      <c r="AA49">
        <v>46</v>
      </c>
      <c r="AB49" s="7">
        <f t="shared" si="15"/>
        <v>0</v>
      </c>
      <c r="AC49" s="7">
        <f t="shared" si="16"/>
        <v>0</v>
      </c>
      <c r="AD49" s="7">
        <f t="shared" si="17"/>
        <v>0</v>
      </c>
      <c r="AE49" s="7">
        <f t="shared" si="18"/>
        <v>0</v>
      </c>
      <c r="AF49" s="7">
        <f t="shared" si="19"/>
        <v>0</v>
      </c>
    </row>
    <row r="50" spans="6:32" x14ac:dyDescent="0.3">
      <c r="F50">
        <v>47</v>
      </c>
      <c r="G50" s="7">
        <f t="shared" si="0"/>
        <v>1.0986157385487075E+18</v>
      </c>
      <c r="H50" s="7">
        <f t="shared" si="1"/>
        <v>4.0440059437735968E+17</v>
      </c>
      <c r="I50" s="7">
        <f t="shared" si="2"/>
        <v>9.3037444186809728E+16</v>
      </c>
      <c r="J50" s="7">
        <f t="shared" si="3"/>
        <v>1.0702217233558966E+16</v>
      </c>
      <c r="K50" s="7">
        <f t="shared" si="4"/>
        <v>1.6067559943464361E+18</v>
      </c>
      <c r="M50">
        <v>47</v>
      </c>
      <c r="N50" s="7">
        <f t="shared" si="5"/>
        <v>7.8732531576592781E+17</v>
      </c>
      <c r="O50" s="7">
        <f t="shared" si="6"/>
        <v>2.8981454979398829E+17</v>
      </c>
      <c r="P50" s="7">
        <f t="shared" si="7"/>
        <v>6.6675483112230376E+16</v>
      </c>
      <c r="Q50" s="7">
        <f t="shared" si="8"/>
        <v>7669766841260114</v>
      </c>
      <c r="R50" s="7">
        <f t="shared" si="9"/>
        <v>1.1514851155134066E+18</v>
      </c>
      <c r="T50">
        <v>47</v>
      </c>
      <c r="U50" s="7">
        <f t="shared" si="10"/>
        <v>1.263751857429249E+17</v>
      </c>
      <c r="V50" s="7">
        <f t="shared" si="11"/>
        <v>4.6518722093404864E+16</v>
      </c>
      <c r="W50" s="7">
        <f t="shared" si="12"/>
        <v>1.0702217233558966E+16</v>
      </c>
      <c r="X50" s="7">
        <f t="shared" si="13"/>
        <v>1231089855438278.8</v>
      </c>
      <c r="Y50" s="7">
        <f t="shared" si="14"/>
        <v>1.8482721492532701E+17</v>
      </c>
      <c r="AA50">
        <v>47</v>
      </c>
      <c r="AB50" s="7">
        <f t="shared" si="15"/>
        <v>0</v>
      </c>
      <c r="AC50" s="7">
        <f t="shared" si="16"/>
        <v>0</v>
      </c>
      <c r="AD50" s="7">
        <f t="shared" si="17"/>
        <v>0</v>
      </c>
      <c r="AE50" s="7">
        <f t="shared" si="18"/>
        <v>0</v>
      </c>
      <c r="AF50" s="7">
        <f t="shared" si="19"/>
        <v>0</v>
      </c>
    </row>
    <row r="51" spans="6:32" x14ac:dyDescent="0.3">
      <c r="F51">
        <v>48</v>
      </c>
      <c r="G51" s="7">
        <f t="shared" si="0"/>
        <v>2.3876454342906742E+18</v>
      </c>
      <c r="H51" s="7">
        <f t="shared" si="1"/>
        <v>8.7889259083896602E+17</v>
      </c>
      <c r="I51" s="7">
        <f t="shared" si="2"/>
        <v>2.0220029718867984E+17</v>
      </c>
      <c r="J51" s="7">
        <f t="shared" si="3"/>
        <v>2.3259361046702432E+16</v>
      </c>
      <c r="K51" s="7">
        <f t="shared" si="4"/>
        <v>3.4919976833650222E+18</v>
      </c>
      <c r="M51">
        <v>48</v>
      </c>
      <c r="N51" s="7">
        <f t="shared" si="5"/>
        <v>1.7111112006945244E+18</v>
      </c>
      <c r="O51" s="7">
        <f t="shared" si="6"/>
        <v>6.2986025261274227E+17</v>
      </c>
      <c r="P51" s="7">
        <f t="shared" si="7"/>
        <v>1.4490727489699414E+17</v>
      </c>
      <c r="Q51" s="7">
        <f t="shared" si="8"/>
        <v>1.6668870778057594E+16</v>
      </c>
      <c r="R51" s="7">
        <f t="shared" si="9"/>
        <v>2.5025475989823186E+18</v>
      </c>
      <c r="T51">
        <v>48</v>
      </c>
      <c r="U51" s="7">
        <f t="shared" si="10"/>
        <v>2.7465393463717686E+17</v>
      </c>
      <c r="V51" s="7">
        <f t="shared" si="11"/>
        <v>1.0110014859433992E+17</v>
      </c>
      <c r="W51" s="7">
        <f t="shared" si="12"/>
        <v>2.3259361046702432E+16</v>
      </c>
      <c r="X51" s="7">
        <f t="shared" si="13"/>
        <v>2675554308389741.5</v>
      </c>
      <c r="Y51" s="7">
        <f t="shared" si="14"/>
        <v>4.0168899858660902E+17</v>
      </c>
      <c r="AA51">
        <v>48</v>
      </c>
      <c r="AB51" s="7">
        <f t="shared" si="15"/>
        <v>0</v>
      </c>
      <c r="AC51" s="7">
        <f t="shared" si="16"/>
        <v>0</v>
      </c>
      <c r="AD51" s="7">
        <f t="shared" si="17"/>
        <v>0</v>
      </c>
      <c r="AE51" s="7">
        <f t="shared" si="18"/>
        <v>0</v>
      </c>
      <c r="AF51" s="7">
        <f t="shared" si="19"/>
        <v>0</v>
      </c>
    </row>
    <row r="52" spans="6:32" x14ac:dyDescent="0.3">
      <c r="F52">
        <v>49</v>
      </c>
      <c r="G52" s="7">
        <f t="shared" si="0"/>
        <v>5.1891216554206976E+18</v>
      </c>
      <c r="H52" s="7">
        <f t="shared" si="1"/>
        <v>1.9101163474325394E+18</v>
      </c>
      <c r="I52" s="7">
        <f t="shared" si="2"/>
        <v>4.3944629541948301E+17</v>
      </c>
      <c r="J52" s="7">
        <f t="shared" si="3"/>
        <v>5.055007429716996E+16</v>
      </c>
      <c r="K52" s="7">
        <f t="shared" si="4"/>
        <v>7.5892343725698898E+18</v>
      </c>
      <c r="M52">
        <v>49</v>
      </c>
      <c r="N52" s="7">
        <f t="shared" si="5"/>
        <v>3.718795118754601E+18</v>
      </c>
      <c r="O52" s="7">
        <f t="shared" si="6"/>
        <v>1.3688889605556196E+18</v>
      </c>
      <c r="P52" s="7">
        <f t="shared" si="7"/>
        <v>3.1493012630637114E+17</v>
      </c>
      <c r="Q52" s="7">
        <f t="shared" si="8"/>
        <v>3.6226818724248536E+16</v>
      </c>
      <c r="R52" s="7">
        <f t="shared" si="9"/>
        <v>5.4388410243408404E+18</v>
      </c>
      <c r="T52">
        <v>49</v>
      </c>
      <c r="U52" s="7">
        <f t="shared" si="10"/>
        <v>5.9691135857266854E+17</v>
      </c>
      <c r="V52" s="7">
        <f t="shared" si="11"/>
        <v>2.197231477097415E+17</v>
      </c>
      <c r="W52" s="7">
        <f t="shared" si="12"/>
        <v>5.055007429716996E+16</v>
      </c>
      <c r="X52" s="7">
        <f t="shared" si="13"/>
        <v>5814840261675608</v>
      </c>
      <c r="Y52" s="7">
        <f t="shared" si="14"/>
        <v>8.7299942084125555E+17</v>
      </c>
      <c r="AA52">
        <v>49</v>
      </c>
      <c r="AB52" s="7">
        <f t="shared" si="15"/>
        <v>0</v>
      </c>
      <c r="AC52" s="7">
        <f t="shared" si="16"/>
        <v>0</v>
      </c>
      <c r="AD52" s="7">
        <f t="shared" si="17"/>
        <v>0</v>
      </c>
      <c r="AE52" s="7">
        <f t="shared" si="18"/>
        <v>0</v>
      </c>
      <c r="AF52" s="7">
        <f t="shared" si="19"/>
        <v>0</v>
      </c>
    </row>
    <row r="53" spans="6:32" x14ac:dyDescent="0.3">
      <c r="F53">
        <v>50</v>
      </c>
      <c r="G53" s="7">
        <f t="shared" si="0"/>
        <v>1.1277630743676797E+19</v>
      </c>
      <c r="H53" s="7">
        <f t="shared" si="1"/>
        <v>4.1512973243365581E+18</v>
      </c>
      <c r="I53" s="7">
        <f t="shared" si="2"/>
        <v>9.550581737162697E+17</v>
      </c>
      <c r="J53" s="7">
        <f t="shared" si="3"/>
        <v>1.0986157385487075E+17</v>
      </c>
      <c r="K53" s="7">
        <f t="shared" si="4"/>
        <v>1.6493847815584496E+19</v>
      </c>
      <c r="M53">
        <v>50</v>
      </c>
      <c r="N53" s="7">
        <f t="shared" si="5"/>
        <v>8.0821381624173834E+18</v>
      </c>
      <c r="O53" s="7">
        <f t="shared" si="6"/>
        <v>2.9750360950036808E+18</v>
      </c>
      <c r="P53" s="7">
        <f t="shared" si="7"/>
        <v>6.8444448027780979E+17</v>
      </c>
      <c r="Q53" s="7">
        <f t="shared" si="8"/>
        <v>7.8732531576592784E+16</v>
      </c>
      <c r="R53" s="7">
        <f t="shared" si="9"/>
        <v>1.1820351269275466E+19</v>
      </c>
      <c r="T53">
        <v>50</v>
      </c>
      <c r="U53" s="7">
        <f t="shared" si="10"/>
        <v>1.2972804138551744E+18</v>
      </c>
      <c r="V53" s="7">
        <f t="shared" si="11"/>
        <v>4.7752908685813485E+17</v>
      </c>
      <c r="W53" s="7">
        <f t="shared" si="12"/>
        <v>1.0986157385487075E+17</v>
      </c>
      <c r="X53" s="7">
        <f t="shared" si="13"/>
        <v>1.263751857429249E+16</v>
      </c>
      <c r="Y53" s="7">
        <f t="shared" si="14"/>
        <v>1.8973085931424724E+18</v>
      </c>
      <c r="AA53">
        <v>50</v>
      </c>
      <c r="AB53" s="7">
        <f t="shared" si="15"/>
        <v>0</v>
      </c>
      <c r="AC53" s="7">
        <f t="shared" si="16"/>
        <v>0</v>
      </c>
      <c r="AD53" s="7">
        <f t="shared" si="17"/>
        <v>0</v>
      </c>
      <c r="AE53" s="7">
        <f t="shared" si="18"/>
        <v>0</v>
      </c>
      <c r="AF53" s="7">
        <f t="shared" si="19"/>
        <v>0</v>
      </c>
    </row>
  </sheetData>
  <mergeCells count="7">
    <mergeCell ref="A9:D9"/>
    <mergeCell ref="A15:E15"/>
    <mergeCell ref="F1:K1"/>
    <mergeCell ref="M1:R1"/>
    <mergeCell ref="T1:Y1"/>
    <mergeCell ref="AA1:AF1"/>
    <mergeCell ref="A2:D2"/>
  </mergeCell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I</vt:lpstr>
      <vt:lpstr>Exercise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Gulotta</dc:creator>
  <dc:description/>
  <cp:lastModifiedBy>Nick Gulotta</cp:lastModifiedBy>
  <cp:revision>3</cp:revision>
  <dcterms:created xsi:type="dcterms:W3CDTF">2006-09-16T00:00:00Z</dcterms:created>
  <dcterms:modified xsi:type="dcterms:W3CDTF">2021-09-30T22:08:21Z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