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\Desktop\HCVelimination\"/>
    </mc:Choice>
  </mc:AlternateContent>
  <bookViews>
    <workbookView xWindow="480" yWindow="75" windowWidth="20730" windowHeight="11760" tabRatio="923" activeTab="10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7" i="5" l="1"/>
  <c r="B6" i="5"/>
  <c r="B5" i="5"/>
  <c r="B4" i="5"/>
  <c r="B3" i="5"/>
  <c r="B2" i="5"/>
  <c r="B24" i="6" l="1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<sst xmlns="http://schemas.openxmlformats.org/spreadsheetml/2006/main" count="302" uniqueCount="267">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</sst>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topLeftCell="A13" workbookViewId="0">
      <selection activeCell="B40" sqref="B40"/>
    </sheetView>
  </sheetViews>
  <sheetFormatPr defaultRowHeight="15" x14ac:dyDescent="0.25"/>
  <cols>
    <col min="1" max="1" width="19.28515625" customWidth="1"/>
    <col min="3" max="3" width="63.42578125" customWidth="1"/>
    <col min="4" max="4" width="30.1406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25">
      <c r="A2" t="s">
        <v>145</v>
      </c>
      <c r="B2">
        <v>67</v>
      </c>
      <c r="C2" t="s">
        <v>189</v>
      </c>
    </row>
    <row r="3" spans="1:4" x14ac:dyDescent="0.25">
      <c r="A3" t="s">
        <v>146</v>
      </c>
      <c r="B3">
        <v>1</v>
      </c>
      <c r="C3" t="s">
        <v>190</v>
      </c>
      <c r="D3" s="12"/>
    </row>
    <row r="4" spans="1:4" x14ac:dyDescent="0.25">
      <c r="A4" t="s">
        <v>147</v>
      </c>
      <c r="B4">
        <v>15</v>
      </c>
      <c r="C4" t="s">
        <v>191</v>
      </c>
    </row>
    <row r="5" spans="1:4" s="18" customFormat="1" x14ac:dyDescent="0.25">
      <c r="A5" s="18" t="s">
        <v>148</v>
      </c>
      <c r="B5" s="18">
        <v>8.3000000000000001E-3</v>
      </c>
      <c r="C5" s="18" t="s">
        <v>186</v>
      </c>
    </row>
    <row r="6" spans="1:4" x14ac:dyDescent="0.2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25">
      <c r="A7" t="s">
        <v>150</v>
      </c>
      <c r="B7">
        <f>-LN(1-0.0045)</f>
        <v>4.510155477886019E-3</v>
      </c>
      <c r="D7" s="12" t="s">
        <v>193</v>
      </c>
    </row>
    <row r="8" spans="1:4" x14ac:dyDescent="0.25">
      <c r="A8" t="s">
        <v>151</v>
      </c>
      <c r="B8">
        <f>-LN(1-0.0055)</f>
        <v>5.5151806881101112E-3</v>
      </c>
      <c r="D8" s="12" t="s">
        <v>193</v>
      </c>
    </row>
    <row r="9" spans="1:4" x14ac:dyDescent="0.25">
      <c r="A9" t="s">
        <v>152</v>
      </c>
      <c r="B9">
        <f>-LN(1-0.00725)</f>
        <v>7.276408970776185E-3</v>
      </c>
      <c r="D9" s="12" t="s">
        <v>194</v>
      </c>
    </row>
    <row r="10" spans="1:4" x14ac:dyDescent="0.25">
      <c r="A10" t="s">
        <v>153</v>
      </c>
      <c r="B10">
        <f>-LN(1-0.01075)</f>
        <v>1.0808198716603419E-2</v>
      </c>
      <c r="D10" s="12" t="s">
        <v>195</v>
      </c>
    </row>
    <row r="11" spans="1:4" x14ac:dyDescent="0.25">
      <c r="A11" t="s">
        <v>154</v>
      </c>
      <c r="B11">
        <f>-LN(1-0.01775)</f>
        <v>1.790942054356795E-2</v>
      </c>
      <c r="D11" s="12" t="s">
        <v>196</v>
      </c>
    </row>
    <row r="12" spans="1:4" x14ac:dyDescent="0.25">
      <c r="A12" t="s">
        <v>155</v>
      </c>
      <c r="B12">
        <f>-LN(1-0.0415)</f>
        <v>4.2385716496437846E-2</v>
      </c>
      <c r="D12" s="12" t="s">
        <v>197</v>
      </c>
    </row>
    <row r="13" spans="1:4" x14ac:dyDescent="0.25">
      <c r="A13" t="s">
        <v>156</v>
      </c>
      <c r="B13">
        <f>-LN(1-0.10575)</f>
        <v>0.11176990084300994</v>
      </c>
      <c r="D13" s="12" t="s">
        <v>198</v>
      </c>
    </row>
    <row r="14" spans="1:4" x14ac:dyDescent="0.25">
      <c r="A14" t="s">
        <v>157</v>
      </c>
      <c r="B14">
        <f>-LN(1-0.25)</f>
        <v>0.2876820724517809</v>
      </c>
      <c r="D14" s="12" t="s">
        <v>199</v>
      </c>
    </row>
    <row r="15" spans="1:4" x14ac:dyDescent="0.2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25">
      <c r="A16" t="s">
        <v>159</v>
      </c>
      <c r="B16">
        <f>-LN(1-0.0096-0.0045)</f>
        <v>1.4200349401141401E-2</v>
      </c>
      <c r="D16" s="12" t="s">
        <v>200</v>
      </c>
    </row>
    <row r="17" spans="1:4" x14ac:dyDescent="0.25">
      <c r="A17" t="s">
        <v>160</v>
      </c>
      <c r="B17">
        <f>-LN(1-0.0112-0.0055)</f>
        <v>1.6841017196026445E-2</v>
      </c>
      <c r="D17" s="12" t="s">
        <v>201</v>
      </c>
    </row>
    <row r="18" spans="1:4" x14ac:dyDescent="0.2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25">
      <c r="A19" s="18" t="s">
        <v>164</v>
      </c>
      <c r="B19" s="18">
        <v>100000</v>
      </c>
      <c r="C19" s="18" t="s">
        <v>172</v>
      </c>
    </row>
    <row r="20" spans="1:4" x14ac:dyDescent="0.25">
      <c r="A20" t="s">
        <v>165</v>
      </c>
      <c r="B20">
        <v>0.2</v>
      </c>
      <c r="C20" t="s">
        <v>173</v>
      </c>
    </row>
    <row r="21" spans="1:4" x14ac:dyDescent="0.25">
      <c r="A21" t="s">
        <v>166</v>
      </c>
      <c r="B21">
        <v>5000</v>
      </c>
      <c r="C21" t="s">
        <v>174</v>
      </c>
    </row>
    <row r="22" spans="1:4" x14ac:dyDescent="0.25">
      <c r="A22" t="s">
        <v>15</v>
      </c>
      <c r="B22">
        <v>50000</v>
      </c>
      <c r="C22" t="s">
        <v>175</v>
      </c>
    </row>
    <row r="23" spans="1:4" x14ac:dyDescent="0.25">
      <c r="A23" t="s">
        <v>167</v>
      </c>
      <c r="B23">
        <v>0</v>
      </c>
      <c r="C23" t="s">
        <v>176</v>
      </c>
    </row>
    <row r="24" spans="1:4" x14ac:dyDescent="0.25">
      <c r="A24" t="s">
        <v>16</v>
      </c>
      <c r="B24" s="17">
        <f>1/6</f>
        <v>0.16666666666666666</v>
      </c>
      <c r="C24" t="s">
        <v>177</v>
      </c>
      <c r="D24" s="19" t="s">
        <v>263</v>
      </c>
    </row>
    <row r="25" spans="1:4" x14ac:dyDescent="0.2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25">
      <c r="A26" t="s">
        <v>18</v>
      </c>
      <c r="B26">
        <v>0.6</v>
      </c>
      <c r="C26" t="s">
        <v>179</v>
      </c>
    </row>
    <row r="27" spans="1:4" x14ac:dyDescent="0.25">
      <c r="A27" t="s">
        <v>19</v>
      </c>
      <c r="B27">
        <v>0.9</v>
      </c>
      <c r="C27" t="s">
        <v>180</v>
      </c>
    </row>
    <row r="28" spans="1:4" x14ac:dyDescent="0.25">
      <c r="A28" t="s">
        <v>20</v>
      </c>
      <c r="B28">
        <v>0</v>
      </c>
      <c r="C28" t="s">
        <v>181</v>
      </c>
    </row>
    <row r="29" spans="1:4" x14ac:dyDescent="0.25">
      <c r="A29" t="s">
        <v>138</v>
      </c>
      <c r="B29">
        <v>0.9</v>
      </c>
      <c r="C29" t="s">
        <v>182</v>
      </c>
    </row>
    <row r="30" spans="1:4" x14ac:dyDescent="0.2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25">
      <c r="A31" t="s">
        <v>140</v>
      </c>
      <c r="B31">
        <v>0.26</v>
      </c>
      <c r="C31" t="s">
        <v>171</v>
      </c>
    </row>
    <row r="32" spans="1:4" x14ac:dyDescent="0.25">
      <c r="A32" t="s">
        <v>141</v>
      </c>
      <c r="B32">
        <v>23.5</v>
      </c>
      <c r="C32" t="s">
        <v>170</v>
      </c>
    </row>
    <row r="33" spans="1:4" x14ac:dyDescent="0.25">
      <c r="A33" t="s">
        <v>142</v>
      </c>
      <c r="B33">
        <f>0.59/(0.5 * 9)</f>
        <v>0.13111111111111109</v>
      </c>
      <c r="C33" t="s">
        <v>169</v>
      </c>
    </row>
    <row r="34" spans="1:4" x14ac:dyDescent="0.25">
      <c r="A34" t="s">
        <v>143</v>
      </c>
      <c r="B34">
        <v>0.8</v>
      </c>
      <c r="C34" t="s">
        <v>184</v>
      </c>
    </row>
    <row r="35" spans="1:4" x14ac:dyDescent="0.25">
      <c r="A35" t="s">
        <v>144</v>
      </c>
      <c r="B35">
        <v>0.65</v>
      </c>
      <c r="C35" t="s">
        <v>185</v>
      </c>
    </row>
    <row r="36" spans="1:4" x14ac:dyDescent="0.25">
      <c r="A36" t="s">
        <v>247</v>
      </c>
      <c r="B36">
        <v>0.3</v>
      </c>
      <c r="C36" t="s">
        <v>249</v>
      </c>
    </row>
    <row r="37" spans="1:4" x14ac:dyDescent="0.25">
      <c r="A37" t="s">
        <v>248</v>
      </c>
      <c r="B37">
        <v>0.3</v>
      </c>
      <c r="C37" t="s">
        <v>250</v>
      </c>
    </row>
    <row r="38" spans="1:4" x14ac:dyDescent="0.25">
      <c r="A38" t="s">
        <v>251</v>
      </c>
      <c r="B38">
        <v>3</v>
      </c>
      <c r="C38" t="s">
        <v>252</v>
      </c>
    </row>
    <row r="39" spans="1:4" x14ac:dyDescent="0.25">
      <c r="A39" t="s">
        <v>253</v>
      </c>
      <c r="B39">
        <v>0.25</v>
      </c>
      <c r="D39">
        <f>6.5/12</f>
        <v>0.54166666666666663</v>
      </c>
    </row>
    <row r="40" spans="1:4" x14ac:dyDescent="0.25">
      <c r="A40" t="s">
        <v>255</v>
      </c>
      <c r="B40">
        <v>0.25</v>
      </c>
      <c r="D40">
        <f>1/0.29</f>
        <v>3.4482758620689657</v>
      </c>
    </row>
    <row r="41" spans="1:4" x14ac:dyDescent="0.25">
      <c r="A41" t="s">
        <v>258</v>
      </c>
      <c r="B41">
        <v>0.48</v>
      </c>
    </row>
    <row r="42" spans="1:4" x14ac:dyDescent="0.25">
      <c r="A42" t="s">
        <v>259</v>
      </c>
      <c r="B42">
        <v>0.41</v>
      </c>
    </row>
    <row r="43" spans="1:4" x14ac:dyDescent="0.25">
      <c r="A43" t="s">
        <v>260</v>
      </c>
      <c r="B43">
        <v>0.21</v>
      </c>
    </row>
    <row r="44" spans="1:4" x14ac:dyDescent="0.25">
      <c r="A44" t="s">
        <v>261</v>
      </c>
      <c r="B44">
        <v>2.5</v>
      </c>
    </row>
    <row r="45" spans="1:4" x14ac:dyDescent="0.25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1"/>
  <sheetViews>
    <sheetView tabSelected="1" workbookViewId="0">
      <selection activeCell="B21" sqref="B21"/>
    </sheetView>
  </sheetViews>
  <sheetFormatPr defaultRowHeight="15" x14ac:dyDescent="0.25"/>
  <cols>
    <col min="1" max="1" width="14.85546875" customWidth="1"/>
    <col min="4" max="4" width="14.7109375" customWidth="1"/>
  </cols>
  <sheetData>
    <row r="1" spans="1:5" ht="30" x14ac:dyDescent="0.2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25">
      <c r="A2" s="13" t="s">
        <v>21</v>
      </c>
      <c r="B2" s="13">
        <v>0.03</v>
      </c>
    </row>
    <row r="3" spans="1:5" x14ac:dyDescent="0.25">
      <c r="A3" t="s">
        <v>91</v>
      </c>
      <c r="B3">
        <v>1500</v>
      </c>
      <c r="D3" t="s">
        <v>128</v>
      </c>
    </row>
    <row r="4" spans="1:5" x14ac:dyDescent="0.25">
      <c r="A4" t="s">
        <v>92</v>
      </c>
      <c r="B4">
        <v>1500</v>
      </c>
    </row>
    <row r="5" spans="1:5" x14ac:dyDescent="0.25">
      <c r="A5" t="s">
        <v>93</v>
      </c>
      <c r="B5">
        <v>0</v>
      </c>
      <c r="D5" t="s">
        <v>127</v>
      </c>
    </row>
    <row r="6" spans="1:5" x14ac:dyDescent="0.25">
      <c r="A6" t="s">
        <v>94</v>
      </c>
      <c r="B6">
        <v>0</v>
      </c>
    </row>
    <row r="7" spans="1:5" x14ac:dyDescent="0.25">
      <c r="A7" t="s">
        <v>95</v>
      </c>
      <c r="B7">
        <v>0</v>
      </c>
    </row>
    <row r="8" spans="1:5" x14ac:dyDescent="0.25">
      <c r="A8" t="s">
        <v>80</v>
      </c>
      <c r="B8">
        <v>0</v>
      </c>
    </row>
    <row r="9" spans="1:5" x14ac:dyDescent="0.25">
      <c r="A9" t="s">
        <v>81</v>
      </c>
      <c r="B9">
        <v>38</v>
      </c>
      <c r="D9" t="s">
        <v>129</v>
      </c>
    </row>
    <row r="10" spans="1:5" x14ac:dyDescent="0.25">
      <c r="A10" t="s">
        <v>82</v>
      </c>
      <c r="B10">
        <v>77</v>
      </c>
    </row>
    <row r="11" spans="1:5" x14ac:dyDescent="0.25">
      <c r="A11" t="s">
        <v>83</v>
      </c>
      <c r="B11">
        <v>0</v>
      </c>
      <c r="D11" t="s">
        <v>130</v>
      </c>
    </row>
    <row r="12" spans="1:5" x14ac:dyDescent="0.25">
      <c r="A12" t="s">
        <v>84</v>
      </c>
      <c r="B12">
        <v>90</v>
      </c>
    </row>
    <row r="13" spans="1:5" x14ac:dyDescent="0.25">
      <c r="A13" t="s">
        <v>85</v>
      </c>
      <c r="B13">
        <v>1002</v>
      </c>
    </row>
    <row r="14" spans="1:5" x14ac:dyDescent="0.25">
      <c r="A14" t="s">
        <v>86</v>
      </c>
      <c r="B14">
        <v>1842</v>
      </c>
    </row>
    <row r="15" spans="1:5" x14ac:dyDescent="0.25">
      <c r="A15" t="s">
        <v>87</v>
      </c>
      <c r="B15">
        <v>0</v>
      </c>
      <c r="D15" t="s">
        <v>131</v>
      </c>
    </row>
    <row r="16" spans="1:5" s="13" customFormat="1" x14ac:dyDescent="0.25">
      <c r="A16" s="13" t="s">
        <v>88</v>
      </c>
      <c r="B16" s="13">
        <v>0</v>
      </c>
    </row>
    <row r="17" spans="1:4" x14ac:dyDescent="0.25">
      <c r="A17" t="s">
        <v>89</v>
      </c>
      <c r="B17">
        <v>0</v>
      </c>
      <c r="D17" t="s">
        <v>96</v>
      </c>
    </row>
    <row r="18" spans="1:4" s="13" customFormat="1" x14ac:dyDescent="0.25">
      <c r="A18" s="13" t="s">
        <v>90</v>
      </c>
      <c r="B18" s="13">
        <v>0</v>
      </c>
    </row>
    <row r="19" spans="1:4" x14ac:dyDescent="0.25">
      <c r="A19" t="s">
        <v>102</v>
      </c>
      <c r="B19">
        <v>0</v>
      </c>
      <c r="D19" t="s">
        <v>97</v>
      </c>
    </row>
    <row r="20" spans="1:4" x14ac:dyDescent="0.25">
      <c r="A20" t="s">
        <v>103</v>
      </c>
      <c r="B20">
        <v>0</v>
      </c>
      <c r="D20" t="s">
        <v>98</v>
      </c>
    </row>
    <row r="21" spans="1:4" x14ac:dyDescent="0.25">
      <c r="A21" t="s">
        <v>104</v>
      </c>
      <c r="B21">
        <v>0</v>
      </c>
      <c r="D21" t="s">
        <v>97</v>
      </c>
    </row>
    <row r="22" spans="1:4" x14ac:dyDescent="0.25">
      <c r="A22" t="s">
        <v>101</v>
      </c>
      <c r="B22">
        <v>0</v>
      </c>
      <c r="D22" t="s">
        <v>99</v>
      </c>
    </row>
    <row r="23" spans="1:4" x14ac:dyDescent="0.25">
      <c r="A23" t="s">
        <v>106</v>
      </c>
      <c r="B23">
        <v>0</v>
      </c>
    </row>
    <row r="24" spans="1:4" x14ac:dyDescent="0.25">
      <c r="A24" t="s">
        <v>107</v>
      </c>
      <c r="B24">
        <v>0</v>
      </c>
      <c r="D24" t="s">
        <v>100</v>
      </c>
    </row>
    <row r="25" spans="1:4" x14ac:dyDescent="0.25">
      <c r="A25" t="s">
        <v>108</v>
      </c>
      <c r="B25">
        <v>0</v>
      </c>
    </row>
    <row r="26" spans="1:4" x14ac:dyDescent="0.25">
      <c r="A26" t="s">
        <v>109</v>
      </c>
      <c r="B26">
        <v>0</v>
      </c>
    </row>
    <row r="27" spans="1:4" x14ac:dyDescent="0.25">
      <c r="A27" t="s">
        <v>105</v>
      </c>
      <c r="B27">
        <v>0</v>
      </c>
    </row>
    <row r="28" spans="1:4" x14ac:dyDescent="0.25">
      <c r="A28" t="s">
        <v>208</v>
      </c>
      <c r="B28">
        <v>2100</v>
      </c>
    </row>
    <row r="29" spans="1:4" x14ac:dyDescent="0.25">
      <c r="A29" t="s">
        <v>209</v>
      </c>
      <c r="B29">
        <v>0</v>
      </c>
    </row>
    <row r="30" spans="1:4" x14ac:dyDescent="0.25">
      <c r="A30" t="s">
        <v>264</v>
      </c>
      <c r="B30">
        <v>115</v>
      </c>
    </row>
    <row r="31" spans="1:4" x14ac:dyDescent="0.25">
      <c r="A31" t="s">
        <v>265</v>
      </c>
      <c r="B31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5" x14ac:dyDescent="0.25"/>
  <cols>
    <col min="1" max="1" width="16.28515625" style="16" customWidth="1"/>
  </cols>
  <sheetData>
    <row r="1" spans="1:8" s="2" customFormat="1" ht="60" x14ac:dyDescent="0.2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2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25">
      <c r="A3" s="15" t="s">
        <v>124</v>
      </c>
      <c r="B3" s="11">
        <v>1</v>
      </c>
      <c r="C3" s="11"/>
      <c r="D3" s="11"/>
      <c r="E3" s="11"/>
    </row>
    <row r="4" spans="1:8" x14ac:dyDescent="0.2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2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2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2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2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2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2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2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2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2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2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2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2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2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2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2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2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5" x14ac:dyDescent="0.25"/>
  <cols>
    <col min="1" max="1" width="13.85546875" customWidth="1"/>
    <col min="3" max="3" width="57" customWidth="1"/>
    <col min="4" max="4" width="19.28515625" customWidth="1"/>
  </cols>
  <sheetData>
    <row r="1" spans="1:4" ht="30" x14ac:dyDescent="0.2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25">
      <c r="A2" t="s">
        <v>22</v>
      </c>
      <c r="B2">
        <f>52/12</f>
        <v>4.333333333333333</v>
      </c>
      <c r="C2" t="s">
        <v>23</v>
      </c>
    </row>
    <row r="3" spans="1:4" x14ac:dyDescent="0.2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25">
      <c r="A4" t="s">
        <v>26</v>
      </c>
      <c r="B4">
        <f>-LN(1-0.116)</f>
        <v>0.1232982163444936</v>
      </c>
      <c r="C4" t="s">
        <v>27</v>
      </c>
    </row>
    <row r="5" spans="1:4" x14ac:dyDescent="0.25">
      <c r="A5" t="s">
        <v>28</v>
      </c>
      <c r="B5">
        <f>-LN(1-0.074)</f>
        <v>7.6881044335957618E-2</v>
      </c>
      <c r="C5" t="s">
        <v>29</v>
      </c>
    </row>
    <row r="6" spans="1:4" x14ac:dyDescent="0.25">
      <c r="A6" t="s">
        <v>30</v>
      </c>
      <c r="B6">
        <f>-LN(1-0.085)</f>
        <v>8.8831213706615703E-2</v>
      </c>
      <c r="C6" t="s">
        <v>31</v>
      </c>
    </row>
    <row r="7" spans="1:4" x14ac:dyDescent="0.25">
      <c r="A7" t="s">
        <v>32</v>
      </c>
      <c r="B7">
        <f>-LN(1-0.106)</f>
        <v>0.11204950380862289</v>
      </c>
      <c r="C7" t="s">
        <v>25</v>
      </c>
    </row>
    <row r="8" spans="1:4" x14ac:dyDescent="0.25">
      <c r="A8" t="s">
        <v>33</v>
      </c>
      <c r="B8">
        <f>-LN(1-0.085)</f>
        <v>8.8831213706615703E-2</v>
      </c>
      <c r="C8" t="s">
        <v>31</v>
      </c>
    </row>
    <row r="9" spans="1:4" x14ac:dyDescent="0.25">
      <c r="A9" t="s">
        <v>34</v>
      </c>
      <c r="B9">
        <f>-LN(1-0.105)</f>
        <v>0.11093156070728166</v>
      </c>
      <c r="C9" t="s">
        <v>35</v>
      </c>
    </row>
    <row r="10" spans="1:4" x14ac:dyDescent="0.25">
      <c r="A10" t="s">
        <v>36</v>
      </c>
      <c r="B10">
        <f>-LN(1-0.13)</f>
        <v>0.13926206733350766</v>
      </c>
      <c r="C10" t="s">
        <v>37</v>
      </c>
    </row>
    <row r="11" spans="1:4" x14ac:dyDescent="0.25">
      <c r="A11" t="s">
        <v>38</v>
      </c>
      <c r="B11">
        <f>-LN(1-0.037)</f>
        <v>3.7701867184011528E-2</v>
      </c>
      <c r="C11" t="s">
        <v>39</v>
      </c>
    </row>
    <row r="12" spans="1:4" x14ac:dyDescent="0.25">
      <c r="A12" t="s">
        <v>40</v>
      </c>
      <c r="B12">
        <f>-LN(1-0.068)</f>
        <v>7.0422464296545931E-2</v>
      </c>
      <c r="C12" t="s">
        <v>41</v>
      </c>
    </row>
    <row r="13" spans="1:4" x14ac:dyDescent="0.25">
      <c r="A13" t="s">
        <v>42</v>
      </c>
      <c r="B13">
        <f>-LN(1-0.01)</f>
        <v>1.0050335853501451E-2</v>
      </c>
      <c r="C13" t="s">
        <v>43</v>
      </c>
    </row>
    <row r="14" spans="1:4" x14ac:dyDescent="0.25">
      <c r="A14" t="s">
        <v>44</v>
      </c>
      <c r="B14">
        <f>-LN(1-0.1)</f>
        <v>0.10536051565782628</v>
      </c>
      <c r="C14" t="s">
        <v>45</v>
      </c>
    </row>
    <row r="15" spans="1:4" x14ac:dyDescent="0.25">
      <c r="A15" t="s">
        <v>46</v>
      </c>
      <c r="B15">
        <f>-LN(1-0.033)</f>
        <v>3.3556783528842754E-2</v>
      </c>
      <c r="C15" t="s">
        <v>47</v>
      </c>
    </row>
    <row r="16" spans="1:4" x14ac:dyDescent="0.25">
      <c r="A16" t="s">
        <v>48</v>
      </c>
      <c r="B16">
        <f>-LN(1-0.138)</f>
        <v>0.14850000831844395</v>
      </c>
      <c r="C16" t="s">
        <v>49</v>
      </c>
    </row>
    <row r="17" spans="1:4" x14ac:dyDescent="0.25">
      <c r="A17" t="s">
        <v>50</v>
      </c>
      <c r="B17">
        <f>-LN(1-0.605)</f>
        <v>0.92886951408101515</v>
      </c>
      <c r="C17" t="s">
        <v>51</v>
      </c>
    </row>
    <row r="18" spans="1:4" x14ac:dyDescent="0.25">
      <c r="A18" t="s">
        <v>52</v>
      </c>
      <c r="B18">
        <f>-LN(1-0.169)</f>
        <v>0.18512548412668892</v>
      </c>
      <c r="C18" t="s">
        <v>53</v>
      </c>
    </row>
    <row r="19" spans="1:4" x14ac:dyDescent="0.25">
      <c r="A19" t="s">
        <v>54</v>
      </c>
      <c r="B19">
        <f>-LN(1-0.034)</f>
        <v>3.459144476961909E-2</v>
      </c>
      <c r="C19" t="s">
        <v>55</v>
      </c>
    </row>
    <row r="20" spans="1:4" x14ac:dyDescent="0.2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2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5" x14ac:dyDescent="0.25"/>
  <sheetData>
    <row r="1" spans="1:2" ht="45" x14ac:dyDescent="0.25">
      <c r="A1" s="10" t="s">
        <v>0</v>
      </c>
      <c r="B1" s="4" t="s">
        <v>135</v>
      </c>
    </row>
    <row r="2" spans="1:2" x14ac:dyDescent="0.25">
      <c r="A2">
        <v>2013</v>
      </c>
      <c r="B2">
        <v>1</v>
      </c>
    </row>
    <row r="3" spans="1:2" x14ac:dyDescent="0.25">
      <c r="A3">
        <v>2012</v>
      </c>
      <c r="B3">
        <v>4</v>
      </c>
    </row>
    <row r="4" spans="1:2" x14ac:dyDescent="0.25">
      <c r="A4">
        <v>2011</v>
      </c>
      <c r="B4">
        <v>2</v>
      </c>
    </row>
    <row r="5" spans="1:2" x14ac:dyDescent="0.25">
      <c r="A5">
        <v>2010</v>
      </c>
      <c r="B5">
        <v>3</v>
      </c>
    </row>
    <row r="6" spans="1:2" x14ac:dyDescent="0.25">
      <c r="A6">
        <v>2009</v>
      </c>
      <c r="B6">
        <v>1</v>
      </c>
    </row>
    <row r="7" spans="1:2" x14ac:dyDescent="0.25">
      <c r="A7">
        <v>2008</v>
      </c>
      <c r="B7">
        <v>1</v>
      </c>
    </row>
    <row r="8" spans="1:2" x14ac:dyDescent="0.25">
      <c r="A8">
        <v>2007</v>
      </c>
      <c r="B8">
        <v>0</v>
      </c>
    </row>
    <row r="9" spans="1:2" x14ac:dyDescent="0.25">
      <c r="A9">
        <v>2006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2004</v>
      </c>
      <c r="B11">
        <v>0</v>
      </c>
    </row>
    <row r="12" spans="1:2" x14ac:dyDescent="0.25">
      <c r="A12">
        <v>2003</v>
      </c>
      <c r="B12">
        <v>0</v>
      </c>
    </row>
    <row r="13" spans="1:2" x14ac:dyDescent="0.25">
      <c r="A13">
        <v>2002</v>
      </c>
      <c r="B13">
        <v>0</v>
      </c>
    </row>
    <row r="14" spans="1:2" x14ac:dyDescent="0.25">
      <c r="A14">
        <v>2001</v>
      </c>
      <c r="B14">
        <v>0</v>
      </c>
    </row>
    <row r="15" spans="1:2" x14ac:dyDescent="0.25">
      <c r="A15">
        <v>2000</v>
      </c>
      <c r="B15">
        <v>0</v>
      </c>
    </row>
    <row r="16" spans="1:2" x14ac:dyDescent="0.25">
      <c r="A16">
        <v>1999</v>
      </c>
      <c r="B16">
        <v>0</v>
      </c>
    </row>
    <row r="17" spans="1:2" x14ac:dyDescent="0.2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5" x14ac:dyDescent="0.25"/>
  <cols>
    <col min="1" max="1" width="20.5703125" customWidth="1"/>
    <col min="3" max="3" width="14.42578125" customWidth="1"/>
  </cols>
  <sheetData>
    <row r="1" spans="1:3" ht="30" x14ac:dyDescent="0.25">
      <c r="A1" s="4" t="s">
        <v>161</v>
      </c>
      <c r="B1" s="4" t="s">
        <v>163</v>
      </c>
      <c r="C1" s="4" t="s">
        <v>162</v>
      </c>
    </row>
    <row r="2" spans="1:3" x14ac:dyDescent="0.25">
      <c r="A2" t="s">
        <v>210</v>
      </c>
      <c r="B2">
        <v>3</v>
      </c>
    </row>
    <row r="3" spans="1:3" x14ac:dyDescent="0.25">
      <c r="A3" t="s">
        <v>211</v>
      </c>
      <c r="B3">
        <v>10</v>
      </c>
    </row>
    <row r="4" spans="1:3" x14ac:dyDescent="0.25">
      <c r="A4" t="s">
        <v>212</v>
      </c>
      <c r="B4">
        <v>9</v>
      </c>
    </row>
    <row r="5" spans="1:3" x14ac:dyDescent="0.25">
      <c r="A5" t="s">
        <v>213</v>
      </c>
      <c r="B5">
        <v>4</v>
      </c>
    </row>
    <row r="6" spans="1:3" x14ac:dyDescent="0.25">
      <c r="A6" t="s">
        <v>214</v>
      </c>
      <c r="B6">
        <v>2</v>
      </c>
    </row>
    <row r="7" spans="1:3" x14ac:dyDescent="0.2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5" x14ac:dyDescent="0.25"/>
  <cols>
    <col min="1" max="1" width="20.85546875" customWidth="1"/>
    <col min="4" max="4" width="13.425781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25">
      <c r="A2" s="24" t="s">
        <v>246</v>
      </c>
      <c r="B2" s="25">
        <v>0.42749999999999999</v>
      </c>
      <c r="C2" s="21"/>
      <c r="D2" s="22"/>
    </row>
    <row r="3" spans="1:4" s="18" customFormat="1" x14ac:dyDescent="0.25">
      <c r="A3" s="18" t="s">
        <v>216</v>
      </c>
      <c r="B3" s="18">
        <v>7.3000000000000001E-3</v>
      </c>
    </row>
    <row r="4" spans="1:4" x14ac:dyDescent="0.25">
      <c r="A4" t="s">
        <v>217</v>
      </c>
      <c r="B4">
        <v>3.5000000000000001E-3</v>
      </c>
    </row>
    <row r="5" spans="1:4" x14ac:dyDescent="0.25">
      <c r="A5" t="s">
        <v>218</v>
      </c>
      <c r="B5">
        <v>8.3000000000000001E-3</v>
      </c>
    </row>
    <row r="6" spans="1:4" x14ac:dyDescent="0.25">
      <c r="A6" t="s">
        <v>219</v>
      </c>
      <c r="B6">
        <v>8.3000000000000001E-3</v>
      </c>
    </row>
    <row r="7" spans="1:4" x14ac:dyDescent="0.25">
      <c r="A7" t="s">
        <v>220</v>
      </c>
      <c r="B7">
        <v>0.02</v>
      </c>
    </row>
    <row r="8" spans="1:4" x14ac:dyDescent="0.25">
      <c r="A8" t="s">
        <v>221</v>
      </c>
      <c r="B8">
        <v>0.02</v>
      </c>
    </row>
    <row r="9" spans="1:4" s="18" customFormat="1" x14ac:dyDescent="0.25">
      <c r="A9" s="18" t="s">
        <v>222</v>
      </c>
      <c r="B9" s="18">
        <v>4.9099999999999998E-2</v>
      </c>
    </row>
    <row r="10" spans="1:4" x14ac:dyDescent="0.25">
      <c r="A10" t="s">
        <v>223</v>
      </c>
      <c r="B10">
        <v>0.1037</v>
      </c>
    </row>
    <row r="11" spans="1:4" x14ac:dyDescent="0.25">
      <c r="A11" t="s">
        <v>224</v>
      </c>
      <c r="B11">
        <v>0.1037</v>
      </c>
    </row>
    <row r="12" spans="1:4" x14ac:dyDescent="0.25">
      <c r="A12" t="s">
        <v>225</v>
      </c>
      <c r="B12">
        <v>0.1037</v>
      </c>
    </row>
    <row r="13" spans="1:4" x14ac:dyDescent="0.25">
      <c r="A13" t="s">
        <v>226</v>
      </c>
      <c r="B13">
        <v>0.02</v>
      </c>
    </row>
    <row r="14" spans="1:4" x14ac:dyDescent="0.25">
      <c r="A14" t="s">
        <v>227</v>
      </c>
      <c r="B14">
        <v>0.02</v>
      </c>
    </row>
    <row r="15" spans="1:4" s="18" customFormat="1" x14ac:dyDescent="0.25">
      <c r="A15" s="18" t="s">
        <v>228</v>
      </c>
      <c r="B15" s="18">
        <v>4.9099999999999998E-2</v>
      </c>
    </row>
    <row r="16" spans="1:4" x14ac:dyDescent="0.25">
      <c r="A16" t="s">
        <v>229</v>
      </c>
      <c r="B16">
        <v>0.1037</v>
      </c>
    </row>
    <row r="17" spans="1:6" x14ac:dyDescent="0.25">
      <c r="A17" t="s">
        <v>230</v>
      </c>
      <c r="B17">
        <v>0.1037</v>
      </c>
    </row>
    <row r="18" spans="1:6" x14ac:dyDescent="0.25">
      <c r="A18" t="s">
        <v>231</v>
      </c>
      <c r="B18">
        <v>0.1037</v>
      </c>
    </row>
    <row r="19" spans="1:6" x14ac:dyDescent="0.25">
      <c r="A19" t="s">
        <v>232</v>
      </c>
      <c r="B19">
        <v>0.02</v>
      </c>
    </row>
    <row r="20" spans="1:6" x14ac:dyDescent="0.25">
      <c r="A20" t="s">
        <v>233</v>
      </c>
      <c r="B20">
        <v>0.02</v>
      </c>
    </row>
    <row r="21" spans="1:6" s="18" customFormat="1" x14ac:dyDescent="0.25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25">
      <c r="A22" s="20" t="s">
        <v>235</v>
      </c>
      <c r="B22">
        <v>2000</v>
      </c>
      <c r="C22" t="s">
        <v>244</v>
      </c>
      <c r="F22">
        <v>2470</v>
      </c>
    </row>
    <row r="23" spans="1:6" x14ac:dyDescent="0.25">
      <c r="A23" s="20" t="s">
        <v>236</v>
      </c>
      <c r="B23">
        <v>2000</v>
      </c>
      <c r="C23" t="s">
        <v>245</v>
      </c>
      <c r="F23">
        <v>2470</v>
      </c>
    </row>
    <row r="24" spans="1:6" x14ac:dyDescent="0.25">
      <c r="A24" s="20" t="s">
        <v>237</v>
      </c>
      <c r="B24">
        <v>2000</v>
      </c>
      <c r="F24">
        <v>3985</v>
      </c>
    </row>
    <row r="25" spans="1:6" x14ac:dyDescent="0.25">
      <c r="A25" s="20" t="s">
        <v>238</v>
      </c>
      <c r="B25">
        <v>2000</v>
      </c>
      <c r="F25">
        <v>5000</v>
      </c>
    </row>
    <row r="26" spans="1:6" x14ac:dyDescent="0.25">
      <c r="A26" s="20" t="s">
        <v>239</v>
      </c>
      <c r="B26">
        <v>2000</v>
      </c>
      <c r="F26">
        <v>5500</v>
      </c>
    </row>
    <row r="27" spans="1:6" x14ac:dyDescent="0.25">
      <c r="A27" s="20" t="s">
        <v>240</v>
      </c>
      <c r="B27">
        <v>1000</v>
      </c>
      <c r="F27">
        <v>6300</v>
      </c>
    </row>
    <row r="28" spans="1:6" x14ac:dyDescent="0.25">
      <c r="A28" s="20" t="s">
        <v>241</v>
      </c>
      <c r="B28">
        <v>1000</v>
      </c>
      <c r="F28">
        <v>6195</v>
      </c>
    </row>
    <row r="29" spans="1:6" x14ac:dyDescent="0.25">
      <c r="A29" s="20" t="s">
        <v>242</v>
      </c>
      <c r="B29">
        <v>1000</v>
      </c>
      <c r="F29">
        <v>10000</v>
      </c>
    </row>
    <row r="30" spans="1:6" x14ac:dyDescent="0.25">
      <c r="A30" s="20" t="s">
        <v>254</v>
      </c>
      <c r="B30" s="20">
        <v>0</v>
      </c>
    </row>
    <row r="31" spans="1:6" x14ac:dyDescent="0.2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H18" sqref="H18"/>
    </sheetView>
  </sheetViews>
  <sheetFormatPr defaultRowHeight="15" x14ac:dyDescent="0.25"/>
  <cols>
    <col min="2" max="2" width="16.28515625" customWidth="1"/>
    <col min="3" max="3" width="11.5703125" bestFit="1" customWidth="1"/>
  </cols>
  <sheetData>
    <row r="1" spans="1:3" x14ac:dyDescent="0.25">
      <c r="A1" s="9" t="s">
        <v>0</v>
      </c>
      <c r="B1" s="9" t="s">
        <v>262</v>
      </c>
    </row>
    <row r="2" spans="1:3" x14ac:dyDescent="0.25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25">
      <c r="A3">
        <v>2015</v>
      </c>
      <c r="B3" s="30">
        <f t="shared" si="0"/>
        <v>4740500</v>
      </c>
    </row>
    <row r="4" spans="1:3" x14ac:dyDescent="0.25">
      <c r="A4">
        <v>2014</v>
      </c>
      <c r="B4" s="30">
        <f t="shared" si="0"/>
        <v>4615333.333333334</v>
      </c>
    </row>
    <row r="5" spans="1:3" x14ac:dyDescent="0.25">
      <c r="A5">
        <v>2013</v>
      </c>
      <c r="B5" s="30">
        <f>($B$6-$B$30)/($A$6-$A$30)*(A5-$A$30)+$B$30</f>
        <v>4490166.666666667</v>
      </c>
    </row>
    <row r="6" spans="1:3" x14ac:dyDescent="0.25">
      <c r="A6">
        <v>2012</v>
      </c>
      <c r="B6" s="30">
        <v>4365000</v>
      </c>
    </row>
    <row r="7" spans="1:3" x14ac:dyDescent="0.25">
      <c r="A7">
        <v>2011</v>
      </c>
      <c r="B7" s="30">
        <f>($B$6-$B$30)/($A$6-$A$30)*(A7-$A$30)+$B$30</f>
        <v>4239833.333333334</v>
      </c>
    </row>
    <row r="8" spans="1:3" x14ac:dyDescent="0.25">
      <c r="A8">
        <v>2010</v>
      </c>
      <c r="B8" s="30">
        <f t="shared" ref="B8:B29" si="1">($B$6-$B$30)/($A$6-$A$30)*(A8-$A$30)+$B$30</f>
        <v>4114666.666666667</v>
      </c>
    </row>
    <row r="9" spans="1:3" x14ac:dyDescent="0.25">
      <c r="A9">
        <v>2009</v>
      </c>
      <c r="B9" s="30">
        <f t="shared" si="1"/>
        <v>3989500</v>
      </c>
    </row>
    <row r="10" spans="1:3" x14ac:dyDescent="0.25">
      <c r="A10">
        <v>2008</v>
      </c>
      <c r="B10" s="30">
        <f t="shared" si="1"/>
        <v>3864333.3333333335</v>
      </c>
    </row>
    <row r="11" spans="1:3" x14ac:dyDescent="0.25">
      <c r="A11">
        <v>2007</v>
      </c>
      <c r="B11" s="30">
        <f t="shared" si="1"/>
        <v>3739166.666666667</v>
      </c>
    </row>
    <row r="12" spans="1:3" x14ac:dyDescent="0.25">
      <c r="A12">
        <v>2006</v>
      </c>
      <c r="B12" s="30">
        <f t="shared" si="1"/>
        <v>3614000</v>
      </c>
      <c r="C12" s="29"/>
    </row>
    <row r="13" spans="1:3" x14ac:dyDescent="0.25">
      <c r="A13">
        <v>2005</v>
      </c>
      <c r="B13" s="30">
        <f t="shared" si="1"/>
        <v>3488833.3333333335</v>
      </c>
    </row>
    <row r="14" spans="1:3" x14ac:dyDescent="0.25">
      <c r="A14">
        <v>2004</v>
      </c>
      <c r="B14" s="30">
        <f t="shared" si="1"/>
        <v>3363666.666666667</v>
      </c>
    </row>
    <row r="15" spans="1:3" x14ac:dyDescent="0.25">
      <c r="A15">
        <v>2003</v>
      </c>
      <c r="B15" s="30">
        <f t="shared" si="1"/>
        <v>3238500</v>
      </c>
    </row>
    <row r="16" spans="1:3" x14ac:dyDescent="0.25">
      <c r="A16">
        <v>2002</v>
      </c>
      <c r="B16" s="30">
        <f t="shared" si="1"/>
        <v>3113333.3333333335</v>
      </c>
    </row>
    <row r="17" spans="1:2" x14ac:dyDescent="0.25">
      <c r="A17">
        <v>2001</v>
      </c>
      <c r="B17" s="30">
        <f t="shared" si="1"/>
        <v>2988166.666666667</v>
      </c>
    </row>
    <row r="18" spans="1:2" x14ac:dyDescent="0.25">
      <c r="A18">
        <v>2000</v>
      </c>
      <c r="B18" s="30">
        <f t="shared" si="1"/>
        <v>2863000</v>
      </c>
    </row>
    <row r="19" spans="1:2" x14ac:dyDescent="0.25">
      <c r="A19">
        <v>1999</v>
      </c>
      <c r="B19" s="30">
        <f t="shared" si="1"/>
        <v>2737833.3333333335</v>
      </c>
    </row>
    <row r="20" spans="1:2" x14ac:dyDescent="0.25">
      <c r="A20">
        <v>1998</v>
      </c>
      <c r="B20" s="30">
        <f t="shared" si="1"/>
        <v>2612666.666666667</v>
      </c>
    </row>
    <row r="21" spans="1:2" x14ac:dyDescent="0.25">
      <c r="A21">
        <v>1997</v>
      </c>
      <c r="B21" s="30">
        <f t="shared" si="1"/>
        <v>2487500</v>
      </c>
    </row>
    <row r="22" spans="1:2" x14ac:dyDescent="0.25">
      <c r="A22">
        <v>1996</v>
      </c>
      <c r="B22" s="30">
        <f t="shared" si="1"/>
        <v>2362333.3333333335</v>
      </c>
    </row>
    <row r="23" spans="1:2" x14ac:dyDescent="0.25">
      <c r="A23">
        <v>1995</v>
      </c>
      <c r="B23" s="30">
        <f t="shared" si="1"/>
        <v>2237166.666666667</v>
      </c>
    </row>
    <row r="24" spans="1:2" x14ac:dyDescent="0.25">
      <c r="A24">
        <v>1994</v>
      </c>
      <c r="B24" s="30">
        <f t="shared" si="1"/>
        <v>2112000</v>
      </c>
    </row>
    <row r="25" spans="1:2" x14ac:dyDescent="0.25">
      <c r="A25">
        <v>1993</v>
      </c>
      <c r="B25" s="30">
        <f t="shared" si="1"/>
        <v>1986833.3333333335</v>
      </c>
    </row>
    <row r="26" spans="1:2" x14ac:dyDescent="0.25">
      <c r="A26">
        <v>1992</v>
      </c>
      <c r="B26" s="30">
        <f t="shared" si="1"/>
        <v>1861666.6666666667</v>
      </c>
    </row>
    <row r="27" spans="1:2" x14ac:dyDescent="0.25">
      <c r="A27">
        <v>1991</v>
      </c>
      <c r="B27" s="30">
        <f t="shared" si="1"/>
        <v>1736500</v>
      </c>
    </row>
    <row r="28" spans="1:2" x14ac:dyDescent="0.25">
      <c r="A28">
        <v>1990</v>
      </c>
      <c r="B28" s="30">
        <f t="shared" si="1"/>
        <v>1611333.3333333333</v>
      </c>
    </row>
    <row r="29" spans="1:2" x14ac:dyDescent="0.25">
      <c r="A29">
        <v>1989</v>
      </c>
      <c r="B29" s="30">
        <f t="shared" si="1"/>
        <v>1486166.6666666667</v>
      </c>
    </row>
    <row r="30" spans="1:2" x14ac:dyDescent="0.25">
      <c r="A30">
        <v>1988</v>
      </c>
      <c r="B30" s="30">
        <v>1361000</v>
      </c>
    </row>
    <row r="31" spans="1:2" x14ac:dyDescent="0.25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4"/>
  <sheetViews>
    <sheetView workbookViewId="0">
      <selection activeCell="F2" sqref="F2"/>
    </sheetView>
  </sheetViews>
  <sheetFormatPr defaultRowHeight="15" x14ac:dyDescent="0.25"/>
  <cols>
    <col min="2" max="2" width="18" customWidth="1"/>
  </cols>
  <sheetData>
    <row r="1" spans="1:2" ht="45" x14ac:dyDescent="0.25">
      <c r="A1" s="10" t="s">
        <v>0</v>
      </c>
      <c r="B1" s="4" t="s">
        <v>14</v>
      </c>
    </row>
    <row r="2" spans="1:2" x14ac:dyDescent="0.25">
      <c r="A2" s="11">
        <v>2015</v>
      </c>
      <c r="B2" s="31">
        <f>70000*(130/60)</f>
        <v>151666.66666666666</v>
      </c>
    </row>
    <row r="3" spans="1:2" x14ac:dyDescent="0.25">
      <c r="A3" s="27">
        <v>2012</v>
      </c>
      <c r="B3" s="31">
        <f>70000*(130/60)</f>
        <v>151666.66666666666</v>
      </c>
    </row>
    <row r="4" spans="1:2" x14ac:dyDescent="0.25">
      <c r="A4" s="27">
        <v>2010</v>
      </c>
      <c r="B4" s="31">
        <f>70000*(130/60)</f>
        <v>151666.66666666666</v>
      </c>
    </row>
    <row r="5" spans="1:2" x14ac:dyDescent="0.25">
      <c r="A5" s="27">
        <v>2005</v>
      </c>
      <c r="B5" s="31">
        <f>70000*(130/60)</f>
        <v>151666.66666666666</v>
      </c>
    </row>
    <row r="6" spans="1:2" x14ac:dyDescent="0.25">
      <c r="A6" s="27">
        <v>2000</v>
      </c>
      <c r="B6" s="31">
        <f>70000*(130/60)</f>
        <v>151666.66666666666</v>
      </c>
    </row>
    <row r="7" spans="1:2" x14ac:dyDescent="0.25">
      <c r="A7" s="27">
        <v>1995</v>
      </c>
      <c r="B7" s="31">
        <f>40000*(130/60)</f>
        <v>86666.666666666657</v>
      </c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1:2" ht="60" x14ac:dyDescent="0.25">
      <c r="A1" s="10" t="s">
        <v>0</v>
      </c>
      <c r="B1" s="4" t="s">
        <v>134</v>
      </c>
    </row>
    <row r="2" spans="1:2" x14ac:dyDescent="0.2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E46" sqref="E46"/>
    </sheetView>
  </sheetViews>
  <sheetFormatPr defaultRowHeight="15" x14ac:dyDescent="0.25"/>
  <cols>
    <col min="2" max="6" width="12.5703125" customWidth="1"/>
  </cols>
  <sheetData>
    <row r="1" spans="1:6" x14ac:dyDescent="0.25">
      <c r="B1" s="9" t="s">
        <v>7</v>
      </c>
      <c r="C1" s="7"/>
      <c r="D1" s="7"/>
      <c r="E1" s="7"/>
      <c r="F1" s="7"/>
    </row>
    <row r="2" spans="1:6" s="1" customFormat="1" x14ac:dyDescent="0.2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2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5" x14ac:dyDescent="0.25"/>
  <cols>
    <col min="1" max="1" width="13.5703125" customWidth="1"/>
    <col min="2" max="5" width="15.28515625" customWidth="1"/>
  </cols>
  <sheetData>
    <row r="1" spans="1:5" x14ac:dyDescent="0.25">
      <c r="B1" s="9" t="s">
        <v>8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11"/>
  <sheetViews>
    <sheetView zoomScaleNormal="100" workbookViewId="0">
      <selection activeCell="B9" sqref="B9"/>
    </sheetView>
  </sheetViews>
  <sheetFormatPr defaultRowHeight="15" x14ac:dyDescent="0.25"/>
  <cols>
    <col min="2" max="2" width="13.140625" customWidth="1"/>
  </cols>
  <sheetData>
    <row r="1" spans="1:5" s="1" customFormat="1" ht="30" x14ac:dyDescent="0.25">
      <c r="A1" s="4" t="s">
        <v>0</v>
      </c>
      <c r="B1" s="4" t="s">
        <v>1</v>
      </c>
    </row>
    <row r="2" spans="1:5" x14ac:dyDescent="0.25">
      <c r="A2" s="6">
        <v>2015</v>
      </c>
      <c r="B2" s="6">
        <v>0.4</v>
      </c>
    </row>
    <row r="3" spans="1:5" x14ac:dyDescent="0.25">
      <c r="A3" s="26">
        <v>2012</v>
      </c>
      <c r="B3" s="26">
        <v>0.42</v>
      </c>
    </row>
    <row r="4" spans="1:5" x14ac:dyDescent="0.25">
      <c r="A4" s="26">
        <v>2010</v>
      </c>
      <c r="B4" s="26">
        <v>0.42</v>
      </c>
    </row>
    <row r="5" spans="1:5" x14ac:dyDescent="0.25">
      <c r="A5" s="26">
        <v>2005</v>
      </c>
      <c r="B5" s="26">
        <v>0.4</v>
      </c>
    </row>
    <row r="6" spans="1:5" x14ac:dyDescent="0.25">
      <c r="A6" s="6">
        <v>2000</v>
      </c>
      <c r="B6" s="6">
        <v>0.4</v>
      </c>
    </row>
    <row r="7" spans="1:5" x14ac:dyDescent="0.25">
      <c r="A7" s="26">
        <v>1995</v>
      </c>
      <c r="B7" s="26">
        <v>0.4</v>
      </c>
    </row>
    <row r="8" spans="1:5" x14ac:dyDescent="0.25">
      <c r="A8" s="26">
        <v>1990</v>
      </c>
      <c r="B8" s="26">
        <v>0.4</v>
      </c>
    </row>
    <row r="11" spans="1:5" x14ac:dyDescent="0.25">
      <c r="E11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5" x14ac:dyDescent="0.25"/>
  <cols>
    <col min="2" max="5" width="15.42578125" customWidth="1"/>
  </cols>
  <sheetData>
    <row r="1" spans="1:5" ht="18.75" x14ac:dyDescent="0.3">
      <c r="B1" s="9" t="s">
        <v>13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s="4" t="s">
        <v>0</v>
      </c>
      <c r="B1" s="4" t="s">
        <v>136</v>
      </c>
      <c r="C1" s="4" t="s">
        <v>137</v>
      </c>
    </row>
    <row r="2" spans="1:3" x14ac:dyDescent="0.25">
      <c r="A2">
        <v>2015</v>
      </c>
      <c r="B2">
        <v>0.06</v>
      </c>
      <c r="C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2017-01-05T02:41:12Z</dcterms:created>
  <dcterms:modified xsi:type="dcterms:W3CDTF">2018-05-28T06:32:56Z</dcterms:modified>
</cp:coreProperties>
</file>