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0730" windowHeight="11760" tabRatio="923" activeTab="13"/>
  </bookViews>
  <sheets>
    <sheet name="demographics" sheetId="20" r:id="rId1"/>
    <sheet name="Instructions" sheetId="7" r:id="rId2"/>
    <sheet name="cases" sheetId="5" r:id="rId3"/>
    <sheet name="diagnoses" sheetId="12" r:id="rId4"/>
    <sheet name="disease" sheetId="4" r:id="rId5"/>
    <sheet name="disease_HIV" sheetId="16" r:id="rId6"/>
    <sheet name="cascade_all" sheetId="2" r:id="rId7"/>
    <sheet name="prev_prison" sheetId="19" r:id="rId8"/>
    <sheet name="prev_PWID" sheetId="1" r:id="rId9"/>
    <sheet name="cascade_PWID" sheetId="3" r:id="rId10"/>
    <sheet name="prev_MSM" sheetId="17" r:id="rId11"/>
    <sheet name="cascade_MSM" sheetId="18" r:id="rId12"/>
    <sheet name="Interventions_PWID" sheetId="13" r:id="rId13"/>
    <sheet name="other_epi" sheetId="6" r:id="rId14"/>
    <sheet name="costs" sheetId="8" r:id="rId15"/>
    <sheet name="health_utilities" sheetId="9" r:id="rId16"/>
    <sheet name="transition_rates" sheetId="10" r:id="rId17"/>
    <sheet name="HCC" sheetId="11" r:id="rId18"/>
    <sheet name="structure" sheetId="14" r:id="rId19"/>
    <sheet name="calibration_guess" sheetId="15" r:id="rId20"/>
  </sheets>
  <calcPr calcId="145621"/>
</workbook>
</file>

<file path=xl/calcChain.xml><?xml version="1.0" encoding="utf-8"?>
<calcChain xmlns="http://schemas.openxmlformats.org/spreadsheetml/2006/main">
  <c r="B2" i="20" l="1"/>
  <c r="D3" i="18" l="1"/>
  <c r="D3" i="17"/>
  <c r="D2" i="17"/>
  <c r="B24" i="6" l="1"/>
  <c r="B40" i="6" l="1"/>
  <c r="B39" i="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E3" i="3" l="1"/>
  <c r="B3" i="3"/>
  <c r="B2" i="10" l="1"/>
</calcChain>
</file>

<file path=xl/comments1.xml><?xml version="1.0" encoding="utf-8"?>
<comments xmlns="http://schemas.openxmlformats.org/spreadsheetml/2006/main">
  <authors>
    <author>Nick</author>
  </authors>
  <commentList>
    <comment ref="C3" authorId="0">
      <text>
        <r>
          <rPr>
            <b/>
            <sz val="9"/>
            <color indexed="81"/>
            <rFont val="Tahoma"/>
            <family val="2"/>
          </rPr>
          <t>Nick:</t>
        </r>
        <r>
          <rPr>
            <sz val="9"/>
            <color indexed="81"/>
            <rFont val="Tahoma"/>
            <family val="2"/>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family val="2"/>
          </rPr>
          <t>Nick:</t>
        </r>
        <r>
          <rPr>
            <sz val="9"/>
            <color indexed="81"/>
            <rFont val="Tahoma"/>
            <family val="2"/>
          </rPr>
          <t xml:space="preserve">
Dan O'Keefe: 50% of MIX consistenly covered across interviews, 45% inconsistently covered (i.e. cycling) and 5% consistently uncovered. </t>
        </r>
      </text>
    </comment>
    <comment ref="C2" authorId="0">
      <text>
        <r>
          <rPr>
            <b/>
            <sz val="9"/>
            <color indexed="81"/>
            <rFont val="Tahoma"/>
            <family val="2"/>
          </rPr>
          <t>Nick:</t>
        </r>
        <r>
          <rPr>
            <sz val="9"/>
            <color indexed="81"/>
            <rFont val="Tahoma"/>
            <family val="2"/>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comments3.xml><?xml version="1.0" encoding="utf-8"?>
<comments xmlns="http://schemas.openxmlformats.org/spreadsheetml/2006/main">
  <authors>
    <author>Nick</author>
  </authors>
  <commentList>
    <comment ref="B39" authorId="0">
      <text>
        <r>
          <rPr>
            <b/>
            <sz val="9"/>
            <color indexed="81"/>
            <rFont val="Tahoma"/>
            <family val="2"/>
          </rPr>
          <t>Nick:</t>
        </r>
        <r>
          <rPr>
            <sz val="9"/>
            <color indexed="81"/>
            <rFont val="Tahoma"/>
            <family val="2"/>
          </rPr>
          <t xml:space="preserve">
Burns L, Randall D, Hall W, Law M, Butler T, Bell J, et al. Opioid agonist pharmacotherapy in New SouthWales from 1985 to 2006: patient characteristics and patterns and predictors of treatment retention. Addiction 2009;104:1363–1372.</t>
        </r>
      </text>
    </comment>
    <comment ref="B40" authorId="0">
      <text>
        <r>
          <rPr>
            <b/>
            <sz val="9"/>
            <color indexed="81"/>
            <rFont val="Tahoma"/>
            <family val="2"/>
          </rPr>
          <t>Nick:</t>
        </r>
        <r>
          <rPr>
            <sz val="9"/>
            <color indexed="81"/>
            <rFont val="Tahoma"/>
            <family val="2"/>
          </rPr>
          <t xml:space="preserve">
29% changed from covered to not covered between annual interviews
O’Keefe, D., Scott, N., Aitken, C., &amp; Dietze, P. (2017). Longitudinal analysis of change in individual-level needle and syringe coverage amongst a cohort of people who inject drugs in Melbourne, Australia. Drug and Alcohol Dependence, 176, 7-13.</t>
        </r>
      </text>
    </comment>
    <comment ref="B41"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2" authorId="0">
      <text>
        <r>
          <rPr>
            <b/>
            <sz val="9"/>
            <color indexed="81"/>
            <rFont val="Tahoma"/>
            <family val="2"/>
          </rPr>
          <t>Nick:</t>
        </r>
        <r>
          <rPr>
            <sz val="9"/>
            <color indexed="81"/>
            <rFont val="Tahoma"/>
            <family val="2"/>
          </rPr>
          <t xml:space="preserve">
35% reduction in injecting frequency for PWID on OST
Scott, N., Caulkins, J. P., Ritter, A., &amp; Dietze, P. (2015). How patterns of injecting drug use evolve in a cohort of people who inject drugs. Trends and Issues in Crime and Criminal Justice, (502), 1.
Also 0.41 from: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3"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List>
</comments>
</file>

<file path=xl/sharedStrings.xml><?xml version="1.0" encoding="utf-8"?>
<sst xmlns="http://schemas.openxmlformats.org/spreadsheetml/2006/main" count="340" uniqueCount="293">
  <si>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</si>
  <si>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</si>
  <si>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</si>
  <si>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</si>
  <si>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</si>
  <si>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</si>
  <si>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</si>
  <si>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</si>
  <si>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</si>
  <si>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</si>
  <si>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</si>
  <si>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</si>
  <si>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</si>
  <si>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</si>
  <si>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</si>
  <si>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</si>
  <si>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</si>
  <si>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</si>
  <si>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</si>
  <si>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</si>
  <si>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</si>
  <si>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</si>
  <si>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</si>
  <si>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</si>
  <si>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</si>
  <si>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</si>
  <si>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</si>
  <si>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</si>
  <si>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</si>
  <si>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</si>
  <si>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</si>
  <si>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</si>
  <si>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</si>
  <si>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</si>
  <si>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</si>
  <si>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</si>
  <si>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</si>
  <si>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</si>
  <si>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</si>
  <si>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</si>
  <si>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</si>
  <si>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</si>
  <si>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</si>
  <si>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</si>
  <si>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</si>
  <si>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</si>
  <si>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</si>
  <si>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</si>
  <si>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</si>
  <si>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</si>
  <si>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</si>
  <si>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</si>
  <si>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</si>
  <si>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</si>
  <si>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</si>
  <si>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</si>
  <si>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</si>
  <si>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</si>
  <si>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</si>
  <si>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</si>
  <si>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</si>
  <si>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</si>
  <si>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</si>
  <si>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</si>
  <si>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</si>
  <si>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</si>
  <si>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</si>
  <si>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</si>
  <si>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</si>
  <si>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</si>
  <si>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</si>
  <si>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</si>
  <si>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</si>
  <si>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</si>
  <si>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</si>
  <si>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</si>
  <si>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</si>
  <si>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</si>
  <si>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</si>
  <si>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</si>
  <si>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</si>
  <si>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</si>
  <si>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</si>
  <si>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</si>
  <si>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</si>
  <si>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</si>
  <si>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</si>
  <si>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</si>
  <si>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</si>
  <si>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</si>
  <si>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</si>
  <si>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</si>
  <si>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</si>
  <si>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</si>
  <si>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</si>
  <si>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</si>
  <si>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</si>
  <si>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</si>
  <si>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</si>
  <si>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</si>
  <si>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</si>
  <si>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</si>
  <si>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</si>
  <si>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</si>
  <si>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</si>
  <si>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</si>
  <si>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</si>
  <si>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</si>
  <si>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</si>
  <si>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</si>
  <si>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</si>
  <si>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</si>
  <si>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</si>
  <si>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</si>
  <si>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</si>
  <si>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</si>
  <si>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</si>
  <si>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</si>
  <si>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</si>
  <si>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</si>
  <si>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</si>
  <si>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</si>
  <si>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</si>
  <si>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</si>
  <si>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</si>
  <si>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</si>
  <si>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</si>
  <si>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</si>
  <si>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</si>
  <si>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</si>
  <si>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</si>
  <si>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</si>
  <si>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</si>
  <si>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</si>
  <si>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</si>
  <si>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</si>
  <si>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</si>
  <si>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</si>
  <si>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</si>
  <si>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</si>
  <si>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</si>
  <si>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</si>
  <si>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</si>
  <si>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</si>
  <si>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</si>
  <si>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</si>
  <si>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</si>
  <si>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</si>
  <si>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</si>
  <si>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</si>
  <si>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</si>
  <si>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</si>
  <si>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</si>
  <si>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</si>
  <si>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</si>
  <si>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</si>
  <si>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</si>
  <si>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</si>
  <si>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</si>
  <si>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</si>
  <si>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</si>
  <si>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</si>
  <si>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</si>
  <si>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</si>
  <si>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</si>
  <si>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</si>
  <si>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</si>
  <si>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</si>
  <si>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</si>
  <si>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</si>
  <si>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</si>
  <si>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</si>
  <si>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</si>
  <si>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</si>
  <si>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</si>
  <si>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</si>
  <si>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</si>
  <si>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</si>
  <si>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</si>
  <si>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</si>
  <si>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</si>
  <si>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</si>
  <si>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</si>
  <si>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</si>
  <si>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</si>
  <si>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</si>
  <si>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</si>
  <si>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</si>
  <si>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</si>
  <si>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</si>
  <si>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</si>
  <si>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</si>
  <si>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</si>
  <si>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</si>
  <si>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</si>
  <si>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</si>
  <si>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</si>
  <si>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</si>
  <si>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</si>
  <si>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</si>
  <si>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</si>
  <si>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</si>
  <si>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</si>
  <si>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</si>
  <si>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</si>
  <si>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</si>
  <si>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</si>
  <si>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</si>
  <si>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</si>
  <si>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</si>
  <si>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</si>
  <si>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</si>
  <si>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</si>
  <si>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</si>
  <si>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</si>
  <si>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</si>
  <si>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</si>
  <si>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</si>
  <si>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</si>
  <si>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</si>
  <si>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</si>
  <si>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</si>
  <si>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</si>
  <si>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</si>
  <si>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</si>
  <si>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</si>
  <si>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</si>
  <si>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</si>
  <si>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</si>
  <si>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</si>
  <si>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</si>
  <si>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</si>
  <si>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</si>
  <si>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</si>
  <si>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</si>
  <si>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</si>
  <si>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</si>
  <si>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</si>
  <si>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</si>
  <si>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</si>
  <si>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</si>
  <si>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</si>
  <si>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</si>
  <si>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</si>
  <si>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</si>
  <si>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</si>
  <si>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</si>
  <si>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</si>
  <si>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</si>
  <si>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</si>
  <si>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</si>
  <si>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</si>
  <si>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</si>
  <si>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</si>
  <si>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</si>
  <si>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</si>
  <si>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</si>
  <si>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</si>
  <si>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</si>
  <si>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</si>
  <si>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</si>
  <si>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</si>
  <si>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r_inc_up</t>
  </si>
  <si>
    <t>Rate ratio of progression (HIV coinfected vs HCV monoinfected)</t>
  </si>
  <si>
    <t>RR</t>
  </si>
  <si>
    <t>LL</t>
  </si>
  <si>
    <t>UL</t>
  </si>
  <si>
    <t>Source</t>
  </si>
  <si>
    <t>Thein et al 2008 meta-analysis (approx 70% of patients on HAART)</t>
  </si>
  <si>
    <t>HIV status</t>
  </si>
  <si>
    <t>anti-HCV prevalence</t>
  </si>
  <si>
    <t>estimated HCV RNA prev</t>
  </si>
  <si>
    <t>denominator</t>
  </si>
  <si>
    <t>Notes</t>
  </si>
  <si>
    <t>Sentinel surveillance</t>
  </si>
  <si>
    <t>HCV RNA prevalence estimated using Smith Jordan et al 2016 meta-analysis</t>
  </si>
  <si>
    <t>Sydney Health in Men cohort</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</si>
  <si>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</si>
  <si>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</si>
  <si>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Initiated treatment</t>
  </si>
  <si>
    <t>Sentinel surveillance(RNA test % was only measured among those with incident infection so may be overestimated)- antibody diagnosed % is % of all HIV positive MSM with a HCV test so may be underestimate if testing is targeted at high risk</t>
  </si>
  <si>
    <t>Gay periodic Sydney 2011, self-report</t>
  </si>
  <si>
    <t>Prevalence among prison1</t>
  </si>
  <si>
    <t>Prevalence among prison2</t>
  </si>
  <si>
    <t>Prevalence among prison3</t>
  </si>
  <si>
    <t>Prevalence among prison4</t>
  </si>
  <si>
    <t>National</t>
  </si>
  <si>
    <t>PWID</t>
  </si>
  <si>
    <t>Prison1</t>
  </si>
  <si>
    <t>Prison2</t>
  </si>
  <si>
    <t>Prison3</t>
  </si>
  <si>
    <t>Prison4</t>
  </si>
  <si>
    <t>ave_sentence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</si>
</sst>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0"/>
  <sheetViews>
    <sheetView workbookViewId="0">
      <selection activeCell="I11" sqref="I11"/>
    </sheetView>
  </sheetViews>
  <sheetFormatPr defaultRowHeight="15" x14ac:dyDescent="0.25"/>
  <cols>
    <col min="2" max="2" width="18" customWidth="1"/>
  </cols>
  <sheetData>
    <row r="1" spans="1:7" x14ac:dyDescent="0.25">
      <c r="A1" s="10" t="s">
        <v>0</v>
      </c>
      <c r="B1" s="4" t="s">
        <v>286</v>
      </c>
      <c r="C1" s="9" t="s">
        <v>287</v>
      </c>
      <c r="D1" s="9" t="s">
        <v>288</v>
      </c>
      <c r="E1" s="9" t="s">
        <v>289</v>
      </c>
      <c r="F1" s="9" t="s">
        <v>290</v>
      </c>
      <c r="G1" s="9" t="s">
        <v>291</v>
      </c>
    </row>
    <row r="2" spans="1:7" x14ac:dyDescent="0.25">
      <c r="A2" s="11">
        <v>2016</v>
      </c>
      <c r="B2" s="11">
        <f>24.13*10^(6)</f>
        <v>24130000</v>
      </c>
      <c r="C2">
        <v>80000</v>
      </c>
      <c r="D2">
        <v>4000</v>
      </c>
      <c r="E2">
        <v>5000</v>
      </c>
      <c r="F2">
        <v>1000</v>
      </c>
      <c r="G2">
        <v>500</v>
      </c>
    </row>
    <row r="3" spans="1:7" x14ac:dyDescent="0.25">
      <c r="A3" s="11">
        <v>2015</v>
      </c>
      <c r="B3" s="11">
        <v>23940000</v>
      </c>
      <c r="C3">
        <v>80000</v>
      </c>
      <c r="D3">
        <v>4000</v>
      </c>
      <c r="E3">
        <v>5000</v>
      </c>
      <c r="F3">
        <v>1000</v>
      </c>
      <c r="G3">
        <v>500</v>
      </c>
    </row>
    <row r="4" spans="1:7" x14ac:dyDescent="0.25">
      <c r="A4" s="11">
        <v>2014</v>
      </c>
      <c r="B4" s="11">
        <v>23610000</v>
      </c>
      <c r="C4">
        <v>80000</v>
      </c>
      <c r="D4">
        <v>4000</v>
      </c>
      <c r="E4">
        <v>5000</v>
      </c>
      <c r="F4">
        <v>1000</v>
      </c>
      <c r="G4">
        <v>500</v>
      </c>
    </row>
    <row r="5" spans="1:7" x14ac:dyDescent="0.25">
      <c r="A5" s="11">
        <v>2013</v>
      </c>
      <c r="B5" s="11">
        <v>23290000</v>
      </c>
      <c r="C5">
        <v>80000</v>
      </c>
      <c r="D5">
        <v>4000</v>
      </c>
      <c r="E5">
        <v>5000</v>
      </c>
      <c r="F5">
        <v>1000</v>
      </c>
      <c r="G5">
        <v>500</v>
      </c>
    </row>
    <row r="6" spans="1:7" x14ac:dyDescent="0.25">
      <c r="A6" s="11">
        <v>2012</v>
      </c>
      <c r="B6" s="11">
        <v>22920000</v>
      </c>
      <c r="C6">
        <v>80000</v>
      </c>
      <c r="D6">
        <v>4000</v>
      </c>
      <c r="E6">
        <v>5000</v>
      </c>
      <c r="F6">
        <v>1000</v>
      </c>
      <c r="G6">
        <v>500</v>
      </c>
    </row>
    <row r="7" spans="1:7" x14ac:dyDescent="0.25">
      <c r="A7" s="11">
        <v>2011</v>
      </c>
      <c r="B7" s="11">
        <v>22520000</v>
      </c>
      <c r="C7">
        <v>80000</v>
      </c>
      <c r="D7">
        <v>4000</v>
      </c>
      <c r="E7">
        <v>5000</v>
      </c>
      <c r="F7">
        <v>1000</v>
      </c>
      <c r="G7">
        <v>500</v>
      </c>
    </row>
    <row r="8" spans="1:7" x14ac:dyDescent="0.25">
      <c r="A8" s="11">
        <v>2010</v>
      </c>
      <c r="B8" s="11">
        <v>22170000</v>
      </c>
      <c r="C8">
        <v>80000</v>
      </c>
      <c r="D8">
        <v>4000</v>
      </c>
      <c r="E8">
        <v>5000</v>
      </c>
      <c r="F8">
        <v>1000</v>
      </c>
      <c r="G8">
        <v>500</v>
      </c>
    </row>
    <row r="9" spans="1:7" x14ac:dyDescent="0.25">
      <c r="A9" s="11"/>
      <c r="B9" s="11"/>
    </row>
    <row r="10" spans="1:7" x14ac:dyDescent="0.25">
      <c r="A10" s="11"/>
      <c r="B10" s="11"/>
    </row>
    <row r="11" spans="1:7" x14ac:dyDescent="0.25">
      <c r="A11" s="11"/>
      <c r="B11" s="11"/>
    </row>
    <row r="12" spans="1:7" x14ac:dyDescent="0.25">
      <c r="A12" s="11"/>
      <c r="B12" s="11"/>
    </row>
    <row r="13" spans="1:7" x14ac:dyDescent="0.25">
      <c r="A13" s="11"/>
      <c r="B13" s="11"/>
    </row>
    <row r="14" spans="1:7" x14ac:dyDescent="0.25">
      <c r="A14" s="11"/>
      <c r="B14" s="11"/>
    </row>
    <row r="15" spans="1:7" x14ac:dyDescent="0.25">
      <c r="A15" s="11"/>
      <c r="B15" s="11"/>
    </row>
    <row r="16" spans="1:7"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pageMargins left="0.7" right="0.7" top="0.75" bottom="0.75" header="0.3" footer="0.3"/>
  <pageSetup paperSize="193"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
  <sheetViews>
    <sheetView workbookViewId="0">
      <selection activeCell="K15" sqref="K15"/>
    </sheetView>
  </sheetViews>
  <sheetFormatPr defaultRowHeight="15" x14ac:dyDescent="0.25"/>
  <sheetData>
    <row r="1" spans="1:7" ht="60" x14ac:dyDescent="0.25">
      <c r="A1" s="4" t="s">
        <v>0</v>
      </c>
      <c r="B1" s="4" t="s">
        <v>269</v>
      </c>
      <c r="C1" s="4" t="s">
        <v>270</v>
      </c>
      <c r="D1" s="4" t="s">
        <v>271</v>
      </c>
      <c r="E1" s="4" t="s">
        <v>272</v>
      </c>
      <c r="F1" s="4" t="s">
        <v>267</v>
      </c>
      <c r="G1" s="4" t="s">
        <v>273</v>
      </c>
    </row>
    <row r="2" spans="1:7" x14ac:dyDescent="0.25">
      <c r="A2">
        <v>2009</v>
      </c>
      <c r="B2">
        <v>1</v>
      </c>
      <c r="C2">
        <v>0.114</v>
      </c>
      <c r="D2">
        <f>C2*(1-0.154)</f>
        <v>9.6444000000000002E-2</v>
      </c>
      <c r="E2">
        <v>2190</v>
      </c>
      <c r="F2" t="s">
        <v>274</v>
      </c>
      <c r="G2" t="s">
        <v>275</v>
      </c>
    </row>
    <row r="3" spans="1:7" x14ac:dyDescent="0.25">
      <c r="A3">
        <v>2003</v>
      </c>
      <c r="B3">
        <v>0</v>
      </c>
      <c r="C3">
        <v>1.0699999999999999E-2</v>
      </c>
      <c r="D3">
        <f>C3*(1-0.244)</f>
        <v>8.0891999999999995E-3</v>
      </c>
      <c r="E3">
        <v>1398</v>
      </c>
      <c r="F3" t="s">
        <v>276</v>
      </c>
      <c r="G3" t="s">
        <v>275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
  <sheetViews>
    <sheetView workbookViewId="0">
      <selection activeCell="J10" sqref="J10"/>
    </sheetView>
  </sheetViews>
  <sheetFormatPr defaultRowHeight="15" x14ac:dyDescent="0.25"/>
  <sheetData>
    <row r="1" spans="1:8" ht="18.75" x14ac:dyDescent="0.3">
      <c r="A1" s="26" t="s">
        <v>277</v>
      </c>
      <c r="B1" s="26"/>
      <c r="C1" s="26"/>
      <c r="D1" s="27"/>
      <c r="E1" s="27"/>
      <c r="F1" s="27"/>
      <c r="G1" s="27"/>
      <c r="H1" s="27"/>
    </row>
    <row r="2" spans="1:8" ht="90" x14ac:dyDescent="0.25">
      <c r="A2" s="4" t="s">
        <v>0</v>
      </c>
      <c r="B2" s="4" t="s">
        <v>269</v>
      </c>
      <c r="C2" s="4" t="s">
        <v>278</v>
      </c>
      <c r="D2" s="4" t="s">
        <v>9</v>
      </c>
      <c r="E2" s="4" t="s">
        <v>11</v>
      </c>
      <c r="F2" s="4" t="s">
        <v>10</v>
      </c>
      <c r="G2" s="4" t="s">
        <v>279</v>
      </c>
      <c r="H2" s="4" t="s">
        <v>267</v>
      </c>
    </row>
    <row r="3" spans="1:8" x14ac:dyDescent="0.25">
      <c r="A3">
        <v>2009</v>
      </c>
      <c r="B3">
        <v>1</v>
      </c>
      <c r="C3">
        <v>0.73</v>
      </c>
      <c r="D3">
        <f>C3*0.8846</f>
        <v>0.64575800000000005</v>
      </c>
      <c r="H3" t="s">
        <v>280</v>
      </c>
    </row>
    <row r="4" spans="1:8" x14ac:dyDescent="0.25">
      <c r="A4">
        <v>2011</v>
      </c>
      <c r="B4">
        <v>1</v>
      </c>
      <c r="C4">
        <v>0.86</v>
      </c>
      <c r="H4" t="s">
        <v>281</v>
      </c>
    </row>
    <row r="5" spans="1:8" x14ac:dyDescent="0.25">
      <c r="A5">
        <v>2011</v>
      </c>
      <c r="B5">
        <v>0</v>
      </c>
      <c r="C5">
        <v>0.748</v>
      </c>
      <c r="H5" t="s">
        <v>281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B10" sqref="B10"/>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D45"/>
  <sheetViews>
    <sheetView tabSelected="1" topLeftCell="A25" workbookViewId="0">
      <selection activeCell="A46" sqref="A46"/>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1</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1/14</f>
        <v>7.1428571428571425E-2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3</v>
      </c>
      <c r="C38" t="s">
        <v>252</v>
      </c>
    </row>
    <row r="39" spans="1:3" x14ac:dyDescent="0.25">
      <c r="A39" t="s">
        <v>253</v>
      </c>
      <c r="B39">
        <f>6.5/12</f>
        <v>0.54166666666666663</v>
      </c>
    </row>
    <row r="40" spans="1:3" x14ac:dyDescent="0.25">
      <c r="A40" t="s">
        <v>255</v>
      </c>
      <c r="B40">
        <f>1/0.29</f>
        <v>3.4482758620689657</v>
      </c>
    </row>
    <row r="41" spans="1:3" x14ac:dyDescent="0.25">
      <c r="A41" t="s">
        <v>259</v>
      </c>
      <c r="B41">
        <v>0.48</v>
      </c>
    </row>
    <row r="42" spans="1:3" x14ac:dyDescent="0.25">
      <c r="A42" t="s">
        <v>260</v>
      </c>
      <c r="B42">
        <v>0.41</v>
      </c>
    </row>
    <row r="43" spans="1:3" x14ac:dyDescent="0.25">
      <c r="A43" t="s">
        <v>261</v>
      </c>
      <c r="B43">
        <v>0.21</v>
      </c>
    </row>
    <row r="44" spans="1:3" x14ac:dyDescent="0.25">
      <c r="A44" t="s">
        <v>262</v>
      </c>
      <c r="B44">
        <v>2.5</v>
      </c>
    </row>
    <row r="45" spans="1:3" x14ac:dyDescent="0.25">
      <c r="A45" t="s">
        <v>292</v>
      </c>
      <c r="B45">
        <v>0.5</v>
      </c>
    </row>
  </sheetData>
  <pageMargins left="0.7" right="0.7" top="0.75" bottom="0.75" header="0.3" footer="0.3"/>
  <pageSetup paperSize="193"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topLeftCell="A7"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8" sqref="B8"/>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0.1</v>
      </c>
      <c r="C2" s="21"/>
      <c r="D2" s="22"/>
    </row>
    <row r="3" spans="1:4" s="18" customFormat="1" x14ac:dyDescent="0.25">
      <c r="A3" s="18" t="s">
        <v>216</v>
      </c>
      <c r="B3" s="18">
        <v>7.3099999999999998E-2</v>
      </c>
    </row>
    <row r="4" spans="1:4" x14ac:dyDescent="0.25">
      <c r="A4" t="s">
        <v>217</v>
      </c>
      <c r="B4">
        <v>3.4599999999999999E-2</v>
      </c>
    </row>
    <row r="5" spans="1:4" x14ac:dyDescent="0.25">
      <c r="A5" t="s">
        <v>218</v>
      </c>
      <c r="B5">
        <v>0.17469999999999999</v>
      </c>
    </row>
    <row r="6" spans="1:4" x14ac:dyDescent="0.25">
      <c r="A6" t="s">
        <v>219</v>
      </c>
      <c r="B6">
        <v>8.3099999999999993E-2</v>
      </c>
    </row>
    <row r="7" spans="1:4" x14ac:dyDescent="0.25">
      <c r="A7" t="s">
        <v>220</v>
      </c>
      <c r="B7">
        <v>0.02</v>
      </c>
    </row>
    <row r="8" spans="1:4" x14ac:dyDescent="0.25">
      <c r="A8" t="s">
        <v>221</v>
      </c>
      <c r="B8">
        <v>0.02</v>
      </c>
    </row>
    <row r="9" spans="1:4" s="18" customFormat="1" x14ac:dyDescent="0.25">
      <c r="A9" s="18" t="s">
        <v>222</v>
      </c>
      <c r="B9" s="18">
        <v>0.4914</v>
      </c>
    </row>
    <row r="10" spans="1:4" x14ac:dyDescent="0.25">
      <c r="A10" t="s">
        <v>223</v>
      </c>
      <c r="B10">
        <v>1.0365</v>
      </c>
    </row>
    <row r="11" spans="1:4" x14ac:dyDescent="0.25">
      <c r="A11" t="s">
        <v>224</v>
      </c>
      <c r="B11">
        <v>0.84970000000000001</v>
      </c>
    </row>
    <row r="12" spans="1:4" x14ac:dyDescent="0.25">
      <c r="A12" t="s">
        <v>225</v>
      </c>
      <c r="B12">
        <v>8.3099999999999993E-2</v>
      </c>
    </row>
    <row r="13" spans="1:4" x14ac:dyDescent="0.25">
      <c r="A13" t="s">
        <v>226</v>
      </c>
      <c r="B13">
        <v>0.02</v>
      </c>
    </row>
    <row r="14" spans="1:4" x14ac:dyDescent="0.25">
      <c r="A14" t="s">
        <v>227</v>
      </c>
      <c r="B14">
        <v>0.02</v>
      </c>
    </row>
    <row r="15" spans="1:4" s="18" customFormat="1" x14ac:dyDescent="0.25">
      <c r="A15" s="18" t="s">
        <v>228</v>
      </c>
      <c r="B15" s="18">
        <v>0.55620000000000003</v>
      </c>
    </row>
    <row r="16" spans="1:4" x14ac:dyDescent="0.25">
      <c r="A16" t="s">
        <v>229</v>
      </c>
      <c r="B16">
        <v>1.0365</v>
      </c>
    </row>
    <row r="17" spans="1:3" x14ac:dyDescent="0.25">
      <c r="A17" t="s">
        <v>230</v>
      </c>
      <c r="B17">
        <v>0.84970000000000001</v>
      </c>
    </row>
    <row r="18" spans="1:3" x14ac:dyDescent="0.25">
      <c r="A18" t="s">
        <v>231</v>
      </c>
      <c r="B18">
        <v>8.3099999999999993E-2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494</v>
      </c>
      <c r="C22" t="s">
        <v>244</v>
      </c>
    </row>
    <row r="23" spans="1:3" x14ac:dyDescent="0.25">
      <c r="A23" s="20" t="s">
        <v>236</v>
      </c>
      <c r="B23" s="20">
        <v>494</v>
      </c>
      <c r="C23" t="s">
        <v>245</v>
      </c>
    </row>
    <row r="24" spans="1:3" x14ac:dyDescent="0.25">
      <c r="A24" s="20" t="s">
        <v>237</v>
      </c>
      <c r="B24" s="20">
        <v>797</v>
      </c>
    </row>
    <row r="25" spans="1:3" x14ac:dyDescent="0.25">
      <c r="A25" s="20" t="s">
        <v>238</v>
      </c>
      <c r="B25" s="20">
        <v>1000</v>
      </c>
    </row>
    <row r="26" spans="1:3" x14ac:dyDescent="0.25">
      <c r="A26" s="20" t="s">
        <v>239</v>
      </c>
      <c r="B26" s="20">
        <v>1100</v>
      </c>
    </row>
    <row r="27" spans="1:3" x14ac:dyDescent="0.25">
      <c r="A27" s="20" t="s">
        <v>240</v>
      </c>
      <c r="B27" s="20">
        <v>1260</v>
      </c>
    </row>
    <row r="28" spans="1:3" x14ac:dyDescent="0.25">
      <c r="A28" s="20" t="s">
        <v>241</v>
      </c>
      <c r="B28" s="20">
        <v>1239</v>
      </c>
    </row>
    <row r="29" spans="1:3" x14ac:dyDescent="0.25">
      <c r="A29" s="20" t="s">
        <v>242</v>
      </c>
      <c r="B29" s="20">
        <v>2000</v>
      </c>
    </row>
    <row r="30" spans="1:3" x14ac:dyDescent="0.25">
      <c r="A30" s="20" t="s">
        <v>254</v>
      </c>
      <c r="B30" s="20">
        <v>3</v>
      </c>
    </row>
    <row r="31" spans="1:3" x14ac:dyDescent="0.25">
      <c r="A31" s="20" t="s">
        <v>256</v>
      </c>
      <c r="B31" s="20">
        <v>3</v>
      </c>
    </row>
  </sheetData>
  <pageMargins left="0.7" right="0.7" top="0.75" bottom="0.75" header="0.3" footer="0.3"/>
  <pageSetup paperSize="1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B9" sqref="B9"/>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2005</v>
      </c>
      <c r="B6" s="11">
        <v>210000</v>
      </c>
    </row>
    <row r="7" spans="1:2" x14ac:dyDescent="0.25">
      <c r="A7" s="11">
        <v>2000</v>
      </c>
      <c r="B7" s="11">
        <v>200000</v>
      </c>
    </row>
    <row r="8" spans="1:2" x14ac:dyDescent="0.25">
      <c r="A8" s="11">
        <v>1995</v>
      </c>
      <c r="B8" s="11">
        <v>150000</v>
      </c>
    </row>
    <row r="9" spans="1:2" x14ac:dyDescent="0.25">
      <c r="A9" s="11">
        <v>1980</v>
      </c>
      <c r="B9" s="11">
        <v>25000</v>
      </c>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sortState ref="A1:B32">
    <sortCondition descending="1" ref="A1:A3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H19" sqref="H19"/>
    </sheetView>
  </sheetViews>
  <sheetFormatPr defaultRowHeight="15" x14ac:dyDescent="0.25"/>
  <sheetData>
    <row r="1" spans="1:6" x14ac:dyDescent="0.25">
      <c r="B1" s="9" t="s">
        <v>263</v>
      </c>
      <c r="C1" s="7"/>
      <c r="D1" s="7"/>
      <c r="E1" s="7"/>
      <c r="F1" s="7"/>
    </row>
    <row r="2" spans="1:6" x14ac:dyDescent="0.25">
      <c r="A2" s="4" t="s">
        <v>0</v>
      </c>
      <c r="B2" s="4" t="s">
        <v>264</v>
      </c>
      <c r="C2" s="4" t="s">
        <v>265</v>
      </c>
      <c r="D2" s="4" t="s">
        <v>266</v>
      </c>
      <c r="E2" s="4" t="s">
        <v>267</v>
      </c>
      <c r="F2" s="5"/>
    </row>
    <row r="3" spans="1:6" x14ac:dyDescent="0.25">
      <c r="A3">
        <v>2008</v>
      </c>
      <c r="B3">
        <v>2.1</v>
      </c>
      <c r="C3">
        <v>1.5</v>
      </c>
      <c r="D3">
        <v>30</v>
      </c>
      <c r="E3" t="s">
        <v>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D12" sqref="D12"/>
    </sheetView>
  </sheetViews>
  <sheetFormatPr defaultRowHeight="15" x14ac:dyDescent="0.25"/>
  <cols>
    <col min="2" max="2" width="13.140625" customWidth="1"/>
    <col min="3" max="3" width="12.140625" customWidth="1"/>
  </cols>
  <sheetData>
    <row r="1" spans="1:5" s="1" customFormat="1" ht="60" x14ac:dyDescent="0.25">
      <c r="A1" s="4" t="s">
        <v>0</v>
      </c>
      <c r="B1" s="4" t="s">
        <v>282</v>
      </c>
      <c r="C1" s="4" t="s">
        <v>283</v>
      </c>
      <c r="D1" s="4" t="s">
        <v>284</v>
      </c>
      <c r="E1" s="4" t="s">
        <v>285</v>
      </c>
    </row>
    <row r="2" spans="1:5" x14ac:dyDescent="0.25">
      <c r="A2" s="6">
        <v>2015</v>
      </c>
      <c r="B2" s="6">
        <v>0.2</v>
      </c>
      <c r="C2" s="6"/>
      <c r="D2" s="6">
        <v>0.2</v>
      </c>
      <c r="E2" s="6"/>
    </row>
    <row r="3" spans="1:5" x14ac:dyDescent="0.25">
      <c r="A3" s="6">
        <v>2014</v>
      </c>
      <c r="B3" s="6"/>
      <c r="C3" s="6">
        <v>0.15</v>
      </c>
      <c r="D3" s="6">
        <v>0.15</v>
      </c>
      <c r="E3" s="6"/>
    </row>
    <row r="4" spans="1:5" x14ac:dyDescent="0.25">
      <c r="A4" s="6">
        <v>2010</v>
      </c>
      <c r="B4" s="6">
        <v>0.2</v>
      </c>
      <c r="C4" s="6"/>
      <c r="D4" s="6">
        <v>0.2</v>
      </c>
      <c r="E4" s="6">
        <v>0.2</v>
      </c>
    </row>
    <row r="5" spans="1:5" x14ac:dyDescent="0.25">
      <c r="A5" s="6">
        <v>2008</v>
      </c>
      <c r="B5" s="6">
        <v>0.22</v>
      </c>
      <c r="C5" s="6"/>
      <c r="D5" s="6">
        <v>0.22</v>
      </c>
      <c r="E5" s="6">
        <v>0.22</v>
      </c>
    </row>
    <row r="6" spans="1:5" x14ac:dyDescent="0.25">
      <c r="A6" s="6">
        <v>2005</v>
      </c>
      <c r="B6" s="6">
        <v>0.1</v>
      </c>
      <c r="C6" s="6">
        <v>0.1</v>
      </c>
      <c r="D6" s="6">
        <v>0.1</v>
      </c>
      <c r="E6" s="6"/>
    </row>
    <row r="11" spans="1:5" x14ac:dyDescent="0.25">
      <c r="E11" s="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7" sqref="E7"/>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2014</v>
      </c>
      <c r="B3" s="6">
        <v>0.5</v>
      </c>
    </row>
    <row r="4" spans="1:5" x14ac:dyDescent="0.25">
      <c r="A4" s="6">
        <v>2010</v>
      </c>
      <c r="B4" s="6">
        <v>0.5</v>
      </c>
    </row>
    <row r="5" spans="1:5" x14ac:dyDescent="0.25">
      <c r="A5" s="6">
        <v>2008</v>
      </c>
      <c r="B5" s="6">
        <v>0.55000000000000004</v>
      </c>
    </row>
    <row r="6" spans="1:5" x14ac:dyDescent="0.25">
      <c r="A6" s="6">
        <v>2005</v>
      </c>
      <c r="B6" s="6">
        <v>0.6</v>
      </c>
    </row>
    <row r="11" spans="1:5" x14ac:dyDescent="0.25">
      <c r="E11"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demographics</vt:lpstr>
      <vt:lpstr>Instructions</vt:lpstr>
      <vt:lpstr>cases</vt:lpstr>
      <vt:lpstr>diagnoses</vt:lpstr>
      <vt:lpstr>disease</vt:lpstr>
      <vt:lpstr>disease_HIV</vt:lpstr>
      <vt:lpstr>cascade_all</vt:lpstr>
      <vt:lpstr>prev_prison</vt:lpstr>
      <vt:lpstr>prev_PWID</vt:lpstr>
      <vt:lpstr>cascade_PWID</vt:lpstr>
      <vt:lpstr>prev_MSM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2017-01-05T02:41:12Z</dcterms:created>
  <dcterms:modified xsi:type="dcterms:W3CDTF">2017-10-24T05:20:16Z</dcterms:modified>
</cp:coreProperties>
</file>