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490" windowHeight="6930" activeTab="1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 calcMode="manual"/>
</workbook>
</file>

<file path=xl/calcChain.xml><?xml version="1.0" encoding="utf-8"?>
<calcChain xmlns="http://schemas.openxmlformats.org/spreadsheetml/2006/main">
  <c r="E20" i="28" l="1"/>
  <c r="E22" i="28"/>
  <c r="E23" i="28"/>
  <c r="E21" i="28"/>
  <c r="C2" i="5"/>
  <c r="AF3" i="5"/>
  <c r="C3" i="5" s="1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C7" i="5" l="1"/>
  <c r="AF8" i="5"/>
  <c r="B6" i="5"/>
  <c r="C6" i="24"/>
  <c r="C4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<sst xmlns="http://schemas.openxmlformats.org/spreadsheetml/2006/main" count="276" uniqueCount="130">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</sst>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226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7" fillId="3" borderId="41" xfId="0" applyFont="1" applyFill="1" applyBorder="1"/>
    <xf numFmtId="0" fontId="17" fillId="3" borderId="42" xfId="0" applyFont="1" applyFill="1" applyBorder="1"/>
    <xf numFmtId="0" fontId="17" fillId="3" borderId="43" xfId="0" applyFont="1" applyFill="1" applyBorder="1"/>
    <xf numFmtId="0" fontId="17" fillId="3" borderId="38" xfId="0" applyFont="1" applyFill="1" applyBorder="1"/>
    <xf numFmtId="0" fontId="17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8" fillId="8" borderId="28" xfId="0" applyNumberFormat="1" applyFont="1" applyFill="1" applyBorder="1" applyAlignment="1">
      <alignment horizontal="right" vertical="center"/>
    </xf>
    <xf numFmtId="1" fontId="8" fillId="8" borderId="0" xfId="0" applyNumberFormat="1" applyFont="1" applyFill="1" applyAlignment="1">
      <alignment horizontal="right" vertical="center"/>
    </xf>
    <xf numFmtId="0" fontId="8" fillId="8" borderId="26" xfId="0" applyFont="1" applyFill="1" applyBorder="1" applyAlignment="1">
      <alignment horizontal="right" vertical="center"/>
    </xf>
    <xf numFmtId="0" fontId="8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8" fillId="8" borderId="28" xfId="0" applyFont="1" applyFill="1" applyBorder="1" applyAlignment="1">
      <alignment horizontal="right" vertical="center"/>
    </xf>
    <xf numFmtId="1" fontId="8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8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8" fillId="0" borderId="54" xfId="0" applyFont="1" applyBorder="1" applyAlignment="1">
      <alignment vertical="center"/>
    </xf>
    <xf numFmtId="1" fontId="8" fillId="0" borderId="55" xfId="0" applyNumberFormat="1" applyFont="1" applyBorder="1" applyAlignment="1">
      <alignment horizontal="right" vertical="center"/>
    </xf>
    <xf numFmtId="1" fontId="8" fillId="0" borderId="55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right" vertical="center"/>
    </xf>
    <xf numFmtId="1" fontId="8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((data!B13/data!B3) ^ (C2/((data!A13-data!A3))) - 1)</f>
        <v>-3.0280607750013955E-3</v>
      </c>
      <c r="J7" s="43">
        <f>(data!B8-data!B3)/(data!A8-data!A3)/data!B3*C2</f>
        <v>-5.6035491876199814E-3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tabSelected="1" zoomScaleNormal="100" workbookViewId="0">
      <pane xSplit="1" topLeftCell="B1" activePane="topRight" state="frozen"/>
      <selection pane="topRight" activeCell="J16" sqref="J16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21" customFormat="1" x14ac:dyDescent="0.25">
      <c r="A1" s="112" t="s">
        <v>21</v>
      </c>
      <c r="B1" s="113" t="s">
        <v>102</v>
      </c>
      <c r="C1" s="114" t="s">
        <v>103</v>
      </c>
      <c r="D1" s="115" t="s">
        <v>104</v>
      </c>
      <c r="E1" s="116" t="s">
        <v>117</v>
      </c>
      <c r="F1" s="117" t="s">
        <v>118</v>
      </c>
      <c r="G1" s="115" t="s">
        <v>119</v>
      </c>
      <c r="H1" s="116" t="s">
        <v>120</v>
      </c>
      <c r="I1" s="117" t="s">
        <v>121</v>
      </c>
      <c r="J1" s="114" t="s">
        <v>122</v>
      </c>
      <c r="K1" s="115" t="s">
        <v>123</v>
      </c>
      <c r="L1" s="113" t="s">
        <v>100</v>
      </c>
      <c r="M1" s="114" t="s">
        <v>101</v>
      </c>
      <c r="N1" s="115" t="s">
        <v>99</v>
      </c>
      <c r="O1" s="151" t="s">
        <v>105</v>
      </c>
      <c r="P1" s="118"/>
      <c r="Q1" s="119" t="s">
        <v>59</v>
      </c>
      <c r="R1" s="119" t="s">
        <v>50</v>
      </c>
      <c r="S1" s="119" t="s">
        <v>51</v>
      </c>
      <c r="T1" s="119" t="s">
        <v>52</v>
      </c>
      <c r="U1" s="119" t="s">
        <v>53</v>
      </c>
      <c r="V1" s="119" t="s">
        <v>54</v>
      </c>
      <c r="W1" s="119" t="s">
        <v>56</v>
      </c>
      <c r="X1" s="119" t="s">
        <v>31</v>
      </c>
      <c r="Y1" s="119" t="s">
        <v>32</v>
      </c>
      <c r="Z1" s="119" t="s">
        <v>55</v>
      </c>
      <c r="AA1" s="119" t="s">
        <v>48</v>
      </c>
      <c r="AB1" s="119" t="s">
        <v>57</v>
      </c>
      <c r="AC1" s="119" t="s">
        <v>58</v>
      </c>
      <c r="AD1" s="120" t="s">
        <v>49</v>
      </c>
      <c r="AE1" s="199" t="s">
        <v>115</v>
      </c>
      <c r="AF1" s="199" t="s">
        <v>116</v>
      </c>
    </row>
    <row r="2" spans="1:32" s="60" customFormat="1" x14ac:dyDescent="0.25">
      <c r="A2" s="202">
        <v>2006</v>
      </c>
      <c r="B2" s="203"/>
      <c r="C2" s="213">
        <f t="shared" ref="C2:C15" si="0">AF2-(D2+L2)</f>
        <v>30713</v>
      </c>
      <c r="D2" s="205"/>
      <c r="E2" s="206"/>
      <c r="F2" s="207"/>
      <c r="G2" s="205"/>
      <c r="H2" s="206"/>
      <c r="I2" s="207"/>
      <c r="J2" s="204"/>
      <c r="K2" s="205"/>
      <c r="L2" s="203"/>
      <c r="M2" s="204"/>
      <c r="N2" s="205"/>
      <c r="O2" s="208"/>
      <c r="P2" s="209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195">
        <v>30713</v>
      </c>
      <c r="AF2" s="195">
        <v>30713</v>
      </c>
    </row>
    <row r="3" spans="1:32" x14ac:dyDescent="0.25">
      <c r="A3" s="10">
        <v>2007</v>
      </c>
      <c r="B3" s="191">
        <v>42714</v>
      </c>
      <c r="C3" s="213">
        <f t="shared" si="0"/>
        <v>31245.4</v>
      </c>
      <c r="D3" s="185"/>
      <c r="E3" s="105"/>
      <c r="F3" s="106"/>
      <c r="G3" s="107"/>
      <c r="H3" s="105"/>
      <c r="I3" s="106"/>
      <c r="J3" s="214"/>
      <c r="K3" s="107"/>
      <c r="L3" s="108"/>
      <c r="M3" s="103"/>
      <c r="N3" s="104"/>
      <c r="O3" s="152">
        <v>0.7</v>
      </c>
      <c r="P3" s="96"/>
      <c r="Q3" s="40">
        <v>2.32876712328767E-2</v>
      </c>
      <c r="R3" s="40">
        <v>3.4931506849315071E-2</v>
      </c>
      <c r="S3" s="28">
        <f t="shared" ref="S3:S13" si="1">B3-T3</f>
        <v>42714</v>
      </c>
      <c r="T3" s="28">
        <f t="shared" ref="T3:T14" si="2">L3</f>
        <v>0</v>
      </c>
      <c r="U3" s="33">
        <f>ROUND(Q3*S3,0)</f>
        <v>995</v>
      </c>
      <c r="V3" s="33">
        <f t="shared" ref="V3" si="3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201"/>
      <c r="AF3" s="212">
        <f>AF2+532.4</f>
        <v>31245.4</v>
      </c>
    </row>
    <row r="4" spans="1:32" x14ac:dyDescent="0.25">
      <c r="A4" s="10">
        <v>2008</v>
      </c>
      <c r="B4" s="191">
        <f>SUM(C4:D4)</f>
        <v>27291.800000000003</v>
      </c>
      <c r="C4" s="213">
        <f t="shared" si="0"/>
        <v>27291.800000000003</v>
      </c>
      <c r="D4" s="185"/>
      <c r="E4" s="111"/>
      <c r="F4" s="106"/>
      <c r="G4" s="107"/>
      <c r="H4" s="105"/>
      <c r="I4" s="106"/>
      <c r="J4" s="214"/>
      <c r="K4" s="107"/>
      <c r="L4" s="191">
        <v>4486</v>
      </c>
      <c r="M4" s="103"/>
      <c r="N4" s="104"/>
      <c r="O4" s="153"/>
      <c r="P4" s="97"/>
      <c r="Q4" s="40"/>
      <c r="R4" s="40"/>
      <c r="S4" s="28">
        <f t="shared" si="1"/>
        <v>22805.800000000003</v>
      </c>
      <c r="T4" s="28">
        <f t="shared" si="2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201"/>
      <c r="AF4" s="212">
        <f t="shared" ref="AF4:AF7" si="7">AF3+532.4</f>
        <v>31777.800000000003</v>
      </c>
    </row>
    <row r="5" spans="1:32" x14ac:dyDescent="0.25">
      <c r="A5" s="10">
        <v>2009</v>
      </c>
      <c r="B5" s="191">
        <f t="shared" ref="B5:B15" si="8">SUM(C5:D5)</f>
        <v>27545.200000000004</v>
      </c>
      <c r="C5" s="213">
        <f t="shared" si="0"/>
        <v>27545.200000000004</v>
      </c>
      <c r="D5" s="185"/>
      <c r="E5" s="111"/>
      <c r="F5" s="106"/>
      <c r="G5" s="107"/>
      <c r="H5" s="105"/>
      <c r="I5" s="106"/>
      <c r="J5" s="214"/>
      <c r="K5" s="107"/>
      <c r="L5" s="191">
        <v>4765</v>
      </c>
      <c r="M5" s="103"/>
      <c r="N5" s="104"/>
      <c r="O5" s="153"/>
      <c r="P5" s="97"/>
      <c r="Q5" s="40"/>
      <c r="R5" s="40"/>
      <c r="S5" s="28">
        <f t="shared" si="1"/>
        <v>22780.200000000004</v>
      </c>
      <c r="T5" s="28">
        <f t="shared" si="2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201"/>
      <c r="AF5" s="212">
        <f t="shared" si="7"/>
        <v>32310.200000000004</v>
      </c>
    </row>
    <row r="6" spans="1:32" x14ac:dyDescent="0.25">
      <c r="A6" s="10">
        <v>2010</v>
      </c>
      <c r="B6" s="191">
        <f t="shared" si="8"/>
        <v>27788.600000000006</v>
      </c>
      <c r="C6" s="213">
        <f t="shared" si="0"/>
        <v>26472.496600000006</v>
      </c>
      <c r="D6" s="186">
        <v>1316.1034</v>
      </c>
      <c r="E6" s="122"/>
      <c r="F6" s="106"/>
      <c r="G6" s="107"/>
      <c r="H6" s="105"/>
      <c r="I6" s="106"/>
      <c r="J6" s="214"/>
      <c r="K6" s="107"/>
      <c r="L6" s="191">
        <v>5054</v>
      </c>
      <c r="M6" s="103"/>
      <c r="N6" s="104"/>
      <c r="O6" s="152"/>
      <c r="P6" s="97"/>
      <c r="Q6" s="40">
        <v>4.0273972602739724E-2</v>
      </c>
      <c r="R6" s="40">
        <v>4.3150684931506846E-2</v>
      </c>
      <c r="S6" s="28">
        <f t="shared" si="1"/>
        <v>22734.600000000006</v>
      </c>
      <c r="T6" s="28">
        <f t="shared" si="2"/>
        <v>5054</v>
      </c>
      <c r="U6" s="32">
        <f t="shared" ref="U6:U12" si="9">ROUND(Q6*S6,0)</f>
        <v>916</v>
      </c>
      <c r="V6" s="32">
        <f t="shared" ref="V6:V13" si="10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201"/>
      <c r="AF6" s="212">
        <f t="shared" si="7"/>
        <v>32842.600000000006</v>
      </c>
    </row>
    <row r="7" spans="1:32" x14ac:dyDescent="0.25">
      <c r="A7" s="10">
        <v>2011</v>
      </c>
      <c r="B7" s="191">
        <f>SUM(C7:D7)</f>
        <v>28074.000000000007</v>
      </c>
      <c r="C7" s="213">
        <f t="shared" si="0"/>
        <v>26900.372400000007</v>
      </c>
      <c r="D7" s="186">
        <v>1173.6276</v>
      </c>
      <c r="E7" s="122"/>
      <c r="F7" s="106"/>
      <c r="G7" s="107"/>
      <c r="H7" s="122"/>
      <c r="I7" s="124"/>
      <c r="J7" s="215"/>
      <c r="K7" s="216"/>
      <c r="L7" s="191">
        <v>5301</v>
      </c>
      <c r="M7" s="103"/>
      <c r="N7" s="104"/>
      <c r="O7" s="153"/>
      <c r="P7" s="97"/>
      <c r="Q7" s="40">
        <v>3.7534246575342468E-2</v>
      </c>
      <c r="R7" s="40">
        <v>4.726027397260274E-2</v>
      </c>
      <c r="S7" s="28">
        <f t="shared" si="1"/>
        <v>22773.000000000007</v>
      </c>
      <c r="T7" s="28">
        <f t="shared" si="2"/>
        <v>5301</v>
      </c>
      <c r="U7" s="32">
        <f t="shared" si="9"/>
        <v>855</v>
      </c>
      <c r="V7" s="32">
        <f t="shared" si="10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5">
        <v>33375</v>
      </c>
      <c r="AF7" s="212">
        <f t="shared" si="7"/>
        <v>33375.000000000007</v>
      </c>
    </row>
    <row r="8" spans="1:32" x14ac:dyDescent="0.25">
      <c r="A8" s="10">
        <v>2012</v>
      </c>
      <c r="B8" s="191">
        <f t="shared" si="8"/>
        <v>28353.000000000007</v>
      </c>
      <c r="C8" s="213">
        <f t="shared" si="0"/>
        <v>27248.744400000007</v>
      </c>
      <c r="D8" s="186">
        <v>1104.2556</v>
      </c>
      <c r="E8" s="187">
        <v>206</v>
      </c>
      <c r="F8" s="188">
        <v>172</v>
      </c>
      <c r="G8" s="189">
        <v>34</v>
      </c>
      <c r="H8" s="122"/>
      <c r="I8" s="124"/>
      <c r="J8" s="215"/>
      <c r="K8" s="216"/>
      <c r="L8" s="191">
        <v>5610</v>
      </c>
      <c r="M8" s="103"/>
      <c r="N8" s="104"/>
      <c r="O8" s="152">
        <v>0.91200000000000003</v>
      </c>
      <c r="P8" s="97"/>
      <c r="Q8" s="40">
        <v>4.876712328767123E-2</v>
      </c>
      <c r="R8" s="40">
        <v>5.3835616438356167E-2</v>
      </c>
      <c r="S8" s="28">
        <f t="shared" si="1"/>
        <v>22743.000000000007</v>
      </c>
      <c r="T8" s="28">
        <f t="shared" si="2"/>
        <v>5610</v>
      </c>
      <c r="U8" s="32">
        <f t="shared" si="9"/>
        <v>1109</v>
      </c>
      <c r="V8" s="32">
        <f t="shared" si="10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201"/>
      <c r="AF8" s="201">
        <f>AF7+588</f>
        <v>33963.000000000007</v>
      </c>
    </row>
    <row r="9" spans="1:32" x14ac:dyDescent="0.25">
      <c r="A9" s="10">
        <v>2013</v>
      </c>
      <c r="B9" s="191">
        <f t="shared" si="8"/>
        <v>28657.000000000007</v>
      </c>
      <c r="C9" s="213">
        <f t="shared" si="0"/>
        <v>27511.205800000007</v>
      </c>
      <c r="D9" s="186">
        <v>1145.7942</v>
      </c>
      <c r="E9" s="187">
        <v>233</v>
      </c>
      <c r="F9" s="188">
        <v>184</v>
      </c>
      <c r="G9" s="189">
        <v>49</v>
      </c>
      <c r="H9" s="122"/>
      <c r="I9" s="124"/>
      <c r="J9" s="215"/>
      <c r="K9" s="216"/>
      <c r="L9" s="191">
        <v>5894</v>
      </c>
      <c r="M9" s="103"/>
      <c r="N9" s="104"/>
      <c r="O9" s="152"/>
      <c r="P9" s="97"/>
      <c r="Q9" s="40">
        <v>5.2876712328767124E-2</v>
      </c>
      <c r="R9" s="40">
        <v>6.2671232876712321E-2</v>
      </c>
      <c r="S9" s="28">
        <f t="shared" si="1"/>
        <v>22763.000000000007</v>
      </c>
      <c r="T9" s="28">
        <f t="shared" si="2"/>
        <v>5894</v>
      </c>
      <c r="U9" s="32">
        <f t="shared" si="9"/>
        <v>1204</v>
      </c>
      <c r="V9" s="32">
        <f t="shared" si="10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201"/>
      <c r="AF9" s="201">
        <f t="shared" ref="AF9:AF15" si="11">AF8+588</f>
        <v>34551.000000000007</v>
      </c>
    </row>
    <row r="10" spans="1:32" x14ac:dyDescent="0.25">
      <c r="A10" s="10">
        <v>2014</v>
      </c>
      <c r="B10" s="191">
        <f t="shared" si="8"/>
        <v>28939.000000000007</v>
      </c>
      <c r="C10" s="213">
        <f t="shared" si="0"/>
        <v>27635.934400000006</v>
      </c>
      <c r="D10" s="186">
        <v>1303.0656000000001</v>
      </c>
      <c r="E10" s="187">
        <v>235</v>
      </c>
      <c r="F10" s="188">
        <v>200</v>
      </c>
      <c r="G10" s="189">
        <v>35</v>
      </c>
      <c r="H10" s="122"/>
      <c r="I10" s="124"/>
      <c r="J10" s="215"/>
      <c r="K10" s="216"/>
      <c r="L10" s="191">
        <v>6200</v>
      </c>
      <c r="M10" s="103"/>
      <c r="N10" s="104"/>
      <c r="O10" s="152">
        <v>0.88</v>
      </c>
      <c r="P10" s="97"/>
      <c r="Q10" s="40">
        <v>5.1506849315068493E-2</v>
      </c>
      <c r="R10" s="40">
        <v>5.321917808219178E-2</v>
      </c>
      <c r="S10" s="28">
        <f t="shared" si="1"/>
        <v>22739.000000000007</v>
      </c>
      <c r="T10" s="28">
        <f t="shared" si="2"/>
        <v>6200</v>
      </c>
      <c r="U10" s="32">
        <f t="shared" si="9"/>
        <v>1171</v>
      </c>
      <c r="V10" s="32">
        <f t="shared" si="10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201"/>
      <c r="AF10" s="201">
        <f t="shared" si="11"/>
        <v>35139.000000000007</v>
      </c>
    </row>
    <row r="11" spans="1:32" x14ac:dyDescent="0.25">
      <c r="A11" s="10">
        <v>2015</v>
      </c>
      <c r="B11" s="191">
        <f t="shared" si="8"/>
        <v>29178.000000000007</v>
      </c>
      <c r="C11" s="213">
        <f t="shared" si="0"/>
        <v>27722.579200000007</v>
      </c>
      <c r="D11" s="186">
        <v>1455.4208000000001</v>
      </c>
      <c r="E11" s="187">
        <v>218</v>
      </c>
      <c r="F11" s="188">
        <v>177</v>
      </c>
      <c r="G11" s="189">
        <v>41</v>
      </c>
      <c r="H11" s="122"/>
      <c r="I11" s="124"/>
      <c r="J11" s="215"/>
      <c r="K11" s="216"/>
      <c r="L11" s="191">
        <v>6549</v>
      </c>
      <c r="M11" s="103"/>
      <c r="N11" s="104"/>
      <c r="O11" s="152">
        <v>0.88</v>
      </c>
      <c r="P11" s="97"/>
      <c r="Q11" s="40">
        <v>6.6575342465753418E-2</v>
      </c>
      <c r="R11" s="40">
        <v>6.7191780821917804E-2</v>
      </c>
      <c r="S11" s="28">
        <f t="shared" si="1"/>
        <v>22629.000000000007</v>
      </c>
      <c r="T11" s="28">
        <f t="shared" si="2"/>
        <v>6549</v>
      </c>
      <c r="U11" s="32">
        <f t="shared" si="9"/>
        <v>1507</v>
      </c>
      <c r="V11" s="32">
        <f t="shared" si="10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201"/>
      <c r="AF11" s="201">
        <f t="shared" si="11"/>
        <v>35727.000000000007</v>
      </c>
    </row>
    <row r="12" spans="1:32" x14ac:dyDescent="0.25">
      <c r="A12" s="10">
        <v>2016</v>
      </c>
      <c r="B12" s="191">
        <f>SUM(C12:D12)</f>
        <v>29456.000000000007</v>
      </c>
      <c r="C12" s="213">
        <f t="shared" si="0"/>
        <v>27809.524200000007</v>
      </c>
      <c r="D12" s="186">
        <v>1646.4758000000002</v>
      </c>
      <c r="E12" s="187">
        <v>244</v>
      </c>
      <c r="F12" s="188">
        <v>180</v>
      </c>
      <c r="G12" s="189">
        <v>64</v>
      </c>
      <c r="H12" s="122"/>
      <c r="I12" s="124"/>
      <c r="J12" s="215"/>
      <c r="K12" s="216"/>
      <c r="L12" s="191">
        <v>6859</v>
      </c>
      <c r="M12" s="103"/>
      <c r="N12" s="104"/>
      <c r="O12" s="152">
        <v>0.89</v>
      </c>
      <c r="P12" s="97"/>
      <c r="Q12" s="40">
        <v>6.3287671232876708E-2</v>
      </c>
      <c r="R12" s="40">
        <v>6.9246575342465755E-2</v>
      </c>
      <c r="S12" s="28">
        <f t="shared" si="1"/>
        <v>22597.000000000007</v>
      </c>
      <c r="T12" s="28">
        <f t="shared" si="2"/>
        <v>6859</v>
      </c>
      <c r="U12" s="32">
        <f t="shared" si="9"/>
        <v>1430</v>
      </c>
      <c r="V12" s="32">
        <f t="shared" si="10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5">
        <v>36315</v>
      </c>
      <c r="AF12" s="201">
        <f t="shared" si="11"/>
        <v>36315.000000000007</v>
      </c>
    </row>
    <row r="13" spans="1:32" x14ac:dyDescent="0.25">
      <c r="A13" s="10">
        <v>2017</v>
      </c>
      <c r="B13" s="191">
        <f t="shared" si="8"/>
        <v>29684.000000000011</v>
      </c>
      <c r="C13" s="213">
        <f t="shared" si="0"/>
        <v>27801.781600000009</v>
      </c>
      <c r="D13" s="186">
        <v>1882.2184</v>
      </c>
      <c r="E13" s="187">
        <v>207</v>
      </c>
      <c r="F13" s="188">
        <v>147</v>
      </c>
      <c r="G13" s="189">
        <v>60</v>
      </c>
      <c r="H13" s="122"/>
      <c r="I13" s="124"/>
      <c r="J13" s="215"/>
      <c r="K13" s="216"/>
      <c r="L13" s="191">
        <v>7219</v>
      </c>
      <c r="M13" s="103"/>
      <c r="N13" s="104"/>
      <c r="O13" s="153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1"/>
        <v>22465.000000000011</v>
      </c>
      <c r="T13" s="28">
        <f t="shared" si="2"/>
        <v>7219</v>
      </c>
      <c r="U13" s="12"/>
      <c r="V13" s="32">
        <f t="shared" si="10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201"/>
      <c r="AF13" s="201">
        <f>AF12+588</f>
        <v>36903.000000000007</v>
      </c>
    </row>
    <row r="14" spans="1:32" x14ac:dyDescent="0.25">
      <c r="A14" s="10">
        <v>2018</v>
      </c>
      <c r="B14" s="191">
        <f t="shared" si="8"/>
        <v>29987.000000000007</v>
      </c>
      <c r="C14" s="213">
        <f t="shared" si="0"/>
        <v>27854.027200000008</v>
      </c>
      <c r="D14" s="186">
        <v>2132.9728</v>
      </c>
      <c r="E14" s="187">
        <v>174</v>
      </c>
      <c r="F14" s="188">
        <v>120</v>
      </c>
      <c r="G14" s="190">
        <v>54</v>
      </c>
      <c r="H14" s="122"/>
      <c r="I14" s="124"/>
      <c r="J14" s="124"/>
      <c r="K14" s="125"/>
      <c r="L14" s="191">
        <v>7504</v>
      </c>
      <c r="M14" s="109"/>
      <c r="N14" s="110"/>
      <c r="O14" s="152">
        <v>0.9</v>
      </c>
      <c r="P14" s="126"/>
      <c r="T14" s="28">
        <f t="shared" si="2"/>
        <v>7504</v>
      </c>
      <c r="AE14" s="200"/>
      <c r="AF14" s="201">
        <f t="shared" si="11"/>
        <v>37491.000000000007</v>
      </c>
    </row>
    <row r="15" spans="1:32" s="16" customFormat="1" x14ac:dyDescent="0.25">
      <c r="A15" s="123">
        <v>2019</v>
      </c>
      <c r="B15" s="191">
        <f t="shared" si="8"/>
        <v>38079.000000000007</v>
      </c>
      <c r="C15" s="213">
        <f t="shared" si="0"/>
        <v>35727.806200000006</v>
      </c>
      <c r="D15" s="186">
        <v>2351.1938</v>
      </c>
      <c r="E15" s="122"/>
      <c r="F15" s="124"/>
      <c r="G15" s="125"/>
      <c r="H15" s="122"/>
      <c r="I15" s="124"/>
      <c r="J15" s="124"/>
      <c r="K15" s="125"/>
      <c r="L15" s="108"/>
      <c r="M15" s="109"/>
      <c r="N15" s="110"/>
      <c r="O15" s="154"/>
      <c r="P15" s="126"/>
      <c r="AE15" s="201"/>
      <c r="AF15" s="201">
        <f t="shared" si="11"/>
        <v>38079.000000000007</v>
      </c>
    </row>
    <row r="16" spans="1:32" x14ac:dyDescent="0.25">
      <c r="G16" s="10"/>
      <c r="H16" s="217"/>
      <c r="I16" s="217"/>
      <c r="J16" s="123"/>
      <c r="K16" s="123"/>
      <c r="S16" s="127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K18" s="10"/>
      <c r="P18" s="10"/>
    </row>
    <row r="19" spans="2:16" x14ac:dyDescent="0.25">
      <c r="B19" s="10"/>
      <c r="C19" s="10"/>
      <c r="D19" s="10"/>
      <c r="G19" s="10"/>
      <c r="J19" s="10"/>
      <c r="K19" s="10"/>
      <c r="P19" s="10"/>
    </row>
    <row r="20" spans="2:16" x14ac:dyDescent="0.25">
      <c r="B20" s="10"/>
      <c r="C20" s="10"/>
      <c r="D20" s="10"/>
      <c r="G20" s="10"/>
      <c r="J20" s="10"/>
      <c r="K20" s="10"/>
      <c r="P20" s="10"/>
    </row>
    <row r="21" spans="2:16" x14ac:dyDescent="0.25">
      <c r="B21" s="10"/>
      <c r="C21" s="10"/>
      <c r="D21" s="10"/>
      <c r="G21" s="10"/>
      <c r="J21" s="10"/>
      <c r="K21" s="10"/>
      <c r="P21" s="10"/>
    </row>
    <row r="22" spans="2:16" x14ac:dyDescent="0.25">
      <c r="B22" s="10"/>
      <c r="C22" s="10"/>
      <c r="D22" s="10"/>
      <c r="G22" s="10"/>
      <c r="J22" s="10"/>
      <c r="K22" s="10"/>
      <c r="P22" s="10"/>
    </row>
    <row r="23" spans="2:16" x14ac:dyDescent="0.25">
      <c r="B23" s="10"/>
      <c r="C23" s="10"/>
      <c r="D23" s="10"/>
      <c r="P23" s="10"/>
    </row>
    <row r="24" spans="2:16" x14ac:dyDescent="0.25">
      <c r="B24" s="10"/>
      <c r="C24" s="10"/>
      <c r="D24" s="10"/>
      <c r="P24" s="10"/>
    </row>
    <row r="25" spans="2:16" x14ac:dyDescent="0.25">
      <c r="B25" s="10"/>
      <c r="C25" s="10"/>
      <c r="D25" s="10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8"/>
      <c r="B1" s="129" t="s">
        <v>107</v>
      </c>
      <c r="C1" s="130" t="s">
        <v>108</v>
      </c>
      <c r="D1" s="130" t="s">
        <v>109</v>
      </c>
      <c r="E1" s="144" t="s">
        <v>110</v>
      </c>
      <c r="F1" s="130" t="s">
        <v>111</v>
      </c>
      <c r="G1" s="131" t="s">
        <v>112</v>
      </c>
    </row>
    <row r="2" spans="1:16" ht="15" customHeight="1" x14ac:dyDescent="0.25">
      <c r="A2" s="132" t="s">
        <v>107</v>
      </c>
      <c r="B2" s="133">
        <v>1</v>
      </c>
      <c r="C2" s="134">
        <v>1</v>
      </c>
      <c r="D2" s="134">
        <v>1</v>
      </c>
      <c r="E2" s="149">
        <v>1</v>
      </c>
      <c r="F2" s="134">
        <v>1</v>
      </c>
      <c r="G2" s="135">
        <v>1</v>
      </c>
      <c r="I2" s="225" t="s">
        <v>113</v>
      </c>
      <c r="J2" s="225"/>
      <c r="K2" s="225"/>
      <c r="L2" s="225"/>
      <c r="M2" s="225"/>
      <c r="N2" s="225"/>
      <c r="O2" s="225"/>
      <c r="P2" s="225"/>
    </row>
    <row r="3" spans="1:16" x14ac:dyDescent="0.25">
      <c r="A3" s="136" t="s">
        <v>108</v>
      </c>
      <c r="B3" s="137">
        <v>1</v>
      </c>
      <c r="C3" s="138">
        <v>1</v>
      </c>
      <c r="D3" s="138">
        <v>1</v>
      </c>
      <c r="E3" s="147">
        <v>1</v>
      </c>
      <c r="F3" s="138">
        <v>1</v>
      </c>
      <c r="G3" s="139">
        <v>1</v>
      </c>
      <c r="I3" s="225"/>
      <c r="J3" s="225"/>
      <c r="K3" s="225"/>
      <c r="L3" s="225"/>
      <c r="M3" s="225"/>
      <c r="N3" s="225"/>
      <c r="O3" s="225"/>
      <c r="P3" s="225"/>
    </row>
    <row r="4" spans="1:16" x14ac:dyDescent="0.25">
      <c r="A4" s="136" t="s">
        <v>109</v>
      </c>
      <c r="B4" s="137">
        <v>1</v>
      </c>
      <c r="C4" s="138">
        <v>1</v>
      </c>
      <c r="D4" s="138">
        <v>1</v>
      </c>
      <c r="E4" s="147">
        <v>1</v>
      </c>
      <c r="F4" s="138">
        <v>1</v>
      </c>
      <c r="G4" s="139">
        <v>1</v>
      </c>
      <c r="I4" s="225"/>
      <c r="J4" s="225"/>
      <c r="K4" s="225"/>
      <c r="L4" s="225"/>
      <c r="M4" s="225"/>
      <c r="N4" s="225"/>
      <c r="O4" s="225"/>
      <c r="P4" s="225"/>
    </row>
    <row r="5" spans="1:16" x14ac:dyDescent="0.25">
      <c r="A5" s="145" t="s">
        <v>110</v>
      </c>
      <c r="B5" s="146">
        <v>1</v>
      </c>
      <c r="C5" s="147">
        <v>1</v>
      </c>
      <c r="D5" s="147">
        <v>1</v>
      </c>
      <c r="E5" s="147">
        <v>1</v>
      </c>
      <c r="F5" s="147">
        <v>1</v>
      </c>
      <c r="G5" s="148">
        <v>1</v>
      </c>
      <c r="I5" s="225"/>
      <c r="J5" s="225"/>
      <c r="K5" s="225"/>
      <c r="L5" s="225"/>
      <c r="M5" s="225"/>
      <c r="N5" s="225"/>
      <c r="O5" s="225"/>
      <c r="P5" s="225"/>
    </row>
    <row r="6" spans="1:16" x14ac:dyDescent="0.25">
      <c r="A6" s="136" t="s">
        <v>111</v>
      </c>
      <c r="B6" s="137">
        <v>1</v>
      </c>
      <c r="C6" s="138">
        <v>1</v>
      </c>
      <c r="D6" s="138">
        <v>1</v>
      </c>
      <c r="E6" s="147">
        <v>1</v>
      </c>
      <c r="F6" s="138">
        <v>1</v>
      </c>
      <c r="G6" s="139">
        <v>1</v>
      </c>
    </row>
    <row r="7" spans="1:16" ht="15.75" thickBot="1" x14ac:dyDescent="0.3">
      <c r="A7" s="140" t="s">
        <v>112</v>
      </c>
      <c r="B7" s="141">
        <v>1</v>
      </c>
      <c r="C7" s="142">
        <v>1</v>
      </c>
      <c r="D7" s="142">
        <v>1</v>
      </c>
      <c r="E7" s="150">
        <v>1</v>
      </c>
      <c r="F7" s="142">
        <v>1</v>
      </c>
      <c r="G7" s="143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zoomScale="70" zoomScaleNormal="70" workbookViewId="0">
      <selection activeCell="P18" sqref="P18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16384" width="9.140625" style="43"/>
  </cols>
  <sheetData>
    <row r="1" spans="1:23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5" t="s">
        <v>69</v>
      </c>
      <c r="I1" s="166" t="s">
        <v>69</v>
      </c>
      <c r="J1" s="165" t="s">
        <v>69</v>
      </c>
      <c r="K1" s="166" t="s">
        <v>69</v>
      </c>
      <c r="L1" s="68" t="s">
        <v>69</v>
      </c>
      <c r="M1" s="66" t="s">
        <v>69</v>
      </c>
      <c r="N1" s="165" t="s">
        <v>69</v>
      </c>
      <c r="O1" s="166" t="s">
        <v>69</v>
      </c>
      <c r="P1" s="165" t="s">
        <v>69</v>
      </c>
      <c r="Q1" s="166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</row>
    <row r="2" spans="1:23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7" t="s">
        <v>125</v>
      </c>
      <c r="I2" s="168" t="s">
        <v>126</v>
      </c>
      <c r="J2" s="167" t="s">
        <v>127</v>
      </c>
      <c r="K2" s="168" t="s">
        <v>128</v>
      </c>
      <c r="L2" s="71" t="s">
        <v>129</v>
      </c>
      <c r="M2" s="69" t="s">
        <v>124</v>
      </c>
      <c r="N2" s="167" t="s">
        <v>125</v>
      </c>
      <c r="O2" s="168" t="s">
        <v>126</v>
      </c>
      <c r="P2" s="167" t="s">
        <v>127</v>
      </c>
      <c r="Q2" s="168" t="s">
        <v>128</v>
      </c>
      <c r="R2" s="71" t="s">
        <v>129</v>
      </c>
      <c r="S2" s="70"/>
      <c r="T2" s="71"/>
      <c r="U2" s="69"/>
      <c r="V2" s="70"/>
      <c r="W2" s="71"/>
    </row>
    <row r="3" spans="1:23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21" t="s">
        <v>98</v>
      </c>
      <c r="N3" s="222" t="s">
        <v>98</v>
      </c>
      <c r="O3" s="223" t="s">
        <v>98</v>
      </c>
      <c r="P3" s="222" t="s">
        <v>98</v>
      </c>
      <c r="Q3" s="223" t="s">
        <v>98</v>
      </c>
      <c r="R3" s="224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</row>
    <row r="4" spans="1:23" s="59" customFormat="1" x14ac:dyDescent="0.25">
      <c r="A4" s="30">
        <v>2000</v>
      </c>
      <c r="B4" s="29"/>
      <c r="C4" s="29">
        <v>0.97</v>
      </c>
      <c r="D4" s="72"/>
      <c r="E4" s="74">
        <v>0</v>
      </c>
      <c r="F4" s="65">
        <v>0.7</v>
      </c>
      <c r="G4" s="72"/>
      <c r="H4" s="169"/>
      <c r="I4" s="170"/>
      <c r="J4" s="169"/>
      <c r="K4" s="170">
        <v>0.25</v>
      </c>
      <c r="L4" s="74">
        <v>0.25</v>
      </c>
      <c r="M4" s="72"/>
      <c r="N4" s="169"/>
      <c r="O4" s="170"/>
      <c r="P4" s="169"/>
      <c r="Q4" s="170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</row>
    <row r="5" spans="1:23" s="59" customFormat="1" x14ac:dyDescent="0.25">
      <c r="A5" s="31">
        <v>2001</v>
      </c>
      <c r="B5" s="44"/>
      <c r="C5" s="44"/>
      <c r="D5" s="75"/>
      <c r="E5" s="77"/>
      <c r="F5" s="62"/>
      <c r="G5" s="75"/>
      <c r="H5" s="171"/>
      <c r="I5" s="172"/>
      <c r="J5" s="171"/>
      <c r="K5" s="172"/>
      <c r="L5" s="77"/>
      <c r="M5" s="75"/>
      <c r="N5" s="171"/>
      <c r="O5" s="172"/>
      <c r="P5" s="171"/>
      <c r="Q5" s="172"/>
      <c r="R5" s="77"/>
      <c r="S5" s="76"/>
      <c r="T5" s="77"/>
      <c r="U5" s="75"/>
      <c r="V5" s="76"/>
      <c r="W5" s="77"/>
    </row>
    <row r="6" spans="1:23" s="59" customFormat="1" x14ac:dyDescent="0.25">
      <c r="A6" s="31">
        <v>2002</v>
      </c>
      <c r="B6" s="44"/>
      <c r="C6" s="44"/>
      <c r="D6" s="75"/>
      <c r="E6" s="77"/>
      <c r="F6" s="62"/>
      <c r="G6" s="75"/>
      <c r="H6" s="171"/>
      <c r="I6" s="172"/>
      <c r="J6" s="171"/>
      <c r="K6" s="172"/>
      <c r="L6" s="77"/>
      <c r="M6" s="75"/>
      <c r="N6" s="171"/>
      <c r="O6" s="172"/>
      <c r="P6" s="171"/>
      <c r="Q6" s="172"/>
      <c r="R6" s="77"/>
      <c r="S6" s="76"/>
      <c r="T6" s="77"/>
      <c r="U6" s="75"/>
      <c r="V6" s="76"/>
      <c r="W6" s="77"/>
    </row>
    <row r="7" spans="1:23" s="59" customFormat="1" x14ac:dyDescent="0.25">
      <c r="A7" s="31">
        <v>2003</v>
      </c>
      <c r="B7" s="193">
        <v>0.26</v>
      </c>
      <c r="C7" s="44"/>
      <c r="D7" s="75"/>
      <c r="E7" s="77"/>
      <c r="F7" s="62"/>
      <c r="G7" s="75"/>
      <c r="H7" s="171"/>
      <c r="I7" s="172"/>
      <c r="J7" s="171"/>
      <c r="K7" s="172"/>
      <c r="L7" s="77"/>
      <c r="M7" s="75"/>
      <c r="N7" s="171"/>
      <c r="O7" s="172"/>
      <c r="P7" s="171"/>
      <c r="Q7" s="172"/>
      <c r="R7" s="77"/>
      <c r="S7" s="76"/>
      <c r="T7" s="77"/>
      <c r="U7" s="75"/>
      <c r="V7" s="76"/>
      <c r="W7" s="77"/>
    </row>
    <row r="8" spans="1:23" s="59" customFormat="1" x14ac:dyDescent="0.25">
      <c r="A8" s="31">
        <v>2004</v>
      </c>
      <c r="B8" s="193">
        <v>0.24</v>
      </c>
      <c r="C8" s="44"/>
      <c r="D8" s="75"/>
      <c r="E8" s="77"/>
      <c r="F8" s="62"/>
      <c r="G8" s="75"/>
      <c r="H8" s="171"/>
      <c r="I8" s="172"/>
      <c r="J8" s="171"/>
      <c r="K8" s="172"/>
      <c r="L8" s="77"/>
      <c r="M8" s="75"/>
      <c r="N8" s="171"/>
      <c r="O8" s="172"/>
      <c r="P8" s="171"/>
      <c r="Q8" s="172"/>
      <c r="R8" s="77"/>
      <c r="S8" s="76"/>
      <c r="T8" s="77"/>
      <c r="U8" s="75"/>
      <c r="V8" s="76"/>
      <c r="W8" s="77"/>
    </row>
    <row r="9" spans="1:23" s="59" customFormat="1" x14ac:dyDescent="0.25">
      <c r="A9" s="31">
        <v>2005</v>
      </c>
      <c r="B9" s="193">
        <v>0.28000000000000003</v>
      </c>
      <c r="C9" s="44"/>
      <c r="D9" s="75"/>
      <c r="E9" s="77"/>
      <c r="F9" s="62"/>
      <c r="G9" s="75"/>
      <c r="H9" s="171"/>
      <c r="I9" s="172"/>
      <c r="J9" s="171"/>
      <c r="K9" s="172"/>
      <c r="L9" s="77"/>
      <c r="M9" s="75"/>
      <c r="N9" s="171"/>
      <c r="O9" s="172"/>
      <c r="P9" s="171"/>
      <c r="Q9" s="172"/>
      <c r="R9" s="77"/>
      <c r="S9" s="76"/>
      <c r="T9" s="77"/>
      <c r="U9" s="75"/>
      <c r="V9" s="76"/>
      <c r="W9" s="77"/>
    </row>
    <row r="10" spans="1:23" s="59" customFormat="1" x14ac:dyDescent="0.25">
      <c r="A10" s="31">
        <v>2006</v>
      </c>
      <c r="B10" s="193">
        <v>0.26</v>
      </c>
      <c r="C10" s="44"/>
      <c r="D10" s="75"/>
      <c r="E10" s="77"/>
      <c r="F10" s="62"/>
      <c r="G10" s="75"/>
      <c r="H10" s="171"/>
      <c r="I10" s="172"/>
      <c r="J10" s="171"/>
      <c r="K10" s="172"/>
      <c r="L10" s="77"/>
      <c r="M10" s="75"/>
      <c r="N10" s="171"/>
      <c r="O10" s="172"/>
      <c r="P10" s="171"/>
      <c r="Q10" s="172"/>
      <c r="R10" s="77"/>
      <c r="S10" s="76"/>
      <c r="T10" s="77"/>
      <c r="U10" s="75"/>
      <c r="V10" s="76"/>
      <c r="W10" s="77"/>
    </row>
    <row r="11" spans="1:23" s="59" customFormat="1" x14ac:dyDescent="0.25">
      <c r="A11" s="31">
        <v>2007</v>
      </c>
      <c r="B11" s="193">
        <v>0.26</v>
      </c>
      <c r="C11" s="44"/>
      <c r="D11" s="75"/>
      <c r="E11" s="77"/>
      <c r="F11" s="62"/>
      <c r="G11" s="75"/>
      <c r="H11" s="171"/>
      <c r="I11" s="172"/>
      <c r="J11" s="171"/>
      <c r="K11" s="172"/>
      <c r="L11" s="77"/>
      <c r="M11" s="75"/>
      <c r="N11" s="171"/>
      <c r="O11" s="172"/>
      <c r="P11" s="171"/>
      <c r="Q11" s="172"/>
      <c r="R11" s="77"/>
      <c r="S11" s="76">
        <v>0.75</v>
      </c>
      <c r="T11" s="77">
        <v>0.8</v>
      </c>
      <c r="U11" s="75"/>
      <c r="V11" s="76"/>
      <c r="W11" s="77"/>
    </row>
    <row r="12" spans="1:23" s="59" customFormat="1" x14ac:dyDescent="0.25">
      <c r="A12" s="31">
        <v>2008</v>
      </c>
      <c r="B12" s="193">
        <v>0.27</v>
      </c>
      <c r="C12" s="44"/>
      <c r="D12" s="75"/>
      <c r="E12" s="77"/>
      <c r="F12" s="62"/>
      <c r="G12" s="75"/>
      <c r="H12" s="171"/>
      <c r="I12" s="172"/>
      <c r="J12" s="171"/>
      <c r="K12" s="172"/>
      <c r="L12" s="77"/>
      <c r="M12" s="75"/>
      <c r="N12" s="171"/>
      <c r="O12" s="172"/>
      <c r="P12" s="171"/>
      <c r="Q12" s="172"/>
      <c r="R12" s="77"/>
      <c r="S12" s="76"/>
      <c r="T12" s="77"/>
      <c r="U12" s="75"/>
      <c r="V12" s="76"/>
      <c r="W12" s="77"/>
    </row>
    <row r="13" spans="1:23" s="59" customFormat="1" x14ac:dyDescent="0.25">
      <c r="A13" s="31">
        <v>2009</v>
      </c>
      <c r="B13" s="193">
        <v>0.28999999999999998</v>
      </c>
      <c r="C13" s="44"/>
      <c r="D13" s="192">
        <v>0</v>
      </c>
      <c r="F13" s="62"/>
      <c r="G13" s="75"/>
      <c r="H13" s="171"/>
      <c r="I13" s="172"/>
      <c r="J13" s="171"/>
      <c r="K13" s="172"/>
      <c r="L13" s="77"/>
      <c r="M13" s="75"/>
      <c r="N13" s="171"/>
      <c r="O13" s="172"/>
      <c r="P13" s="171"/>
      <c r="Q13" s="218"/>
      <c r="R13" s="219"/>
      <c r="S13" s="76"/>
      <c r="T13" s="77"/>
      <c r="U13" s="75"/>
      <c r="V13" s="76"/>
      <c r="W13" s="77"/>
    </row>
    <row r="14" spans="1:23" s="59" customFormat="1" x14ac:dyDescent="0.25">
      <c r="A14" s="31">
        <v>2010</v>
      </c>
      <c r="B14" s="193">
        <v>0.32</v>
      </c>
      <c r="C14" s="44"/>
      <c r="D14" s="192">
        <v>0</v>
      </c>
      <c r="F14" s="62"/>
      <c r="G14" s="75"/>
      <c r="H14" s="171"/>
      <c r="I14" s="172"/>
      <c r="J14" s="171"/>
      <c r="K14" s="218"/>
      <c r="L14" s="219"/>
      <c r="M14" s="75"/>
      <c r="N14" s="171"/>
      <c r="O14" s="172"/>
      <c r="P14" s="171"/>
      <c r="Q14" s="218"/>
      <c r="R14" s="219"/>
      <c r="S14" s="76">
        <v>0.75</v>
      </c>
      <c r="T14" s="77">
        <v>0.8</v>
      </c>
      <c r="U14" s="75"/>
      <c r="V14" s="76"/>
      <c r="W14" s="77"/>
    </row>
    <row r="15" spans="1:23" s="59" customFormat="1" x14ac:dyDescent="0.25">
      <c r="A15" s="31">
        <v>2011</v>
      </c>
      <c r="B15" s="193">
        <v>0.31</v>
      </c>
      <c r="C15" s="44"/>
      <c r="D15" s="192">
        <v>0</v>
      </c>
      <c r="F15" s="62"/>
      <c r="G15" s="75"/>
      <c r="H15" s="171"/>
      <c r="I15" s="172"/>
      <c r="J15" s="171"/>
      <c r="K15" s="218"/>
      <c r="L15" s="219"/>
      <c r="M15" s="75"/>
      <c r="N15" s="171"/>
      <c r="O15" s="172"/>
      <c r="P15" s="171"/>
      <c r="Q15" s="218"/>
      <c r="R15" s="219"/>
      <c r="S15" s="76"/>
      <c r="T15" s="77"/>
      <c r="U15" s="75"/>
      <c r="V15" s="76"/>
      <c r="W15" s="77"/>
    </row>
    <row r="16" spans="1:23" s="59" customFormat="1" x14ac:dyDescent="0.25">
      <c r="A16" s="31">
        <v>2012</v>
      </c>
      <c r="B16" s="193">
        <v>0.28000000000000003</v>
      </c>
      <c r="C16" s="44"/>
      <c r="D16" s="192">
        <v>0</v>
      </c>
      <c r="F16" s="62"/>
      <c r="G16" s="196">
        <v>0.6</v>
      </c>
      <c r="H16" s="197">
        <v>4.4000000000000004</v>
      </c>
      <c r="I16" s="198">
        <v>0.6</v>
      </c>
      <c r="J16" s="197">
        <v>4.4000000000000004</v>
      </c>
      <c r="K16" s="218"/>
      <c r="L16" s="220"/>
      <c r="M16" s="196">
        <v>0.5</v>
      </c>
      <c r="N16" s="197">
        <v>3.3</v>
      </c>
      <c r="O16" s="198">
        <v>0.5</v>
      </c>
      <c r="P16" s="197">
        <v>3.3</v>
      </c>
      <c r="Q16" s="218"/>
      <c r="R16" s="77"/>
      <c r="S16" s="76">
        <v>0.82</v>
      </c>
      <c r="T16" s="77">
        <v>0.88</v>
      </c>
      <c r="U16" s="75"/>
      <c r="V16" s="76"/>
      <c r="W16" s="77"/>
    </row>
    <row r="17" spans="1:23" s="59" customFormat="1" x14ac:dyDescent="0.25">
      <c r="A17" s="31">
        <v>2013</v>
      </c>
      <c r="B17" s="193">
        <v>0.3</v>
      </c>
      <c r="C17" s="44"/>
      <c r="D17" s="192">
        <v>0</v>
      </c>
      <c r="F17" s="62"/>
      <c r="G17" s="196">
        <v>0.9</v>
      </c>
      <c r="H17" s="197">
        <v>4.9000000000000004</v>
      </c>
      <c r="I17" s="198">
        <v>0.9</v>
      </c>
      <c r="J17" s="197">
        <v>4.9000000000000004</v>
      </c>
      <c r="K17" s="218"/>
      <c r="L17" s="220"/>
      <c r="M17" s="196">
        <v>0.6</v>
      </c>
      <c r="N17" s="197">
        <v>4.2</v>
      </c>
      <c r="O17" s="198">
        <v>0.6</v>
      </c>
      <c r="P17" s="197">
        <v>4.2</v>
      </c>
      <c r="Q17" s="218"/>
      <c r="R17" s="77"/>
      <c r="S17" s="76">
        <v>0.86</v>
      </c>
      <c r="T17" s="77">
        <v>0.9</v>
      </c>
      <c r="U17" s="75"/>
      <c r="V17" s="76"/>
      <c r="W17" s="77"/>
    </row>
    <row r="18" spans="1:23" s="59" customFormat="1" x14ac:dyDescent="0.25">
      <c r="A18" s="31">
        <v>2014</v>
      </c>
      <c r="B18" s="193"/>
      <c r="C18" s="44"/>
      <c r="D18" s="192">
        <v>143</v>
      </c>
      <c r="E18" s="194">
        <v>0</v>
      </c>
      <c r="F18" s="62"/>
      <c r="G18" s="196">
        <v>0.8</v>
      </c>
      <c r="H18" s="197">
        <v>3.5</v>
      </c>
      <c r="I18" s="198">
        <v>0.8</v>
      </c>
      <c r="J18" s="197">
        <v>3.5</v>
      </c>
      <c r="K18" s="218"/>
      <c r="L18" s="220"/>
      <c r="M18" s="196">
        <v>0.8</v>
      </c>
      <c r="N18" s="197">
        <v>1.7</v>
      </c>
      <c r="O18" s="198">
        <v>0.8</v>
      </c>
      <c r="P18" s="197">
        <v>1.7</v>
      </c>
      <c r="Q18" s="218"/>
      <c r="R18" s="77"/>
      <c r="S18" s="76">
        <v>0.89</v>
      </c>
      <c r="T18" s="77">
        <v>0.9</v>
      </c>
      <c r="U18" s="75"/>
      <c r="V18" s="76"/>
      <c r="W18" s="77"/>
    </row>
    <row r="19" spans="1:23" s="59" customFormat="1" x14ac:dyDescent="0.25">
      <c r="A19" s="31">
        <v>2015</v>
      </c>
      <c r="B19" s="193"/>
      <c r="C19" s="44"/>
      <c r="D19" s="192">
        <v>143</v>
      </c>
      <c r="E19" s="194">
        <v>0</v>
      </c>
      <c r="F19" s="62"/>
      <c r="G19" s="196">
        <v>1.2</v>
      </c>
      <c r="H19" s="197">
        <v>3.9</v>
      </c>
      <c r="I19" s="198">
        <v>1.2</v>
      </c>
      <c r="J19" s="197">
        <v>3.9</v>
      </c>
      <c r="K19" s="218"/>
      <c r="L19" s="220"/>
      <c r="M19" s="196">
        <v>0.9</v>
      </c>
      <c r="N19" s="197">
        <v>2.4</v>
      </c>
      <c r="O19" s="198">
        <v>0.9</v>
      </c>
      <c r="P19" s="197">
        <v>2.4</v>
      </c>
      <c r="Q19" s="218"/>
      <c r="R19" s="77"/>
      <c r="S19" s="76">
        <v>0.92</v>
      </c>
      <c r="T19" s="77">
        <v>0.92</v>
      </c>
      <c r="U19" s="75"/>
      <c r="V19" s="76"/>
      <c r="W19" s="77"/>
    </row>
    <row r="20" spans="1:23" s="59" customFormat="1" x14ac:dyDescent="0.25">
      <c r="A20" s="31">
        <v>2016</v>
      </c>
      <c r="B20" s="194">
        <v>0.31</v>
      </c>
      <c r="C20" s="44"/>
      <c r="D20" s="192">
        <v>2841</v>
      </c>
      <c r="E20" s="194">
        <f>data!D12*0.03</f>
        <v>49.394274000000003</v>
      </c>
      <c r="F20" s="62"/>
      <c r="G20" s="196">
        <v>1.1000000000000001</v>
      </c>
      <c r="H20" s="197">
        <v>5.8</v>
      </c>
      <c r="I20" s="198">
        <v>1.1000000000000001</v>
      </c>
      <c r="J20" s="197">
        <v>5.8</v>
      </c>
      <c r="K20" s="218"/>
      <c r="L20" s="220"/>
      <c r="M20" s="196">
        <v>2</v>
      </c>
      <c r="N20" s="197">
        <v>3.5</v>
      </c>
      <c r="O20" s="198">
        <v>2</v>
      </c>
      <c r="P20" s="197">
        <v>3.5</v>
      </c>
      <c r="Q20" s="218"/>
      <c r="R20" s="77"/>
      <c r="S20" s="76">
        <v>0.95</v>
      </c>
      <c r="T20" s="77">
        <v>0.94</v>
      </c>
      <c r="U20" s="75"/>
      <c r="V20" s="76"/>
      <c r="W20" s="77"/>
    </row>
    <row r="21" spans="1:23" s="59" customFormat="1" x14ac:dyDescent="0.25">
      <c r="A21" s="31">
        <v>2017</v>
      </c>
      <c r="B21" s="193">
        <v>0.28999999999999998</v>
      </c>
      <c r="C21" s="44"/>
      <c r="D21" s="192">
        <v>3727</v>
      </c>
      <c r="E21" s="194">
        <f>data!D13*0.07</f>
        <v>131.75528800000001</v>
      </c>
      <c r="F21" s="62"/>
      <c r="G21" s="196">
        <v>1.7</v>
      </c>
      <c r="H21" s="197">
        <v>4.0999999999999996</v>
      </c>
      <c r="I21" s="198">
        <v>1.7</v>
      </c>
      <c r="J21" s="197">
        <v>4.0999999999999996</v>
      </c>
      <c r="K21" s="218"/>
      <c r="L21" s="220"/>
      <c r="M21" s="196">
        <v>0.9</v>
      </c>
      <c r="N21" s="197">
        <v>4.0999999999999996</v>
      </c>
      <c r="O21" s="198">
        <v>0.9</v>
      </c>
      <c r="P21" s="197">
        <v>4.0999999999999996</v>
      </c>
      <c r="Q21" s="218"/>
      <c r="R21" s="219"/>
      <c r="S21" s="76"/>
      <c r="T21" s="77"/>
      <c r="U21" s="75"/>
      <c r="V21" s="76"/>
      <c r="W21" s="77"/>
    </row>
    <row r="22" spans="1:23" s="59" customFormat="1" x14ac:dyDescent="0.25">
      <c r="A22" s="31">
        <v>2018</v>
      </c>
      <c r="B22" s="44"/>
      <c r="C22" s="44"/>
      <c r="D22" s="192">
        <v>3995</v>
      </c>
      <c r="E22" s="194">
        <f>data!D14*0.07</f>
        <v>149.30809600000001</v>
      </c>
      <c r="F22" s="62"/>
      <c r="G22" s="196">
        <v>1.4</v>
      </c>
      <c r="H22" s="197">
        <v>4.5999999999999996</v>
      </c>
      <c r="I22" s="198">
        <v>1.4</v>
      </c>
      <c r="J22" s="197">
        <v>4.5999999999999996</v>
      </c>
      <c r="K22" s="218"/>
      <c r="L22" s="220"/>
      <c r="M22" s="196">
        <v>0.6</v>
      </c>
      <c r="N22" s="197">
        <v>4</v>
      </c>
      <c r="O22" s="198">
        <v>0.6</v>
      </c>
      <c r="P22" s="197">
        <v>4</v>
      </c>
      <c r="Q22" s="218"/>
      <c r="R22" s="77"/>
      <c r="S22" s="76"/>
      <c r="T22" s="77"/>
      <c r="U22" s="75"/>
      <c r="V22" s="76"/>
      <c r="W22" s="77"/>
    </row>
    <row r="23" spans="1:23" s="59" customFormat="1" x14ac:dyDescent="0.25">
      <c r="A23" s="31">
        <v>2019</v>
      </c>
      <c r="B23" s="44"/>
      <c r="C23" s="44"/>
      <c r="D23" s="192">
        <v>4525</v>
      </c>
      <c r="E23" s="194">
        <f>data!D15*0.07</f>
        <v>164.58356600000002</v>
      </c>
      <c r="F23" s="62"/>
      <c r="G23" s="196">
        <v>1.1000000000000001</v>
      </c>
      <c r="H23" s="197">
        <v>4.0999999999999996</v>
      </c>
      <c r="I23" s="198">
        <v>1.1000000000000001</v>
      </c>
      <c r="J23" s="197">
        <v>4.0999999999999996</v>
      </c>
      <c r="K23" s="218"/>
      <c r="L23" s="220"/>
      <c r="M23" s="196">
        <v>0.5</v>
      </c>
      <c r="N23" s="197">
        <v>3.6</v>
      </c>
      <c r="O23" s="198">
        <v>0.5</v>
      </c>
      <c r="P23" s="197">
        <v>3.6</v>
      </c>
      <c r="Q23" s="218"/>
      <c r="R23" s="77"/>
      <c r="S23" s="76"/>
      <c r="T23" s="77"/>
      <c r="U23" s="75"/>
      <c r="V23" s="76"/>
      <c r="W23" s="77"/>
    </row>
    <row r="24" spans="1:23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1"/>
      <c r="I24" s="172"/>
      <c r="J24" s="171"/>
      <c r="K24" s="218"/>
      <c r="L24" s="219"/>
      <c r="M24" s="75"/>
      <c r="N24" s="171"/>
      <c r="O24" s="172"/>
      <c r="P24" s="171"/>
      <c r="Q24" s="218"/>
      <c r="R24" s="77"/>
      <c r="S24" s="76"/>
      <c r="T24" s="77"/>
      <c r="U24" s="75"/>
      <c r="V24" s="76"/>
      <c r="W24" s="77"/>
    </row>
    <row r="25" spans="1:23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1"/>
      <c r="I25" s="172"/>
      <c r="J25" s="171"/>
      <c r="K25" s="172"/>
      <c r="L25" s="77"/>
      <c r="M25" s="75"/>
      <c r="N25" s="171"/>
      <c r="O25" s="172"/>
      <c r="P25" s="171"/>
      <c r="Q25" s="172"/>
      <c r="R25" s="77"/>
      <c r="S25" s="76"/>
      <c r="T25" s="77"/>
      <c r="U25" s="75"/>
      <c r="V25" s="76"/>
      <c r="W25" s="77"/>
    </row>
    <row r="26" spans="1:23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1"/>
      <c r="I26" s="172"/>
      <c r="J26" s="171"/>
      <c r="K26" s="172"/>
      <c r="L26" s="77"/>
      <c r="M26" s="75"/>
      <c r="N26" s="171"/>
      <c r="O26" s="172"/>
      <c r="P26" s="171"/>
      <c r="Q26" s="172"/>
      <c r="R26" s="77"/>
      <c r="S26" s="76"/>
      <c r="T26" s="77"/>
      <c r="U26" s="75"/>
      <c r="V26" s="76"/>
      <c r="W26" s="77"/>
    </row>
    <row r="27" spans="1:23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1"/>
      <c r="I27" s="172"/>
      <c r="J27" s="171"/>
      <c r="K27" s="172"/>
      <c r="L27" s="77"/>
      <c r="M27" s="75"/>
      <c r="N27" s="171"/>
      <c r="O27" s="172"/>
      <c r="P27" s="171"/>
      <c r="Q27" s="172"/>
      <c r="R27" s="77"/>
      <c r="S27" s="76"/>
      <c r="T27" s="77"/>
      <c r="U27" s="75"/>
      <c r="V27" s="76"/>
      <c r="W27" s="77"/>
    </row>
    <row r="28" spans="1:23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1"/>
      <c r="I28" s="172"/>
      <c r="J28" s="171"/>
      <c r="K28" s="172"/>
      <c r="L28" s="77"/>
      <c r="M28" s="75"/>
      <c r="N28" s="171"/>
      <c r="O28" s="172"/>
      <c r="P28" s="171"/>
      <c r="Q28" s="172"/>
      <c r="R28" s="77"/>
      <c r="S28" s="76"/>
      <c r="T28" s="77"/>
      <c r="U28" s="75"/>
      <c r="V28" s="76"/>
      <c r="W28" s="77"/>
    </row>
    <row r="29" spans="1:23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1"/>
      <c r="I29" s="172"/>
      <c r="J29" s="171"/>
      <c r="K29" s="172"/>
      <c r="L29" s="77"/>
      <c r="M29" s="75"/>
      <c r="N29" s="171"/>
      <c r="O29" s="172"/>
      <c r="P29" s="171"/>
      <c r="Q29" s="172"/>
      <c r="R29" s="77"/>
      <c r="S29" s="76">
        <v>0.95</v>
      </c>
      <c r="T29" s="77">
        <v>0.95</v>
      </c>
      <c r="U29" s="75"/>
      <c r="V29" s="76"/>
      <c r="W29" s="77"/>
    </row>
    <row r="30" spans="1:23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1"/>
      <c r="I30" s="172"/>
      <c r="J30" s="171"/>
      <c r="K30" s="172"/>
      <c r="L30" s="77"/>
      <c r="M30" s="75"/>
      <c r="N30" s="171"/>
      <c r="O30" s="172"/>
      <c r="P30" s="171"/>
      <c r="Q30" s="172"/>
      <c r="R30" s="77"/>
      <c r="S30" s="76"/>
      <c r="T30" s="77"/>
      <c r="U30" s="75"/>
      <c r="V30" s="76"/>
      <c r="W30" s="77"/>
    </row>
    <row r="31" spans="1:23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1"/>
      <c r="I31" s="172"/>
      <c r="J31" s="171"/>
      <c r="K31" s="172"/>
      <c r="L31" s="77"/>
      <c r="M31" s="75"/>
      <c r="N31" s="171"/>
      <c r="O31" s="172"/>
      <c r="P31" s="171"/>
      <c r="Q31" s="172"/>
      <c r="R31" s="77"/>
      <c r="S31" s="76"/>
      <c r="T31" s="77"/>
      <c r="U31" s="75"/>
      <c r="V31" s="76"/>
      <c r="W31" s="77"/>
    </row>
    <row r="32" spans="1:23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1"/>
      <c r="I32" s="172"/>
      <c r="J32" s="171"/>
      <c r="K32" s="172"/>
      <c r="L32" s="77"/>
      <c r="M32" s="75"/>
      <c r="N32" s="171"/>
      <c r="O32" s="172"/>
      <c r="P32" s="171"/>
      <c r="Q32" s="172"/>
      <c r="R32" s="77"/>
      <c r="S32" s="76"/>
      <c r="T32" s="77"/>
      <c r="U32" s="75"/>
      <c r="V32" s="76"/>
      <c r="W32" s="77"/>
    </row>
    <row r="33" spans="1:23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1"/>
      <c r="I33" s="172"/>
      <c r="J33" s="171"/>
      <c r="K33" s="172"/>
      <c r="L33" s="77"/>
      <c r="M33" s="75"/>
      <c r="N33" s="171"/>
      <c r="O33" s="172"/>
      <c r="P33" s="171"/>
      <c r="Q33" s="172"/>
      <c r="R33" s="77"/>
      <c r="S33" s="76"/>
      <c r="T33" s="77"/>
      <c r="U33" s="75"/>
      <c r="V33" s="76"/>
      <c r="W33" s="77"/>
    </row>
    <row r="34" spans="1:23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3"/>
      <c r="I34" s="174"/>
      <c r="J34" s="173"/>
      <c r="K34" s="174"/>
      <c r="L34" s="80"/>
      <c r="M34" s="78"/>
      <c r="N34" s="173"/>
      <c r="O34" s="174"/>
      <c r="P34" s="173"/>
      <c r="Q34" s="174"/>
      <c r="R34" s="80"/>
      <c r="S34" s="79">
        <v>0.99</v>
      </c>
      <c r="T34" s="80">
        <v>0.99</v>
      </c>
      <c r="U34" s="78"/>
      <c r="V34" s="79"/>
      <c r="W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5" t="s">
        <v>69</v>
      </c>
      <c r="I1" s="166" t="s">
        <v>69</v>
      </c>
      <c r="J1" s="165" t="s">
        <v>69</v>
      </c>
      <c r="K1" s="166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5" t="s">
        <v>92</v>
      </c>
      <c r="U1" s="176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5" t="s">
        <v>75</v>
      </c>
      <c r="AA1" s="156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7" t="s">
        <v>70</v>
      </c>
      <c r="I2" s="168" t="s">
        <v>71</v>
      </c>
      <c r="J2" s="167" t="s">
        <v>71</v>
      </c>
      <c r="K2" s="168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7" t="s">
        <v>72</v>
      </c>
      <c r="U2" s="178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7" t="s">
        <v>72</v>
      </c>
      <c r="AA2" s="158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7" t="s">
        <v>74</v>
      </c>
      <c r="I3" s="168" t="s">
        <v>73</v>
      </c>
      <c r="J3" s="167" t="s">
        <v>74</v>
      </c>
      <c r="K3" s="168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7" t="s">
        <v>97</v>
      </c>
      <c r="U3" s="178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7" t="s">
        <v>97</v>
      </c>
      <c r="AA3" s="158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9">
        <v>10</v>
      </c>
      <c r="I4" s="170">
        <v>0.5</v>
      </c>
      <c r="J4" s="169">
        <v>4</v>
      </c>
      <c r="K4" s="170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9">
        <v>0.03</v>
      </c>
      <c r="U4" s="180">
        <v>1</v>
      </c>
      <c r="V4" s="88">
        <v>1</v>
      </c>
      <c r="W4" s="89">
        <v>0.03</v>
      </c>
      <c r="X4" s="87">
        <v>1</v>
      </c>
      <c r="Y4" s="88">
        <v>0</v>
      </c>
      <c r="Z4" s="159">
        <v>0</v>
      </c>
      <c r="AA4" s="160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1"/>
      <c r="I5" s="172"/>
      <c r="J5" s="171"/>
      <c r="K5" s="172"/>
      <c r="L5" s="77"/>
      <c r="M5" s="76"/>
      <c r="N5" s="77"/>
      <c r="O5" s="75"/>
      <c r="P5" s="76"/>
      <c r="Q5" s="77"/>
      <c r="R5" s="90"/>
      <c r="S5" s="91"/>
      <c r="T5" s="181"/>
      <c r="U5" s="182"/>
      <c r="V5" s="91"/>
      <c r="W5" s="92"/>
      <c r="X5" s="90"/>
      <c r="Y5" s="91"/>
      <c r="Z5" s="161"/>
      <c r="AA5" s="162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1"/>
      <c r="I6" s="172"/>
      <c r="J6" s="171"/>
      <c r="K6" s="172"/>
      <c r="L6" s="77"/>
      <c r="M6" s="76"/>
      <c r="N6" s="77"/>
      <c r="O6" s="75"/>
      <c r="P6" s="76"/>
      <c r="Q6" s="77"/>
      <c r="R6" s="90"/>
      <c r="S6" s="91"/>
      <c r="T6" s="181"/>
      <c r="U6" s="182"/>
      <c r="V6" s="91"/>
      <c r="W6" s="92"/>
      <c r="X6" s="90"/>
      <c r="Y6" s="91"/>
      <c r="Z6" s="161"/>
      <c r="AA6" s="162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1"/>
      <c r="I7" s="172"/>
      <c r="J7" s="171"/>
      <c r="K7" s="172"/>
      <c r="L7" s="77"/>
      <c r="M7" s="76"/>
      <c r="N7" s="77"/>
      <c r="O7" s="75"/>
      <c r="P7" s="76"/>
      <c r="Q7" s="77"/>
      <c r="R7" s="90"/>
      <c r="S7" s="91"/>
      <c r="T7" s="181"/>
      <c r="U7" s="182"/>
      <c r="V7" s="91"/>
      <c r="W7" s="92"/>
      <c r="X7" s="90"/>
      <c r="Y7" s="91"/>
      <c r="Z7" s="161"/>
      <c r="AA7" s="162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1"/>
      <c r="I8" s="172"/>
      <c r="J8" s="171"/>
      <c r="K8" s="172"/>
      <c r="L8" s="77"/>
      <c r="M8" s="76"/>
      <c r="N8" s="77"/>
      <c r="O8" s="75"/>
      <c r="P8" s="76"/>
      <c r="Q8" s="77"/>
      <c r="R8" s="90"/>
      <c r="S8" s="91"/>
      <c r="T8" s="181"/>
      <c r="U8" s="182"/>
      <c r="V8" s="91"/>
      <c r="W8" s="92"/>
      <c r="X8" s="90"/>
      <c r="Y8" s="91"/>
      <c r="Z8" s="161"/>
      <c r="AA8" s="162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1"/>
      <c r="I9" s="172"/>
      <c r="J9" s="171"/>
      <c r="K9" s="172"/>
      <c r="L9" s="77"/>
      <c r="M9" s="76"/>
      <c r="N9" s="77"/>
      <c r="O9" s="75"/>
      <c r="P9" s="76"/>
      <c r="Q9" s="77"/>
      <c r="R9" s="90"/>
      <c r="S9" s="91"/>
      <c r="T9" s="181"/>
      <c r="U9" s="182"/>
      <c r="V9" s="91"/>
      <c r="W9" s="92"/>
      <c r="X9" s="90"/>
      <c r="Y9" s="91"/>
      <c r="Z9" s="161"/>
      <c r="AA9" s="162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1"/>
      <c r="I10" s="172"/>
      <c r="J10" s="171"/>
      <c r="K10" s="172"/>
      <c r="L10" s="77"/>
      <c r="M10" s="76"/>
      <c r="N10" s="77"/>
      <c r="O10" s="75"/>
      <c r="P10" s="76"/>
      <c r="Q10" s="77"/>
      <c r="R10" s="90"/>
      <c r="S10" s="91"/>
      <c r="T10" s="181"/>
      <c r="U10" s="182"/>
      <c r="V10" s="91"/>
      <c r="W10" s="92"/>
      <c r="X10" s="90"/>
      <c r="Y10" s="91"/>
      <c r="Z10" s="161"/>
      <c r="AA10" s="162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1"/>
      <c r="I11" s="172"/>
      <c r="J11" s="171"/>
      <c r="K11" s="172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1"/>
      <c r="U11" s="182"/>
      <c r="V11" s="91"/>
      <c r="W11" s="92"/>
      <c r="X11" s="90"/>
      <c r="Y11" s="91"/>
      <c r="Z11" s="161"/>
      <c r="AA11" s="162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1"/>
      <c r="I12" s="172"/>
      <c r="J12" s="171"/>
      <c r="K12" s="172"/>
      <c r="L12" s="77"/>
      <c r="M12" s="76"/>
      <c r="N12" s="77"/>
      <c r="O12" s="75"/>
      <c r="P12" s="76"/>
      <c r="Q12" s="77"/>
      <c r="R12" s="90"/>
      <c r="S12" s="91"/>
      <c r="T12" s="181"/>
      <c r="U12" s="182"/>
      <c r="V12" s="91"/>
      <c r="W12" s="92"/>
      <c r="X12" s="90"/>
      <c r="Y12" s="91"/>
      <c r="Z12" s="161"/>
      <c r="AA12" s="162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1"/>
      <c r="I13" s="172"/>
      <c r="J13" s="171"/>
      <c r="K13" s="172"/>
      <c r="L13" s="77"/>
      <c r="M13" s="76"/>
      <c r="N13" s="77"/>
      <c r="O13" s="75"/>
      <c r="P13" s="76"/>
      <c r="Q13" s="77"/>
      <c r="R13" s="90"/>
      <c r="S13" s="91"/>
      <c r="T13" s="181"/>
      <c r="U13" s="182"/>
      <c r="V13" s="91"/>
      <c r="W13" s="92"/>
      <c r="X13" s="90"/>
      <c r="Y13" s="91"/>
      <c r="Z13" s="161"/>
      <c r="AA13" s="162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1"/>
      <c r="I14" s="172"/>
      <c r="J14" s="171"/>
      <c r="K14" s="172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1"/>
      <c r="U14" s="182"/>
      <c r="V14" s="91"/>
      <c r="W14" s="92"/>
      <c r="X14" s="90"/>
      <c r="Y14" s="91"/>
      <c r="Z14" s="161"/>
      <c r="AA14" s="162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1"/>
      <c r="I15" s="172"/>
      <c r="J15" s="171"/>
      <c r="K15" s="172"/>
      <c r="L15" s="77"/>
      <c r="M15" s="76"/>
      <c r="N15" s="77"/>
      <c r="O15" s="75"/>
      <c r="P15" s="76"/>
      <c r="Q15" s="77"/>
      <c r="R15" s="90"/>
      <c r="S15" s="91"/>
      <c r="T15" s="181"/>
      <c r="U15" s="182"/>
      <c r="V15" s="91"/>
      <c r="W15" s="92"/>
      <c r="X15" s="90"/>
      <c r="Y15" s="91"/>
      <c r="Z15" s="161"/>
      <c r="AA15" s="162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1"/>
      <c r="I16" s="172"/>
      <c r="J16" s="171"/>
      <c r="K16" s="172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1"/>
      <c r="U16" s="182"/>
      <c r="V16" s="91"/>
      <c r="W16" s="92"/>
      <c r="X16" s="90"/>
      <c r="Y16" s="91"/>
      <c r="Z16" s="161"/>
      <c r="AA16" s="162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1"/>
      <c r="I17" s="172"/>
      <c r="J17" s="171"/>
      <c r="K17" s="172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1"/>
      <c r="U17" s="182"/>
      <c r="V17" s="91"/>
      <c r="W17" s="92"/>
      <c r="X17" s="90"/>
      <c r="Y17" s="91"/>
      <c r="Z17" s="161"/>
      <c r="AA17" s="162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1"/>
      <c r="I18" s="172"/>
      <c r="J18" s="171"/>
      <c r="K18" s="172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1"/>
      <c r="U18" s="182"/>
      <c r="V18" s="91"/>
      <c r="W18" s="92"/>
      <c r="X18" s="90"/>
      <c r="Y18" s="91"/>
      <c r="Z18" s="161"/>
      <c r="AA18" s="162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1"/>
      <c r="I19" s="172"/>
      <c r="J19" s="171"/>
      <c r="K19" s="172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1"/>
      <c r="U19" s="182"/>
      <c r="V19" s="91"/>
      <c r="W19" s="92"/>
      <c r="X19" s="90"/>
      <c r="Y19" s="91"/>
      <c r="Z19" s="161"/>
      <c r="AA19" s="162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1"/>
      <c r="I20" s="172"/>
      <c r="J20" s="171"/>
      <c r="K20" s="172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1"/>
      <c r="U20" s="182"/>
      <c r="V20" s="91"/>
      <c r="W20" s="92"/>
      <c r="X20" s="90"/>
      <c r="Y20" s="91"/>
      <c r="Z20" s="161"/>
      <c r="AA20" s="162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1"/>
      <c r="I21" s="172"/>
      <c r="J21" s="171"/>
      <c r="K21" s="172"/>
      <c r="L21" s="77"/>
      <c r="M21" s="76"/>
      <c r="N21" s="77"/>
      <c r="O21" s="75"/>
      <c r="P21" s="76"/>
      <c r="Q21" s="77"/>
      <c r="R21" s="90"/>
      <c r="S21" s="91"/>
      <c r="T21" s="181"/>
      <c r="U21" s="182"/>
      <c r="V21" s="91"/>
      <c r="W21" s="92"/>
      <c r="X21" s="90"/>
      <c r="Y21" s="91"/>
      <c r="Z21" s="161"/>
      <c r="AA21" s="162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1"/>
      <c r="I22" s="172"/>
      <c r="J22" s="171"/>
      <c r="K22" s="172"/>
      <c r="L22" s="77"/>
      <c r="M22" s="76"/>
      <c r="N22" s="77"/>
      <c r="O22" s="75"/>
      <c r="P22" s="76"/>
      <c r="Q22" s="77"/>
      <c r="R22" s="90"/>
      <c r="S22" s="91"/>
      <c r="T22" s="181"/>
      <c r="U22" s="182"/>
      <c r="V22" s="91"/>
      <c r="W22" s="92"/>
      <c r="X22" s="90"/>
      <c r="Y22" s="91"/>
      <c r="Z22" s="161"/>
      <c r="AA22" s="162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1"/>
      <c r="I23" s="172"/>
      <c r="J23" s="171"/>
      <c r="K23" s="172"/>
      <c r="L23" s="77"/>
      <c r="M23" s="76"/>
      <c r="N23" s="77"/>
      <c r="O23" s="75"/>
      <c r="P23" s="76"/>
      <c r="Q23" s="77"/>
      <c r="R23" s="90"/>
      <c r="S23" s="91"/>
      <c r="T23" s="181"/>
      <c r="U23" s="182"/>
      <c r="V23" s="91"/>
      <c r="W23" s="92"/>
      <c r="X23" s="90"/>
      <c r="Y23" s="91"/>
      <c r="Z23" s="161"/>
      <c r="AA23" s="162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1"/>
      <c r="I24" s="172"/>
      <c r="J24" s="171"/>
      <c r="K24" s="172"/>
      <c r="L24" s="77"/>
      <c r="M24" s="76"/>
      <c r="N24" s="77"/>
      <c r="O24" s="75"/>
      <c r="P24" s="76"/>
      <c r="Q24" s="77"/>
      <c r="R24" s="90"/>
      <c r="S24" s="91"/>
      <c r="T24" s="181"/>
      <c r="U24" s="182"/>
      <c r="V24" s="91"/>
      <c r="W24" s="92"/>
      <c r="X24" s="90"/>
      <c r="Y24" s="91"/>
      <c r="Z24" s="161"/>
      <c r="AA24" s="162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1"/>
      <c r="I25" s="172"/>
      <c r="J25" s="171"/>
      <c r="K25" s="172"/>
      <c r="L25" s="77"/>
      <c r="M25" s="76"/>
      <c r="N25" s="77"/>
      <c r="O25" s="75"/>
      <c r="P25" s="76"/>
      <c r="Q25" s="77"/>
      <c r="R25" s="90"/>
      <c r="S25" s="91"/>
      <c r="T25" s="181"/>
      <c r="U25" s="182"/>
      <c r="V25" s="91"/>
      <c r="W25" s="92"/>
      <c r="X25" s="90"/>
      <c r="Y25" s="91"/>
      <c r="Z25" s="161"/>
      <c r="AA25" s="162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1"/>
      <c r="I26" s="172"/>
      <c r="J26" s="171"/>
      <c r="K26" s="172"/>
      <c r="L26" s="77"/>
      <c r="M26" s="76"/>
      <c r="N26" s="77"/>
      <c r="O26" s="75"/>
      <c r="P26" s="76"/>
      <c r="Q26" s="77"/>
      <c r="R26" s="90"/>
      <c r="S26" s="91"/>
      <c r="T26" s="181"/>
      <c r="U26" s="182"/>
      <c r="V26" s="91"/>
      <c r="W26" s="92"/>
      <c r="X26" s="90"/>
      <c r="Y26" s="91"/>
      <c r="Z26" s="161"/>
      <c r="AA26" s="162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1"/>
      <c r="I27" s="172"/>
      <c r="J27" s="171"/>
      <c r="K27" s="172"/>
      <c r="L27" s="77"/>
      <c r="M27" s="76"/>
      <c r="N27" s="77"/>
      <c r="O27" s="75"/>
      <c r="P27" s="76"/>
      <c r="Q27" s="77"/>
      <c r="R27" s="90"/>
      <c r="S27" s="91"/>
      <c r="T27" s="181"/>
      <c r="U27" s="182"/>
      <c r="V27" s="91"/>
      <c r="W27" s="92"/>
      <c r="X27" s="90"/>
      <c r="Y27" s="91"/>
      <c r="Z27" s="161"/>
      <c r="AA27" s="162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1"/>
      <c r="I28" s="172"/>
      <c r="J28" s="171"/>
      <c r="K28" s="172"/>
      <c r="L28" s="77"/>
      <c r="M28" s="76"/>
      <c r="N28" s="77"/>
      <c r="O28" s="75"/>
      <c r="P28" s="76"/>
      <c r="Q28" s="77"/>
      <c r="R28" s="90"/>
      <c r="S28" s="91"/>
      <c r="T28" s="181"/>
      <c r="U28" s="182"/>
      <c r="V28" s="91"/>
      <c r="W28" s="92"/>
      <c r="X28" s="90"/>
      <c r="Y28" s="91"/>
      <c r="Z28" s="161"/>
      <c r="AA28" s="162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1"/>
      <c r="I29" s="172"/>
      <c r="J29" s="171"/>
      <c r="K29" s="172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81"/>
      <c r="U29" s="182"/>
      <c r="V29" s="91"/>
      <c r="W29" s="92"/>
      <c r="X29" s="90"/>
      <c r="Y29" s="91"/>
      <c r="Z29" s="161"/>
      <c r="AA29" s="162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1"/>
      <c r="I30" s="172"/>
      <c r="J30" s="171"/>
      <c r="K30" s="172"/>
      <c r="L30" s="77"/>
      <c r="M30" s="76"/>
      <c r="N30" s="77"/>
      <c r="O30" s="75"/>
      <c r="P30" s="76"/>
      <c r="Q30" s="77"/>
      <c r="R30" s="90"/>
      <c r="S30" s="91"/>
      <c r="T30" s="181"/>
      <c r="U30" s="182"/>
      <c r="V30" s="91"/>
      <c r="W30" s="92"/>
      <c r="X30" s="90"/>
      <c r="Y30" s="91"/>
      <c r="Z30" s="161"/>
      <c r="AA30" s="162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1"/>
      <c r="I31" s="172"/>
      <c r="J31" s="171"/>
      <c r="K31" s="172"/>
      <c r="L31" s="77"/>
      <c r="M31" s="76"/>
      <c r="N31" s="77"/>
      <c r="O31" s="75"/>
      <c r="P31" s="76"/>
      <c r="Q31" s="77"/>
      <c r="R31" s="90"/>
      <c r="S31" s="91"/>
      <c r="T31" s="181"/>
      <c r="U31" s="182"/>
      <c r="V31" s="91"/>
      <c r="W31" s="92"/>
      <c r="X31" s="90"/>
      <c r="Y31" s="91"/>
      <c r="Z31" s="161"/>
      <c r="AA31" s="162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1"/>
      <c r="I32" s="172"/>
      <c r="J32" s="171"/>
      <c r="K32" s="172"/>
      <c r="L32" s="77"/>
      <c r="M32" s="76"/>
      <c r="N32" s="77"/>
      <c r="O32" s="75"/>
      <c r="P32" s="76"/>
      <c r="Q32" s="77"/>
      <c r="R32" s="90"/>
      <c r="S32" s="91"/>
      <c r="T32" s="181"/>
      <c r="U32" s="182"/>
      <c r="V32" s="91"/>
      <c r="W32" s="92"/>
      <c r="X32" s="90"/>
      <c r="Y32" s="91"/>
      <c r="Z32" s="161"/>
      <c r="AA32" s="162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1"/>
      <c r="I33" s="172"/>
      <c r="J33" s="171"/>
      <c r="K33" s="172"/>
      <c r="L33" s="77"/>
      <c r="M33" s="76"/>
      <c r="N33" s="77"/>
      <c r="O33" s="75"/>
      <c r="P33" s="76"/>
      <c r="Q33" s="77"/>
      <c r="R33" s="90"/>
      <c r="S33" s="91"/>
      <c r="T33" s="181"/>
      <c r="U33" s="182"/>
      <c r="V33" s="91"/>
      <c r="W33" s="92"/>
      <c r="X33" s="90"/>
      <c r="Y33" s="91"/>
      <c r="Z33" s="161"/>
      <c r="AA33" s="162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3"/>
      <c r="I34" s="174"/>
      <c r="J34" s="173"/>
      <c r="K34" s="174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3"/>
      <c r="U34" s="184"/>
      <c r="V34" s="94"/>
      <c r="W34" s="95"/>
      <c r="X34" s="93"/>
      <c r="Y34" s="94"/>
      <c r="Z34" s="163"/>
      <c r="AA34" s="164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2020-02-17T03:30:33Z</dcterms:modified>
</cp:coreProperties>
</file>