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874bdcc0642262c/Desktop/SCI/Training the Street/"/>
    </mc:Choice>
  </mc:AlternateContent>
  <xr:revisionPtr revIDLastSave="2" documentId="14_{E9DA50FC-6D07-4618-8180-34EABEAD701A}" xr6:coauthVersionLast="47" xr6:coauthVersionMax="47" xr10:uidLastSave="{89245497-2929-471E-B9B1-05E612CBE993}"/>
  <bookViews>
    <workbookView xWindow="-120" yWindow="-120" windowWidth="23280" windowHeight="14880" tabRatio="808" activeTab="5" xr2:uid="{00000000-000D-0000-FFFF-FFFF00000000}"/>
  </bookViews>
  <sheets>
    <sheet name="Cover" sheetId="3" r:id="rId1"/>
    <sheet name="Instructions" sheetId="11" r:id="rId2"/>
    <sheet name="Calcs" sheetId="5" r:id="rId3"/>
    <sheet name="Debt" sheetId="6" r:id="rId4"/>
    <sheet name="IncStat" sheetId="7" r:id="rId5"/>
    <sheet name="BalSheet" sheetId="8" r:id="rId6"/>
    <sheet name="CashFlow" sheetId="9" r:id="rId7"/>
    <sheet name="Summary" sheetId="10" r:id="rId8"/>
    <sheet name="Questions" sheetId="12" r:id="rId9"/>
  </sheets>
  <definedNames>
    <definedName name="Ccy">Cover!$C$21</definedName>
    <definedName name="circ">Cover!$C$24</definedName>
    <definedName name="CoName">Cover!$C$19</definedName>
    <definedName name="Units">Cover!$C$22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9" l="1"/>
  <c r="D2" i="5"/>
  <c r="C2" i="5" s="1"/>
  <c r="D2" i="6"/>
  <c r="C2" i="6" s="1"/>
  <c r="D2" i="7"/>
  <c r="D2" i="8"/>
  <c r="C2" i="8" s="1"/>
  <c r="D2" i="9"/>
  <c r="D2" i="10"/>
  <c r="E2" i="7"/>
  <c r="F2" i="7" s="1"/>
  <c r="G2" i="7" s="1"/>
  <c r="H2" i="7" s="1"/>
  <c r="I2" i="7" s="1"/>
  <c r="C2" i="7"/>
  <c r="C2" i="9"/>
  <c r="E2" i="10"/>
  <c r="F2" i="10" s="1"/>
  <c r="G2" i="10" s="1"/>
  <c r="H2" i="10" s="1"/>
  <c r="I2" i="10" s="1"/>
  <c r="C2" i="10"/>
  <c r="E2" i="6" l="1"/>
  <c r="F2" i="6" s="1"/>
  <c r="G2" i="6" s="1"/>
  <c r="H2" i="6" s="1"/>
  <c r="I2" i="6" s="1"/>
  <c r="E2" i="8"/>
  <c r="F2" i="8" s="1"/>
  <c r="G2" i="8" s="1"/>
  <c r="H2" i="8" s="1"/>
  <c r="I2" i="8" s="1"/>
  <c r="E2" i="9"/>
  <c r="F2" i="9" s="1"/>
  <c r="G2" i="9" s="1"/>
  <c r="H2" i="9" s="1"/>
  <c r="I2" i="9" s="1"/>
  <c r="E2" i="5"/>
  <c r="F2" i="5" s="1"/>
  <c r="G2" i="5" s="1"/>
  <c r="H2" i="5" s="1"/>
  <c r="I2" i="5" s="1"/>
  <c r="A1" i="12"/>
  <c r="A1" i="7" l="1"/>
  <c r="A1" i="8"/>
  <c r="A1" i="9"/>
  <c r="A1" i="10"/>
  <c r="A1" i="6"/>
  <c r="A1" i="5"/>
  <c r="A1" i="3"/>
  <c r="I3" i="10" l="1"/>
  <c r="H3" i="10"/>
  <c r="G3" i="10"/>
  <c r="F3" i="10"/>
  <c r="E3" i="10"/>
  <c r="B16" i="9"/>
  <c r="B15" i="9"/>
  <c r="B11" i="9"/>
  <c r="B4" i="9"/>
  <c r="B3" i="9"/>
  <c r="D34" i="8"/>
  <c r="C34" i="8"/>
  <c r="C35" i="8" s="1"/>
  <c r="D30" i="8"/>
  <c r="C30" i="8"/>
  <c r="C11" i="8" s="1"/>
  <c r="D28" i="8"/>
  <c r="D31" i="8" s="1"/>
  <c r="C28" i="8"/>
  <c r="D22" i="8"/>
  <c r="D24" i="8" s="1"/>
  <c r="C22" i="8"/>
  <c r="C24" i="8" s="1"/>
  <c r="D17" i="8"/>
  <c r="C17" i="8"/>
  <c r="D16" i="8"/>
  <c r="C16" i="8"/>
  <c r="C10" i="10" s="1"/>
  <c r="C12" i="8"/>
  <c r="D11" i="8"/>
  <c r="D7" i="8"/>
  <c r="C7" i="8"/>
  <c r="D4" i="8"/>
  <c r="C4" i="8"/>
  <c r="D41" i="7"/>
  <c r="C41" i="7"/>
  <c r="I38" i="7"/>
  <c r="H38" i="7"/>
  <c r="G38" i="7"/>
  <c r="F38" i="7"/>
  <c r="E38" i="7"/>
  <c r="I37" i="7"/>
  <c r="H37" i="7"/>
  <c r="G37" i="7"/>
  <c r="F37" i="7"/>
  <c r="E37" i="7"/>
  <c r="D27" i="7"/>
  <c r="C27" i="7"/>
  <c r="I26" i="7"/>
  <c r="H26" i="7"/>
  <c r="G26" i="7"/>
  <c r="F26" i="7"/>
  <c r="E26" i="7"/>
  <c r="D26" i="7"/>
  <c r="D9" i="7" s="1"/>
  <c r="C26" i="7"/>
  <c r="I23" i="7"/>
  <c r="I5" i="9" s="1"/>
  <c r="H23" i="7"/>
  <c r="G23" i="7"/>
  <c r="G5" i="9" s="1"/>
  <c r="F23" i="7"/>
  <c r="E23" i="7"/>
  <c r="E5" i="9" s="1"/>
  <c r="D23" i="7"/>
  <c r="D8" i="7" s="1"/>
  <c r="C23" i="7"/>
  <c r="C8" i="7" s="1"/>
  <c r="D19" i="7"/>
  <c r="D7" i="7" s="1"/>
  <c r="C19" i="7"/>
  <c r="C7" i="7" s="1"/>
  <c r="D17" i="7"/>
  <c r="D5" i="7" s="1"/>
  <c r="C17" i="7"/>
  <c r="C6" i="8" s="1"/>
  <c r="E16" i="7"/>
  <c r="E19" i="7" s="1"/>
  <c r="D13" i="7"/>
  <c r="C13" i="7"/>
  <c r="D12" i="7"/>
  <c r="C12" i="7"/>
  <c r="C9" i="7"/>
  <c r="D6" i="7"/>
  <c r="C6" i="7"/>
  <c r="D4" i="7"/>
  <c r="D3" i="10" s="1"/>
  <c r="I33" i="6"/>
  <c r="H33" i="6"/>
  <c r="G33" i="6"/>
  <c r="F33" i="6"/>
  <c r="E33" i="6"/>
  <c r="D32" i="6"/>
  <c r="I21" i="6"/>
  <c r="H21" i="6"/>
  <c r="G21" i="6"/>
  <c r="F21" i="6"/>
  <c r="E21" i="6"/>
  <c r="D20" i="6"/>
  <c r="E17" i="6" s="1"/>
  <c r="I19" i="6"/>
  <c r="H19" i="6"/>
  <c r="G19" i="6"/>
  <c r="F19" i="6"/>
  <c r="E19" i="6"/>
  <c r="I18" i="6"/>
  <c r="H18" i="6"/>
  <c r="G18" i="6"/>
  <c r="F18" i="6"/>
  <c r="E18" i="6"/>
  <c r="I13" i="6"/>
  <c r="H13" i="6"/>
  <c r="G13" i="6"/>
  <c r="F13" i="6"/>
  <c r="E13" i="6"/>
  <c r="D26" i="5"/>
  <c r="B26" i="5"/>
  <c r="D25" i="5"/>
  <c r="C25" i="5"/>
  <c r="B25" i="5"/>
  <c r="B24" i="5"/>
  <c r="D23" i="5"/>
  <c r="C23" i="5"/>
  <c r="B23" i="5"/>
  <c r="D22" i="5"/>
  <c r="C22" i="5"/>
  <c r="B22" i="5"/>
  <c r="D19" i="5"/>
  <c r="E15" i="5" s="1"/>
  <c r="I18" i="5"/>
  <c r="I16" i="9" s="1"/>
  <c r="H18" i="5"/>
  <c r="H16" i="9" s="1"/>
  <c r="G18" i="5"/>
  <c r="G16" i="9" s="1"/>
  <c r="F18" i="5"/>
  <c r="F16" i="9" s="1"/>
  <c r="E18" i="5"/>
  <c r="E16" i="9" s="1"/>
  <c r="D10" i="5"/>
  <c r="E7" i="5" s="1"/>
  <c r="E9" i="5" s="1"/>
  <c r="D4" i="5"/>
  <c r="C4" i="5"/>
  <c r="D12" i="6" l="1"/>
  <c r="D25" i="6" s="1"/>
  <c r="C26" i="5"/>
  <c r="D26" i="6"/>
  <c r="D25" i="9"/>
  <c r="E23" i="9" s="1"/>
  <c r="D5" i="5"/>
  <c r="F16" i="7"/>
  <c r="F8" i="5" s="1"/>
  <c r="F11" i="9" s="1"/>
  <c r="F12" i="9" s="1"/>
  <c r="E8" i="5"/>
  <c r="E11" i="9" s="1"/>
  <c r="E12" i="9" s="1"/>
  <c r="C24" i="5"/>
  <c r="C27" i="5" s="1"/>
  <c r="C9" i="10" s="1"/>
  <c r="D20" i="7"/>
  <c r="D5" i="10" s="1"/>
  <c r="D18" i="8"/>
  <c r="D24" i="5"/>
  <c r="D27" i="5" s="1"/>
  <c r="D9" i="10" s="1"/>
  <c r="E20" i="6"/>
  <c r="E26" i="6" s="1"/>
  <c r="D27" i="6"/>
  <c r="E4" i="9"/>
  <c r="E22" i="7"/>
  <c r="F17" i="6"/>
  <c r="F20" i="6" s="1"/>
  <c r="F22" i="6" s="1"/>
  <c r="H5" i="9"/>
  <c r="C5" i="7"/>
  <c r="D10" i="8"/>
  <c r="D6" i="8"/>
  <c r="C31" i="8"/>
  <c r="C38" i="8" s="1"/>
  <c r="D24" i="7"/>
  <c r="D13" i="10"/>
  <c r="E17" i="7"/>
  <c r="C10" i="8"/>
  <c r="D26" i="8"/>
  <c r="F5" i="9"/>
  <c r="F34" i="8"/>
  <c r="F21" i="8"/>
  <c r="F23" i="5" s="1"/>
  <c r="F22" i="8"/>
  <c r="F24" i="5" s="1"/>
  <c r="D35" i="8"/>
  <c r="D38" i="8" s="1"/>
  <c r="D12" i="8"/>
  <c r="E30" i="8"/>
  <c r="E26" i="5" s="1"/>
  <c r="E34" i="8"/>
  <c r="E8" i="9" s="1"/>
  <c r="E21" i="8"/>
  <c r="E23" i="5" s="1"/>
  <c r="F17" i="7"/>
  <c r="E18" i="7"/>
  <c r="C20" i="7"/>
  <c r="C12" i="10" s="1"/>
  <c r="E17" i="8"/>
  <c r="E7" i="9" s="1"/>
  <c r="E22" i="8"/>
  <c r="E24" i="5" s="1"/>
  <c r="D10" i="10"/>
  <c r="C18" i="8"/>
  <c r="C26" i="8" s="1"/>
  <c r="E15" i="8"/>
  <c r="G16" i="7" l="1"/>
  <c r="F18" i="7"/>
  <c r="E22" i="6"/>
  <c r="E33" i="8"/>
  <c r="E14" i="9" s="1"/>
  <c r="D12" i="10"/>
  <c r="D40" i="8"/>
  <c r="E10" i="5"/>
  <c r="E16" i="8" s="1"/>
  <c r="F19" i="7"/>
  <c r="F20" i="7" s="1"/>
  <c r="F5" i="10" s="1"/>
  <c r="F17" i="8"/>
  <c r="F30" i="8"/>
  <c r="F26" i="5" s="1"/>
  <c r="C40" i="8"/>
  <c r="G34" i="8"/>
  <c r="G8" i="9" s="1"/>
  <c r="G21" i="8"/>
  <c r="G23" i="5" s="1"/>
  <c r="G22" i="8"/>
  <c r="G24" i="5" s="1"/>
  <c r="G17" i="8"/>
  <c r="G30" i="8"/>
  <c r="G26" i="5" s="1"/>
  <c r="H16" i="7"/>
  <c r="G17" i="7"/>
  <c r="G18" i="7"/>
  <c r="G8" i="5"/>
  <c r="G11" i="9" s="1"/>
  <c r="G12" i="9" s="1"/>
  <c r="G19" i="7"/>
  <c r="F33" i="8"/>
  <c r="F26" i="6"/>
  <c r="G17" i="6"/>
  <c r="G20" i="6" s="1"/>
  <c r="G22" i="6" s="1"/>
  <c r="F7" i="9"/>
  <c r="F20" i="8"/>
  <c r="F29" i="8"/>
  <c r="F25" i="5" s="1"/>
  <c r="F15" i="8"/>
  <c r="D6" i="10"/>
  <c r="D29" i="7"/>
  <c r="C5" i="10"/>
  <c r="C13" i="10"/>
  <c r="C24" i="7"/>
  <c r="F8" i="9"/>
  <c r="E29" i="8"/>
  <c r="E25" i="5" s="1"/>
  <c r="E20" i="8"/>
  <c r="E20" i="7"/>
  <c r="E35" i="8"/>
  <c r="E10" i="10" l="1"/>
  <c r="E18" i="8"/>
  <c r="F7" i="5"/>
  <c r="E5" i="10"/>
  <c r="E24" i="7"/>
  <c r="E22" i="5"/>
  <c r="E27" i="5" s="1"/>
  <c r="G15" i="8"/>
  <c r="F35" i="8"/>
  <c r="F14" i="9"/>
  <c r="G20" i="8"/>
  <c r="G29" i="8"/>
  <c r="G25" i="5" s="1"/>
  <c r="F9" i="5"/>
  <c r="G26" i="6"/>
  <c r="G33" i="8"/>
  <c r="H17" i="6"/>
  <c r="H20" i="6" s="1"/>
  <c r="H22" i="6" s="1"/>
  <c r="H22" i="8"/>
  <c r="H24" i="5" s="1"/>
  <c r="H17" i="8"/>
  <c r="H30" i="8"/>
  <c r="H26" i="5" s="1"/>
  <c r="I16" i="7"/>
  <c r="H18" i="7"/>
  <c r="H8" i="5"/>
  <c r="H11" i="9" s="1"/>
  <c r="H12" i="9" s="1"/>
  <c r="H21" i="8"/>
  <c r="H23" i="5" s="1"/>
  <c r="H34" i="8"/>
  <c r="H8" i="9" s="1"/>
  <c r="H19" i="7"/>
  <c r="H17" i="7"/>
  <c r="G20" i="7"/>
  <c r="C6" i="10"/>
  <c r="C29" i="7"/>
  <c r="G7" i="9"/>
  <c r="D32" i="7"/>
  <c r="D10" i="7"/>
  <c r="F22" i="5"/>
  <c r="F27" i="5" s="1"/>
  <c r="H20" i="7" l="1"/>
  <c r="H5" i="10" s="1"/>
  <c r="C10" i="7"/>
  <c r="C32" i="7"/>
  <c r="G35" i="8"/>
  <c r="G14" i="9"/>
  <c r="G22" i="5"/>
  <c r="G27" i="5" s="1"/>
  <c r="H15" i="8"/>
  <c r="G5" i="10"/>
  <c r="F4" i="9"/>
  <c r="F22" i="7"/>
  <c r="F24" i="7" s="1"/>
  <c r="D39" i="7"/>
  <c r="D7" i="10"/>
  <c r="D40" i="7"/>
  <c r="D11" i="7"/>
  <c r="F9" i="10"/>
  <c r="I30" i="8"/>
  <c r="I26" i="5" s="1"/>
  <c r="I34" i="8"/>
  <c r="I8" i="9" s="1"/>
  <c r="I21" i="8"/>
  <c r="I23" i="5" s="1"/>
  <c r="I18" i="7"/>
  <c r="I8" i="5"/>
  <c r="I11" i="9" s="1"/>
  <c r="I12" i="9" s="1"/>
  <c r="I19" i="7"/>
  <c r="I17" i="7"/>
  <c r="I22" i="8"/>
  <c r="I24" i="5" s="1"/>
  <c r="I17" i="8"/>
  <c r="I7" i="9" s="1"/>
  <c r="E6" i="10"/>
  <c r="H7" i="9"/>
  <c r="H20" i="8"/>
  <c r="H29" i="8"/>
  <c r="H25" i="5" s="1"/>
  <c r="H33" i="8"/>
  <c r="I17" i="6"/>
  <c r="I20" i="6" s="1"/>
  <c r="H26" i="6"/>
  <c r="I22" i="6"/>
  <c r="F10" i="5"/>
  <c r="E9" i="10"/>
  <c r="F6" i="9"/>
  <c r="E6" i="9"/>
  <c r="H22" i="5" l="1"/>
  <c r="H27" i="5" s="1"/>
  <c r="H6" i="9" s="1"/>
  <c r="I33" i="8"/>
  <c r="I26" i="6"/>
  <c r="F6" i="10"/>
  <c r="G9" i="10"/>
  <c r="F16" i="8"/>
  <c r="G7" i="5"/>
  <c r="H35" i="8"/>
  <c r="H14" i="9"/>
  <c r="I29" i="8"/>
  <c r="I25" i="5" s="1"/>
  <c r="I20" i="8"/>
  <c r="I20" i="7"/>
  <c r="G6" i="9"/>
  <c r="I15" i="8"/>
  <c r="C39" i="7"/>
  <c r="C7" i="10"/>
  <c r="C40" i="7"/>
  <c r="C11" i="7"/>
  <c r="I22" i="5" l="1"/>
  <c r="I27" i="5" s="1"/>
  <c r="I9" i="10" s="1"/>
  <c r="I14" i="9"/>
  <c r="I35" i="8"/>
  <c r="G9" i="5"/>
  <c r="G10" i="5" s="1"/>
  <c r="H9" i="10"/>
  <c r="I5" i="10"/>
  <c r="F10" i="10"/>
  <c r="F18" i="8"/>
  <c r="G4" i="9" l="1"/>
  <c r="G22" i="7"/>
  <c r="G24" i="7" s="1"/>
  <c r="G16" i="8"/>
  <c r="H7" i="5"/>
  <c r="I6" i="9"/>
  <c r="H9" i="5" l="1"/>
  <c r="H10" i="5" s="1"/>
  <c r="G6" i="10"/>
  <c r="G10" i="10"/>
  <c r="G18" i="8"/>
  <c r="H16" i="8" l="1"/>
  <c r="I7" i="5"/>
  <c r="H4" i="9"/>
  <c r="H22" i="7"/>
  <c r="H24" i="7" s="1"/>
  <c r="I9" i="5" l="1"/>
  <c r="H6" i="10"/>
  <c r="H10" i="10"/>
  <c r="H18" i="8"/>
  <c r="I4" i="9" l="1"/>
  <c r="I22" i="7"/>
  <c r="I24" i="7" s="1"/>
  <c r="I10" i="5"/>
  <c r="I16" i="8" s="1"/>
  <c r="I6" i="10" l="1"/>
  <c r="I10" i="10"/>
  <c r="I18" i="8"/>
  <c r="E29" i="6" l="1"/>
  <c r="F29" i="6"/>
  <c r="G29" i="6"/>
  <c r="H29" i="6"/>
  <c r="I29" i="6"/>
  <c r="I28" i="7" s="1"/>
  <c r="I13" i="10" s="1"/>
  <c r="E28" i="7"/>
  <c r="E13" i="10" s="1"/>
  <c r="F28" i="7"/>
  <c r="F13" i="10" s="1"/>
  <c r="G28" i="7"/>
  <c r="G13" i="10" s="1"/>
  <c r="H28" i="7"/>
  <c r="H13" i="10"/>
  <c r="E24" i="8"/>
  <c r="E26" i="8" s="1"/>
  <c r="F24" i="8"/>
  <c r="G24" i="8"/>
  <c r="G26" i="8" s="1"/>
  <c r="H24" i="8"/>
  <c r="I24" i="8"/>
  <c r="F26" i="8"/>
  <c r="H26" i="8"/>
  <c r="I26" i="8"/>
  <c r="E32" i="6"/>
  <c r="F32" i="6"/>
  <c r="G32" i="6"/>
  <c r="H32" i="6"/>
  <c r="I32" i="6"/>
  <c r="E34" i="6"/>
  <c r="E27" i="7" s="1"/>
  <c r="E29" i="7" s="1"/>
  <c r="F34" i="6"/>
  <c r="F27" i="7" s="1"/>
  <c r="F29" i="7" s="1"/>
  <c r="I34" i="6"/>
  <c r="I27" i="7" s="1"/>
  <c r="I29" i="7" l="1"/>
  <c r="G34" i="6"/>
  <c r="G27" i="7" s="1"/>
  <c r="G29" i="7" s="1"/>
  <c r="G31" i="7" s="1"/>
  <c r="G32" i="7" s="1"/>
  <c r="F31" i="7"/>
  <c r="F32" i="7" s="1"/>
  <c r="I31" i="7"/>
  <c r="I32" i="7" s="1"/>
  <c r="E31" i="7"/>
  <c r="E32" i="7" s="1"/>
  <c r="H34" i="6"/>
  <c r="H27" i="7" s="1"/>
  <c r="H29" i="7" s="1"/>
  <c r="G34" i="7" l="1"/>
  <c r="G7" i="10"/>
  <c r="G16" i="5"/>
  <c r="G3" i="9" s="1"/>
  <c r="G9" i="9" s="1"/>
  <c r="G39" i="7"/>
  <c r="G40" i="7"/>
  <c r="F34" i="7"/>
  <c r="F7" i="10"/>
  <c r="F16" i="5"/>
  <c r="F3" i="9" s="1"/>
  <c r="F9" i="9" s="1"/>
  <c r="F39" i="7"/>
  <c r="F40" i="7"/>
  <c r="H31" i="7"/>
  <c r="H32" i="7" s="1"/>
  <c r="E16" i="5"/>
  <c r="E39" i="7"/>
  <c r="E7" i="10"/>
  <c r="E40" i="7"/>
  <c r="E34" i="7"/>
  <c r="I16" i="5"/>
  <c r="I3" i="9" s="1"/>
  <c r="I9" i="9" s="1"/>
  <c r="I39" i="7"/>
  <c r="I40" i="7"/>
  <c r="I34" i="7"/>
  <c r="I7" i="10"/>
  <c r="H40" i="7" l="1"/>
  <c r="H39" i="7"/>
  <c r="H34" i="7"/>
  <c r="H7" i="10"/>
  <c r="H16" i="5"/>
  <c r="H3" i="9" s="1"/>
  <c r="H9" i="9" s="1"/>
  <c r="E17" i="5"/>
  <c r="E15" i="9" s="1"/>
  <c r="E17" i="9" s="1"/>
  <c r="E19" i="9" s="1"/>
  <c r="E24" i="9" s="1"/>
  <c r="E25" i="9" s="1"/>
  <c r="E41" i="7"/>
  <c r="E19" i="5"/>
  <c r="E3" i="9"/>
  <c r="E9" i="9" s="1"/>
  <c r="G41" i="7"/>
  <c r="G17" i="5"/>
  <c r="G15" i="9" s="1"/>
  <c r="G17" i="9" s="1"/>
  <c r="G19" i="9" s="1"/>
  <c r="G24" i="9" s="1"/>
  <c r="I17" i="5"/>
  <c r="I15" i="9" s="1"/>
  <c r="I17" i="9" s="1"/>
  <c r="I19" i="9" s="1"/>
  <c r="I24" i="9" s="1"/>
  <c r="I41" i="7"/>
  <c r="F41" i="7"/>
  <c r="F17" i="5"/>
  <c r="F15" i="9" s="1"/>
  <c r="F17" i="9" s="1"/>
  <c r="F19" i="9" s="1"/>
  <c r="F24" i="9" s="1"/>
  <c r="F15" i="5" l="1"/>
  <c r="F19" i="5" s="1"/>
  <c r="E37" i="8"/>
  <c r="H17" i="5"/>
  <c r="H15" i="9" s="1"/>
  <c r="H17" i="9" s="1"/>
  <c r="H19" i="9" s="1"/>
  <c r="H24" i="9" s="1"/>
  <c r="H41" i="7"/>
  <c r="F23" i="9"/>
  <c r="F25" i="9" s="1"/>
  <c r="E31" i="8" l="1"/>
  <c r="E38" i="8" s="1"/>
  <c r="E40" i="8" s="1"/>
  <c r="E12" i="10"/>
  <c r="E12" i="6"/>
  <c r="E25" i="6" s="1"/>
  <c r="E27" i="6" s="1"/>
  <c r="G23" i="9"/>
  <c r="G25" i="9" s="1"/>
  <c r="G15" i="5"/>
  <c r="G19" i="5" s="1"/>
  <c r="F37" i="8"/>
  <c r="F12" i="6" l="1"/>
  <c r="F25" i="6" s="1"/>
  <c r="F27" i="6" s="1"/>
  <c r="F31" i="8"/>
  <c r="F38" i="8" s="1"/>
  <c r="F40" i="8" s="1"/>
  <c r="F12" i="10"/>
  <c r="H23" i="9"/>
  <c r="H25" i="9" s="1"/>
  <c r="G37" i="8"/>
  <c r="H15" i="5"/>
  <c r="H19" i="5" s="1"/>
  <c r="G12" i="6" l="1"/>
  <c r="G25" i="6" s="1"/>
  <c r="G27" i="6" s="1"/>
  <c r="G31" i="8"/>
  <c r="G38" i="8" s="1"/>
  <c r="G40" i="8" s="1"/>
  <c r="G12" i="10"/>
  <c r="I23" i="9"/>
  <c r="I25" i="9" s="1"/>
  <c r="H37" i="8"/>
  <c r="I15" i="5"/>
  <c r="I19" i="5" s="1"/>
  <c r="I37" i="8" s="1"/>
  <c r="I31" i="8" l="1"/>
  <c r="I38" i="8" s="1"/>
  <c r="I40" i="8" s="1"/>
  <c r="I12" i="10"/>
  <c r="I12" i="6"/>
  <c r="I25" i="6" s="1"/>
  <c r="I27" i="6" s="1"/>
  <c r="H12" i="6"/>
  <c r="H25" i="6" s="1"/>
  <c r="H27" i="6" s="1"/>
  <c r="H31" i="8"/>
  <c r="H38" i="8" s="1"/>
  <c r="H40" i="8" s="1"/>
  <c r="H1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Ascoli</author>
  </authors>
  <commentList>
    <comment ref="C20" authorId="0" shapeId="0" xr:uid="{00000000-0006-0000-0000-000001000000}">
      <text>
        <r>
          <rPr>
            <sz val="8"/>
            <color indexed="81"/>
            <rFont val="Tahoma"/>
            <family val="2"/>
          </rPr>
          <t>Latest historical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eascoli</author>
  </authors>
  <commentList>
    <comment ref="E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AMT:
</t>
        </r>
        <r>
          <rPr>
            <sz val="9"/>
            <color indexed="81"/>
            <rFont val="Tahoma"/>
            <family val="2"/>
          </rPr>
          <t>Assumed for training purposes</t>
        </r>
      </text>
    </comment>
  </commentList>
</comments>
</file>

<file path=xl/sharedStrings.xml><?xml version="1.0" encoding="utf-8"?>
<sst xmlns="http://schemas.openxmlformats.org/spreadsheetml/2006/main" count="201" uniqueCount="132">
  <si>
    <t>Hist.</t>
  </si>
  <si>
    <t>Proj.</t>
  </si>
  <si>
    <t>Analyst name</t>
  </si>
  <si>
    <t>Special features</t>
  </si>
  <si>
    <t>Model information</t>
  </si>
  <si>
    <t>Company name</t>
  </si>
  <si>
    <t>Latest BS date</t>
  </si>
  <si>
    <t>Currency</t>
  </si>
  <si>
    <t>Units</t>
  </si>
  <si>
    <t>Circular switch</t>
  </si>
  <si>
    <t>Disclaimer</t>
  </si>
  <si>
    <t>Copyright</t>
  </si>
  <si>
    <t>m</t>
  </si>
  <si>
    <t>USD</t>
  </si>
  <si>
    <t>Income statement, balance sheet and cash flow</t>
  </si>
  <si>
    <t>Positive / negative presentation income statement</t>
  </si>
  <si>
    <t>Threaded assumptions</t>
  </si>
  <si>
    <t>Exess cash, operating cash and revolver</t>
  </si>
  <si>
    <t>OWC accounts forecast on percentages</t>
  </si>
  <si>
    <t>Ratios</t>
  </si>
  <si>
    <t>Calcs</t>
  </si>
  <si>
    <t>Property, plant &amp; equipment, net</t>
  </si>
  <si>
    <t>Capital expenditure % of sales</t>
  </si>
  <si>
    <t>Depreciation % of beginning PP&amp;E</t>
  </si>
  <si>
    <t>Beginning balance</t>
  </si>
  <si>
    <t>Capital expenditure</t>
  </si>
  <si>
    <t>Depreciation</t>
  </si>
  <si>
    <t>Ending balance</t>
  </si>
  <si>
    <t>Equity</t>
  </si>
  <si>
    <t>Share issuance / (repurchases)</t>
  </si>
  <si>
    <t>Net income</t>
  </si>
  <si>
    <t>Dividends</t>
  </si>
  <si>
    <t>OWC</t>
  </si>
  <si>
    <t>Debt</t>
  </si>
  <si>
    <t>Assumptions</t>
  </si>
  <si>
    <t>Interest rate on revolver</t>
  </si>
  <si>
    <t>Interest rate on long-term debt</t>
  </si>
  <si>
    <t>Interest rate on cash</t>
  </si>
  <si>
    <t>Issuance of long-term debt</t>
  </si>
  <si>
    <t>Repayment of long-term debt</t>
  </si>
  <si>
    <t>Revolver</t>
  </si>
  <si>
    <t>Balance</t>
  </si>
  <si>
    <t>Interest rate</t>
  </si>
  <si>
    <t>Interest expense</t>
  </si>
  <si>
    <t>Long-term debt</t>
  </si>
  <si>
    <t>Issuance</t>
  </si>
  <si>
    <t>Repayment</t>
  </si>
  <si>
    <t>Debt summary</t>
  </si>
  <si>
    <t>Total debt</t>
  </si>
  <si>
    <t>Total interest expense</t>
  </si>
  <si>
    <t>Interest income</t>
  </si>
  <si>
    <t>Excess cash</t>
  </si>
  <si>
    <t>Revenue growth</t>
  </si>
  <si>
    <t>Cost of sales % of sales</t>
  </si>
  <si>
    <t>Distribution costs % of sales</t>
  </si>
  <si>
    <t>Administration expenses % of sales</t>
  </si>
  <si>
    <t>Amortization amount</t>
  </si>
  <si>
    <t>Non-recurring items amount</t>
  </si>
  <si>
    <t>Tax rate</t>
  </si>
  <si>
    <t>Dividend payout ratio</t>
  </si>
  <si>
    <t>Basic WASO</t>
  </si>
  <si>
    <t>Diluted WASO</t>
  </si>
  <si>
    <t>Income statement</t>
  </si>
  <si>
    <t>Revenue</t>
  </si>
  <si>
    <t>Cost of sales</t>
  </si>
  <si>
    <t>Distribution costs</t>
  </si>
  <si>
    <t>Administration expenses</t>
  </si>
  <si>
    <t>EBITDA</t>
  </si>
  <si>
    <t>Amortization</t>
  </si>
  <si>
    <t>EBIT</t>
  </si>
  <si>
    <t>Non-recurring items</t>
  </si>
  <si>
    <t>Profit before tax</t>
  </si>
  <si>
    <t>Tax expense</t>
  </si>
  <si>
    <t>Shareholder information</t>
  </si>
  <si>
    <t>Basic EPS</t>
  </si>
  <si>
    <t>Diluted EPS</t>
  </si>
  <si>
    <t>Dividend per share</t>
  </si>
  <si>
    <t>Other long-term assets % of sales</t>
  </si>
  <si>
    <t>Inventories % of COGS</t>
  </si>
  <si>
    <t>Receivables % of sales</t>
  </si>
  <si>
    <t>Operating cash % of sales</t>
  </si>
  <si>
    <t>Payables % of COGS</t>
  </si>
  <si>
    <t>Other current liabilities % of sales</t>
  </si>
  <si>
    <t>Other long-term liabilities % of sales</t>
  </si>
  <si>
    <t>Balance sheet</t>
  </si>
  <si>
    <t>Intangible assets</t>
  </si>
  <si>
    <t>Property, plant &amp; equipment</t>
  </si>
  <si>
    <t>Other long-term assets</t>
  </si>
  <si>
    <t>Total non-current assets</t>
  </si>
  <si>
    <t>Inventories</t>
  </si>
  <si>
    <t>Trade and other receivables</t>
  </si>
  <si>
    <t>Operating cash</t>
  </si>
  <si>
    <t>Total current assets</t>
  </si>
  <si>
    <t>TOTAL ASSETS</t>
  </si>
  <si>
    <t>Trade and other payables</t>
  </si>
  <si>
    <t>Other current liabilities</t>
  </si>
  <si>
    <t>Total current liabilities</t>
  </si>
  <si>
    <t>Other long-term liabilities</t>
  </si>
  <si>
    <t>Total non-current liabilities</t>
  </si>
  <si>
    <t>TOTAL LIABILITIES &amp; EQUITY</t>
  </si>
  <si>
    <t>Balance check</t>
  </si>
  <si>
    <t>(inc) dec in OWC</t>
  </si>
  <si>
    <t>(inc) dec in other long-term assets</t>
  </si>
  <si>
    <t>inc (dec) in other long-term liabilities</t>
  </si>
  <si>
    <t>Operating cash flow</t>
  </si>
  <si>
    <t>Investing cash flow</t>
  </si>
  <si>
    <t>inc (dec) in long-term debt</t>
  </si>
  <si>
    <t>Financing cash flow</t>
  </si>
  <si>
    <t>Net cash flow</t>
  </si>
  <si>
    <t>Cash analysis</t>
  </si>
  <si>
    <t>Beginning cash excess cash / (revolver)</t>
  </si>
  <si>
    <t>Ending cash excess cash / (revolver)</t>
  </si>
  <si>
    <t>Summary</t>
  </si>
  <si>
    <t>Sales growth</t>
  </si>
  <si>
    <t>EBITDA margin</t>
  </si>
  <si>
    <t>EBIT margin</t>
  </si>
  <si>
    <t>Net income margin</t>
  </si>
  <si>
    <t>OWC / Sales</t>
  </si>
  <si>
    <t>PP&amp;E / Sales</t>
  </si>
  <si>
    <t>Total debt / EBITDA</t>
  </si>
  <si>
    <t>EBITDA / interest expense</t>
  </si>
  <si>
    <t>BS</t>
  </si>
  <si>
    <t>IS</t>
  </si>
  <si>
    <t>CFS</t>
  </si>
  <si>
    <t>Company 1</t>
  </si>
  <si>
    <t>EXERCISE INSTRUCTIONS</t>
  </si>
  <si>
    <t>Complete the following excel exercise</t>
  </si>
  <si>
    <t>All cells formatted in this way require a formula to be inputted</t>
  </si>
  <si>
    <t>In order to receive credit, your responses from the "Questions" tab will need to be entered into the online learning platform</t>
  </si>
  <si>
    <t>Questions</t>
  </si>
  <si>
    <t>Pre class exercise - Financial modeling - Fundamentals</t>
  </si>
  <si>
    <t>1. What is the interest expense on the (average) revolver balance in year 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</si>
</sst>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_);\(#,##0.0\);0.0_);@_)"/>
    <numFmt numFmtId="169" formatCode="#,##0.0_);\(#,##0.0\)"/>
    <numFmt numFmtId="170" formatCode="[$-409]d\-mmm\-yy;@"/>
    <numFmt numFmtId="171" formatCode="0.0%_);\(0.0%\)"/>
    <numFmt numFmtId="172" formatCode="#,##0.00_)\x;\(#,##0.00\)\x"/>
    <numFmt numFmtId="173" formatCode="&quot;Yes&quot;;;&quot;No&quot;"/>
    <numFmt numFmtId="174" formatCode="&quot;Year &quot;0;&quot;Year &quot;\-0"/>
    <numFmt numFmtId="175" formatCode="#,##0.00_);\(#,##0.00\);0.00_);@_)"/>
    <numFmt numFmtId="176" formatCode="&quot;£&quot;#,##0.00_);\(#,##0.00\)"/>
    <numFmt numFmtId="177" formatCode="0.00%;\(0.00%\)"/>
    <numFmt numFmtId="178" formatCode="\(#,##0.0_);\(#,##0.0\)"/>
    <numFmt numFmtId="179" formatCode="#,##0.0&quot; x&quot;_);\(#,##0.0\)&quot; x&quot;"/>
    <numFmt numFmtId="180" formatCode="#,##0.0\x_);\(#,##0.0\)\x"/>
    <numFmt numFmtId="181" formatCode="#,##0.0\x_);\(#,##0.0\x\);0.0_);@_)"/>
    <numFmt numFmtId="182" formatCode="_ \ * #,##0.0_);_ \ * \(#,##0.0\)"/>
    <numFmt numFmtId="183" formatCode="&quot;Year &quot;\ 0;&quot;Year&quot;\ \-0"/>
  </numFmts>
  <fonts count="42" x14ac:knownFonts="1"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  <family val="2"/>
    </font>
    <font>
      <u/>
      <sz val="10"/>
      <color theme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24"/>
      <color rgb="FF006100"/>
      <name val="Arial"/>
      <family val="2"/>
    </font>
    <font>
      <sz val="24"/>
      <color rgb="FF9C0006"/>
      <name val="Arial"/>
      <family val="2"/>
    </font>
    <font>
      <sz val="24"/>
      <color rgb="FF9C6500"/>
      <name val="Arial"/>
      <family val="2"/>
    </font>
    <font>
      <b/>
      <sz val="24"/>
      <color rgb="FF3F3F3F"/>
      <name val="Arial"/>
      <family val="2"/>
    </font>
    <font>
      <b/>
      <sz val="24"/>
      <color rgb="FFFA7D00"/>
      <name val="Arial"/>
      <family val="2"/>
    </font>
    <font>
      <sz val="24"/>
      <color rgb="FFFA7D00"/>
      <name val="Arial"/>
      <family val="2"/>
    </font>
    <font>
      <b/>
      <sz val="24"/>
      <color theme="0"/>
      <name val="Arial"/>
      <family val="2"/>
    </font>
    <font>
      <sz val="24"/>
      <color rgb="FFFF0000"/>
      <name val="Arial"/>
      <family val="2"/>
    </font>
    <font>
      <i/>
      <sz val="24"/>
      <color rgb="FF7F7F7F"/>
      <name val="Arial"/>
      <family val="2"/>
    </font>
    <font>
      <b/>
      <sz val="24"/>
      <color theme="1"/>
      <name val="Arial"/>
      <family val="2"/>
    </font>
    <font>
      <sz val="24"/>
      <color theme="0"/>
      <name val="Arial"/>
      <family val="2"/>
    </font>
    <font>
      <sz val="24"/>
      <color theme="1"/>
      <name val="Arial"/>
      <family val="2"/>
    </font>
    <font>
      <u/>
      <sz val="10"/>
      <color theme="11"/>
      <name val="Arial"/>
      <family val="2"/>
    </font>
    <font>
      <b/>
      <sz val="14"/>
      <color theme="5" tint="-0.249977111117893"/>
      <name val="Calibri"/>
      <family val="2"/>
    </font>
    <font>
      <b/>
      <sz val="12"/>
      <color theme="5" tint="-0.249977111117893"/>
      <name val="Calibr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theme="2"/>
      <name val="Calibri"/>
      <family val="2"/>
      <scheme val="minor"/>
    </font>
    <font>
      <sz val="10"/>
      <color rgb="FF0000FF"/>
      <name val="Arial"/>
      <family val="2"/>
    </font>
    <font>
      <b/>
      <sz val="14"/>
      <color rgb="FF0000FF"/>
      <name val="Calibri"/>
      <family val="2"/>
    </font>
    <font>
      <b/>
      <sz val="23"/>
      <color rgb="FF0000FF"/>
      <name val="Calibri"/>
      <family val="2"/>
    </font>
    <font>
      <b/>
      <sz val="11"/>
      <color rgb="FF0000FF"/>
      <name val="Calibri"/>
      <family val="2"/>
    </font>
    <font>
      <sz val="10"/>
      <color indexed="6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2"/>
      <name val="Arial"/>
      <family val="2"/>
    </font>
    <font>
      <b/>
      <sz val="20"/>
      <name val="Arial Black"/>
      <family val="2"/>
    </font>
    <font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17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2"/>
      </bottom>
      <diagonal/>
    </border>
    <border>
      <left/>
      <right/>
      <top style="thin">
        <color indexed="64"/>
      </top>
      <bottom/>
      <diagonal/>
    </border>
  </borders>
  <cellStyleXfs count="82">
    <xf numFmtId="169" fontId="0" fillId="0" borderId="0"/>
    <xf numFmtId="15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9" fontId="27" fillId="33" borderId="1" applyNumberFormat="0" applyAlignment="0" applyProtection="0"/>
    <xf numFmtId="171" fontId="1" fillId="0" borderId="0" applyFont="0" applyFill="0" applyBorder="0" applyAlignment="0" applyProtection="0"/>
    <xf numFmtId="169" fontId="27" fillId="0" borderId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5" borderId="6" applyNumberFormat="0" applyAlignment="0" applyProtection="0"/>
    <xf numFmtId="0" fontId="14" fillId="0" borderId="7" applyNumberFormat="0" applyFill="0" applyAlignment="0" applyProtection="0"/>
    <xf numFmtId="0" fontId="15" fillId="6" borderId="8" applyNumberFormat="0" applyAlignment="0" applyProtection="0"/>
    <xf numFmtId="0" fontId="16" fillId="0" borderId="0" applyNumberFormat="0" applyFill="0" applyBorder="0" applyAlignment="0" applyProtection="0"/>
    <xf numFmtId="0" fontId="1" fillId="7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9" fillId="31" borderId="0" applyNumberFormat="0" applyBorder="0" applyAlignment="0" applyProtection="0"/>
    <xf numFmtId="168" fontId="21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9" fontId="28" fillId="0" borderId="11" applyNumberFormat="0" applyFill="0" applyAlignment="0" applyProtection="0"/>
    <xf numFmtId="169" fontId="25" fillId="32" borderId="0" applyNumberFormat="0" applyBorder="0" applyProtection="0">
      <alignment horizontal="left" vertical="center"/>
    </xf>
    <xf numFmtId="169" fontId="26" fillId="0" borderId="0" applyNumberFormat="0" applyFill="0" applyBorder="0" applyAlignment="0" applyProtection="0"/>
    <xf numFmtId="173" fontId="2" fillId="0" borderId="0" applyFont="0" applyFill="0" applyBorder="0" applyAlignment="0" applyProtection="0"/>
    <xf numFmtId="171" fontId="27" fillId="33" borderId="1" applyAlignment="0" applyProtection="0"/>
    <xf numFmtId="168" fontId="1" fillId="0" borderId="0"/>
    <xf numFmtId="168" fontId="2" fillId="0" borderId="0" applyNumberFormat="0" applyFill="0" applyBorder="0" applyAlignment="0" applyProtection="0"/>
    <xf numFmtId="174" fontId="1" fillId="0" borderId="0" applyFont="0" applyFill="0" applyBorder="0" applyAlignment="0" applyProtection="0"/>
    <xf numFmtId="168" fontId="2" fillId="34" borderId="1" applyNumberFormat="0" applyAlignment="0" applyProtection="0"/>
    <xf numFmtId="169" fontId="1" fillId="0" borderId="0" applyFont="0" applyFill="0" applyBorder="0" applyAlignment="0" applyProtection="0"/>
    <xf numFmtId="169" fontId="1" fillId="0" borderId="0"/>
    <xf numFmtId="169" fontId="39" fillId="0" borderId="0"/>
    <xf numFmtId="169" fontId="2" fillId="0" borderId="0" applyNumberFormat="0" applyFill="0" applyBorder="0" applyAlignment="0" applyProtection="0"/>
    <xf numFmtId="169" fontId="1" fillId="0" borderId="0" applyNumberFormat="0" applyFont="0" applyAlignment="0" applyProtection="0"/>
    <xf numFmtId="169" fontId="1" fillId="0" borderId="12" applyNumberFormat="0" applyFont="0" applyFill="0" applyAlignment="0" applyProtection="0"/>
    <xf numFmtId="176" fontId="2" fillId="0" borderId="0"/>
    <xf numFmtId="169" fontId="39" fillId="0" borderId="0"/>
    <xf numFmtId="15" fontId="1" fillId="0" borderId="0" applyFont="0" applyFill="0" applyBorder="0" applyAlignment="0" applyProtection="0"/>
    <xf numFmtId="177" fontId="40" fillId="34" borderId="1" applyNumberFormat="0" applyFont="0" applyAlignment="0"/>
    <xf numFmtId="178" fontId="2" fillId="0" borderId="0" applyNumberFormat="0" applyFill="0" applyBorder="0" applyAlignment="0" applyProtection="0"/>
    <xf numFmtId="169" fontId="41" fillId="0" borderId="0" applyNumberFormat="0" applyFont="0" applyFill="0" applyBorder="0" applyAlignment="0">
      <protection hidden="1"/>
    </xf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68" fontId="1" fillId="0" borderId="0"/>
    <xf numFmtId="17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69" fontId="1" fillId="0" borderId="12" applyNumberFormat="0" applyFont="0" applyFill="0" applyAlignment="0" applyProtection="0"/>
    <xf numFmtId="182" fontId="1" fillId="0" borderId="0" applyFont="0" applyFill="0" applyBorder="0" applyAlignment="0" applyProtection="0"/>
  </cellStyleXfs>
  <cellXfs count="38">
    <xf numFmtId="169" fontId="0" fillId="0" borderId="0" xfId="0"/>
    <xf numFmtId="169" fontId="22" fillId="0" borderId="0" xfId="0" applyFont="1"/>
    <xf numFmtId="37" fontId="23" fillId="0" borderId="0" xfId="0" applyNumberFormat="1" applyFont="1" applyAlignment="1">
      <alignment horizontal="center"/>
    </xf>
    <xf numFmtId="169" fontId="24" fillId="0" borderId="0" xfId="0" applyFont="1"/>
    <xf numFmtId="169" fontId="25" fillId="32" borderId="0" xfId="53">
      <alignment horizontal="left" vertical="center"/>
    </xf>
    <xf numFmtId="37" fontId="28" fillId="0" borderId="11" xfId="52" applyNumberFormat="1"/>
    <xf numFmtId="169" fontId="28" fillId="0" borderId="11" xfId="52"/>
    <xf numFmtId="15" fontId="28" fillId="0" borderId="11" xfId="52" applyNumberFormat="1" applyAlignment="1">
      <alignment horizontal="center"/>
    </xf>
    <xf numFmtId="169" fontId="27" fillId="33" borderId="1" xfId="3" applyAlignment="1">
      <alignment horizontal="center"/>
    </xf>
    <xf numFmtId="169" fontId="29" fillId="0" borderId="0" xfId="0" applyFont="1"/>
    <xf numFmtId="168" fontId="28" fillId="0" borderId="0" xfId="52" applyNumberFormat="1" applyFill="1" applyBorder="1"/>
    <xf numFmtId="168" fontId="30" fillId="0" borderId="0" xfId="52" applyNumberFormat="1" applyFont="1" applyFill="1" applyBorder="1" applyAlignment="1">
      <alignment horizontal="center"/>
    </xf>
    <xf numFmtId="168" fontId="28" fillId="0" borderId="11" xfId="52" applyNumberFormat="1" applyFill="1"/>
    <xf numFmtId="170" fontId="30" fillId="0" borderId="11" xfId="52" applyNumberFormat="1" applyFont="1" applyFill="1" applyAlignment="1">
      <alignment horizontal="center" vertical="center"/>
    </xf>
    <xf numFmtId="168" fontId="1" fillId="0" borderId="0" xfId="57"/>
    <xf numFmtId="168" fontId="31" fillId="0" borderId="0" xfId="57" applyFont="1"/>
    <xf numFmtId="168" fontId="32" fillId="0" borderId="0" xfId="57" applyFont="1"/>
    <xf numFmtId="171" fontId="0" fillId="0" borderId="0" xfId="4" applyFont="1"/>
    <xf numFmtId="168" fontId="2" fillId="0" borderId="0" xfId="58"/>
    <xf numFmtId="168" fontId="33" fillId="0" borderId="0" xfId="57" applyFont="1"/>
    <xf numFmtId="175" fontId="1" fillId="0" borderId="0" xfId="57" applyNumberFormat="1"/>
    <xf numFmtId="171" fontId="2" fillId="0" borderId="0" xfId="58" applyNumberFormat="1"/>
    <xf numFmtId="168" fontId="36" fillId="0" borderId="0" xfId="58" applyFont="1"/>
    <xf numFmtId="168" fontId="26" fillId="0" borderId="0" xfId="54" applyNumberFormat="1"/>
    <xf numFmtId="171" fontId="27" fillId="33" borderId="1" xfId="56"/>
    <xf numFmtId="168" fontId="27" fillId="33" borderId="1" xfId="3" applyNumberFormat="1"/>
    <xf numFmtId="171" fontId="27" fillId="33" borderId="1" xfId="3" applyNumberFormat="1"/>
    <xf numFmtId="169" fontId="37" fillId="0" borderId="0" xfId="61" applyFont="1"/>
    <xf numFmtId="169" fontId="1" fillId="0" borderId="0" xfId="61"/>
    <xf numFmtId="169" fontId="38" fillId="0" borderId="0" xfId="61" applyFont="1"/>
    <xf numFmtId="169" fontId="1" fillId="35" borderId="1" xfId="61" applyFill="1" applyBorder="1"/>
    <xf numFmtId="169" fontId="1" fillId="0" borderId="0" xfId="61" applyBorder="1"/>
    <xf numFmtId="169" fontId="33" fillId="0" borderId="0" xfId="61" applyFont="1"/>
    <xf numFmtId="169" fontId="2" fillId="0" borderId="1" xfId="61" applyFont="1" applyBorder="1"/>
    <xf numFmtId="169" fontId="2" fillId="0" borderId="0" xfId="61" applyFont="1" applyBorder="1"/>
    <xf numFmtId="180" fontId="2" fillId="0" borderId="0" xfId="74" applyFont="1" applyBorder="1"/>
    <xf numFmtId="174" fontId="27" fillId="33" borderId="1" xfId="3" applyNumberFormat="1" applyAlignment="1">
      <alignment horizontal="center"/>
    </xf>
    <xf numFmtId="183" fontId="30" fillId="0" borderId="11" xfId="52" applyNumberFormat="1" applyFont="1" applyFill="1" applyAlignment="1">
      <alignment horizontal="center" vertical="center"/>
    </xf>
  </cellXfs>
  <cellStyles count="82">
    <cellStyle name="'" xfId="62" xr:uid="{00000000-0005-0000-0000-000000000000}"/>
    <cellStyle name="1,comma" xfId="63" xr:uid="{00000000-0005-0000-0000-000001000000}"/>
    <cellStyle name="20% - Accent1" xfId="23" builtinId="30" hidden="1"/>
    <cellStyle name="20% - Accent2" xfId="27" builtinId="34" hidden="1"/>
    <cellStyle name="20% - Accent3" xfId="31" builtinId="38" hidden="1"/>
    <cellStyle name="20% - Accent4" xfId="35" builtinId="42" hidden="1"/>
    <cellStyle name="20% - Accent5" xfId="39" builtinId="46" hidden="1"/>
    <cellStyle name="20% - Accent6" xfId="43" builtinId="50" hidden="1"/>
    <cellStyle name="40% - Accent1" xfId="24" builtinId="31" hidden="1"/>
    <cellStyle name="40% - Accent2" xfId="28" builtinId="35" hidden="1"/>
    <cellStyle name="40% - Accent3" xfId="32" builtinId="39" hidden="1"/>
    <cellStyle name="40% - Accent4" xfId="36" builtinId="43" hidden="1"/>
    <cellStyle name="40% - Accent5" xfId="40" builtinId="47" hidden="1"/>
    <cellStyle name="40% - Accent6" xfId="44" builtinId="51" hidden="1"/>
    <cellStyle name="60% - Accent1" xfId="25" builtinId="32" hidden="1"/>
    <cellStyle name="60% - Accent2" xfId="29" builtinId="36" hidden="1"/>
    <cellStyle name="60% - Accent3" xfId="33" builtinId="40" hidden="1"/>
    <cellStyle name="60% - Accent4" xfId="37" builtinId="44" hidden="1"/>
    <cellStyle name="60% - Accent5" xfId="41" builtinId="48" hidden="1"/>
    <cellStyle name="60% - Accent6" xfId="45" builtinId="52" hidden="1"/>
    <cellStyle name="Accent1" xfId="22" builtinId="29" hidden="1"/>
    <cellStyle name="Accent2" xfId="26" builtinId="33" hidden="1"/>
    <cellStyle name="Accent3" xfId="30" builtinId="37" hidden="1"/>
    <cellStyle name="Accent4" xfId="34" builtinId="41" hidden="1"/>
    <cellStyle name="Accent5" xfId="38" builtinId="45" hidden="1"/>
    <cellStyle name="Accent6" xfId="42" builtinId="49" hidden="1"/>
    <cellStyle name="B" xfId="64" xr:uid="{00000000-0005-0000-0000-00001A000000}"/>
    <cellStyle name="Bad" xfId="12" builtinId="27" hidden="1"/>
    <cellStyle name="blank" xfId="65" xr:uid="{00000000-0005-0000-0000-00001C000000}"/>
    <cellStyle name="Blue" xfId="58" xr:uid="{00000000-0005-0000-0000-00001D000000}"/>
    <cellStyle name="Border" xfId="66" xr:uid="{00000000-0005-0000-0000-00001E000000}"/>
    <cellStyle name="Calculation" xfId="15" builtinId="22" hidden="1"/>
    <cellStyle name="Check Cell" xfId="17" builtinId="23" hidden="1"/>
    <cellStyle name="CNormal" xfId="67" xr:uid="{00000000-0005-0000-0000-000021000000}"/>
    <cellStyle name="Comma" xfId="47" builtinId="3" hidden="1"/>
    <cellStyle name="Comma [0]" xfId="48" builtinId="6" hidden="1"/>
    <cellStyle name="Comma, 1 dec" xfId="68" xr:uid="{00000000-0005-0000-0000-000024000000}"/>
    <cellStyle name="Currency" xfId="49" builtinId="4" hidden="1"/>
    <cellStyle name="Currency [0]" xfId="50" builtinId="7" hidden="1"/>
    <cellStyle name="d" xfId="69" xr:uid="{00000000-0005-0000-0000-000027000000}"/>
    <cellStyle name="Date" xfId="1" xr:uid="{00000000-0005-0000-0000-000028000000}"/>
    <cellStyle name="Date 2" xfId="59" xr:uid="{00000000-0005-0000-0000-000029000000}"/>
    <cellStyle name="Explanatory Text" xfId="20" builtinId="53" hidden="1"/>
    <cellStyle name="Followed Hyperlink" xfId="46" builtinId="9" hidden="1"/>
    <cellStyle name="Good" xfId="11" builtinId="26" hidden="1"/>
    <cellStyle name="hard no." xfId="70" xr:uid="{00000000-0005-0000-0000-00002D000000}"/>
    <cellStyle name="Header" xfId="52" xr:uid="{00000000-0005-0000-0000-00002E000000}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Historical" xfId="71" xr:uid="{00000000-0005-0000-0000-000033000000}"/>
    <cellStyle name="Historics" xfId="5" xr:uid="{00000000-0005-0000-0000-000034000000}"/>
    <cellStyle name="Hyperlink" xfId="2" builtinId="8" hidden="1"/>
    <cellStyle name="Input" xfId="3" builtinId="20" customBuiltin="1"/>
    <cellStyle name="Input %" xfId="56" xr:uid="{00000000-0005-0000-0000-000037000000}"/>
    <cellStyle name="Input 2" xfId="60" xr:uid="{00000000-0005-0000-0000-000038000000}"/>
    <cellStyle name="Linked Cell" xfId="16" builtinId="24" hidden="1"/>
    <cellStyle name="Locked" xfId="72" xr:uid="{00000000-0005-0000-0000-00003A000000}"/>
    <cellStyle name="m" xfId="73" xr:uid="{00000000-0005-0000-0000-00003B000000}"/>
    <cellStyle name="m 2" xfId="74" xr:uid="{00000000-0005-0000-0000-00003C000000}"/>
    <cellStyle name="m_Caville_Harris" xfId="75" xr:uid="{00000000-0005-0000-0000-00003D000000}"/>
    <cellStyle name="m_Northern Foods LBO q&amp;d answer std 2009" xfId="76" xr:uid="{00000000-0005-0000-0000-00003E000000}"/>
    <cellStyle name="Multiple" xfId="51" xr:uid="{00000000-0005-0000-0000-00003F000000}"/>
    <cellStyle name="Neutral" xfId="13" builtinId="28" hidden="1"/>
    <cellStyle name="Normal" xfId="0" builtinId="0" customBuiltin="1"/>
    <cellStyle name="Normal 2" xfId="57" xr:uid="{00000000-0005-0000-0000-000042000000}"/>
    <cellStyle name="Normal 2 2" xfId="61" xr:uid="{00000000-0005-0000-0000-000043000000}"/>
    <cellStyle name="Note" xfId="19" builtinId="10" hidden="1"/>
    <cellStyle name="ob" xfId="77" xr:uid="{00000000-0005-0000-0000-000045000000}"/>
    <cellStyle name="Output" xfId="14" builtinId="21" hidden="1"/>
    <cellStyle name="p" xfId="78" xr:uid="{00000000-0005-0000-0000-000047000000}"/>
    <cellStyle name="Percent" xfId="4" builtinId="5" customBuiltin="1"/>
    <cellStyle name="SubHeader" xfId="53" xr:uid="{00000000-0005-0000-0000-000049000000}"/>
    <cellStyle name="SubHeader2" xfId="54" xr:uid="{00000000-0005-0000-0000-00004A000000}"/>
    <cellStyle name="Times" xfId="79" xr:uid="{00000000-0005-0000-0000-00004B000000}"/>
    <cellStyle name="Title" xfId="6" builtinId="15" hidden="1"/>
    <cellStyle name="topline" xfId="80" xr:uid="{00000000-0005-0000-0000-00004D000000}"/>
    <cellStyle name="Total" xfId="21" builtinId="25" hidden="1"/>
    <cellStyle name="u" xfId="81" xr:uid="{00000000-0005-0000-0000-00004F000000}"/>
    <cellStyle name="Warning Text" xfId="18" builtinId="11" hidden="1"/>
    <cellStyle name="YesNo" xfId="55" xr:uid="{00000000-0005-0000-0000-000051000000}"/>
  </cellStyles>
  <dxfs count="2">
    <dxf>
      <font>
        <b/>
        <i val="0"/>
        <color rgb="FF0000FF"/>
      </font>
    </dxf>
    <dxf>
      <font>
        <b/>
        <i val="0"/>
        <color rgb="FF0500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E00"/>
      <rgbColor rgb="00000080"/>
      <rgbColor rgb="00808000"/>
      <rgbColor rgb="00800080"/>
      <rgbColor rgb="00008080"/>
      <rgbColor rgb="00C0C0C0"/>
      <rgbColor rgb="00808080"/>
      <rgbColor rgb="00EAFFDF"/>
      <rgbColor rgb="00993366"/>
      <rgbColor rgb="00FFFFCB"/>
      <rgbColor rgb="00E3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1E1E1"/>
      <color rgb="FF0500FF"/>
      <color rgb="FF0000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14145</xdr:rowOff>
    </xdr:from>
    <xdr:to>
      <xdr:col>9</xdr:col>
      <xdr:colOff>726163</xdr:colOff>
      <xdr:row>36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366963" y="5519595"/>
          <a:ext cx="7474625" cy="9001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For Training Purposes Only  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© AMT Training Ltd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All rights reserved</a:t>
          </a: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www.amttraining.com</a:t>
          </a:r>
        </a:p>
      </xdr:txBody>
    </xdr:sp>
    <xdr:clientData/>
  </xdr:twoCellAnchor>
  <xdr:twoCellAnchor>
    <xdr:from>
      <xdr:col>2</xdr:col>
      <xdr:colOff>0</xdr:colOff>
      <xdr:row>26</xdr:row>
      <xdr:rowOff>14145</xdr:rowOff>
    </xdr:from>
    <xdr:to>
      <xdr:col>9</xdr:col>
      <xdr:colOff>726163</xdr:colOff>
      <xdr:row>30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366963" y="4386120"/>
          <a:ext cx="7474625" cy="70975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The use of this model is intended solely as a learning aid for participants in AMT's training programs or academic courses.  </a:t>
          </a:r>
          <a:b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</a:b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AMT assumes no responsibility or liability whatsoever, to the client or to any third party, for any other use or purpose.</a:t>
          </a:r>
        </a:p>
        <a:p>
          <a:pPr algn="l" rtl="0">
            <a:defRPr sz="1000"/>
          </a:pPr>
          <a:endParaRPr lang="en-GB" sz="1100" b="0" i="0" u="none" strike="noStrike" baseline="0">
            <a:solidFill>
              <a:schemeClr val="accent2">
                <a:lumMod val="75000"/>
              </a:schemeClr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GB" sz="1100" b="0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Arial"/>
            </a:rPr>
            <a:t>WARNING!  You may not be able to perform some normal Excel operations in this file. It may be protected against certain actions. </a:t>
          </a:r>
        </a:p>
      </xdr:txBody>
    </xdr:sp>
    <xdr:clientData/>
  </xdr:twoCellAnchor>
  <xdr:twoCellAnchor editAs="oneCell">
    <xdr:from>
      <xdr:col>0</xdr:col>
      <xdr:colOff>106098</xdr:colOff>
      <xdr:row>32</xdr:row>
      <xdr:rowOff>147646</xdr:rowOff>
    </xdr:from>
    <xdr:to>
      <xdr:col>1</xdr:col>
      <xdr:colOff>2047826</xdr:colOff>
      <xdr:row>35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98" y="5653096"/>
          <a:ext cx="2132228" cy="452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9525</xdr:rowOff>
        </xdr:from>
        <xdr:to>
          <xdr:col>4</xdr:col>
          <xdr:colOff>419100</xdr:colOff>
          <xdr:row>3</xdr:row>
          <xdr:rowOff>228600</xdr:rowOff>
        </xdr:to>
        <xdr:sp macro="" textlink="">
          <xdr:nvSpPr>
            <xdr:cNvPr id="332801" name="Check Box 1" hidden="1">
              <a:extLst>
                <a:ext uri="{63B3BB69-23CF-44E3-9099-C40C66FF867C}">
                  <a14:compatExt spid="_x0000_s332801"/>
                </a:ext>
                <a:ext uri="{FF2B5EF4-FFF2-40B4-BE49-F238E27FC236}">
                  <a16:creationId xmlns:a16="http://schemas.microsoft.com/office/drawing/2014/main" id="{00000000-0008-0000-0100-000001140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9525</xdr:rowOff>
        </xdr:from>
        <xdr:to>
          <xdr:col>4</xdr:col>
          <xdr:colOff>419100</xdr:colOff>
          <xdr:row>5</xdr:row>
          <xdr:rowOff>228600</xdr:rowOff>
        </xdr:to>
        <xdr:sp macro="" textlink="">
          <xdr:nvSpPr>
            <xdr:cNvPr id="332802" name="Check Box 2" hidden="1">
              <a:extLst>
                <a:ext uri="{63B3BB69-23CF-44E3-9099-C40C66FF867C}">
                  <a14:compatExt spid="_x0000_s332802"/>
                </a:ext>
                <a:ext uri="{FF2B5EF4-FFF2-40B4-BE49-F238E27FC236}">
                  <a16:creationId xmlns:a16="http://schemas.microsoft.com/office/drawing/2014/main" id="{00000000-0008-0000-0100-000002140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0</xdr:rowOff>
        </xdr:from>
        <xdr:to>
          <xdr:col>4</xdr:col>
          <xdr:colOff>419100</xdr:colOff>
          <xdr:row>7</xdr:row>
          <xdr:rowOff>219075</xdr:rowOff>
        </xdr:to>
        <xdr:sp macro="" textlink="">
          <xdr:nvSpPr>
            <xdr:cNvPr id="332803" name="Check Box 3" hidden="1">
              <a:extLst>
                <a:ext uri="{63B3BB69-23CF-44E3-9099-C40C66FF867C}">
                  <a14:compatExt spid="_x0000_s332803"/>
                </a:ext>
                <a:ext uri="{FF2B5EF4-FFF2-40B4-BE49-F238E27FC236}">
                  <a16:creationId xmlns:a16="http://schemas.microsoft.com/office/drawing/2014/main" id="{00000000-0008-0000-0100-000003140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AMT Training">
      <a:dk1>
        <a:srgbClr val="000000"/>
      </a:dk1>
      <a:lt1>
        <a:sysClr val="window" lastClr="FFFFFF"/>
      </a:lt1>
      <a:dk2>
        <a:srgbClr val="46484C"/>
      </a:dk2>
      <a:lt2>
        <a:srgbClr val="65686D"/>
      </a:lt2>
      <a:accent1>
        <a:srgbClr val="AFD7FF"/>
      </a:accent1>
      <a:accent2>
        <a:srgbClr val="007BEA"/>
      </a:accent2>
      <a:accent3>
        <a:srgbClr val="64E8C8"/>
      </a:accent3>
      <a:accent4>
        <a:srgbClr val="6DB9FF"/>
      </a:accent4>
      <a:accent5>
        <a:srgbClr val="C5D2D5"/>
      </a:accent5>
      <a:accent6>
        <a:srgbClr val="FFFFA0"/>
      </a:accent6>
      <a:hlink>
        <a:srgbClr val="00B050"/>
      </a:hlink>
      <a:folHlink>
        <a:srgbClr val="D2001E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2"/>
  <sheetViews>
    <sheetView showGridLines="0" topLeftCell="A34" zoomScaleNormal="100" workbookViewId="0">
      <selection activeCell="L10" sqref="L10"/>
    </sheetView>
  </sheetViews>
  <sheetFormatPr defaultColWidth="9.140625" defaultRowHeight="15" x14ac:dyDescent="0.25"/>
  <cols>
    <col min="1" max="1" width="2.42578125" style="3" customWidth="1"/>
    <col min="2" max="2" width="30.7109375" style="3" customWidth="1"/>
    <col min="3" max="3" width="13.42578125" style="3" customWidth="1"/>
    <col min="4" max="4" width="14.140625" style="3" customWidth="1"/>
    <col min="5" max="14" width="13.42578125" style="3" customWidth="1"/>
    <col min="15" max="15" width="13.140625" style="3" customWidth="1"/>
    <col min="16" max="16" width="12.7109375" style="3" customWidth="1"/>
    <col min="17" max="17" width="13.140625" style="3" customWidth="1"/>
    <col min="18" max="16384" width="9.140625" style="3"/>
  </cols>
  <sheetData>
    <row r="1" spans="1:15" ht="30" x14ac:dyDescent="0.45">
      <c r="A1" s="9" t="str">
        <f>CoName</f>
        <v>Company 1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9.5" thickBot="1" x14ac:dyDescent="0.35">
      <c r="A2" s="5" t="s">
        <v>130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.75" thickTop="1" x14ac:dyDescent="0.25"/>
    <row r="4" spans="1:15" ht="18.75" x14ac:dyDescent="0.25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customFormat="1" ht="12.75" x14ac:dyDescent="0.2"/>
    <row r="6" spans="1:15" customFormat="1" ht="12.75" x14ac:dyDescent="0.2">
      <c r="B6" s="15" t="s">
        <v>14</v>
      </c>
    </row>
    <row r="7" spans="1:15" customFormat="1" ht="12.75" x14ac:dyDescent="0.2">
      <c r="B7" s="15" t="s">
        <v>15</v>
      </c>
    </row>
    <row r="8" spans="1:15" customFormat="1" ht="12.75" x14ac:dyDescent="0.2">
      <c r="B8" s="15" t="s">
        <v>16</v>
      </c>
    </row>
    <row r="9" spans="1:15" customFormat="1" ht="12.75" x14ac:dyDescent="0.2">
      <c r="B9" s="15" t="s">
        <v>17</v>
      </c>
    </row>
    <row r="10" spans="1:15" customFormat="1" ht="12.75" x14ac:dyDescent="0.2">
      <c r="B10" s="15" t="s">
        <v>18</v>
      </c>
    </row>
    <row r="11" spans="1:15" customFormat="1" ht="12.75" x14ac:dyDescent="0.2">
      <c r="B11" s="15" t="s">
        <v>19</v>
      </c>
    </row>
    <row r="12" spans="1:15" customFormat="1" ht="12.75" x14ac:dyDescent="0.2"/>
    <row r="13" spans="1:15" customFormat="1" ht="12.75" x14ac:dyDescent="0.2"/>
    <row r="14" spans="1:15" customFormat="1" ht="12.75" x14ac:dyDescent="0.2"/>
    <row r="15" spans="1:15" customFormat="1" ht="12.75" x14ac:dyDescent="0.2"/>
    <row r="16" spans="1:15" customFormat="1" ht="12.75" x14ac:dyDescent="0.2"/>
    <row r="17" spans="1:15" ht="18.75" x14ac:dyDescent="0.25">
      <c r="A17" s="4" t="s">
        <v>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B19" t="s">
        <v>5</v>
      </c>
      <c r="C19" s="8" t="s">
        <v>124</v>
      </c>
    </row>
    <row r="20" spans="1:15" x14ac:dyDescent="0.25">
      <c r="B20" t="s">
        <v>6</v>
      </c>
      <c r="C20" s="36">
        <v>0</v>
      </c>
    </row>
    <row r="21" spans="1:15" x14ac:dyDescent="0.25">
      <c r="B21" t="s">
        <v>7</v>
      </c>
      <c r="C21" s="8" t="s">
        <v>13</v>
      </c>
    </row>
    <row r="22" spans="1:15" x14ac:dyDescent="0.25">
      <c r="B22" t="s">
        <v>8</v>
      </c>
      <c r="C22" s="8" t="s">
        <v>12</v>
      </c>
    </row>
    <row r="23" spans="1:15" x14ac:dyDescent="0.25">
      <c r="B23" t="s">
        <v>2</v>
      </c>
      <c r="C23" s="8" t="s">
        <v>2</v>
      </c>
    </row>
    <row r="24" spans="1:15" x14ac:dyDescent="0.25">
      <c r="B24" t="s">
        <v>9</v>
      </c>
      <c r="C24" s="8">
        <v>1</v>
      </c>
    </row>
    <row r="26" spans="1:15" ht="18.75" x14ac:dyDescent="0.25">
      <c r="A26" s="4" t="s">
        <v>10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32" spans="1:15" ht="18.75" x14ac:dyDescent="0.25">
      <c r="A32" s="4" t="s">
        <v>11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</sheetData>
  <conditionalFormatting sqref="B12:B14">
    <cfRule type="expression" dxfId="1" priority="1">
      <formula>$B12=#REF!</formula>
    </cfRule>
  </conditionalFormatting>
  <conditionalFormatting sqref="B7:B9">
    <cfRule type="expression" dxfId="0" priority="4">
      <formula>$B7=#REF!</formula>
    </cfRule>
  </conditionalFormatting>
  <pageMargins left="0.74803149606299213" right="0.74803149606299213" top="0.98425196850393704" bottom="0.98425196850393704" header="0.51181102362204722" footer="0.51181102362204722"/>
  <pageSetup paperSize="9" scale="63" fitToHeight="4" orientation="landscape" horizontalDpi="4294967292" r:id="rId1"/>
  <headerFooter alignWithMargins="0">
    <oddHeader>&amp;L&amp;F &amp;A</oddHeader>
    <oddFooter>&amp;L© Adkins Matchett &amp; Toy 2017&amp;R &amp;P of &amp;N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8"/>
  <sheetViews>
    <sheetView showGridLines="0" showRowColHeaders="0" zoomScaleNormal="100" workbookViewId="0"/>
  </sheetViews>
  <sheetFormatPr defaultRowHeight="12.75" x14ac:dyDescent="0.2"/>
  <cols>
    <col min="1" max="1" width="1.7109375" style="28" customWidth="1"/>
    <col min="2" max="2" width="3.7109375" style="28" customWidth="1"/>
    <col min="3" max="256" width="9.140625" style="28"/>
    <col min="257" max="257" width="1.7109375" style="28" customWidth="1"/>
    <col min="258" max="258" width="3.7109375" style="28" customWidth="1"/>
    <col min="259" max="512" width="9.140625" style="28"/>
    <col min="513" max="513" width="1.7109375" style="28" customWidth="1"/>
    <col min="514" max="514" width="3.7109375" style="28" customWidth="1"/>
    <col min="515" max="768" width="9.140625" style="28"/>
    <col min="769" max="769" width="1.7109375" style="28" customWidth="1"/>
    <col min="770" max="770" width="3.7109375" style="28" customWidth="1"/>
    <col min="771" max="1024" width="9.140625" style="28"/>
    <col min="1025" max="1025" width="1.7109375" style="28" customWidth="1"/>
    <col min="1026" max="1026" width="3.7109375" style="28" customWidth="1"/>
    <col min="1027" max="1280" width="9.140625" style="28"/>
    <col min="1281" max="1281" width="1.7109375" style="28" customWidth="1"/>
    <col min="1282" max="1282" width="3.7109375" style="28" customWidth="1"/>
    <col min="1283" max="1536" width="9.140625" style="28"/>
    <col min="1537" max="1537" width="1.7109375" style="28" customWidth="1"/>
    <col min="1538" max="1538" width="3.7109375" style="28" customWidth="1"/>
    <col min="1539" max="1792" width="9.140625" style="28"/>
    <col min="1793" max="1793" width="1.7109375" style="28" customWidth="1"/>
    <col min="1794" max="1794" width="3.7109375" style="28" customWidth="1"/>
    <col min="1795" max="2048" width="9.140625" style="28"/>
    <col min="2049" max="2049" width="1.7109375" style="28" customWidth="1"/>
    <col min="2050" max="2050" width="3.7109375" style="28" customWidth="1"/>
    <col min="2051" max="2304" width="9.140625" style="28"/>
    <col min="2305" max="2305" width="1.7109375" style="28" customWidth="1"/>
    <col min="2306" max="2306" width="3.7109375" style="28" customWidth="1"/>
    <col min="2307" max="2560" width="9.140625" style="28"/>
    <col min="2561" max="2561" width="1.7109375" style="28" customWidth="1"/>
    <col min="2562" max="2562" width="3.7109375" style="28" customWidth="1"/>
    <col min="2563" max="2816" width="9.140625" style="28"/>
    <col min="2817" max="2817" width="1.7109375" style="28" customWidth="1"/>
    <col min="2818" max="2818" width="3.7109375" style="28" customWidth="1"/>
    <col min="2819" max="3072" width="9.140625" style="28"/>
    <col min="3073" max="3073" width="1.7109375" style="28" customWidth="1"/>
    <col min="3074" max="3074" width="3.7109375" style="28" customWidth="1"/>
    <col min="3075" max="3328" width="9.140625" style="28"/>
    <col min="3329" max="3329" width="1.7109375" style="28" customWidth="1"/>
    <col min="3330" max="3330" width="3.7109375" style="28" customWidth="1"/>
    <col min="3331" max="3584" width="9.140625" style="28"/>
    <col min="3585" max="3585" width="1.7109375" style="28" customWidth="1"/>
    <col min="3586" max="3586" width="3.7109375" style="28" customWidth="1"/>
    <col min="3587" max="3840" width="9.140625" style="28"/>
    <col min="3841" max="3841" width="1.7109375" style="28" customWidth="1"/>
    <col min="3842" max="3842" width="3.7109375" style="28" customWidth="1"/>
    <col min="3843" max="4096" width="9.140625" style="28"/>
    <col min="4097" max="4097" width="1.7109375" style="28" customWidth="1"/>
    <col min="4098" max="4098" width="3.7109375" style="28" customWidth="1"/>
    <col min="4099" max="4352" width="9.140625" style="28"/>
    <col min="4353" max="4353" width="1.7109375" style="28" customWidth="1"/>
    <col min="4354" max="4354" width="3.7109375" style="28" customWidth="1"/>
    <col min="4355" max="4608" width="9.140625" style="28"/>
    <col min="4609" max="4609" width="1.7109375" style="28" customWidth="1"/>
    <col min="4610" max="4610" width="3.7109375" style="28" customWidth="1"/>
    <col min="4611" max="4864" width="9.140625" style="28"/>
    <col min="4865" max="4865" width="1.7109375" style="28" customWidth="1"/>
    <col min="4866" max="4866" width="3.7109375" style="28" customWidth="1"/>
    <col min="4867" max="5120" width="9.140625" style="28"/>
    <col min="5121" max="5121" width="1.7109375" style="28" customWidth="1"/>
    <col min="5122" max="5122" width="3.7109375" style="28" customWidth="1"/>
    <col min="5123" max="5376" width="9.140625" style="28"/>
    <col min="5377" max="5377" width="1.7109375" style="28" customWidth="1"/>
    <col min="5378" max="5378" width="3.7109375" style="28" customWidth="1"/>
    <col min="5379" max="5632" width="9.140625" style="28"/>
    <col min="5633" max="5633" width="1.7109375" style="28" customWidth="1"/>
    <col min="5634" max="5634" width="3.7109375" style="28" customWidth="1"/>
    <col min="5635" max="5888" width="9.140625" style="28"/>
    <col min="5889" max="5889" width="1.7109375" style="28" customWidth="1"/>
    <col min="5890" max="5890" width="3.7109375" style="28" customWidth="1"/>
    <col min="5891" max="6144" width="9.140625" style="28"/>
    <col min="6145" max="6145" width="1.7109375" style="28" customWidth="1"/>
    <col min="6146" max="6146" width="3.7109375" style="28" customWidth="1"/>
    <col min="6147" max="6400" width="9.140625" style="28"/>
    <col min="6401" max="6401" width="1.7109375" style="28" customWidth="1"/>
    <col min="6402" max="6402" width="3.7109375" style="28" customWidth="1"/>
    <col min="6403" max="6656" width="9.140625" style="28"/>
    <col min="6657" max="6657" width="1.7109375" style="28" customWidth="1"/>
    <col min="6658" max="6658" width="3.7109375" style="28" customWidth="1"/>
    <col min="6659" max="6912" width="9.140625" style="28"/>
    <col min="6913" max="6913" width="1.7109375" style="28" customWidth="1"/>
    <col min="6914" max="6914" width="3.7109375" style="28" customWidth="1"/>
    <col min="6915" max="7168" width="9.140625" style="28"/>
    <col min="7169" max="7169" width="1.7109375" style="28" customWidth="1"/>
    <col min="7170" max="7170" width="3.7109375" style="28" customWidth="1"/>
    <col min="7171" max="7424" width="9.140625" style="28"/>
    <col min="7425" max="7425" width="1.7109375" style="28" customWidth="1"/>
    <col min="7426" max="7426" width="3.7109375" style="28" customWidth="1"/>
    <col min="7427" max="7680" width="9.140625" style="28"/>
    <col min="7681" max="7681" width="1.7109375" style="28" customWidth="1"/>
    <col min="7682" max="7682" width="3.7109375" style="28" customWidth="1"/>
    <col min="7683" max="7936" width="9.140625" style="28"/>
    <col min="7937" max="7937" width="1.7109375" style="28" customWidth="1"/>
    <col min="7938" max="7938" width="3.7109375" style="28" customWidth="1"/>
    <col min="7939" max="8192" width="9.140625" style="28"/>
    <col min="8193" max="8193" width="1.7109375" style="28" customWidth="1"/>
    <col min="8194" max="8194" width="3.7109375" style="28" customWidth="1"/>
    <col min="8195" max="8448" width="9.140625" style="28"/>
    <col min="8449" max="8449" width="1.7109375" style="28" customWidth="1"/>
    <col min="8450" max="8450" width="3.7109375" style="28" customWidth="1"/>
    <col min="8451" max="8704" width="9.140625" style="28"/>
    <col min="8705" max="8705" width="1.7109375" style="28" customWidth="1"/>
    <col min="8706" max="8706" width="3.7109375" style="28" customWidth="1"/>
    <col min="8707" max="8960" width="9.140625" style="28"/>
    <col min="8961" max="8961" width="1.7109375" style="28" customWidth="1"/>
    <col min="8962" max="8962" width="3.7109375" style="28" customWidth="1"/>
    <col min="8963" max="9216" width="9.140625" style="28"/>
    <col min="9217" max="9217" width="1.7109375" style="28" customWidth="1"/>
    <col min="9218" max="9218" width="3.7109375" style="28" customWidth="1"/>
    <col min="9219" max="9472" width="9.140625" style="28"/>
    <col min="9473" max="9473" width="1.7109375" style="28" customWidth="1"/>
    <col min="9474" max="9474" width="3.7109375" style="28" customWidth="1"/>
    <col min="9475" max="9728" width="9.140625" style="28"/>
    <col min="9729" max="9729" width="1.7109375" style="28" customWidth="1"/>
    <col min="9730" max="9730" width="3.7109375" style="28" customWidth="1"/>
    <col min="9731" max="9984" width="9.140625" style="28"/>
    <col min="9985" max="9985" width="1.7109375" style="28" customWidth="1"/>
    <col min="9986" max="9986" width="3.7109375" style="28" customWidth="1"/>
    <col min="9987" max="10240" width="9.140625" style="28"/>
    <col min="10241" max="10241" width="1.7109375" style="28" customWidth="1"/>
    <col min="10242" max="10242" width="3.7109375" style="28" customWidth="1"/>
    <col min="10243" max="10496" width="9.140625" style="28"/>
    <col min="10497" max="10497" width="1.7109375" style="28" customWidth="1"/>
    <col min="10498" max="10498" width="3.7109375" style="28" customWidth="1"/>
    <col min="10499" max="10752" width="9.140625" style="28"/>
    <col min="10753" max="10753" width="1.7109375" style="28" customWidth="1"/>
    <col min="10754" max="10754" width="3.7109375" style="28" customWidth="1"/>
    <col min="10755" max="11008" width="9.140625" style="28"/>
    <col min="11009" max="11009" width="1.7109375" style="28" customWidth="1"/>
    <col min="11010" max="11010" width="3.7109375" style="28" customWidth="1"/>
    <col min="11011" max="11264" width="9.140625" style="28"/>
    <col min="11265" max="11265" width="1.7109375" style="28" customWidth="1"/>
    <col min="11266" max="11266" width="3.7109375" style="28" customWidth="1"/>
    <col min="11267" max="11520" width="9.140625" style="28"/>
    <col min="11521" max="11521" width="1.7109375" style="28" customWidth="1"/>
    <col min="11522" max="11522" width="3.7109375" style="28" customWidth="1"/>
    <col min="11523" max="11776" width="9.140625" style="28"/>
    <col min="11777" max="11777" width="1.7109375" style="28" customWidth="1"/>
    <col min="11778" max="11778" width="3.7109375" style="28" customWidth="1"/>
    <col min="11779" max="12032" width="9.140625" style="28"/>
    <col min="12033" max="12033" width="1.7109375" style="28" customWidth="1"/>
    <col min="12034" max="12034" width="3.7109375" style="28" customWidth="1"/>
    <col min="12035" max="12288" width="9.140625" style="28"/>
    <col min="12289" max="12289" width="1.7109375" style="28" customWidth="1"/>
    <col min="12290" max="12290" width="3.7109375" style="28" customWidth="1"/>
    <col min="12291" max="12544" width="9.140625" style="28"/>
    <col min="12545" max="12545" width="1.7109375" style="28" customWidth="1"/>
    <col min="12546" max="12546" width="3.7109375" style="28" customWidth="1"/>
    <col min="12547" max="12800" width="9.140625" style="28"/>
    <col min="12801" max="12801" width="1.7109375" style="28" customWidth="1"/>
    <col min="12802" max="12802" width="3.7109375" style="28" customWidth="1"/>
    <col min="12803" max="13056" width="9.140625" style="28"/>
    <col min="13057" max="13057" width="1.7109375" style="28" customWidth="1"/>
    <col min="13058" max="13058" width="3.7109375" style="28" customWidth="1"/>
    <col min="13059" max="13312" width="9.140625" style="28"/>
    <col min="13313" max="13313" width="1.7109375" style="28" customWidth="1"/>
    <col min="13314" max="13314" width="3.7109375" style="28" customWidth="1"/>
    <col min="13315" max="13568" width="9.140625" style="28"/>
    <col min="13569" max="13569" width="1.7109375" style="28" customWidth="1"/>
    <col min="13570" max="13570" width="3.7109375" style="28" customWidth="1"/>
    <col min="13571" max="13824" width="9.140625" style="28"/>
    <col min="13825" max="13825" width="1.7109375" style="28" customWidth="1"/>
    <col min="13826" max="13826" width="3.7109375" style="28" customWidth="1"/>
    <col min="13827" max="14080" width="9.140625" style="28"/>
    <col min="14081" max="14081" width="1.7109375" style="28" customWidth="1"/>
    <col min="14082" max="14082" width="3.7109375" style="28" customWidth="1"/>
    <col min="14083" max="14336" width="9.140625" style="28"/>
    <col min="14337" max="14337" width="1.7109375" style="28" customWidth="1"/>
    <col min="14338" max="14338" width="3.7109375" style="28" customWidth="1"/>
    <col min="14339" max="14592" width="9.140625" style="28"/>
    <col min="14593" max="14593" width="1.7109375" style="28" customWidth="1"/>
    <col min="14594" max="14594" width="3.7109375" style="28" customWidth="1"/>
    <col min="14595" max="14848" width="9.140625" style="28"/>
    <col min="14849" max="14849" width="1.7109375" style="28" customWidth="1"/>
    <col min="14850" max="14850" width="3.7109375" style="28" customWidth="1"/>
    <col min="14851" max="15104" width="9.140625" style="28"/>
    <col min="15105" max="15105" width="1.7109375" style="28" customWidth="1"/>
    <col min="15106" max="15106" width="3.7109375" style="28" customWidth="1"/>
    <col min="15107" max="15360" width="9.140625" style="28"/>
    <col min="15361" max="15361" width="1.7109375" style="28" customWidth="1"/>
    <col min="15362" max="15362" width="3.7109375" style="28" customWidth="1"/>
    <col min="15363" max="15616" width="9.140625" style="28"/>
    <col min="15617" max="15617" width="1.7109375" style="28" customWidth="1"/>
    <col min="15618" max="15618" width="3.7109375" style="28" customWidth="1"/>
    <col min="15619" max="15872" width="9.140625" style="28"/>
    <col min="15873" max="15873" width="1.7109375" style="28" customWidth="1"/>
    <col min="15874" max="15874" width="3.7109375" style="28" customWidth="1"/>
    <col min="15875" max="16128" width="9.140625" style="28"/>
    <col min="16129" max="16129" width="1.7109375" style="28" customWidth="1"/>
    <col min="16130" max="16130" width="3.7109375" style="28" customWidth="1"/>
    <col min="16131" max="16384" width="9.140625" style="28"/>
  </cols>
  <sheetData>
    <row r="2" spans="2:13" ht="31.5" x14ac:dyDescent="0.6">
      <c r="B2" s="27" t="s">
        <v>125</v>
      </c>
    </row>
    <row r="4" spans="2:13" ht="20.25" x14ac:dyDescent="0.3">
      <c r="C4" s="29" t="s">
        <v>126</v>
      </c>
    </row>
    <row r="6" spans="2:13" ht="20.25" x14ac:dyDescent="0.3">
      <c r="C6" s="29" t="s">
        <v>127</v>
      </c>
      <c r="M6" s="30"/>
    </row>
    <row r="7" spans="2:13" ht="20.25" x14ac:dyDescent="0.3">
      <c r="C7" s="29"/>
      <c r="M7" s="31"/>
    </row>
    <row r="8" spans="2:13" ht="20.25" x14ac:dyDescent="0.3">
      <c r="C8" s="29" t="s">
        <v>128</v>
      </c>
    </row>
  </sheetData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2801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9525</xdr:rowOff>
                  </from>
                  <to>
                    <xdr:col>4</xdr:col>
                    <xdr:colOff>419100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02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9525</xdr:rowOff>
                  </from>
                  <to>
                    <xdr:col>4</xdr:col>
                    <xdr:colOff>419100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03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0</xdr:rowOff>
                  </from>
                  <to>
                    <xdr:col>4</xdr:col>
                    <xdr:colOff>419100</xdr:colOff>
                    <xdr:row>7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8"/>
  <sheetViews>
    <sheetView showGridLines="0" zoomScaleNormal="100" workbookViewId="0"/>
  </sheetViews>
  <sheetFormatPr defaultRowHeight="12.75" x14ac:dyDescent="0.2"/>
  <cols>
    <col min="1" max="1" width="1.7109375" style="14" customWidth="1"/>
    <col min="2" max="2" width="40.7109375" style="14" customWidth="1"/>
    <col min="3" max="14" width="11.7109375" style="14" customWidth="1"/>
    <col min="15" max="256" width="8.85546875" style="14"/>
    <col min="257" max="257" width="1.7109375" style="14" customWidth="1"/>
    <col min="258" max="258" width="40.7109375" style="14" customWidth="1"/>
    <col min="259" max="270" width="11.7109375" style="14" customWidth="1"/>
    <col min="271" max="512" width="8.85546875" style="14"/>
    <col min="513" max="513" width="1.7109375" style="14" customWidth="1"/>
    <col min="514" max="514" width="40.7109375" style="14" customWidth="1"/>
    <col min="515" max="526" width="11.7109375" style="14" customWidth="1"/>
    <col min="527" max="768" width="8.85546875" style="14"/>
    <col min="769" max="769" width="1.7109375" style="14" customWidth="1"/>
    <col min="770" max="770" width="40.7109375" style="14" customWidth="1"/>
    <col min="771" max="782" width="11.7109375" style="14" customWidth="1"/>
    <col min="783" max="1024" width="8.85546875" style="14"/>
    <col min="1025" max="1025" width="1.7109375" style="14" customWidth="1"/>
    <col min="1026" max="1026" width="40.7109375" style="14" customWidth="1"/>
    <col min="1027" max="1038" width="11.7109375" style="14" customWidth="1"/>
    <col min="1039" max="1280" width="8.85546875" style="14"/>
    <col min="1281" max="1281" width="1.7109375" style="14" customWidth="1"/>
    <col min="1282" max="1282" width="40.7109375" style="14" customWidth="1"/>
    <col min="1283" max="1294" width="11.7109375" style="14" customWidth="1"/>
    <col min="1295" max="1536" width="8.85546875" style="14"/>
    <col min="1537" max="1537" width="1.7109375" style="14" customWidth="1"/>
    <col min="1538" max="1538" width="40.7109375" style="14" customWidth="1"/>
    <col min="1539" max="1550" width="11.7109375" style="14" customWidth="1"/>
    <col min="1551" max="1792" width="8.85546875" style="14"/>
    <col min="1793" max="1793" width="1.7109375" style="14" customWidth="1"/>
    <col min="1794" max="1794" width="40.7109375" style="14" customWidth="1"/>
    <col min="1795" max="1806" width="11.7109375" style="14" customWidth="1"/>
    <col min="1807" max="2048" width="8.85546875" style="14"/>
    <col min="2049" max="2049" width="1.7109375" style="14" customWidth="1"/>
    <col min="2050" max="2050" width="40.7109375" style="14" customWidth="1"/>
    <col min="2051" max="2062" width="11.7109375" style="14" customWidth="1"/>
    <col min="2063" max="2304" width="8.85546875" style="14"/>
    <col min="2305" max="2305" width="1.7109375" style="14" customWidth="1"/>
    <col min="2306" max="2306" width="40.7109375" style="14" customWidth="1"/>
    <col min="2307" max="2318" width="11.7109375" style="14" customWidth="1"/>
    <col min="2319" max="2560" width="8.85546875" style="14"/>
    <col min="2561" max="2561" width="1.7109375" style="14" customWidth="1"/>
    <col min="2562" max="2562" width="40.7109375" style="14" customWidth="1"/>
    <col min="2563" max="2574" width="11.7109375" style="14" customWidth="1"/>
    <col min="2575" max="2816" width="8.85546875" style="14"/>
    <col min="2817" max="2817" width="1.7109375" style="14" customWidth="1"/>
    <col min="2818" max="2818" width="40.7109375" style="14" customWidth="1"/>
    <col min="2819" max="2830" width="11.7109375" style="14" customWidth="1"/>
    <col min="2831" max="3072" width="8.85546875" style="14"/>
    <col min="3073" max="3073" width="1.7109375" style="14" customWidth="1"/>
    <col min="3074" max="3074" width="40.7109375" style="14" customWidth="1"/>
    <col min="3075" max="3086" width="11.7109375" style="14" customWidth="1"/>
    <col min="3087" max="3328" width="8.85546875" style="14"/>
    <col min="3329" max="3329" width="1.7109375" style="14" customWidth="1"/>
    <col min="3330" max="3330" width="40.7109375" style="14" customWidth="1"/>
    <col min="3331" max="3342" width="11.7109375" style="14" customWidth="1"/>
    <col min="3343" max="3584" width="8.85546875" style="14"/>
    <col min="3585" max="3585" width="1.7109375" style="14" customWidth="1"/>
    <col min="3586" max="3586" width="40.7109375" style="14" customWidth="1"/>
    <col min="3587" max="3598" width="11.7109375" style="14" customWidth="1"/>
    <col min="3599" max="3840" width="8.85546875" style="14"/>
    <col min="3841" max="3841" width="1.7109375" style="14" customWidth="1"/>
    <col min="3842" max="3842" width="40.7109375" style="14" customWidth="1"/>
    <col min="3843" max="3854" width="11.7109375" style="14" customWidth="1"/>
    <col min="3855" max="4096" width="8.85546875" style="14"/>
    <col min="4097" max="4097" width="1.7109375" style="14" customWidth="1"/>
    <col min="4098" max="4098" width="40.7109375" style="14" customWidth="1"/>
    <col min="4099" max="4110" width="11.7109375" style="14" customWidth="1"/>
    <col min="4111" max="4352" width="8.85546875" style="14"/>
    <col min="4353" max="4353" width="1.7109375" style="14" customWidth="1"/>
    <col min="4354" max="4354" width="40.7109375" style="14" customWidth="1"/>
    <col min="4355" max="4366" width="11.7109375" style="14" customWidth="1"/>
    <col min="4367" max="4608" width="8.85546875" style="14"/>
    <col min="4609" max="4609" width="1.7109375" style="14" customWidth="1"/>
    <col min="4610" max="4610" width="40.7109375" style="14" customWidth="1"/>
    <col min="4611" max="4622" width="11.7109375" style="14" customWidth="1"/>
    <col min="4623" max="4864" width="8.85546875" style="14"/>
    <col min="4865" max="4865" width="1.7109375" style="14" customWidth="1"/>
    <col min="4866" max="4866" width="40.7109375" style="14" customWidth="1"/>
    <col min="4867" max="4878" width="11.7109375" style="14" customWidth="1"/>
    <col min="4879" max="5120" width="8.85546875" style="14"/>
    <col min="5121" max="5121" width="1.7109375" style="14" customWidth="1"/>
    <col min="5122" max="5122" width="40.7109375" style="14" customWidth="1"/>
    <col min="5123" max="5134" width="11.7109375" style="14" customWidth="1"/>
    <col min="5135" max="5376" width="8.85546875" style="14"/>
    <col min="5377" max="5377" width="1.7109375" style="14" customWidth="1"/>
    <col min="5378" max="5378" width="40.7109375" style="14" customWidth="1"/>
    <col min="5379" max="5390" width="11.7109375" style="14" customWidth="1"/>
    <col min="5391" max="5632" width="8.85546875" style="14"/>
    <col min="5633" max="5633" width="1.7109375" style="14" customWidth="1"/>
    <col min="5634" max="5634" width="40.7109375" style="14" customWidth="1"/>
    <col min="5635" max="5646" width="11.7109375" style="14" customWidth="1"/>
    <col min="5647" max="5888" width="8.85546875" style="14"/>
    <col min="5889" max="5889" width="1.7109375" style="14" customWidth="1"/>
    <col min="5890" max="5890" width="40.7109375" style="14" customWidth="1"/>
    <col min="5891" max="5902" width="11.7109375" style="14" customWidth="1"/>
    <col min="5903" max="6144" width="8.85546875" style="14"/>
    <col min="6145" max="6145" width="1.7109375" style="14" customWidth="1"/>
    <col min="6146" max="6146" width="40.7109375" style="14" customWidth="1"/>
    <col min="6147" max="6158" width="11.7109375" style="14" customWidth="1"/>
    <col min="6159" max="6400" width="8.85546875" style="14"/>
    <col min="6401" max="6401" width="1.7109375" style="14" customWidth="1"/>
    <col min="6402" max="6402" width="40.7109375" style="14" customWidth="1"/>
    <col min="6403" max="6414" width="11.7109375" style="14" customWidth="1"/>
    <col min="6415" max="6656" width="8.85546875" style="14"/>
    <col min="6657" max="6657" width="1.7109375" style="14" customWidth="1"/>
    <col min="6658" max="6658" width="40.7109375" style="14" customWidth="1"/>
    <col min="6659" max="6670" width="11.7109375" style="14" customWidth="1"/>
    <col min="6671" max="6912" width="8.85546875" style="14"/>
    <col min="6913" max="6913" width="1.7109375" style="14" customWidth="1"/>
    <col min="6914" max="6914" width="40.7109375" style="14" customWidth="1"/>
    <col min="6915" max="6926" width="11.7109375" style="14" customWidth="1"/>
    <col min="6927" max="7168" width="8.85546875" style="14"/>
    <col min="7169" max="7169" width="1.7109375" style="14" customWidth="1"/>
    <col min="7170" max="7170" width="40.7109375" style="14" customWidth="1"/>
    <col min="7171" max="7182" width="11.7109375" style="14" customWidth="1"/>
    <col min="7183" max="7424" width="8.85546875" style="14"/>
    <col min="7425" max="7425" width="1.7109375" style="14" customWidth="1"/>
    <col min="7426" max="7426" width="40.7109375" style="14" customWidth="1"/>
    <col min="7427" max="7438" width="11.7109375" style="14" customWidth="1"/>
    <col min="7439" max="7680" width="8.85546875" style="14"/>
    <col min="7681" max="7681" width="1.7109375" style="14" customWidth="1"/>
    <col min="7682" max="7682" width="40.7109375" style="14" customWidth="1"/>
    <col min="7683" max="7694" width="11.7109375" style="14" customWidth="1"/>
    <col min="7695" max="7936" width="8.85546875" style="14"/>
    <col min="7937" max="7937" width="1.7109375" style="14" customWidth="1"/>
    <col min="7938" max="7938" width="40.7109375" style="14" customWidth="1"/>
    <col min="7939" max="7950" width="11.7109375" style="14" customWidth="1"/>
    <col min="7951" max="8192" width="8.85546875" style="14"/>
    <col min="8193" max="8193" width="1.7109375" style="14" customWidth="1"/>
    <col min="8194" max="8194" width="40.7109375" style="14" customWidth="1"/>
    <col min="8195" max="8206" width="11.7109375" style="14" customWidth="1"/>
    <col min="8207" max="8448" width="8.85546875" style="14"/>
    <col min="8449" max="8449" width="1.7109375" style="14" customWidth="1"/>
    <col min="8450" max="8450" width="40.7109375" style="14" customWidth="1"/>
    <col min="8451" max="8462" width="11.7109375" style="14" customWidth="1"/>
    <col min="8463" max="8704" width="8.85546875" style="14"/>
    <col min="8705" max="8705" width="1.7109375" style="14" customWidth="1"/>
    <col min="8706" max="8706" width="40.7109375" style="14" customWidth="1"/>
    <col min="8707" max="8718" width="11.7109375" style="14" customWidth="1"/>
    <col min="8719" max="8960" width="8.85546875" style="14"/>
    <col min="8961" max="8961" width="1.7109375" style="14" customWidth="1"/>
    <col min="8962" max="8962" width="40.7109375" style="14" customWidth="1"/>
    <col min="8963" max="8974" width="11.7109375" style="14" customWidth="1"/>
    <col min="8975" max="9216" width="8.85546875" style="14"/>
    <col min="9217" max="9217" width="1.7109375" style="14" customWidth="1"/>
    <col min="9218" max="9218" width="40.7109375" style="14" customWidth="1"/>
    <col min="9219" max="9230" width="11.7109375" style="14" customWidth="1"/>
    <col min="9231" max="9472" width="8.85546875" style="14"/>
    <col min="9473" max="9473" width="1.7109375" style="14" customWidth="1"/>
    <col min="9474" max="9474" width="40.7109375" style="14" customWidth="1"/>
    <col min="9475" max="9486" width="11.7109375" style="14" customWidth="1"/>
    <col min="9487" max="9728" width="8.85546875" style="14"/>
    <col min="9729" max="9729" width="1.7109375" style="14" customWidth="1"/>
    <col min="9730" max="9730" width="40.7109375" style="14" customWidth="1"/>
    <col min="9731" max="9742" width="11.7109375" style="14" customWidth="1"/>
    <col min="9743" max="9984" width="8.85546875" style="14"/>
    <col min="9985" max="9985" width="1.7109375" style="14" customWidth="1"/>
    <col min="9986" max="9986" width="40.7109375" style="14" customWidth="1"/>
    <col min="9987" max="9998" width="11.7109375" style="14" customWidth="1"/>
    <col min="9999" max="10240" width="8.85546875" style="14"/>
    <col min="10241" max="10241" width="1.7109375" style="14" customWidth="1"/>
    <col min="10242" max="10242" width="40.7109375" style="14" customWidth="1"/>
    <col min="10243" max="10254" width="11.7109375" style="14" customWidth="1"/>
    <col min="10255" max="10496" width="8.85546875" style="14"/>
    <col min="10497" max="10497" width="1.7109375" style="14" customWidth="1"/>
    <col min="10498" max="10498" width="40.7109375" style="14" customWidth="1"/>
    <col min="10499" max="10510" width="11.7109375" style="14" customWidth="1"/>
    <col min="10511" max="10752" width="8.85546875" style="14"/>
    <col min="10753" max="10753" width="1.7109375" style="14" customWidth="1"/>
    <col min="10754" max="10754" width="40.7109375" style="14" customWidth="1"/>
    <col min="10755" max="10766" width="11.7109375" style="14" customWidth="1"/>
    <col min="10767" max="11008" width="8.85546875" style="14"/>
    <col min="11009" max="11009" width="1.7109375" style="14" customWidth="1"/>
    <col min="11010" max="11010" width="40.7109375" style="14" customWidth="1"/>
    <col min="11011" max="11022" width="11.7109375" style="14" customWidth="1"/>
    <col min="11023" max="11264" width="8.85546875" style="14"/>
    <col min="11265" max="11265" width="1.7109375" style="14" customWidth="1"/>
    <col min="11266" max="11266" width="40.7109375" style="14" customWidth="1"/>
    <col min="11267" max="11278" width="11.7109375" style="14" customWidth="1"/>
    <col min="11279" max="11520" width="8.85546875" style="14"/>
    <col min="11521" max="11521" width="1.7109375" style="14" customWidth="1"/>
    <col min="11522" max="11522" width="40.7109375" style="14" customWidth="1"/>
    <col min="11523" max="11534" width="11.7109375" style="14" customWidth="1"/>
    <col min="11535" max="11776" width="8.85546875" style="14"/>
    <col min="11777" max="11777" width="1.7109375" style="14" customWidth="1"/>
    <col min="11778" max="11778" width="40.7109375" style="14" customWidth="1"/>
    <col min="11779" max="11790" width="11.7109375" style="14" customWidth="1"/>
    <col min="11791" max="12032" width="8.85546875" style="14"/>
    <col min="12033" max="12033" width="1.7109375" style="14" customWidth="1"/>
    <col min="12034" max="12034" width="40.7109375" style="14" customWidth="1"/>
    <col min="12035" max="12046" width="11.7109375" style="14" customWidth="1"/>
    <col min="12047" max="12288" width="8.85546875" style="14"/>
    <col min="12289" max="12289" width="1.7109375" style="14" customWidth="1"/>
    <col min="12290" max="12290" width="40.7109375" style="14" customWidth="1"/>
    <col min="12291" max="12302" width="11.7109375" style="14" customWidth="1"/>
    <col min="12303" max="12544" width="8.85546875" style="14"/>
    <col min="12545" max="12545" width="1.7109375" style="14" customWidth="1"/>
    <col min="12546" max="12546" width="40.7109375" style="14" customWidth="1"/>
    <col min="12547" max="12558" width="11.7109375" style="14" customWidth="1"/>
    <col min="12559" max="12800" width="8.85546875" style="14"/>
    <col min="12801" max="12801" width="1.7109375" style="14" customWidth="1"/>
    <col min="12802" max="12802" width="40.7109375" style="14" customWidth="1"/>
    <col min="12803" max="12814" width="11.7109375" style="14" customWidth="1"/>
    <col min="12815" max="13056" width="8.85546875" style="14"/>
    <col min="13057" max="13057" width="1.7109375" style="14" customWidth="1"/>
    <col min="13058" max="13058" width="40.7109375" style="14" customWidth="1"/>
    <col min="13059" max="13070" width="11.7109375" style="14" customWidth="1"/>
    <col min="13071" max="13312" width="8.85546875" style="14"/>
    <col min="13313" max="13313" width="1.7109375" style="14" customWidth="1"/>
    <col min="13314" max="13314" width="40.7109375" style="14" customWidth="1"/>
    <col min="13315" max="13326" width="11.7109375" style="14" customWidth="1"/>
    <col min="13327" max="13568" width="8.85546875" style="14"/>
    <col min="13569" max="13569" width="1.7109375" style="14" customWidth="1"/>
    <col min="13570" max="13570" width="40.7109375" style="14" customWidth="1"/>
    <col min="13571" max="13582" width="11.7109375" style="14" customWidth="1"/>
    <col min="13583" max="13824" width="8.85546875" style="14"/>
    <col min="13825" max="13825" width="1.7109375" style="14" customWidth="1"/>
    <col min="13826" max="13826" width="40.7109375" style="14" customWidth="1"/>
    <col min="13827" max="13838" width="11.7109375" style="14" customWidth="1"/>
    <col min="13839" max="14080" width="8.85546875" style="14"/>
    <col min="14081" max="14081" width="1.7109375" style="14" customWidth="1"/>
    <col min="14082" max="14082" width="40.7109375" style="14" customWidth="1"/>
    <col min="14083" max="14094" width="11.7109375" style="14" customWidth="1"/>
    <col min="14095" max="14336" width="8.85546875" style="14"/>
    <col min="14337" max="14337" width="1.7109375" style="14" customWidth="1"/>
    <col min="14338" max="14338" width="40.7109375" style="14" customWidth="1"/>
    <col min="14339" max="14350" width="11.7109375" style="14" customWidth="1"/>
    <col min="14351" max="14592" width="8.85546875" style="14"/>
    <col min="14593" max="14593" width="1.7109375" style="14" customWidth="1"/>
    <col min="14594" max="14594" width="40.7109375" style="14" customWidth="1"/>
    <col min="14595" max="14606" width="11.7109375" style="14" customWidth="1"/>
    <col min="14607" max="14848" width="8.85546875" style="14"/>
    <col min="14849" max="14849" width="1.7109375" style="14" customWidth="1"/>
    <col min="14850" max="14850" width="40.7109375" style="14" customWidth="1"/>
    <col min="14851" max="14862" width="11.7109375" style="14" customWidth="1"/>
    <col min="14863" max="15104" width="8.85546875" style="14"/>
    <col min="15105" max="15105" width="1.7109375" style="14" customWidth="1"/>
    <col min="15106" max="15106" width="40.7109375" style="14" customWidth="1"/>
    <col min="15107" max="15118" width="11.7109375" style="14" customWidth="1"/>
    <col min="15119" max="15360" width="8.85546875" style="14"/>
    <col min="15361" max="15361" width="1.7109375" style="14" customWidth="1"/>
    <col min="15362" max="15362" width="40.7109375" style="14" customWidth="1"/>
    <col min="15363" max="15374" width="11.7109375" style="14" customWidth="1"/>
    <col min="15375" max="15616" width="8.85546875" style="14"/>
    <col min="15617" max="15617" width="1.7109375" style="14" customWidth="1"/>
    <col min="15618" max="15618" width="40.7109375" style="14" customWidth="1"/>
    <col min="15619" max="15630" width="11.7109375" style="14" customWidth="1"/>
    <col min="15631" max="15872" width="8.85546875" style="14"/>
    <col min="15873" max="15873" width="1.7109375" style="14" customWidth="1"/>
    <col min="15874" max="15874" width="40.7109375" style="14" customWidth="1"/>
    <col min="15875" max="15886" width="11.7109375" style="14" customWidth="1"/>
    <col min="15887" max="16128" width="8.85546875" style="14"/>
    <col min="16129" max="16129" width="1.7109375" style="14" customWidth="1"/>
    <col min="16130" max="16130" width="40.7109375" style="14" customWidth="1"/>
    <col min="16131" max="16142" width="11.7109375" style="14" customWidth="1"/>
    <col min="16143" max="16384" width="8.85546875" style="14"/>
  </cols>
  <sheetData>
    <row r="1" spans="1:11" ht="30" x14ac:dyDescent="0.45">
      <c r="A1" s="9" t="str">
        <f>CoName</f>
        <v>Company 1</v>
      </c>
      <c r="B1" s="10"/>
      <c r="C1" s="11" t="s">
        <v>0</v>
      </c>
      <c r="D1" s="11" t="s">
        <v>0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1"/>
      <c r="K1" s="11"/>
    </row>
    <row r="2" spans="1:11" ht="19.5" thickBot="1" x14ac:dyDescent="0.35">
      <c r="A2" s="5" t="s">
        <v>20</v>
      </c>
      <c r="B2" s="12"/>
      <c r="C2" s="37">
        <f>D2-1</f>
        <v>-1</v>
      </c>
      <c r="D2" s="37">
        <f>Cover!C20</f>
        <v>0</v>
      </c>
      <c r="E2" s="37">
        <f>D2+1</f>
        <v>1</v>
      </c>
      <c r="F2" s="37">
        <f t="shared" ref="F2:I2" si="0">E2+1</f>
        <v>2</v>
      </c>
      <c r="G2" s="37">
        <f t="shared" si="0"/>
        <v>3</v>
      </c>
      <c r="H2" s="37">
        <f t="shared" si="0"/>
        <v>4</v>
      </c>
      <c r="I2" s="37">
        <f t="shared" si="0"/>
        <v>5</v>
      </c>
      <c r="J2" s="13"/>
      <c r="K2" s="13"/>
    </row>
    <row r="3" spans="1:11" ht="15.75" thickTop="1" x14ac:dyDescent="0.25">
      <c r="A3" s="23" t="s">
        <v>21</v>
      </c>
    </row>
    <row r="4" spans="1:11" x14ac:dyDescent="0.2">
      <c r="B4" s="14" t="s">
        <v>22</v>
      </c>
      <c r="C4" s="17">
        <f>+C8/IncStat!C16</f>
        <v>6.0959319975713418E-2</v>
      </c>
      <c r="D4" s="17">
        <f>+D8/IncStat!D16</f>
        <v>5.8887088060507832E-2</v>
      </c>
      <c r="E4" s="24">
        <v>5.8000000000000003E-2</v>
      </c>
      <c r="F4" s="24">
        <v>5.8000000000000003E-2</v>
      </c>
      <c r="G4" s="24">
        <v>5.8000000000000003E-2</v>
      </c>
      <c r="H4" s="24">
        <v>5.8000000000000003E-2</v>
      </c>
      <c r="I4" s="24">
        <v>5.8000000000000003E-2</v>
      </c>
    </row>
    <row r="5" spans="1:11" x14ac:dyDescent="0.2">
      <c r="B5" s="14" t="s">
        <v>23</v>
      </c>
      <c r="D5" s="17">
        <f>-IncStat!D22/BalSheet!C16</f>
        <v>8.6463923673226001E-2</v>
      </c>
      <c r="E5" s="24">
        <v>8.6999999999999994E-2</v>
      </c>
      <c r="F5" s="24">
        <v>8.6999999999999994E-2</v>
      </c>
      <c r="G5" s="24">
        <v>8.6999999999999994E-2</v>
      </c>
      <c r="H5" s="24">
        <v>8.6999999999999994E-2</v>
      </c>
      <c r="I5" s="24">
        <v>8.6999999999999994E-2</v>
      </c>
    </row>
    <row r="7" spans="1:11" x14ac:dyDescent="0.2">
      <c r="B7" s="14" t="s">
        <v>24</v>
      </c>
      <c r="C7" s="18"/>
      <c r="E7" s="14">
        <f>+D10</f>
        <v>13531</v>
      </c>
      <c r="F7" s="14">
        <f>+E10</f>
        <v>14420.4445</v>
      </c>
      <c r="G7" s="14">
        <f>+F10</f>
        <v>15418.505063500001</v>
      </c>
      <c r="H7" s="14">
        <f>+G10</f>
        <v>16487.419104425502</v>
      </c>
      <c r="I7" s="14">
        <f>+H10</f>
        <v>17550.109287122683</v>
      </c>
    </row>
    <row r="8" spans="1:11" x14ac:dyDescent="0.2">
      <c r="B8" s="14" t="s">
        <v>25</v>
      </c>
      <c r="C8" s="18">
        <v>1757</v>
      </c>
      <c r="D8" s="18">
        <v>1907.5</v>
      </c>
      <c r="E8" s="14">
        <f>+E4*IncStat!E16</f>
        <v>2066.6415000000002</v>
      </c>
      <c r="F8" s="14">
        <f>+F4*IncStat!F16</f>
        <v>2252.6392350000006</v>
      </c>
      <c r="G8" s="14">
        <f>+G4*IncStat!G16</f>
        <v>2410.3239814500007</v>
      </c>
      <c r="H8" s="14">
        <f>+H4*IncStat!H16</f>
        <v>2497.0956447822009</v>
      </c>
      <c r="I8" s="14">
        <f>+I4*IncStat!I16</f>
        <v>2569.5114184808845</v>
      </c>
    </row>
    <row r="9" spans="1:11" x14ac:dyDescent="0.2">
      <c r="B9" s="14" t="s">
        <v>26</v>
      </c>
      <c r="E9" s="14">
        <f>-E5*E7</f>
        <v>-1177.1969999999999</v>
      </c>
      <c r="F9" s="14">
        <f>-F5*F7</f>
        <v>-1254.5786714999999</v>
      </c>
      <c r="G9" s="14">
        <f>-G5*G7</f>
        <v>-1341.4099405244999</v>
      </c>
      <c r="H9" s="14">
        <f>-H5*H7</f>
        <v>-1434.4054620850186</v>
      </c>
      <c r="I9" s="14">
        <f>-I5*I7</f>
        <v>-1526.8595079796733</v>
      </c>
    </row>
    <row r="10" spans="1:11" x14ac:dyDescent="0.2">
      <c r="B10" s="14" t="s">
        <v>27</v>
      </c>
      <c r="D10" s="14">
        <f>+BalSheet!D16</f>
        <v>13531</v>
      </c>
      <c r="E10" s="14">
        <f>SUM(E7:E9)</f>
        <v>14420.4445</v>
      </c>
      <c r="F10" s="14">
        <f>SUM(F7:F9)</f>
        <v>15418.505063500001</v>
      </c>
      <c r="G10" s="14">
        <f>SUM(G7:G9)</f>
        <v>16487.419104425502</v>
      </c>
      <c r="H10" s="14">
        <f>SUM(H7:H9)</f>
        <v>17550.109287122683</v>
      </c>
      <c r="I10" s="14">
        <f>SUM(I7:I9)</f>
        <v>18592.761197623895</v>
      </c>
    </row>
    <row r="12" spans="1:11" ht="15" x14ac:dyDescent="0.25">
      <c r="A12" s="23" t="s">
        <v>28</v>
      </c>
    </row>
    <row r="13" spans="1:11" x14ac:dyDescent="0.2">
      <c r="B13" s="14" t="s">
        <v>29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</row>
    <row r="15" spans="1:11" x14ac:dyDescent="0.2">
      <c r="B15" s="14" t="s">
        <v>24</v>
      </c>
      <c r="E15" s="14">
        <f>+D19</f>
        <v>17766</v>
      </c>
      <c r="F15" s="14">
        <f>+E19</f>
        <v>18853.41660234375</v>
      </c>
      <c r="G15" s="14">
        <f>+F19</f>
        <v>20084.314264691253</v>
      </c>
      <c r="H15" s="14">
        <f>+G19</f>
        <v>21422.782304424596</v>
      </c>
      <c r="I15" s="14">
        <f>+H19</f>
        <v>22749.347737370528</v>
      </c>
    </row>
    <row r="16" spans="1:11" x14ac:dyDescent="0.2">
      <c r="B16" s="14" t="s">
        <v>30</v>
      </c>
      <c r="E16" s="14">
        <f>+IncStat!E32</f>
        <v>1874.8562109375005</v>
      </c>
      <c r="F16" s="14">
        <f>+IncStat!F32</f>
        <v>2122.2373488750009</v>
      </c>
      <c r="G16" s="14">
        <f>+IncStat!G32</f>
        <v>2307.7035167816261</v>
      </c>
      <c r="H16" s="14">
        <f>+IncStat!H32</f>
        <v>2287.1817809412632</v>
      </c>
      <c r="I16" s="14">
        <f>+IncStat!I32</f>
        <v>2340.5306744679178</v>
      </c>
    </row>
    <row r="17" spans="1:14" x14ac:dyDescent="0.2">
      <c r="B17" s="14" t="s">
        <v>31</v>
      </c>
      <c r="E17" s="14">
        <f>+IncStat!E34</f>
        <v>-787.43960859375022</v>
      </c>
      <c r="F17" s="14">
        <f>+IncStat!F34</f>
        <v>-891.33968652750036</v>
      </c>
      <c r="G17" s="14">
        <f>+IncStat!G34</f>
        <v>-969.23547704828297</v>
      </c>
      <c r="H17" s="14">
        <f>+IncStat!H34</f>
        <v>-960.61634799533056</v>
      </c>
      <c r="I17" s="14">
        <f>+IncStat!I34</f>
        <v>-983.02288327652548</v>
      </c>
    </row>
    <row r="18" spans="1:14" x14ac:dyDescent="0.2">
      <c r="B18" s="14" t="s">
        <v>29</v>
      </c>
      <c r="E18" s="14">
        <f>+E13</f>
        <v>0</v>
      </c>
      <c r="F18" s="14">
        <f>+F13</f>
        <v>0</v>
      </c>
      <c r="G18" s="14">
        <f>+G13</f>
        <v>0</v>
      </c>
      <c r="H18" s="14">
        <f>+H13</f>
        <v>0</v>
      </c>
      <c r="I18" s="14">
        <f>+I13</f>
        <v>0</v>
      </c>
    </row>
    <row r="19" spans="1:14" x14ac:dyDescent="0.2">
      <c r="B19" s="14" t="s">
        <v>27</v>
      </c>
      <c r="D19" s="14">
        <f>+BalSheet!D37</f>
        <v>17766</v>
      </c>
      <c r="E19" s="14">
        <f>SUM(E15:E18)</f>
        <v>18853.41660234375</v>
      </c>
      <c r="F19" s="14">
        <f>SUM(F15:F18)</f>
        <v>20084.314264691253</v>
      </c>
      <c r="G19" s="14">
        <f>SUM(G15:G18)</f>
        <v>21422.782304424596</v>
      </c>
      <c r="H19" s="14">
        <f>SUM(H15:H18)</f>
        <v>22749.347737370528</v>
      </c>
      <c r="I19" s="14">
        <f>SUM(I15:I18)</f>
        <v>24106.855528561922</v>
      </c>
    </row>
    <row r="21" spans="1:14" ht="15" x14ac:dyDescent="0.25">
      <c r="A21" s="23" t="s">
        <v>32</v>
      </c>
    </row>
    <row r="22" spans="1:14" x14ac:dyDescent="0.2">
      <c r="B22" s="14" t="str">
        <f>+BalSheet!B20</f>
        <v>Inventories</v>
      </c>
      <c r="C22" s="14">
        <f>+BalSheet!C20</f>
        <v>3647</v>
      </c>
      <c r="D22" s="14">
        <f>+BalSheet!D20</f>
        <v>4417</v>
      </c>
      <c r="E22" s="14">
        <f>+BalSheet!E20</f>
        <v>4851.3340259999995</v>
      </c>
      <c r="F22" s="14">
        <f>+BalSheet!F20</f>
        <v>5280.7301073450008</v>
      </c>
      <c r="G22" s="14">
        <f>+BalSheet!G20</f>
        <v>5650.3812148591505</v>
      </c>
      <c r="H22" s="14">
        <f>+BalSheet!H20</f>
        <v>5853.7949385940801</v>
      </c>
      <c r="I22" s="14">
        <f>+BalSheet!I20</f>
        <v>6023.5549918133083</v>
      </c>
    </row>
    <row r="23" spans="1:14" x14ac:dyDescent="0.2">
      <c r="B23" s="14" t="str">
        <f>+BalSheet!B21</f>
        <v>Trade and other receivables</v>
      </c>
      <c r="C23" s="14">
        <f>+BalSheet!C21</f>
        <v>4298</v>
      </c>
      <c r="D23" s="14">
        <f>+BalSheet!D21</f>
        <v>3923.5</v>
      </c>
      <c r="E23" s="14">
        <f>+BalSheet!E21</f>
        <v>4311.44175</v>
      </c>
      <c r="F23" s="14">
        <f>+BalSheet!F21</f>
        <v>4699.4715075000004</v>
      </c>
      <c r="G23" s="14">
        <f>+BalSheet!G21</f>
        <v>5028.4345130250003</v>
      </c>
      <c r="H23" s="14">
        <f>+BalSheet!H21</f>
        <v>5209.4581554939014</v>
      </c>
      <c r="I23" s="14">
        <f>+BalSheet!I21</f>
        <v>5360.5324420032239</v>
      </c>
    </row>
    <row r="24" spans="1:14" x14ac:dyDescent="0.2">
      <c r="B24" s="14" t="str">
        <f>+BalSheet!B22</f>
        <v>Operating cash</v>
      </c>
      <c r="C24" s="14">
        <f>+BalSheet!C22</f>
        <v>144.11250000000001</v>
      </c>
      <c r="D24" s="14">
        <f>+BalSheet!D22</f>
        <v>161.96250000000001</v>
      </c>
      <c r="E24" s="14">
        <f>+BalSheet!E22</f>
        <v>178.15875</v>
      </c>
      <c r="F24" s="14">
        <f>+BalSheet!F22</f>
        <v>194.19303750000003</v>
      </c>
      <c r="G24" s="14">
        <f>+BalSheet!G22</f>
        <v>207.78655012500005</v>
      </c>
      <c r="H24" s="14">
        <f>+BalSheet!H22</f>
        <v>215.26686592950006</v>
      </c>
      <c r="I24" s="14">
        <f>+BalSheet!I22</f>
        <v>221.50960504145556</v>
      </c>
    </row>
    <row r="25" spans="1:14" x14ac:dyDescent="0.2">
      <c r="B25" s="14" t="str">
        <f>+BalSheet!B29</f>
        <v>Trade and other payables</v>
      </c>
      <c r="C25" s="14">
        <f>-BalSheet!C29</f>
        <v>-4777.5</v>
      </c>
      <c r="D25" s="14">
        <f>-BalSheet!D29</f>
        <v>-4945.5</v>
      </c>
      <c r="E25" s="14">
        <f>-BalSheet!E29</f>
        <v>-5425.1477279999999</v>
      </c>
      <c r="F25" s="14">
        <f>-BalSheet!F29</f>
        <v>-5905.3325931600002</v>
      </c>
      <c r="G25" s="14">
        <f>-BalSheet!G29</f>
        <v>-6318.7058746812008</v>
      </c>
      <c r="H25" s="14">
        <f>-BalSheet!H29</f>
        <v>-6546.179286169724</v>
      </c>
      <c r="I25" s="14">
        <f>-BalSheet!I29</f>
        <v>-6736.0184854686458</v>
      </c>
    </row>
    <row r="26" spans="1:14" x14ac:dyDescent="0.2">
      <c r="B26" s="14" t="str">
        <f>+BalSheet!B30</f>
        <v>Other current liabilities</v>
      </c>
      <c r="C26" s="14">
        <f>-BalSheet!C30</f>
        <v>-609</v>
      </c>
      <c r="D26" s="14">
        <f>-BalSheet!D30</f>
        <v>-1354.5</v>
      </c>
      <c r="E26" s="14">
        <f>-BalSheet!E30</f>
        <v>-1496.5335</v>
      </c>
      <c r="F26" s="14">
        <f>-BalSheet!F30</f>
        <v>-1631.2215150000004</v>
      </c>
      <c r="G26" s="14">
        <f>-BalSheet!G30</f>
        <v>-1745.4070210500004</v>
      </c>
      <c r="H26" s="14">
        <f>-BalSheet!H30</f>
        <v>-1808.2416738078007</v>
      </c>
      <c r="I26" s="14">
        <f>-BalSheet!I30</f>
        <v>-1860.6806823482266</v>
      </c>
    </row>
    <row r="27" spans="1:14" s="19" customFormat="1" x14ac:dyDescent="0.2">
      <c r="B27" s="19" t="s">
        <v>32</v>
      </c>
      <c r="C27" s="19">
        <f t="shared" ref="C27:I27" si="1">SUM(C22:C26)</f>
        <v>2702.6125000000002</v>
      </c>
      <c r="D27" s="19">
        <f t="shared" si="1"/>
        <v>2202.4624999999996</v>
      </c>
      <c r="E27" s="19">
        <f t="shared" si="1"/>
        <v>2419.2532979999992</v>
      </c>
      <c r="F27" s="19">
        <f t="shared" si="1"/>
        <v>2637.8405441850009</v>
      </c>
      <c r="G27" s="19">
        <f t="shared" si="1"/>
        <v>2822.4893822779486</v>
      </c>
      <c r="H27" s="19">
        <f t="shared" si="1"/>
        <v>2924.0990000399552</v>
      </c>
      <c r="I27" s="19">
        <f t="shared" si="1"/>
        <v>3008.8978710411156</v>
      </c>
      <c r="J27" s="14"/>
      <c r="K27" s="14"/>
      <c r="L27" s="14"/>
      <c r="M27" s="14"/>
      <c r="N27" s="14"/>
    </row>
    <row r="28" spans="1:14" s="19" customFormat="1" x14ac:dyDescent="0.2">
      <c r="J28" s="14"/>
      <c r="K28" s="14"/>
      <c r="L28" s="14"/>
      <c r="M28" s="14"/>
      <c r="N28" s="14"/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&amp;R&amp;8Page &amp;P of &amp;N&amp;L&amp;8© AMT Training 2008 - 2017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34"/>
  <sheetViews>
    <sheetView showGridLines="0" zoomScaleNormal="100" workbookViewId="0"/>
  </sheetViews>
  <sheetFormatPr defaultRowHeight="12.75" x14ac:dyDescent="0.2"/>
  <cols>
    <col min="1" max="1" width="1.7109375" style="14" customWidth="1"/>
    <col min="2" max="2" width="40.7109375" style="14" customWidth="1"/>
    <col min="3" max="14" width="11.7109375" style="14" customWidth="1"/>
    <col min="15" max="256" width="8.85546875" style="14"/>
    <col min="257" max="257" width="1.7109375" style="14" customWidth="1"/>
    <col min="258" max="258" width="40.7109375" style="14" customWidth="1"/>
    <col min="259" max="270" width="11.7109375" style="14" customWidth="1"/>
    <col min="271" max="512" width="8.85546875" style="14"/>
    <col min="513" max="513" width="1.7109375" style="14" customWidth="1"/>
    <col min="514" max="514" width="40.7109375" style="14" customWidth="1"/>
    <col min="515" max="526" width="11.7109375" style="14" customWidth="1"/>
    <col min="527" max="768" width="8.85546875" style="14"/>
    <col min="769" max="769" width="1.7109375" style="14" customWidth="1"/>
    <col min="770" max="770" width="40.7109375" style="14" customWidth="1"/>
    <col min="771" max="782" width="11.7109375" style="14" customWidth="1"/>
    <col min="783" max="1024" width="8.85546875" style="14"/>
    <col min="1025" max="1025" width="1.7109375" style="14" customWidth="1"/>
    <col min="1026" max="1026" width="40.7109375" style="14" customWidth="1"/>
    <col min="1027" max="1038" width="11.7109375" style="14" customWidth="1"/>
    <col min="1039" max="1280" width="8.85546875" style="14"/>
    <col min="1281" max="1281" width="1.7109375" style="14" customWidth="1"/>
    <col min="1282" max="1282" width="40.7109375" style="14" customWidth="1"/>
    <col min="1283" max="1294" width="11.7109375" style="14" customWidth="1"/>
    <col min="1295" max="1536" width="8.85546875" style="14"/>
    <col min="1537" max="1537" width="1.7109375" style="14" customWidth="1"/>
    <col min="1538" max="1538" width="40.7109375" style="14" customWidth="1"/>
    <col min="1539" max="1550" width="11.7109375" style="14" customWidth="1"/>
    <col min="1551" max="1792" width="8.85546875" style="14"/>
    <col min="1793" max="1793" width="1.7109375" style="14" customWidth="1"/>
    <col min="1794" max="1794" width="40.7109375" style="14" customWidth="1"/>
    <col min="1795" max="1806" width="11.7109375" style="14" customWidth="1"/>
    <col min="1807" max="2048" width="8.85546875" style="14"/>
    <col min="2049" max="2049" width="1.7109375" style="14" customWidth="1"/>
    <col min="2050" max="2050" width="40.7109375" style="14" customWidth="1"/>
    <col min="2051" max="2062" width="11.7109375" style="14" customWidth="1"/>
    <col min="2063" max="2304" width="8.85546875" style="14"/>
    <col min="2305" max="2305" width="1.7109375" style="14" customWidth="1"/>
    <col min="2306" max="2306" width="40.7109375" style="14" customWidth="1"/>
    <col min="2307" max="2318" width="11.7109375" style="14" customWidth="1"/>
    <col min="2319" max="2560" width="8.85546875" style="14"/>
    <col min="2561" max="2561" width="1.7109375" style="14" customWidth="1"/>
    <col min="2562" max="2562" width="40.7109375" style="14" customWidth="1"/>
    <col min="2563" max="2574" width="11.7109375" style="14" customWidth="1"/>
    <col min="2575" max="2816" width="8.85546875" style="14"/>
    <col min="2817" max="2817" width="1.7109375" style="14" customWidth="1"/>
    <col min="2818" max="2818" width="40.7109375" style="14" customWidth="1"/>
    <col min="2819" max="2830" width="11.7109375" style="14" customWidth="1"/>
    <col min="2831" max="3072" width="8.85546875" style="14"/>
    <col min="3073" max="3073" width="1.7109375" style="14" customWidth="1"/>
    <col min="3074" max="3074" width="40.7109375" style="14" customWidth="1"/>
    <col min="3075" max="3086" width="11.7109375" style="14" customWidth="1"/>
    <col min="3087" max="3328" width="8.85546875" style="14"/>
    <col min="3329" max="3329" width="1.7109375" style="14" customWidth="1"/>
    <col min="3330" max="3330" width="40.7109375" style="14" customWidth="1"/>
    <col min="3331" max="3342" width="11.7109375" style="14" customWidth="1"/>
    <col min="3343" max="3584" width="8.85546875" style="14"/>
    <col min="3585" max="3585" width="1.7109375" style="14" customWidth="1"/>
    <col min="3586" max="3586" width="40.7109375" style="14" customWidth="1"/>
    <col min="3587" max="3598" width="11.7109375" style="14" customWidth="1"/>
    <col min="3599" max="3840" width="8.85546875" style="14"/>
    <col min="3841" max="3841" width="1.7109375" style="14" customWidth="1"/>
    <col min="3842" max="3842" width="40.7109375" style="14" customWidth="1"/>
    <col min="3843" max="3854" width="11.7109375" style="14" customWidth="1"/>
    <col min="3855" max="4096" width="8.85546875" style="14"/>
    <col min="4097" max="4097" width="1.7109375" style="14" customWidth="1"/>
    <col min="4098" max="4098" width="40.7109375" style="14" customWidth="1"/>
    <col min="4099" max="4110" width="11.7109375" style="14" customWidth="1"/>
    <col min="4111" max="4352" width="8.85546875" style="14"/>
    <col min="4353" max="4353" width="1.7109375" style="14" customWidth="1"/>
    <col min="4354" max="4354" width="40.7109375" style="14" customWidth="1"/>
    <col min="4355" max="4366" width="11.7109375" style="14" customWidth="1"/>
    <col min="4367" max="4608" width="8.85546875" style="14"/>
    <col min="4609" max="4609" width="1.7109375" style="14" customWidth="1"/>
    <col min="4610" max="4610" width="40.7109375" style="14" customWidth="1"/>
    <col min="4611" max="4622" width="11.7109375" style="14" customWidth="1"/>
    <col min="4623" max="4864" width="8.85546875" style="14"/>
    <col min="4865" max="4865" width="1.7109375" style="14" customWidth="1"/>
    <col min="4866" max="4866" width="40.7109375" style="14" customWidth="1"/>
    <col min="4867" max="4878" width="11.7109375" style="14" customWidth="1"/>
    <col min="4879" max="5120" width="8.85546875" style="14"/>
    <col min="5121" max="5121" width="1.7109375" style="14" customWidth="1"/>
    <col min="5122" max="5122" width="40.7109375" style="14" customWidth="1"/>
    <col min="5123" max="5134" width="11.7109375" style="14" customWidth="1"/>
    <col min="5135" max="5376" width="8.85546875" style="14"/>
    <col min="5377" max="5377" width="1.7109375" style="14" customWidth="1"/>
    <col min="5378" max="5378" width="40.7109375" style="14" customWidth="1"/>
    <col min="5379" max="5390" width="11.7109375" style="14" customWidth="1"/>
    <col min="5391" max="5632" width="8.85546875" style="14"/>
    <col min="5633" max="5633" width="1.7109375" style="14" customWidth="1"/>
    <col min="5634" max="5634" width="40.7109375" style="14" customWidth="1"/>
    <col min="5635" max="5646" width="11.7109375" style="14" customWidth="1"/>
    <col min="5647" max="5888" width="8.85546875" style="14"/>
    <col min="5889" max="5889" width="1.7109375" style="14" customWidth="1"/>
    <col min="5890" max="5890" width="40.7109375" style="14" customWidth="1"/>
    <col min="5891" max="5902" width="11.7109375" style="14" customWidth="1"/>
    <col min="5903" max="6144" width="8.85546875" style="14"/>
    <col min="6145" max="6145" width="1.7109375" style="14" customWidth="1"/>
    <col min="6146" max="6146" width="40.7109375" style="14" customWidth="1"/>
    <col min="6147" max="6158" width="11.7109375" style="14" customWidth="1"/>
    <col min="6159" max="6400" width="8.85546875" style="14"/>
    <col min="6401" max="6401" width="1.7109375" style="14" customWidth="1"/>
    <col min="6402" max="6402" width="40.7109375" style="14" customWidth="1"/>
    <col min="6403" max="6414" width="11.7109375" style="14" customWidth="1"/>
    <col min="6415" max="6656" width="8.85546875" style="14"/>
    <col min="6657" max="6657" width="1.7109375" style="14" customWidth="1"/>
    <col min="6658" max="6658" width="40.7109375" style="14" customWidth="1"/>
    <col min="6659" max="6670" width="11.7109375" style="14" customWidth="1"/>
    <col min="6671" max="6912" width="8.85546875" style="14"/>
    <col min="6913" max="6913" width="1.7109375" style="14" customWidth="1"/>
    <col min="6914" max="6914" width="40.7109375" style="14" customWidth="1"/>
    <col min="6915" max="6926" width="11.7109375" style="14" customWidth="1"/>
    <col min="6927" max="7168" width="8.85546875" style="14"/>
    <col min="7169" max="7169" width="1.7109375" style="14" customWidth="1"/>
    <col min="7170" max="7170" width="40.7109375" style="14" customWidth="1"/>
    <col min="7171" max="7182" width="11.7109375" style="14" customWidth="1"/>
    <col min="7183" max="7424" width="8.85546875" style="14"/>
    <col min="7425" max="7425" width="1.7109375" style="14" customWidth="1"/>
    <col min="7426" max="7426" width="40.7109375" style="14" customWidth="1"/>
    <col min="7427" max="7438" width="11.7109375" style="14" customWidth="1"/>
    <col min="7439" max="7680" width="8.85546875" style="14"/>
    <col min="7681" max="7681" width="1.7109375" style="14" customWidth="1"/>
    <col min="7682" max="7682" width="40.7109375" style="14" customWidth="1"/>
    <col min="7683" max="7694" width="11.7109375" style="14" customWidth="1"/>
    <col min="7695" max="7936" width="8.85546875" style="14"/>
    <col min="7937" max="7937" width="1.7109375" style="14" customWidth="1"/>
    <col min="7938" max="7938" width="40.7109375" style="14" customWidth="1"/>
    <col min="7939" max="7950" width="11.7109375" style="14" customWidth="1"/>
    <col min="7951" max="8192" width="8.85546875" style="14"/>
    <col min="8193" max="8193" width="1.7109375" style="14" customWidth="1"/>
    <col min="8194" max="8194" width="40.7109375" style="14" customWidth="1"/>
    <col min="8195" max="8206" width="11.7109375" style="14" customWidth="1"/>
    <col min="8207" max="8448" width="8.85546875" style="14"/>
    <col min="8449" max="8449" width="1.7109375" style="14" customWidth="1"/>
    <col min="8450" max="8450" width="40.7109375" style="14" customWidth="1"/>
    <col min="8451" max="8462" width="11.7109375" style="14" customWidth="1"/>
    <col min="8463" max="8704" width="8.85546875" style="14"/>
    <col min="8705" max="8705" width="1.7109375" style="14" customWidth="1"/>
    <col min="8706" max="8706" width="40.7109375" style="14" customWidth="1"/>
    <col min="8707" max="8718" width="11.7109375" style="14" customWidth="1"/>
    <col min="8719" max="8960" width="8.85546875" style="14"/>
    <col min="8961" max="8961" width="1.7109375" style="14" customWidth="1"/>
    <col min="8962" max="8962" width="40.7109375" style="14" customWidth="1"/>
    <col min="8963" max="8974" width="11.7109375" style="14" customWidth="1"/>
    <col min="8975" max="9216" width="8.85546875" style="14"/>
    <col min="9217" max="9217" width="1.7109375" style="14" customWidth="1"/>
    <col min="9218" max="9218" width="40.7109375" style="14" customWidth="1"/>
    <col min="9219" max="9230" width="11.7109375" style="14" customWidth="1"/>
    <col min="9231" max="9472" width="8.85546875" style="14"/>
    <col min="9473" max="9473" width="1.7109375" style="14" customWidth="1"/>
    <col min="9474" max="9474" width="40.7109375" style="14" customWidth="1"/>
    <col min="9475" max="9486" width="11.7109375" style="14" customWidth="1"/>
    <col min="9487" max="9728" width="8.85546875" style="14"/>
    <col min="9729" max="9729" width="1.7109375" style="14" customWidth="1"/>
    <col min="9730" max="9730" width="40.7109375" style="14" customWidth="1"/>
    <col min="9731" max="9742" width="11.7109375" style="14" customWidth="1"/>
    <col min="9743" max="9984" width="8.85546875" style="14"/>
    <col min="9985" max="9985" width="1.7109375" style="14" customWidth="1"/>
    <col min="9986" max="9986" width="40.7109375" style="14" customWidth="1"/>
    <col min="9987" max="9998" width="11.7109375" style="14" customWidth="1"/>
    <col min="9999" max="10240" width="8.85546875" style="14"/>
    <col min="10241" max="10241" width="1.7109375" style="14" customWidth="1"/>
    <col min="10242" max="10242" width="40.7109375" style="14" customWidth="1"/>
    <col min="10243" max="10254" width="11.7109375" style="14" customWidth="1"/>
    <col min="10255" max="10496" width="8.85546875" style="14"/>
    <col min="10497" max="10497" width="1.7109375" style="14" customWidth="1"/>
    <col min="10498" max="10498" width="40.7109375" style="14" customWidth="1"/>
    <col min="10499" max="10510" width="11.7109375" style="14" customWidth="1"/>
    <col min="10511" max="10752" width="8.85546875" style="14"/>
    <col min="10753" max="10753" width="1.7109375" style="14" customWidth="1"/>
    <col min="10754" max="10754" width="40.7109375" style="14" customWidth="1"/>
    <col min="10755" max="10766" width="11.7109375" style="14" customWidth="1"/>
    <col min="10767" max="11008" width="8.85546875" style="14"/>
    <col min="11009" max="11009" width="1.7109375" style="14" customWidth="1"/>
    <col min="11010" max="11010" width="40.7109375" style="14" customWidth="1"/>
    <col min="11011" max="11022" width="11.7109375" style="14" customWidth="1"/>
    <col min="11023" max="11264" width="8.85546875" style="14"/>
    <col min="11265" max="11265" width="1.7109375" style="14" customWidth="1"/>
    <col min="11266" max="11266" width="40.7109375" style="14" customWidth="1"/>
    <col min="11267" max="11278" width="11.7109375" style="14" customWidth="1"/>
    <col min="11279" max="11520" width="8.85546875" style="14"/>
    <col min="11521" max="11521" width="1.7109375" style="14" customWidth="1"/>
    <col min="11522" max="11522" width="40.7109375" style="14" customWidth="1"/>
    <col min="11523" max="11534" width="11.7109375" style="14" customWidth="1"/>
    <col min="11535" max="11776" width="8.85546875" style="14"/>
    <col min="11777" max="11777" width="1.7109375" style="14" customWidth="1"/>
    <col min="11778" max="11778" width="40.7109375" style="14" customWidth="1"/>
    <col min="11779" max="11790" width="11.7109375" style="14" customWidth="1"/>
    <col min="11791" max="12032" width="8.85546875" style="14"/>
    <col min="12033" max="12033" width="1.7109375" style="14" customWidth="1"/>
    <col min="12034" max="12034" width="40.7109375" style="14" customWidth="1"/>
    <col min="12035" max="12046" width="11.7109375" style="14" customWidth="1"/>
    <col min="12047" max="12288" width="8.85546875" style="14"/>
    <col min="12289" max="12289" width="1.7109375" style="14" customWidth="1"/>
    <col min="12290" max="12290" width="40.7109375" style="14" customWidth="1"/>
    <col min="12291" max="12302" width="11.7109375" style="14" customWidth="1"/>
    <col min="12303" max="12544" width="8.85546875" style="14"/>
    <col min="12545" max="12545" width="1.7109375" style="14" customWidth="1"/>
    <col min="12546" max="12546" width="40.7109375" style="14" customWidth="1"/>
    <col min="12547" max="12558" width="11.7109375" style="14" customWidth="1"/>
    <col min="12559" max="12800" width="8.85546875" style="14"/>
    <col min="12801" max="12801" width="1.7109375" style="14" customWidth="1"/>
    <col min="12802" max="12802" width="40.7109375" style="14" customWidth="1"/>
    <col min="12803" max="12814" width="11.7109375" style="14" customWidth="1"/>
    <col min="12815" max="13056" width="8.85546875" style="14"/>
    <col min="13057" max="13057" width="1.7109375" style="14" customWidth="1"/>
    <col min="13058" max="13058" width="40.7109375" style="14" customWidth="1"/>
    <col min="13059" max="13070" width="11.7109375" style="14" customWidth="1"/>
    <col min="13071" max="13312" width="8.85546875" style="14"/>
    <col min="13313" max="13313" width="1.7109375" style="14" customWidth="1"/>
    <col min="13314" max="13314" width="40.7109375" style="14" customWidth="1"/>
    <col min="13315" max="13326" width="11.7109375" style="14" customWidth="1"/>
    <col min="13327" max="13568" width="8.85546875" style="14"/>
    <col min="13569" max="13569" width="1.7109375" style="14" customWidth="1"/>
    <col min="13570" max="13570" width="40.7109375" style="14" customWidth="1"/>
    <col min="13571" max="13582" width="11.7109375" style="14" customWidth="1"/>
    <col min="13583" max="13824" width="8.85546875" style="14"/>
    <col min="13825" max="13825" width="1.7109375" style="14" customWidth="1"/>
    <col min="13826" max="13826" width="40.7109375" style="14" customWidth="1"/>
    <col min="13827" max="13838" width="11.7109375" style="14" customWidth="1"/>
    <col min="13839" max="14080" width="8.85546875" style="14"/>
    <col min="14081" max="14081" width="1.7109375" style="14" customWidth="1"/>
    <col min="14082" max="14082" width="40.7109375" style="14" customWidth="1"/>
    <col min="14083" max="14094" width="11.7109375" style="14" customWidth="1"/>
    <col min="14095" max="14336" width="8.85546875" style="14"/>
    <col min="14337" max="14337" width="1.7109375" style="14" customWidth="1"/>
    <col min="14338" max="14338" width="40.7109375" style="14" customWidth="1"/>
    <col min="14339" max="14350" width="11.7109375" style="14" customWidth="1"/>
    <col min="14351" max="14592" width="8.85546875" style="14"/>
    <col min="14593" max="14593" width="1.7109375" style="14" customWidth="1"/>
    <col min="14594" max="14594" width="40.7109375" style="14" customWidth="1"/>
    <col min="14595" max="14606" width="11.7109375" style="14" customWidth="1"/>
    <col min="14607" max="14848" width="8.85546875" style="14"/>
    <col min="14849" max="14849" width="1.7109375" style="14" customWidth="1"/>
    <col min="14850" max="14850" width="40.7109375" style="14" customWidth="1"/>
    <col min="14851" max="14862" width="11.7109375" style="14" customWidth="1"/>
    <col min="14863" max="15104" width="8.85546875" style="14"/>
    <col min="15105" max="15105" width="1.7109375" style="14" customWidth="1"/>
    <col min="15106" max="15106" width="40.7109375" style="14" customWidth="1"/>
    <col min="15107" max="15118" width="11.7109375" style="14" customWidth="1"/>
    <col min="15119" max="15360" width="8.85546875" style="14"/>
    <col min="15361" max="15361" width="1.7109375" style="14" customWidth="1"/>
    <col min="15362" max="15362" width="40.7109375" style="14" customWidth="1"/>
    <col min="15363" max="15374" width="11.7109375" style="14" customWidth="1"/>
    <col min="15375" max="15616" width="8.85546875" style="14"/>
    <col min="15617" max="15617" width="1.7109375" style="14" customWidth="1"/>
    <col min="15618" max="15618" width="40.7109375" style="14" customWidth="1"/>
    <col min="15619" max="15630" width="11.7109375" style="14" customWidth="1"/>
    <col min="15631" max="15872" width="8.85546875" style="14"/>
    <col min="15873" max="15873" width="1.7109375" style="14" customWidth="1"/>
    <col min="15874" max="15874" width="40.7109375" style="14" customWidth="1"/>
    <col min="15875" max="15886" width="11.7109375" style="14" customWidth="1"/>
    <col min="15887" max="16128" width="8.85546875" style="14"/>
    <col min="16129" max="16129" width="1.7109375" style="14" customWidth="1"/>
    <col min="16130" max="16130" width="40.7109375" style="14" customWidth="1"/>
    <col min="16131" max="16142" width="11.7109375" style="14" customWidth="1"/>
    <col min="16143" max="16384" width="8.85546875" style="14"/>
  </cols>
  <sheetData>
    <row r="1" spans="1:9" ht="30" x14ac:dyDescent="0.45">
      <c r="A1" s="9" t="str">
        <f>CoName</f>
        <v>Company 1</v>
      </c>
      <c r="B1" s="10"/>
      <c r="C1" s="11" t="s">
        <v>0</v>
      </c>
      <c r="D1" s="11" t="s">
        <v>0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</row>
    <row r="2" spans="1:9" ht="19.5" thickBot="1" x14ac:dyDescent="0.35">
      <c r="A2" s="5" t="s">
        <v>33</v>
      </c>
      <c r="B2" s="12"/>
      <c r="C2" s="37">
        <f>D2-1</f>
        <v>-1</v>
      </c>
      <c r="D2" s="37">
        <f>Cover!C20</f>
        <v>0</v>
      </c>
      <c r="E2" s="37">
        <f>D2+1</f>
        <v>1</v>
      </c>
      <c r="F2" s="37">
        <f t="shared" ref="F2:I2" si="0">E2+1</f>
        <v>2</v>
      </c>
      <c r="G2" s="37">
        <f t="shared" si="0"/>
        <v>3</v>
      </c>
      <c r="H2" s="37">
        <f t="shared" si="0"/>
        <v>4</v>
      </c>
      <c r="I2" s="37">
        <f t="shared" si="0"/>
        <v>5</v>
      </c>
    </row>
    <row r="3" spans="1:9" ht="15.75" thickTop="1" x14ac:dyDescent="0.25">
      <c r="A3" s="23" t="s">
        <v>34</v>
      </c>
    </row>
    <row r="4" spans="1:9" x14ac:dyDescent="0.2">
      <c r="B4" s="14" t="s">
        <v>35</v>
      </c>
      <c r="E4" s="26">
        <v>0.05</v>
      </c>
      <c r="F4" s="26">
        <v>0.05</v>
      </c>
      <c r="G4" s="26">
        <v>0.05</v>
      </c>
      <c r="H4" s="26">
        <v>0.05</v>
      </c>
      <c r="I4" s="26">
        <v>0.05</v>
      </c>
    </row>
    <row r="5" spans="1:9" x14ac:dyDescent="0.2">
      <c r="B5" s="14" t="s">
        <v>36</v>
      </c>
      <c r="E5" s="26">
        <v>0.05</v>
      </c>
      <c r="F5" s="26">
        <v>0.05</v>
      </c>
      <c r="G5" s="26">
        <v>0.05</v>
      </c>
      <c r="H5" s="26">
        <v>0.05</v>
      </c>
      <c r="I5" s="26">
        <v>0.05</v>
      </c>
    </row>
    <row r="6" spans="1:9" x14ac:dyDescent="0.2">
      <c r="B6" s="14" t="s">
        <v>37</v>
      </c>
      <c r="E6" s="26">
        <v>1.4999999999999999E-2</v>
      </c>
      <c r="F6" s="26">
        <v>1.4999999999999999E-2</v>
      </c>
      <c r="G6" s="26">
        <v>1.4999999999999999E-2</v>
      </c>
      <c r="H6" s="26">
        <v>1.4999999999999999E-2</v>
      </c>
      <c r="I6" s="26">
        <v>1.4999999999999999E-2</v>
      </c>
    </row>
    <row r="8" spans="1:9" x14ac:dyDescent="0.2">
      <c r="B8" s="14" t="s">
        <v>38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</row>
    <row r="9" spans="1:9" x14ac:dyDescent="0.2">
      <c r="B9" s="14" t="s">
        <v>39</v>
      </c>
      <c r="E9" s="25">
        <v>-350</v>
      </c>
      <c r="F9" s="25">
        <v>0</v>
      </c>
      <c r="G9" s="25">
        <v>-750</v>
      </c>
      <c r="H9" s="25">
        <v>-100</v>
      </c>
      <c r="I9" s="25">
        <v>-800</v>
      </c>
    </row>
    <row r="11" spans="1:9" ht="15" x14ac:dyDescent="0.25">
      <c r="A11" s="23" t="s">
        <v>40</v>
      </c>
    </row>
    <row r="12" spans="1:9" x14ac:dyDescent="0.2">
      <c r="A12" s="16"/>
      <c r="B12" s="14" t="s">
        <v>41</v>
      </c>
      <c r="D12" s="14">
        <f>+BalSheet!D28</f>
        <v>2310</v>
      </c>
      <c r="E12" s="14">
        <f>+BalSheet!E28</f>
        <v>0</v>
      </c>
      <c r="F12" s="14">
        <f>+BalSheet!F28</f>
        <v>0</v>
      </c>
      <c r="G12" s="14">
        <f>+BalSheet!G28</f>
        <v>0</v>
      </c>
      <c r="H12" s="14">
        <f>+BalSheet!H28</f>
        <v>0</v>
      </c>
      <c r="I12" s="14">
        <f>+BalSheet!I28</f>
        <v>0</v>
      </c>
    </row>
    <row r="13" spans="1:9" x14ac:dyDescent="0.2">
      <c r="A13" s="16"/>
      <c r="B13" s="14" t="s">
        <v>42</v>
      </c>
      <c r="E13" s="17">
        <f>+E4</f>
        <v>0.05</v>
      </c>
      <c r="F13" s="17">
        <f>+F4</f>
        <v>0.05</v>
      </c>
      <c r="G13" s="17">
        <f>+G4</f>
        <v>0.05</v>
      </c>
      <c r="H13" s="17">
        <f>+H4</f>
        <v>0.05</v>
      </c>
      <c r="I13" s="17">
        <f>+I4</f>
        <v>0.05</v>
      </c>
    </row>
    <row r="14" spans="1:9" x14ac:dyDescent="0.2">
      <c r="A14" s="16"/>
      <c r="B14" s="14" t="s">
        <v>43</v>
      </c>
      <c r="E14" s="30"/>
      <c r="F14" s="30"/>
      <c r="G14" s="30"/>
      <c r="H14" s="30"/>
      <c r="I14" s="30"/>
    </row>
    <row r="16" spans="1:9" ht="15" x14ac:dyDescent="0.25">
      <c r="A16" s="23" t="s">
        <v>44</v>
      </c>
    </row>
    <row r="17" spans="1:14" x14ac:dyDescent="0.2">
      <c r="B17" s="14" t="s">
        <v>24</v>
      </c>
      <c r="E17" s="14">
        <f>+D20</f>
        <v>2821</v>
      </c>
      <c r="F17" s="14">
        <f>+E20</f>
        <v>2471</v>
      </c>
      <c r="G17" s="14">
        <f>+F20</f>
        <v>2471</v>
      </c>
      <c r="H17" s="14">
        <f>+G20</f>
        <v>1721</v>
      </c>
      <c r="I17" s="14">
        <f>+H20</f>
        <v>1621</v>
      </c>
    </row>
    <row r="18" spans="1:14" x14ac:dyDescent="0.2">
      <c r="B18" s="14" t="s">
        <v>45</v>
      </c>
      <c r="E18" s="14">
        <f t="shared" ref="E18:I19" si="1">+E8</f>
        <v>0</v>
      </c>
      <c r="F18" s="14">
        <f t="shared" si="1"/>
        <v>0</v>
      </c>
      <c r="G18" s="14">
        <f t="shared" si="1"/>
        <v>0</v>
      </c>
      <c r="H18" s="14">
        <f t="shared" si="1"/>
        <v>0</v>
      </c>
      <c r="I18" s="14">
        <f t="shared" si="1"/>
        <v>0</v>
      </c>
    </row>
    <row r="19" spans="1:14" x14ac:dyDescent="0.2">
      <c r="B19" s="14" t="s">
        <v>46</v>
      </c>
      <c r="E19" s="14">
        <f t="shared" si="1"/>
        <v>-350</v>
      </c>
      <c r="F19" s="14">
        <f t="shared" si="1"/>
        <v>0</v>
      </c>
      <c r="G19" s="14">
        <f t="shared" si="1"/>
        <v>-750</v>
      </c>
      <c r="H19" s="14">
        <f t="shared" si="1"/>
        <v>-100</v>
      </c>
      <c r="I19" s="14">
        <f t="shared" si="1"/>
        <v>-800</v>
      </c>
    </row>
    <row r="20" spans="1:14" x14ac:dyDescent="0.2">
      <c r="B20" s="14" t="s">
        <v>27</v>
      </c>
      <c r="D20" s="14">
        <f>+BalSheet!D33</f>
        <v>2821</v>
      </c>
      <c r="E20" s="14">
        <f>SUM(E17:E19)</f>
        <v>2471</v>
      </c>
      <c r="F20" s="14">
        <f>SUM(F17:F19)</f>
        <v>2471</v>
      </c>
      <c r="G20" s="14">
        <f>SUM(G17:G19)</f>
        <v>1721</v>
      </c>
      <c r="H20" s="14">
        <f>SUM(H17:H19)</f>
        <v>1621</v>
      </c>
      <c r="I20" s="14">
        <f>SUM(I17:I19)</f>
        <v>821</v>
      </c>
    </row>
    <row r="21" spans="1:14" x14ac:dyDescent="0.2">
      <c r="B21" s="14" t="s">
        <v>42</v>
      </c>
      <c r="E21" s="17">
        <f>+E5</f>
        <v>0.05</v>
      </c>
      <c r="F21" s="17">
        <f>+F5</f>
        <v>0.05</v>
      </c>
      <c r="G21" s="17">
        <f>+G5</f>
        <v>0.05</v>
      </c>
      <c r="H21" s="17">
        <f>+H5</f>
        <v>0.05</v>
      </c>
      <c r="I21" s="17">
        <f>+I5</f>
        <v>0.05</v>
      </c>
    </row>
    <row r="22" spans="1:14" x14ac:dyDescent="0.2">
      <c r="B22" s="14" t="s">
        <v>43</v>
      </c>
      <c r="E22" s="14">
        <f>+E21*AVERAGE(D20:E20)</f>
        <v>132.30000000000001</v>
      </c>
      <c r="F22" s="14">
        <f>+F21*AVERAGE(E20:F20)</f>
        <v>123.55000000000001</v>
      </c>
      <c r="G22" s="14">
        <f>+G21*AVERAGE(F20:G20)</f>
        <v>104.80000000000001</v>
      </c>
      <c r="H22" s="14">
        <f>+H21*AVERAGE(G20:H20)</f>
        <v>83.550000000000011</v>
      </c>
      <c r="I22" s="14">
        <f>+I21*AVERAGE(H20:I20)</f>
        <v>61.050000000000004</v>
      </c>
    </row>
    <row r="24" spans="1:14" ht="15" x14ac:dyDescent="0.25">
      <c r="A24" s="23" t="s">
        <v>47</v>
      </c>
    </row>
    <row r="25" spans="1:14" x14ac:dyDescent="0.2">
      <c r="B25" s="14" t="s">
        <v>40</v>
      </c>
      <c r="D25" s="14">
        <f t="shared" ref="D25:I25" si="2">+D12</f>
        <v>2310</v>
      </c>
      <c r="E25" s="14">
        <f t="shared" si="2"/>
        <v>0</v>
      </c>
      <c r="F25" s="14">
        <f t="shared" si="2"/>
        <v>0</v>
      </c>
      <c r="G25" s="14">
        <f t="shared" si="2"/>
        <v>0</v>
      </c>
      <c r="H25" s="14">
        <f t="shared" si="2"/>
        <v>0</v>
      </c>
      <c r="I25" s="14">
        <f t="shared" si="2"/>
        <v>0</v>
      </c>
    </row>
    <row r="26" spans="1:14" x14ac:dyDescent="0.2">
      <c r="B26" s="14" t="s">
        <v>44</v>
      </c>
      <c r="D26" s="14">
        <f t="shared" ref="D26:I26" si="3">+D20</f>
        <v>2821</v>
      </c>
      <c r="E26" s="14">
        <f t="shared" si="3"/>
        <v>2471</v>
      </c>
      <c r="F26" s="14">
        <f t="shared" si="3"/>
        <v>2471</v>
      </c>
      <c r="G26" s="14">
        <f t="shared" si="3"/>
        <v>1721</v>
      </c>
      <c r="H26" s="14">
        <f t="shared" si="3"/>
        <v>1621</v>
      </c>
      <c r="I26" s="14">
        <f t="shared" si="3"/>
        <v>821</v>
      </c>
    </row>
    <row r="27" spans="1:14" s="19" customFormat="1" x14ac:dyDescent="0.2">
      <c r="B27" s="19" t="s">
        <v>48</v>
      </c>
      <c r="D27" s="19">
        <f t="shared" ref="D27:I27" si="4">SUM(D25:D26)</f>
        <v>5131</v>
      </c>
      <c r="E27" s="19">
        <f t="shared" si="4"/>
        <v>2471</v>
      </c>
      <c r="F27" s="19">
        <f t="shared" si="4"/>
        <v>2471</v>
      </c>
      <c r="G27" s="19">
        <f t="shared" si="4"/>
        <v>1721</v>
      </c>
      <c r="H27" s="19">
        <f t="shared" si="4"/>
        <v>1621</v>
      </c>
      <c r="I27" s="19">
        <f t="shared" si="4"/>
        <v>821</v>
      </c>
      <c r="J27" s="14"/>
      <c r="K27" s="14"/>
      <c r="L27" s="14"/>
      <c r="M27" s="14"/>
      <c r="N27" s="14"/>
    </row>
    <row r="28" spans="1:14" s="19" customFormat="1" x14ac:dyDescent="0.2">
      <c r="J28" s="14"/>
      <c r="K28" s="14"/>
      <c r="L28" s="14"/>
      <c r="M28" s="14"/>
      <c r="N28" s="14"/>
    </row>
    <row r="29" spans="1:14" x14ac:dyDescent="0.2">
      <c r="B29" s="14" t="s">
        <v>49</v>
      </c>
      <c r="E29" s="14">
        <f>+E14+E22</f>
        <v>132.30000000000001</v>
      </c>
      <c r="F29" s="14">
        <f>+F14+F22</f>
        <v>123.55000000000001</v>
      </c>
      <c r="G29" s="14">
        <f>+G14+G22</f>
        <v>104.80000000000001</v>
      </c>
      <c r="H29" s="14">
        <f>+H14+H22</f>
        <v>83.550000000000011</v>
      </c>
      <c r="I29" s="14">
        <f>+I14+I22</f>
        <v>61.050000000000004</v>
      </c>
    </row>
    <row r="30" spans="1:14" s="19" customFormat="1" x14ac:dyDescent="0.2">
      <c r="J30" s="14"/>
      <c r="K30" s="14"/>
      <c r="L30" s="14"/>
      <c r="M30" s="14"/>
      <c r="N30" s="14"/>
    </row>
    <row r="31" spans="1:14" ht="15" x14ac:dyDescent="0.25">
      <c r="A31" s="23" t="s">
        <v>50</v>
      </c>
    </row>
    <row r="32" spans="1:14" x14ac:dyDescent="0.2">
      <c r="B32" s="14" t="s">
        <v>51</v>
      </c>
      <c r="D32" s="14">
        <f>+BalSheet!D23</f>
        <v>1220.5374999999999</v>
      </c>
      <c r="E32" s="14">
        <f>+BalSheet!E23</f>
        <v>0</v>
      </c>
      <c r="F32" s="14">
        <f>+BalSheet!F23</f>
        <v>0</v>
      </c>
      <c r="G32" s="14">
        <f>+BalSheet!G23</f>
        <v>0</v>
      </c>
      <c r="H32" s="14">
        <f>+BalSheet!H23</f>
        <v>0</v>
      </c>
      <c r="I32" s="14">
        <f>+BalSheet!I23</f>
        <v>0</v>
      </c>
    </row>
    <row r="33" spans="2:9" x14ac:dyDescent="0.2">
      <c r="B33" s="14" t="s">
        <v>42</v>
      </c>
      <c r="E33" s="17">
        <f>+E6</f>
        <v>1.4999999999999999E-2</v>
      </c>
      <c r="F33" s="17">
        <f>+F6</f>
        <v>1.4999999999999999E-2</v>
      </c>
      <c r="G33" s="17">
        <f>+G6</f>
        <v>1.4999999999999999E-2</v>
      </c>
      <c r="H33" s="17">
        <f>+H6</f>
        <v>1.4999999999999999E-2</v>
      </c>
      <c r="I33" s="17">
        <f>+I6</f>
        <v>1.4999999999999999E-2</v>
      </c>
    </row>
    <row r="34" spans="2:9" x14ac:dyDescent="0.2">
      <c r="B34" s="14" t="s">
        <v>50</v>
      </c>
      <c r="E34" s="14">
        <f>+E33*AVERAGE(D32:E32)</f>
        <v>9.1540312499999992</v>
      </c>
      <c r="F34" s="14">
        <f>+F33*AVERAGE(E32:F32)</f>
        <v>0</v>
      </c>
      <c r="G34" s="14">
        <f>+G33*AVERAGE(F32:G32)</f>
        <v>0</v>
      </c>
      <c r="H34" s="14">
        <f>+H33*AVERAGE(G32:H32)</f>
        <v>0</v>
      </c>
      <c r="I34" s="14">
        <f>+I33*AVERAGE(H32:I32)</f>
        <v>0</v>
      </c>
    </row>
  </sheetData>
  <pageMargins left="0.74803149606299213" right="0.74803149606299213" top="0.98425196850393704" bottom="0.98425196850393704" header="0.51181102362204722" footer="0.51181102362204722"/>
  <pageSetup paperSize="9" scale="90" orientation="landscape" r:id="rId1"/>
  <headerFooter alignWithMargins="0">
    <oddHeader>&amp;L&amp;8&amp;F &amp;A</oddHeader>
    <oddFooter>&amp;R&amp;8Page &amp;P of &amp;N&amp;L&amp;8© AMT Training 2008 - 2017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1"/>
  <sheetViews>
    <sheetView showGridLines="0" zoomScaleNormal="100" workbookViewId="0"/>
  </sheetViews>
  <sheetFormatPr defaultRowHeight="12.75" x14ac:dyDescent="0.2"/>
  <cols>
    <col min="1" max="1" width="1.7109375" style="14" customWidth="1"/>
    <col min="2" max="2" width="40.7109375" style="14" customWidth="1"/>
    <col min="3" max="14" width="11.7109375" style="14" customWidth="1"/>
    <col min="15" max="256" width="8.85546875" style="14"/>
    <col min="257" max="257" width="1.7109375" style="14" customWidth="1"/>
    <col min="258" max="258" width="40.7109375" style="14" customWidth="1"/>
    <col min="259" max="270" width="11.7109375" style="14" customWidth="1"/>
    <col min="271" max="512" width="8.85546875" style="14"/>
    <col min="513" max="513" width="1.7109375" style="14" customWidth="1"/>
    <col min="514" max="514" width="40.7109375" style="14" customWidth="1"/>
    <col min="515" max="526" width="11.7109375" style="14" customWidth="1"/>
    <col min="527" max="768" width="8.85546875" style="14"/>
    <col min="769" max="769" width="1.7109375" style="14" customWidth="1"/>
    <col min="770" max="770" width="40.7109375" style="14" customWidth="1"/>
    <col min="771" max="782" width="11.7109375" style="14" customWidth="1"/>
    <col min="783" max="1024" width="8.85546875" style="14"/>
    <col min="1025" max="1025" width="1.7109375" style="14" customWidth="1"/>
    <col min="1026" max="1026" width="40.7109375" style="14" customWidth="1"/>
    <col min="1027" max="1038" width="11.7109375" style="14" customWidth="1"/>
    <col min="1039" max="1280" width="8.85546875" style="14"/>
    <col min="1281" max="1281" width="1.7109375" style="14" customWidth="1"/>
    <col min="1282" max="1282" width="40.7109375" style="14" customWidth="1"/>
    <col min="1283" max="1294" width="11.7109375" style="14" customWidth="1"/>
    <col min="1295" max="1536" width="8.85546875" style="14"/>
    <col min="1537" max="1537" width="1.7109375" style="14" customWidth="1"/>
    <col min="1538" max="1538" width="40.7109375" style="14" customWidth="1"/>
    <col min="1539" max="1550" width="11.7109375" style="14" customWidth="1"/>
    <col min="1551" max="1792" width="8.85546875" style="14"/>
    <col min="1793" max="1793" width="1.7109375" style="14" customWidth="1"/>
    <col min="1794" max="1794" width="40.7109375" style="14" customWidth="1"/>
    <col min="1795" max="1806" width="11.7109375" style="14" customWidth="1"/>
    <col min="1807" max="2048" width="8.85546875" style="14"/>
    <col min="2049" max="2049" width="1.7109375" style="14" customWidth="1"/>
    <col min="2050" max="2050" width="40.7109375" style="14" customWidth="1"/>
    <col min="2051" max="2062" width="11.7109375" style="14" customWidth="1"/>
    <col min="2063" max="2304" width="8.85546875" style="14"/>
    <col min="2305" max="2305" width="1.7109375" style="14" customWidth="1"/>
    <col min="2306" max="2306" width="40.7109375" style="14" customWidth="1"/>
    <col min="2307" max="2318" width="11.7109375" style="14" customWidth="1"/>
    <col min="2319" max="2560" width="8.85546875" style="14"/>
    <col min="2561" max="2561" width="1.7109375" style="14" customWidth="1"/>
    <col min="2562" max="2562" width="40.7109375" style="14" customWidth="1"/>
    <col min="2563" max="2574" width="11.7109375" style="14" customWidth="1"/>
    <col min="2575" max="2816" width="8.85546875" style="14"/>
    <col min="2817" max="2817" width="1.7109375" style="14" customWidth="1"/>
    <col min="2818" max="2818" width="40.7109375" style="14" customWidth="1"/>
    <col min="2819" max="2830" width="11.7109375" style="14" customWidth="1"/>
    <col min="2831" max="3072" width="8.85546875" style="14"/>
    <col min="3073" max="3073" width="1.7109375" style="14" customWidth="1"/>
    <col min="3074" max="3074" width="40.7109375" style="14" customWidth="1"/>
    <col min="3075" max="3086" width="11.7109375" style="14" customWidth="1"/>
    <col min="3087" max="3328" width="8.85546875" style="14"/>
    <col min="3329" max="3329" width="1.7109375" style="14" customWidth="1"/>
    <col min="3330" max="3330" width="40.7109375" style="14" customWidth="1"/>
    <col min="3331" max="3342" width="11.7109375" style="14" customWidth="1"/>
    <col min="3343" max="3584" width="8.85546875" style="14"/>
    <col min="3585" max="3585" width="1.7109375" style="14" customWidth="1"/>
    <col min="3586" max="3586" width="40.7109375" style="14" customWidth="1"/>
    <col min="3587" max="3598" width="11.7109375" style="14" customWidth="1"/>
    <col min="3599" max="3840" width="8.85546875" style="14"/>
    <col min="3841" max="3841" width="1.7109375" style="14" customWidth="1"/>
    <col min="3842" max="3842" width="40.7109375" style="14" customWidth="1"/>
    <col min="3843" max="3854" width="11.7109375" style="14" customWidth="1"/>
    <col min="3855" max="4096" width="8.85546875" style="14"/>
    <col min="4097" max="4097" width="1.7109375" style="14" customWidth="1"/>
    <col min="4098" max="4098" width="40.7109375" style="14" customWidth="1"/>
    <col min="4099" max="4110" width="11.7109375" style="14" customWidth="1"/>
    <col min="4111" max="4352" width="8.85546875" style="14"/>
    <col min="4353" max="4353" width="1.7109375" style="14" customWidth="1"/>
    <col min="4354" max="4354" width="40.7109375" style="14" customWidth="1"/>
    <col min="4355" max="4366" width="11.7109375" style="14" customWidth="1"/>
    <col min="4367" max="4608" width="8.85546875" style="14"/>
    <col min="4609" max="4609" width="1.7109375" style="14" customWidth="1"/>
    <col min="4610" max="4610" width="40.7109375" style="14" customWidth="1"/>
    <col min="4611" max="4622" width="11.7109375" style="14" customWidth="1"/>
    <col min="4623" max="4864" width="8.85546875" style="14"/>
    <col min="4865" max="4865" width="1.7109375" style="14" customWidth="1"/>
    <col min="4866" max="4866" width="40.7109375" style="14" customWidth="1"/>
    <col min="4867" max="4878" width="11.7109375" style="14" customWidth="1"/>
    <col min="4879" max="5120" width="8.85546875" style="14"/>
    <col min="5121" max="5121" width="1.7109375" style="14" customWidth="1"/>
    <col min="5122" max="5122" width="40.7109375" style="14" customWidth="1"/>
    <col min="5123" max="5134" width="11.7109375" style="14" customWidth="1"/>
    <col min="5135" max="5376" width="8.85546875" style="14"/>
    <col min="5377" max="5377" width="1.7109375" style="14" customWidth="1"/>
    <col min="5378" max="5378" width="40.7109375" style="14" customWidth="1"/>
    <col min="5379" max="5390" width="11.7109375" style="14" customWidth="1"/>
    <col min="5391" max="5632" width="8.85546875" style="14"/>
    <col min="5633" max="5633" width="1.7109375" style="14" customWidth="1"/>
    <col min="5634" max="5634" width="40.7109375" style="14" customWidth="1"/>
    <col min="5635" max="5646" width="11.7109375" style="14" customWidth="1"/>
    <col min="5647" max="5888" width="8.85546875" style="14"/>
    <col min="5889" max="5889" width="1.7109375" style="14" customWidth="1"/>
    <col min="5890" max="5890" width="40.7109375" style="14" customWidth="1"/>
    <col min="5891" max="5902" width="11.7109375" style="14" customWidth="1"/>
    <col min="5903" max="6144" width="8.85546875" style="14"/>
    <col min="6145" max="6145" width="1.7109375" style="14" customWidth="1"/>
    <col min="6146" max="6146" width="40.7109375" style="14" customWidth="1"/>
    <col min="6147" max="6158" width="11.7109375" style="14" customWidth="1"/>
    <col min="6159" max="6400" width="8.85546875" style="14"/>
    <col min="6401" max="6401" width="1.7109375" style="14" customWidth="1"/>
    <col min="6402" max="6402" width="40.7109375" style="14" customWidth="1"/>
    <col min="6403" max="6414" width="11.7109375" style="14" customWidth="1"/>
    <col min="6415" max="6656" width="8.85546875" style="14"/>
    <col min="6657" max="6657" width="1.7109375" style="14" customWidth="1"/>
    <col min="6658" max="6658" width="40.7109375" style="14" customWidth="1"/>
    <col min="6659" max="6670" width="11.7109375" style="14" customWidth="1"/>
    <col min="6671" max="6912" width="8.85546875" style="14"/>
    <col min="6913" max="6913" width="1.7109375" style="14" customWidth="1"/>
    <col min="6914" max="6914" width="40.7109375" style="14" customWidth="1"/>
    <col min="6915" max="6926" width="11.7109375" style="14" customWidth="1"/>
    <col min="6927" max="7168" width="8.85546875" style="14"/>
    <col min="7169" max="7169" width="1.7109375" style="14" customWidth="1"/>
    <col min="7170" max="7170" width="40.7109375" style="14" customWidth="1"/>
    <col min="7171" max="7182" width="11.7109375" style="14" customWidth="1"/>
    <col min="7183" max="7424" width="8.85546875" style="14"/>
    <col min="7425" max="7425" width="1.7109375" style="14" customWidth="1"/>
    <col min="7426" max="7426" width="40.7109375" style="14" customWidth="1"/>
    <col min="7427" max="7438" width="11.7109375" style="14" customWidth="1"/>
    <col min="7439" max="7680" width="8.85546875" style="14"/>
    <col min="7681" max="7681" width="1.7109375" style="14" customWidth="1"/>
    <col min="7682" max="7682" width="40.7109375" style="14" customWidth="1"/>
    <col min="7683" max="7694" width="11.7109375" style="14" customWidth="1"/>
    <col min="7695" max="7936" width="8.85546875" style="14"/>
    <col min="7937" max="7937" width="1.7109375" style="14" customWidth="1"/>
    <col min="7938" max="7938" width="40.7109375" style="14" customWidth="1"/>
    <col min="7939" max="7950" width="11.7109375" style="14" customWidth="1"/>
    <col min="7951" max="8192" width="8.85546875" style="14"/>
    <col min="8193" max="8193" width="1.7109375" style="14" customWidth="1"/>
    <col min="8194" max="8194" width="40.7109375" style="14" customWidth="1"/>
    <col min="8195" max="8206" width="11.7109375" style="14" customWidth="1"/>
    <col min="8207" max="8448" width="8.85546875" style="14"/>
    <col min="8449" max="8449" width="1.7109375" style="14" customWidth="1"/>
    <col min="8450" max="8450" width="40.7109375" style="14" customWidth="1"/>
    <col min="8451" max="8462" width="11.7109375" style="14" customWidth="1"/>
    <col min="8463" max="8704" width="8.85546875" style="14"/>
    <col min="8705" max="8705" width="1.7109375" style="14" customWidth="1"/>
    <col min="8706" max="8706" width="40.7109375" style="14" customWidth="1"/>
    <col min="8707" max="8718" width="11.7109375" style="14" customWidth="1"/>
    <col min="8719" max="8960" width="8.85546875" style="14"/>
    <col min="8961" max="8961" width="1.7109375" style="14" customWidth="1"/>
    <col min="8962" max="8962" width="40.7109375" style="14" customWidth="1"/>
    <col min="8963" max="8974" width="11.7109375" style="14" customWidth="1"/>
    <col min="8975" max="9216" width="8.85546875" style="14"/>
    <col min="9217" max="9217" width="1.7109375" style="14" customWidth="1"/>
    <col min="9218" max="9218" width="40.7109375" style="14" customWidth="1"/>
    <col min="9219" max="9230" width="11.7109375" style="14" customWidth="1"/>
    <col min="9231" max="9472" width="8.85546875" style="14"/>
    <col min="9473" max="9473" width="1.7109375" style="14" customWidth="1"/>
    <col min="9474" max="9474" width="40.7109375" style="14" customWidth="1"/>
    <col min="9475" max="9486" width="11.7109375" style="14" customWidth="1"/>
    <col min="9487" max="9728" width="8.85546875" style="14"/>
    <col min="9729" max="9729" width="1.7109375" style="14" customWidth="1"/>
    <col min="9730" max="9730" width="40.7109375" style="14" customWidth="1"/>
    <col min="9731" max="9742" width="11.7109375" style="14" customWidth="1"/>
    <col min="9743" max="9984" width="8.85546875" style="14"/>
    <col min="9985" max="9985" width="1.7109375" style="14" customWidth="1"/>
    <col min="9986" max="9986" width="40.7109375" style="14" customWidth="1"/>
    <col min="9987" max="9998" width="11.7109375" style="14" customWidth="1"/>
    <col min="9999" max="10240" width="8.85546875" style="14"/>
    <col min="10241" max="10241" width="1.7109375" style="14" customWidth="1"/>
    <col min="10242" max="10242" width="40.7109375" style="14" customWidth="1"/>
    <col min="10243" max="10254" width="11.7109375" style="14" customWidth="1"/>
    <col min="10255" max="10496" width="8.85546875" style="14"/>
    <col min="10497" max="10497" width="1.7109375" style="14" customWidth="1"/>
    <col min="10498" max="10498" width="40.7109375" style="14" customWidth="1"/>
    <col min="10499" max="10510" width="11.7109375" style="14" customWidth="1"/>
    <col min="10511" max="10752" width="8.85546875" style="14"/>
    <col min="10753" max="10753" width="1.7109375" style="14" customWidth="1"/>
    <col min="10754" max="10754" width="40.7109375" style="14" customWidth="1"/>
    <col min="10755" max="10766" width="11.7109375" style="14" customWidth="1"/>
    <col min="10767" max="11008" width="8.85546875" style="14"/>
    <col min="11009" max="11009" width="1.7109375" style="14" customWidth="1"/>
    <col min="11010" max="11010" width="40.7109375" style="14" customWidth="1"/>
    <col min="11011" max="11022" width="11.7109375" style="14" customWidth="1"/>
    <col min="11023" max="11264" width="8.85546875" style="14"/>
    <col min="11265" max="11265" width="1.7109375" style="14" customWidth="1"/>
    <col min="11266" max="11266" width="40.7109375" style="14" customWidth="1"/>
    <col min="11267" max="11278" width="11.7109375" style="14" customWidth="1"/>
    <col min="11279" max="11520" width="8.85546875" style="14"/>
    <col min="11521" max="11521" width="1.7109375" style="14" customWidth="1"/>
    <col min="11522" max="11522" width="40.7109375" style="14" customWidth="1"/>
    <col min="11523" max="11534" width="11.7109375" style="14" customWidth="1"/>
    <col min="11535" max="11776" width="8.85546875" style="14"/>
    <col min="11777" max="11777" width="1.7109375" style="14" customWidth="1"/>
    <col min="11778" max="11778" width="40.7109375" style="14" customWidth="1"/>
    <col min="11779" max="11790" width="11.7109375" style="14" customWidth="1"/>
    <col min="11791" max="12032" width="8.85546875" style="14"/>
    <col min="12033" max="12033" width="1.7109375" style="14" customWidth="1"/>
    <col min="12034" max="12034" width="40.7109375" style="14" customWidth="1"/>
    <col min="12035" max="12046" width="11.7109375" style="14" customWidth="1"/>
    <col min="12047" max="12288" width="8.85546875" style="14"/>
    <col min="12289" max="12289" width="1.7109375" style="14" customWidth="1"/>
    <col min="12290" max="12290" width="40.7109375" style="14" customWidth="1"/>
    <col min="12291" max="12302" width="11.7109375" style="14" customWidth="1"/>
    <col min="12303" max="12544" width="8.85546875" style="14"/>
    <col min="12545" max="12545" width="1.7109375" style="14" customWidth="1"/>
    <col min="12546" max="12546" width="40.7109375" style="14" customWidth="1"/>
    <col min="12547" max="12558" width="11.7109375" style="14" customWidth="1"/>
    <col min="12559" max="12800" width="8.85546875" style="14"/>
    <col min="12801" max="12801" width="1.7109375" style="14" customWidth="1"/>
    <col min="12802" max="12802" width="40.7109375" style="14" customWidth="1"/>
    <col min="12803" max="12814" width="11.7109375" style="14" customWidth="1"/>
    <col min="12815" max="13056" width="8.85546875" style="14"/>
    <col min="13057" max="13057" width="1.7109375" style="14" customWidth="1"/>
    <col min="13058" max="13058" width="40.7109375" style="14" customWidth="1"/>
    <col min="13059" max="13070" width="11.7109375" style="14" customWidth="1"/>
    <col min="13071" max="13312" width="8.85546875" style="14"/>
    <col min="13313" max="13313" width="1.7109375" style="14" customWidth="1"/>
    <col min="13314" max="13314" width="40.7109375" style="14" customWidth="1"/>
    <col min="13315" max="13326" width="11.7109375" style="14" customWidth="1"/>
    <col min="13327" max="13568" width="8.85546875" style="14"/>
    <col min="13569" max="13569" width="1.7109375" style="14" customWidth="1"/>
    <col min="13570" max="13570" width="40.7109375" style="14" customWidth="1"/>
    <col min="13571" max="13582" width="11.7109375" style="14" customWidth="1"/>
    <col min="13583" max="13824" width="8.85546875" style="14"/>
    <col min="13825" max="13825" width="1.7109375" style="14" customWidth="1"/>
    <col min="13826" max="13826" width="40.7109375" style="14" customWidth="1"/>
    <col min="13827" max="13838" width="11.7109375" style="14" customWidth="1"/>
    <col min="13839" max="14080" width="8.85546875" style="14"/>
    <col min="14081" max="14081" width="1.7109375" style="14" customWidth="1"/>
    <col min="14082" max="14082" width="40.7109375" style="14" customWidth="1"/>
    <col min="14083" max="14094" width="11.7109375" style="14" customWidth="1"/>
    <col min="14095" max="14336" width="8.85546875" style="14"/>
    <col min="14337" max="14337" width="1.7109375" style="14" customWidth="1"/>
    <col min="14338" max="14338" width="40.7109375" style="14" customWidth="1"/>
    <col min="14339" max="14350" width="11.7109375" style="14" customWidth="1"/>
    <col min="14351" max="14592" width="8.85546875" style="14"/>
    <col min="14593" max="14593" width="1.7109375" style="14" customWidth="1"/>
    <col min="14594" max="14594" width="40.7109375" style="14" customWidth="1"/>
    <col min="14595" max="14606" width="11.7109375" style="14" customWidth="1"/>
    <col min="14607" max="14848" width="8.85546875" style="14"/>
    <col min="14849" max="14849" width="1.7109375" style="14" customWidth="1"/>
    <col min="14850" max="14850" width="40.7109375" style="14" customWidth="1"/>
    <col min="14851" max="14862" width="11.7109375" style="14" customWidth="1"/>
    <col min="14863" max="15104" width="8.85546875" style="14"/>
    <col min="15105" max="15105" width="1.7109375" style="14" customWidth="1"/>
    <col min="15106" max="15106" width="40.7109375" style="14" customWidth="1"/>
    <col min="15107" max="15118" width="11.7109375" style="14" customWidth="1"/>
    <col min="15119" max="15360" width="8.85546875" style="14"/>
    <col min="15361" max="15361" width="1.7109375" style="14" customWidth="1"/>
    <col min="15362" max="15362" width="40.7109375" style="14" customWidth="1"/>
    <col min="15363" max="15374" width="11.7109375" style="14" customWidth="1"/>
    <col min="15375" max="15616" width="8.85546875" style="14"/>
    <col min="15617" max="15617" width="1.7109375" style="14" customWidth="1"/>
    <col min="15618" max="15618" width="40.7109375" style="14" customWidth="1"/>
    <col min="15619" max="15630" width="11.7109375" style="14" customWidth="1"/>
    <col min="15631" max="15872" width="8.85546875" style="14"/>
    <col min="15873" max="15873" width="1.7109375" style="14" customWidth="1"/>
    <col min="15874" max="15874" width="40.7109375" style="14" customWidth="1"/>
    <col min="15875" max="15886" width="11.7109375" style="14" customWidth="1"/>
    <col min="15887" max="16128" width="8.85546875" style="14"/>
    <col min="16129" max="16129" width="1.7109375" style="14" customWidth="1"/>
    <col min="16130" max="16130" width="40.7109375" style="14" customWidth="1"/>
    <col min="16131" max="16142" width="11.7109375" style="14" customWidth="1"/>
    <col min="16143" max="16384" width="8.85546875" style="14"/>
  </cols>
  <sheetData>
    <row r="1" spans="1:9" ht="30" x14ac:dyDescent="0.45">
      <c r="A1" s="9" t="str">
        <f>CoName</f>
        <v>Company 1</v>
      </c>
      <c r="B1" s="10"/>
      <c r="C1" s="11" t="s">
        <v>0</v>
      </c>
      <c r="D1" s="11" t="s">
        <v>0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</row>
    <row r="2" spans="1:9" ht="19.5" thickBot="1" x14ac:dyDescent="0.35">
      <c r="A2" s="5" t="s">
        <v>122</v>
      </c>
      <c r="B2" s="12"/>
      <c r="C2" s="37">
        <f>D2-1</f>
        <v>-1</v>
      </c>
      <c r="D2" s="37">
        <f>Cover!C20</f>
        <v>0</v>
      </c>
      <c r="E2" s="37">
        <f>D2+1</f>
        <v>1</v>
      </c>
      <c r="F2" s="37">
        <f t="shared" ref="F2:I2" si="0">E2+1</f>
        <v>2</v>
      </c>
      <c r="G2" s="37">
        <f t="shared" si="0"/>
        <v>3</v>
      </c>
      <c r="H2" s="37">
        <f t="shared" si="0"/>
        <v>4</v>
      </c>
      <c r="I2" s="37">
        <f t="shared" si="0"/>
        <v>5</v>
      </c>
    </row>
    <row r="3" spans="1:9" ht="15.75" thickTop="1" x14ac:dyDescent="0.25">
      <c r="A3" s="23" t="s">
        <v>34</v>
      </c>
    </row>
    <row r="4" spans="1:9" x14ac:dyDescent="0.2">
      <c r="B4" s="14" t="s">
        <v>52</v>
      </c>
      <c r="D4" s="17">
        <f>+D16/C16-1</f>
        <v>0.12386156648451729</v>
      </c>
      <c r="E4" s="26">
        <v>0.1</v>
      </c>
      <c r="F4" s="26">
        <v>0.09</v>
      </c>
      <c r="G4" s="26">
        <v>7.0000000000000007E-2</v>
      </c>
      <c r="H4" s="26">
        <v>3.5999999999999997E-2</v>
      </c>
      <c r="I4" s="26">
        <v>2.9000000000000001E-2</v>
      </c>
    </row>
    <row r="5" spans="1:9" x14ac:dyDescent="0.2">
      <c r="B5" s="14" t="s">
        <v>53</v>
      </c>
      <c r="C5" s="17">
        <f>-C17/C16</f>
        <v>0.73309046751669704</v>
      </c>
      <c r="D5" s="17">
        <f>-D17/D16</f>
        <v>0.73300918422474337</v>
      </c>
      <c r="E5" s="26">
        <v>0.73199999999999998</v>
      </c>
      <c r="F5" s="26">
        <v>0.73099999999999998</v>
      </c>
      <c r="G5" s="26">
        <v>0.73099999999999998</v>
      </c>
      <c r="H5" s="26">
        <v>0.73099999999999998</v>
      </c>
      <c r="I5" s="26">
        <v>0.73099999999999998</v>
      </c>
    </row>
    <row r="6" spans="1:9" x14ac:dyDescent="0.2">
      <c r="B6" s="14" t="s">
        <v>54</v>
      </c>
      <c r="C6" s="17">
        <f>-C18/C16</f>
        <v>0.11026108075288403</v>
      </c>
      <c r="D6" s="17">
        <f>-D18/D16</f>
        <v>0.10826580226904375</v>
      </c>
      <c r="E6" s="26">
        <v>0.105</v>
      </c>
      <c r="F6" s="26">
        <v>0.105</v>
      </c>
      <c r="G6" s="26">
        <v>0.105</v>
      </c>
      <c r="H6" s="26">
        <v>0.108</v>
      </c>
      <c r="I6" s="26">
        <v>0.108</v>
      </c>
    </row>
    <row r="7" spans="1:9" x14ac:dyDescent="0.2">
      <c r="B7" s="14" t="s">
        <v>55</v>
      </c>
      <c r="C7" s="17">
        <f>-C19/C16</f>
        <v>4.796599878567092E-2</v>
      </c>
      <c r="D7" s="17">
        <f>-D19/D16</f>
        <v>5.0459211237169101E-2</v>
      </c>
      <c r="E7" s="26">
        <v>4.8000000000000001E-2</v>
      </c>
      <c r="F7" s="26">
        <v>4.8000000000000001E-2</v>
      </c>
      <c r="G7" s="26">
        <v>4.8000000000000001E-2</v>
      </c>
      <c r="H7" s="26">
        <v>4.8000000000000001E-2</v>
      </c>
      <c r="I7" s="26">
        <v>4.8000000000000001E-2</v>
      </c>
    </row>
    <row r="8" spans="1:9" x14ac:dyDescent="0.2">
      <c r="B8" s="14" t="s">
        <v>56</v>
      </c>
      <c r="C8" s="14">
        <f>+C23</f>
        <v>-266</v>
      </c>
      <c r="D8" s="14">
        <f>+D23</f>
        <v>-297.5</v>
      </c>
      <c r="E8" s="25">
        <v>-297.5</v>
      </c>
      <c r="F8" s="25">
        <v>-297.5</v>
      </c>
      <c r="G8" s="25">
        <v>-297.5</v>
      </c>
      <c r="H8" s="25">
        <v>-297.5</v>
      </c>
      <c r="I8" s="25">
        <v>-297.5</v>
      </c>
    </row>
    <row r="9" spans="1:9" x14ac:dyDescent="0.2">
      <c r="B9" s="14" t="s">
        <v>57</v>
      </c>
      <c r="C9" s="14">
        <f>+C26</f>
        <v>-143.5</v>
      </c>
      <c r="D9" s="14">
        <f>+D26</f>
        <v>-269.5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</row>
    <row r="10" spans="1:9" x14ac:dyDescent="0.2">
      <c r="B10" s="14" t="s">
        <v>58</v>
      </c>
      <c r="C10" s="17">
        <f>-C31/C29</f>
        <v>0.25806451612903225</v>
      </c>
      <c r="D10" s="17">
        <f>-D31/D29</f>
        <v>0.22626262626262628</v>
      </c>
      <c r="E10" s="26">
        <v>0.25</v>
      </c>
      <c r="F10" s="26">
        <v>0.25</v>
      </c>
      <c r="G10" s="26">
        <v>0.25</v>
      </c>
      <c r="H10" s="26">
        <v>0.25</v>
      </c>
      <c r="I10" s="26">
        <v>0.25</v>
      </c>
    </row>
    <row r="11" spans="1:9" x14ac:dyDescent="0.2">
      <c r="B11" s="14" t="s">
        <v>59</v>
      </c>
      <c r="C11" s="17">
        <f>-C34/C32</f>
        <v>0.39897698209718668</v>
      </c>
      <c r="D11" s="17">
        <f>-D34/D32</f>
        <v>0.42036553524804177</v>
      </c>
      <c r="E11" s="26">
        <v>0.42</v>
      </c>
      <c r="F11" s="26">
        <v>0.42</v>
      </c>
      <c r="G11" s="26">
        <v>0.42</v>
      </c>
      <c r="H11" s="26">
        <v>0.42</v>
      </c>
      <c r="I11" s="26">
        <v>0.42</v>
      </c>
    </row>
    <row r="12" spans="1:9" x14ac:dyDescent="0.2">
      <c r="B12" s="14" t="s">
        <v>60</v>
      </c>
      <c r="C12" s="14">
        <f>+C37</f>
        <v>2765</v>
      </c>
      <c r="D12" s="14">
        <f>+D37</f>
        <v>2761.5</v>
      </c>
      <c r="E12" s="25">
        <v>2770.8589999999999</v>
      </c>
      <c r="F12" s="25">
        <v>2770.8589999999999</v>
      </c>
      <c r="G12" s="25">
        <v>2770.8589999999999</v>
      </c>
      <c r="H12" s="25">
        <v>2770.8589999999999</v>
      </c>
      <c r="I12" s="25">
        <v>2770.8589999999999</v>
      </c>
    </row>
    <row r="13" spans="1:9" x14ac:dyDescent="0.2">
      <c r="B13" s="14" t="s">
        <v>61</v>
      </c>
      <c r="C13" s="14">
        <f>+C38</f>
        <v>2765</v>
      </c>
      <c r="D13" s="14">
        <f>+D38</f>
        <v>2761.5</v>
      </c>
      <c r="E13" s="25">
        <v>2770.8589999999999</v>
      </c>
      <c r="F13" s="25">
        <v>2770.8589999999999</v>
      </c>
      <c r="G13" s="25">
        <v>2770.8589999999999</v>
      </c>
      <c r="H13" s="25">
        <v>2770.8589999999999</v>
      </c>
      <c r="I13" s="25">
        <v>2770.8589999999999</v>
      </c>
    </row>
    <row r="15" spans="1:9" ht="15" x14ac:dyDescent="0.25">
      <c r="A15" s="23" t="s">
        <v>62</v>
      </c>
    </row>
    <row r="16" spans="1:9" x14ac:dyDescent="0.2">
      <c r="B16" s="14" t="s">
        <v>63</v>
      </c>
      <c r="C16" s="18">
        <v>28822.5</v>
      </c>
      <c r="D16" s="18">
        <v>32392.5</v>
      </c>
      <c r="E16" s="14">
        <f>+(1+E4)*D16</f>
        <v>35631.75</v>
      </c>
      <c r="F16" s="14">
        <f>+(1+F4)*E16</f>
        <v>38838.607500000006</v>
      </c>
      <c r="G16" s="14">
        <f>+(1+G4)*F16</f>
        <v>41557.310025000006</v>
      </c>
      <c r="H16" s="14">
        <f>+(1+H4)*G16</f>
        <v>43053.373185900011</v>
      </c>
      <c r="I16" s="14">
        <f>+(1+I4)*H16</f>
        <v>44301.921008291109</v>
      </c>
    </row>
    <row r="17" spans="2:14" x14ac:dyDescent="0.2">
      <c r="B17" s="14" t="s">
        <v>64</v>
      </c>
      <c r="C17" s="18">
        <f>(-6327+10+46+234)*3.5</f>
        <v>-21129.5</v>
      </c>
      <c r="D17" s="18">
        <f>(-7085+12-1+290)*3.5</f>
        <v>-23744</v>
      </c>
      <c r="E17" s="14">
        <f>-E5*E16</f>
        <v>-26082.440999999999</v>
      </c>
      <c r="F17" s="14">
        <f>-F5*F16</f>
        <v>-28391.022082500003</v>
      </c>
      <c r="G17" s="14">
        <f>-G5*G16</f>
        <v>-30378.393628275004</v>
      </c>
      <c r="H17" s="14">
        <f>-H5*H16</f>
        <v>-31472.015798892906</v>
      </c>
      <c r="I17" s="14">
        <f>-I5*I16</f>
        <v>-32384.704257060799</v>
      </c>
    </row>
    <row r="18" spans="2:14" x14ac:dyDescent="0.2">
      <c r="B18" s="14" t="s">
        <v>65</v>
      </c>
      <c r="C18" s="18">
        <v>-3178</v>
      </c>
      <c r="D18" s="18">
        <v>-3507</v>
      </c>
      <c r="E18" s="14">
        <f>-E6*E16</f>
        <v>-3741.3337499999998</v>
      </c>
      <c r="F18" s="14">
        <f>-F6*F16</f>
        <v>-4078.0537875000005</v>
      </c>
      <c r="G18" s="14">
        <f>-G6*G16</f>
        <v>-4363.5175526250005</v>
      </c>
      <c r="H18" s="14">
        <f>-H6*H16</f>
        <v>-4649.7643040772009</v>
      </c>
      <c r="I18" s="14">
        <f>-I6*I16</f>
        <v>-4784.6074688954395</v>
      </c>
    </row>
    <row r="19" spans="2:14" x14ac:dyDescent="0.2">
      <c r="B19" s="14" t="s">
        <v>66</v>
      </c>
      <c r="C19" s="18">
        <f>(-471+76)*3.5</f>
        <v>-1382.5</v>
      </c>
      <c r="D19" s="18">
        <f>(-552+85)*3.5</f>
        <v>-1634.5</v>
      </c>
      <c r="E19" s="14">
        <f>-E7*E16</f>
        <v>-1710.3240000000001</v>
      </c>
      <c r="F19" s="14">
        <f>-F7*F16</f>
        <v>-1864.2531600000002</v>
      </c>
      <c r="G19" s="14">
        <f>-G7*G16</f>
        <v>-1994.7508812000003</v>
      </c>
      <c r="H19" s="14">
        <f>-H7*H16</f>
        <v>-2066.5619129232005</v>
      </c>
      <c r="I19" s="14">
        <f>-I7*I16</f>
        <v>-2126.4922083979732</v>
      </c>
    </row>
    <row r="20" spans="2:14" s="19" customFormat="1" x14ac:dyDescent="0.2">
      <c r="B20" s="19" t="s">
        <v>67</v>
      </c>
      <c r="C20" s="19">
        <f t="shared" ref="C20:I20" si="1">SUM(C16:C19)</f>
        <v>3132.5</v>
      </c>
      <c r="D20" s="19">
        <f t="shared" si="1"/>
        <v>3507</v>
      </c>
      <c r="E20" s="19">
        <f t="shared" si="1"/>
        <v>4097.6512500000008</v>
      </c>
      <c r="F20" s="19">
        <f t="shared" si="1"/>
        <v>4505.2784700000011</v>
      </c>
      <c r="G20" s="19">
        <f t="shared" si="1"/>
        <v>4820.6479629000014</v>
      </c>
      <c r="H20" s="19">
        <f t="shared" si="1"/>
        <v>4865.0311700067032</v>
      </c>
      <c r="I20" s="19">
        <f t="shared" si="1"/>
        <v>5006.1170739368972</v>
      </c>
      <c r="J20" s="14"/>
      <c r="K20" s="14"/>
      <c r="L20" s="14"/>
      <c r="M20" s="14"/>
      <c r="N20" s="14"/>
    </row>
    <row r="21" spans="2:14" x14ac:dyDescent="0.2">
      <c r="C21" s="18"/>
    </row>
    <row r="22" spans="2:14" x14ac:dyDescent="0.2">
      <c r="B22" s="14" t="s">
        <v>26</v>
      </c>
      <c r="C22" s="18">
        <v>-819</v>
      </c>
      <c r="D22" s="18">
        <v>-1015</v>
      </c>
      <c r="E22" s="14">
        <f>Calcs!E9</f>
        <v>-1177.1969999999999</v>
      </c>
      <c r="F22" s="14">
        <f>Calcs!F9</f>
        <v>-1254.5786714999999</v>
      </c>
      <c r="G22" s="14">
        <f>Calcs!G9</f>
        <v>-1341.4099405244999</v>
      </c>
      <c r="H22" s="14">
        <f>Calcs!H9</f>
        <v>-1434.4054620850186</v>
      </c>
      <c r="I22" s="14">
        <f>Calcs!I9</f>
        <v>-1526.8595079796733</v>
      </c>
    </row>
    <row r="23" spans="2:14" x14ac:dyDescent="0.2">
      <c r="B23" s="14" t="s">
        <v>68</v>
      </c>
      <c r="C23" s="18">
        <f>(-74-2)*3.5</f>
        <v>-266</v>
      </c>
      <c r="D23" s="18">
        <f>(-82-3)*3.5</f>
        <v>-297.5</v>
      </c>
      <c r="E23" s="14">
        <f>+E8</f>
        <v>-297.5</v>
      </c>
      <c r="F23" s="14">
        <f>+F8</f>
        <v>-297.5</v>
      </c>
      <c r="G23" s="14">
        <f>+G8</f>
        <v>-297.5</v>
      </c>
      <c r="H23" s="14">
        <f>+H8</f>
        <v>-297.5</v>
      </c>
      <c r="I23" s="14">
        <f>+I8</f>
        <v>-297.5</v>
      </c>
    </row>
    <row r="24" spans="2:14" s="19" customFormat="1" x14ac:dyDescent="0.2">
      <c r="B24" s="19" t="s">
        <v>69</v>
      </c>
      <c r="C24" s="19">
        <f t="shared" ref="C24:I24" si="2">+C20+C22+C23</f>
        <v>2047.5</v>
      </c>
      <c r="D24" s="19">
        <f t="shared" si="2"/>
        <v>2194.5</v>
      </c>
      <c r="E24" s="19">
        <f t="shared" si="2"/>
        <v>2622.9542500000007</v>
      </c>
      <c r="F24" s="19">
        <f t="shared" si="2"/>
        <v>2953.1997985000012</v>
      </c>
      <c r="G24" s="19">
        <f t="shared" si="2"/>
        <v>3181.7380223755017</v>
      </c>
      <c r="H24" s="19">
        <f t="shared" si="2"/>
        <v>3133.1257079216848</v>
      </c>
      <c r="I24" s="19">
        <f t="shared" si="2"/>
        <v>3181.757565957224</v>
      </c>
      <c r="J24" s="14"/>
      <c r="K24" s="14"/>
      <c r="L24" s="14"/>
      <c r="M24" s="14"/>
      <c r="N24" s="14"/>
    </row>
    <row r="26" spans="2:14" x14ac:dyDescent="0.2">
      <c r="B26" s="14" t="s">
        <v>70</v>
      </c>
      <c r="C26" s="18">
        <f>(5-46)*3.5</f>
        <v>-143.5</v>
      </c>
      <c r="D26" s="18">
        <f>(-65-12)*3.5</f>
        <v>-269.5</v>
      </c>
      <c r="E26" s="14">
        <f>+E9</f>
        <v>0</v>
      </c>
      <c r="F26" s="14">
        <f>+F9</f>
        <v>0</v>
      </c>
      <c r="G26" s="14">
        <f>+G9</f>
        <v>0</v>
      </c>
      <c r="H26" s="14">
        <f>+H9</f>
        <v>0</v>
      </c>
      <c r="I26" s="14">
        <f>+I9</f>
        <v>0</v>
      </c>
    </row>
    <row r="27" spans="2:14" x14ac:dyDescent="0.2">
      <c r="B27" s="14" t="s">
        <v>50</v>
      </c>
      <c r="C27" s="18">
        <f>(21+21+15)*3.5</f>
        <v>199.5</v>
      </c>
      <c r="D27" s="18">
        <f>(17+13+10)*3.5</f>
        <v>140</v>
      </c>
      <c r="E27" s="14">
        <f>IF(circ=1,Debt!E34,0)</f>
        <v>9.1540312499999992</v>
      </c>
      <c r="F27" s="14">
        <f>IF(circ=1,Debt!F34,0)</f>
        <v>0</v>
      </c>
      <c r="G27" s="14">
        <f>IF(circ=1,Debt!G34,0)</f>
        <v>0</v>
      </c>
      <c r="H27" s="14">
        <f>IF(circ=1,Debt!H34,0)</f>
        <v>0</v>
      </c>
      <c r="I27" s="14">
        <f>IF(circ=1,Debt!I34,0)</f>
        <v>0</v>
      </c>
    </row>
    <row r="28" spans="2:14" x14ac:dyDescent="0.2">
      <c r="B28" s="14" t="s">
        <v>43</v>
      </c>
      <c r="C28" s="18">
        <v>-259</v>
      </c>
      <c r="D28" s="18">
        <v>-332.5</v>
      </c>
      <c r="E28" s="14">
        <f>IF(circ=1,-Debt!E29,0)</f>
        <v>-132.30000000000001</v>
      </c>
      <c r="F28" s="14">
        <f>IF(circ=1,-Debt!F29,0)</f>
        <v>-123.55000000000001</v>
      </c>
      <c r="G28" s="14">
        <f>IF(circ=1,-Debt!G29,0)</f>
        <v>-104.80000000000001</v>
      </c>
      <c r="H28" s="14">
        <f>IF(circ=1,-Debt!H29,0)</f>
        <v>-83.550000000000011</v>
      </c>
      <c r="I28" s="14">
        <f>IF(circ=1,-Debt!I29,0)</f>
        <v>-61.050000000000004</v>
      </c>
    </row>
    <row r="29" spans="2:14" s="19" customFormat="1" x14ac:dyDescent="0.2">
      <c r="B29" s="19" t="s">
        <v>71</v>
      </c>
      <c r="C29" s="19">
        <f t="shared" ref="C29:I29" si="3">SUM(C24,C26:C28)</f>
        <v>1844.5</v>
      </c>
      <c r="D29" s="19">
        <f t="shared" si="3"/>
        <v>1732.5</v>
      </c>
      <c r="E29" s="19">
        <f t="shared" si="3"/>
        <v>2499.8082812500006</v>
      </c>
      <c r="F29" s="19">
        <f t="shared" si="3"/>
        <v>2829.649798500001</v>
      </c>
      <c r="G29" s="19">
        <f t="shared" si="3"/>
        <v>3076.9380223755015</v>
      </c>
      <c r="H29" s="19">
        <f t="shared" si="3"/>
        <v>3049.5757079216846</v>
      </c>
      <c r="I29" s="19">
        <f t="shared" si="3"/>
        <v>3120.7075659572238</v>
      </c>
      <c r="J29" s="14"/>
      <c r="K29" s="14"/>
      <c r="L29" s="14"/>
      <c r="M29" s="14"/>
      <c r="N29" s="14"/>
    </row>
    <row r="31" spans="2:14" x14ac:dyDescent="0.2">
      <c r="B31" s="14" t="s">
        <v>72</v>
      </c>
      <c r="C31" s="18">
        <v>-476</v>
      </c>
      <c r="D31" s="18">
        <v>-392</v>
      </c>
      <c r="E31" s="14">
        <f>-E10*E29</f>
        <v>-624.95207031250015</v>
      </c>
      <c r="F31" s="14">
        <f>-F10*F29</f>
        <v>-707.41244962500025</v>
      </c>
      <c r="G31" s="14">
        <f>-G10*G29</f>
        <v>-769.23450559387538</v>
      </c>
      <c r="H31" s="14">
        <f>-H10*H29</f>
        <v>-762.39392698042116</v>
      </c>
      <c r="I31" s="14">
        <f>-I10*I29</f>
        <v>-780.17689148930594</v>
      </c>
    </row>
    <row r="32" spans="2:14" s="19" customFormat="1" x14ac:dyDescent="0.2">
      <c r="B32" s="19" t="s">
        <v>30</v>
      </c>
      <c r="C32" s="19">
        <f t="shared" ref="C32:I32" si="4">+C29+C31</f>
        <v>1368.5</v>
      </c>
      <c r="D32" s="19">
        <f t="shared" si="4"/>
        <v>1340.5</v>
      </c>
      <c r="E32" s="19">
        <f t="shared" si="4"/>
        <v>1874.8562109375005</v>
      </c>
      <c r="F32" s="19">
        <f t="shared" si="4"/>
        <v>2122.2373488750009</v>
      </c>
      <c r="G32" s="19">
        <f t="shared" si="4"/>
        <v>2307.7035167816261</v>
      </c>
      <c r="H32" s="19">
        <f t="shared" si="4"/>
        <v>2287.1817809412632</v>
      </c>
      <c r="I32" s="19">
        <f t="shared" si="4"/>
        <v>2340.5306744679178</v>
      </c>
      <c r="J32" s="14"/>
      <c r="K32" s="14"/>
      <c r="L32" s="14"/>
      <c r="M32" s="14"/>
      <c r="N32" s="14"/>
    </row>
    <row r="33" spans="1:14" s="19" customFormat="1" x14ac:dyDescent="0.2">
      <c r="J33" s="14"/>
      <c r="K33" s="14"/>
      <c r="L33" s="14"/>
      <c r="M33" s="14"/>
      <c r="N33" s="14"/>
    </row>
    <row r="34" spans="1:14" x14ac:dyDescent="0.2">
      <c r="B34" s="14" t="s">
        <v>31</v>
      </c>
      <c r="C34" s="18">
        <v>-546</v>
      </c>
      <c r="D34" s="18">
        <v>-563.5</v>
      </c>
      <c r="E34" s="14">
        <f>-E32*E11</f>
        <v>-787.43960859375022</v>
      </c>
      <c r="F34" s="14">
        <f>-F32*F11</f>
        <v>-891.33968652750036</v>
      </c>
      <c r="G34" s="14">
        <f>-G32*G11</f>
        <v>-969.23547704828297</v>
      </c>
      <c r="H34" s="14">
        <f>-H32*H11</f>
        <v>-960.61634799533056</v>
      </c>
      <c r="I34" s="14">
        <f>-I32*I11</f>
        <v>-983.02288327652548</v>
      </c>
    </row>
    <row r="36" spans="1:14" ht="15" x14ac:dyDescent="0.25">
      <c r="A36" s="23" t="s">
        <v>73</v>
      </c>
    </row>
    <row r="37" spans="1:14" x14ac:dyDescent="0.2">
      <c r="B37" s="14" t="s">
        <v>60</v>
      </c>
      <c r="C37" s="18">
        <v>2765</v>
      </c>
      <c r="D37" s="18">
        <v>2761.5</v>
      </c>
      <c r="E37" s="14">
        <f t="shared" ref="E37:I38" si="5">+E12</f>
        <v>2770.8589999999999</v>
      </c>
      <c r="F37" s="14">
        <f t="shared" si="5"/>
        <v>2770.8589999999999</v>
      </c>
      <c r="G37" s="14">
        <f t="shared" si="5"/>
        <v>2770.8589999999999</v>
      </c>
      <c r="H37" s="14">
        <f t="shared" si="5"/>
        <v>2770.8589999999999</v>
      </c>
      <c r="I37" s="14">
        <f t="shared" si="5"/>
        <v>2770.8589999999999</v>
      </c>
    </row>
    <row r="38" spans="1:14" x14ac:dyDescent="0.2">
      <c r="B38" s="14" t="s">
        <v>61</v>
      </c>
      <c r="C38" s="18">
        <v>2765</v>
      </c>
      <c r="D38" s="18">
        <v>2761.5</v>
      </c>
      <c r="E38" s="14">
        <f t="shared" si="5"/>
        <v>2770.8589999999999</v>
      </c>
      <c r="F38" s="14">
        <f t="shared" si="5"/>
        <v>2770.8589999999999</v>
      </c>
      <c r="G38" s="14">
        <f t="shared" si="5"/>
        <v>2770.8589999999999</v>
      </c>
      <c r="H38" s="14">
        <f t="shared" si="5"/>
        <v>2770.8589999999999</v>
      </c>
      <c r="I38" s="14">
        <f t="shared" si="5"/>
        <v>2770.8589999999999</v>
      </c>
    </row>
    <row r="39" spans="1:14" x14ac:dyDescent="0.2">
      <c r="B39" s="14" t="s">
        <v>74</v>
      </c>
      <c r="C39" s="20">
        <f t="shared" ref="C39:I39" si="6">+C32/C37</f>
        <v>0.49493670886075947</v>
      </c>
      <c r="D39" s="20">
        <f t="shared" si="6"/>
        <v>0.48542458808618505</v>
      </c>
      <c r="E39" s="20">
        <f t="shared" si="6"/>
        <v>0.67663356776274086</v>
      </c>
      <c r="F39" s="20">
        <f t="shared" si="6"/>
        <v>0.76591315143607119</v>
      </c>
      <c r="G39" s="20">
        <f t="shared" si="6"/>
        <v>0.83284768975311485</v>
      </c>
      <c r="H39" s="20">
        <f t="shared" si="6"/>
        <v>0.82544141760416656</v>
      </c>
      <c r="I39" s="20">
        <f t="shared" si="6"/>
        <v>0.84469497526504156</v>
      </c>
    </row>
    <row r="40" spans="1:14" x14ac:dyDescent="0.2">
      <c r="B40" s="14" t="s">
        <v>75</v>
      </c>
      <c r="C40" s="20">
        <f t="shared" ref="C40:I40" si="7">+C32/C38</f>
        <v>0.49493670886075947</v>
      </c>
      <c r="D40" s="20">
        <f t="shared" si="7"/>
        <v>0.48542458808618505</v>
      </c>
      <c r="E40" s="20">
        <f t="shared" si="7"/>
        <v>0.67663356776274086</v>
      </c>
      <c r="F40" s="20">
        <f t="shared" si="7"/>
        <v>0.76591315143607119</v>
      </c>
      <c r="G40" s="20">
        <f t="shared" si="7"/>
        <v>0.83284768975311485</v>
      </c>
      <c r="H40" s="20">
        <f t="shared" si="7"/>
        <v>0.82544141760416656</v>
      </c>
      <c r="I40" s="20">
        <f t="shared" si="7"/>
        <v>0.84469497526504156</v>
      </c>
    </row>
    <row r="41" spans="1:14" x14ac:dyDescent="0.2">
      <c r="B41" s="14" t="s">
        <v>76</v>
      </c>
      <c r="C41" s="20">
        <f t="shared" ref="C41:I41" si="8">-C34/C37</f>
        <v>0.19746835443037974</v>
      </c>
      <c r="D41" s="20">
        <f t="shared" si="8"/>
        <v>0.20405576679340937</v>
      </c>
      <c r="E41" s="20">
        <f t="shared" si="8"/>
        <v>0.2841860984603512</v>
      </c>
      <c r="F41" s="20">
        <f t="shared" si="8"/>
        <v>0.32168352360314995</v>
      </c>
      <c r="G41" s="20">
        <f t="shared" si="8"/>
        <v>0.34979602969630824</v>
      </c>
      <c r="H41" s="20">
        <f t="shared" si="8"/>
        <v>0.34668539539374993</v>
      </c>
      <c r="I41" s="20">
        <f t="shared" si="8"/>
        <v>0.35477188961131745</v>
      </c>
    </row>
  </sheetData>
  <pageMargins left="0.74803149606299213" right="0.74803149606299213" top="0.98425196850393704" bottom="0.98425196850393704" header="0.51181102362204722" footer="0.51181102362204722"/>
  <pageSetup paperSize="9" scale="81" orientation="landscape" r:id="rId1"/>
  <headerFooter alignWithMargins="0">
    <oddHeader>&amp;L&amp;8&amp;F &amp;A</oddHeader>
    <oddFooter>&amp;R&amp;8Page &amp;P of &amp;N&amp;L&amp;8© AMT Training 2008 - 2017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40"/>
  <sheetViews>
    <sheetView showGridLines="0" tabSelected="1" zoomScaleNormal="100" workbookViewId="0"/>
  </sheetViews>
  <sheetFormatPr defaultRowHeight="12.75" x14ac:dyDescent="0.2"/>
  <cols>
    <col min="1" max="1" width="1.7109375" style="14" customWidth="1"/>
    <col min="2" max="2" width="40.7109375" style="14" customWidth="1"/>
    <col min="3" max="14" width="11.7109375" style="14" customWidth="1"/>
    <col min="15" max="256" width="8.85546875" style="14"/>
    <col min="257" max="257" width="1.7109375" style="14" customWidth="1"/>
    <col min="258" max="258" width="40.7109375" style="14" customWidth="1"/>
    <col min="259" max="270" width="11.7109375" style="14" customWidth="1"/>
    <col min="271" max="512" width="8.85546875" style="14"/>
    <col min="513" max="513" width="1.7109375" style="14" customWidth="1"/>
    <col min="514" max="514" width="40.7109375" style="14" customWidth="1"/>
    <col min="515" max="526" width="11.7109375" style="14" customWidth="1"/>
    <col min="527" max="768" width="8.85546875" style="14"/>
    <col min="769" max="769" width="1.7109375" style="14" customWidth="1"/>
    <col min="770" max="770" width="40.7109375" style="14" customWidth="1"/>
    <col min="771" max="782" width="11.7109375" style="14" customWidth="1"/>
    <col min="783" max="1024" width="8.85546875" style="14"/>
    <col min="1025" max="1025" width="1.7109375" style="14" customWidth="1"/>
    <col min="1026" max="1026" width="40.7109375" style="14" customWidth="1"/>
    <col min="1027" max="1038" width="11.7109375" style="14" customWidth="1"/>
    <col min="1039" max="1280" width="8.85546875" style="14"/>
    <col min="1281" max="1281" width="1.7109375" style="14" customWidth="1"/>
    <col min="1282" max="1282" width="40.7109375" style="14" customWidth="1"/>
    <col min="1283" max="1294" width="11.7109375" style="14" customWidth="1"/>
    <col min="1295" max="1536" width="8.85546875" style="14"/>
    <col min="1537" max="1537" width="1.7109375" style="14" customWidth="1"/>
    <col min="1538" max="1538" width="40.7109375" style="14" customWidth="1"/>
    <col min="1539" max="1550" width="11.7109375" style="14" customWidth="1"/>
    <col min="1551" max="1792" width="8.85546875" style="14"/>
    <col min="1793" max="1793" width="1.7109375" style="14" customWidth="1"/>
    <col min="1794" max="1794" width="40.7109375" style="14" customWidth="1"/>
    <col min="1795" max="1806" width="11.7109375" style="14" customWidth="1"/>
    <col min="1807" max="2048" width="8.85546875" style="14"/>
    <col min="2049" max="2049" width="1.7109375" style="14" customWidth="1"/>
    <col min="2050" max="2050" width="40.7109375" style="14" customWidth="1"/>
    <col min="2051" max="2062" width="11.7109375" style="14" customWidth="1"/>
    <col min="2063" max="2304" width="8.85546875" style="14"/>
    <col min="2305" max="2305" width="1.7109375" style="14" customWidth="1"/>
    <col min="2306" max="2306" width="40.7109375" style="14" customWidth="1"/>
    <col min="2307" max="2318" width="11.7109375" style="14" customWidth="1"/>
    <col min="2319" max="2560" width="8.85546875" style="14"/>
    <col min="2561" max="2561" width="1.7109375" style="14" customWidth="1"/>
    <col min="2562" max="2562" width="40.7109375" style="14" customWidth="1"/>
    <col min="2563" max="2574" width="11.7109375" style="14" customWidth="1"/>
    <col min="2575" max="2816" width="8.85546875" style="14"/>
    <col min="2817" max="2817" width="1.7109375" style="14" customWidth="1"/>
    <col min="2818" max="2818" width="40.7109375" style="14" customWidth="1"/>
    <col min="2819" max="2830" width="11.7109375" style="14" customWidth="1"/>
    <col min="2831" max="3072" width="8.85546875" style="14"/>
    <col min="3073" max="3073" width="1.7109375" style="14" customWidth="1"/>
    <col min="3074" max="3074" width="40.7109375" style="14" customWidth="1"/>
    <col min="3075" max="3086" width="11.7109375" style="14" customWidth="1"/>
    <col min="3087" max="3328" width="8.85546875" style="14"/>
    <col min="3329" max="3329" width="1.7109375" style="14" customWidth="1"/>
    <col min="3330" max="3330" width="40.7109375" style="14" customWidth="1"/>
    <col min="3331" max="3342" width="11.7109375" style="14" customWidth="1"/>
    <col min="3343" max="3584" width="8.85546875" style="14"/>
    <col min="3585" max="3585" width="1.7109375" style="14" customWidth="1"/>
    <col min="3586" max="3586" width="40.7109375" style="14" customWidth="1"/>
    <col min="3587" max="3598" width="11.7109375" style="14" customWidth="1"/>
    <col min="3599" max="3840" width="8.85546875" style="14"/>
    <col min="3841" max="3841" width="1.7109375" style="14" customWidth="1"/>
    <col min="3842" max="3842" width="40.7109375" style="14" customWidth="1"/>
    <col min="3843" max="3854" width="11.7109375" style="14" customWidth="1"/>
    <col min="3855" max="4096" width="8.85546875" style="14"/>
    <col min="4097" max="4097" width="1.7109375" style="14" customWidth="1"/>
    <col min="4098" max="4098" width="40.7109375" style="14" customWidth="1"/>
    <col min="4099" max="4110" width="11.7109375" style="14" customWidth="1"/>
    <col min="4111" max="4352" width="8.85546875" style="14"/>
    <col min="4353" max="4353" width="1.7109375" style="14" customWidth="1"/>
    <col min="4354" max="4354" width="40.7109375" style="14" customWidth="1"/>
    <col min="4355" max="4366" width="11.7109375" style="14" customWidth="1"/>
    <col min="4367" max="4608" width="8.85546875" style="14"/>
    <col min="4609" max="4609" width="1.7109375" style="14" customWidth="1"/>
    <col min="4610" max="4610" width="40.7109375" style="14" customWidth="1"/>
    <col min="4611" max="4622" width="11.7109375" style="14" customWidth="1"/>
    <col min="4623" max="4864" width="8.85546875" style="14"/>
    <col min="4865" max="4865" width="1.7109375" style="14" customWidth="1"/>
    <col min="4866" max="4866" width="40.7109375" style="14" customWidth="1"/>
    <col min="4867" max="4878" width="11.7109375" style="14" customWidth="1"/>
    <col min="4879" max="5120" width="8.85546875" style="14"/>
    <col min="5121" max="5121" width="1.7109375" style="14" customWidth="1"/>
    <col min="5122" max="5122" width="40.7109375" style="14" customWidth="1"/>
    <col min="5123" max="5134" width="11.7109375" style="14" customWidth="1"/>
    <col min="5135" max="5376" width="8.85546875" style="14"/>
    <col min="5377" max="5377" width="1.7109375" style="14" customWidth="1"/>
    <col min="5378" max="5378" width="40.7109375" style="14" customWidth="1"/>
    <col min="5379" max="5390" width="11.7109375" style="14" customWidth="1"/>
    <col min="5391" max="5632" width="8.85546875" style="14"/>
    <col min="5633" max="5633" width="1.7109375" style="14" customWidth="1"/>
    <col min="5634" max="5634" width="40.7109375" style="14" customWidth="1"/>
    <col min="5635" max="5646" width="11.7109375" style="14" customWidth="1"/>
    <col min="5647" max="5888" width="8.85546875" style="14"/>
    <col min="5889" max="5889" width="1.7109375" style="14" customWidth="1"/>
    <col min="5890" max="5890" width="40.7109375" style="14" customWidth="1"/>
    <col min="5891" max="5902" width="11.7109375" style="14" customWidth="1"/>
    <col min="5903" max="6144" width="8.85546875" style="14"/>
    <col min="6145" max="6145" width="1.7109375" style="14" customWidth="1"/>
    <col min="6146" max="6146" width="40.7109375" style="14" customWidth="1"/>
    <col min="6147" max="6158" width="11.7109375" style="14" customWidth="1"/>
    <col min="6159" max="6400" width="8.85546875" style="14"/>
    <col min="6401" max="6401" width="1.7109375" style="14" customWidth="1"/>
    <col min="6402" max="6402" width="40.7109375" style="14" customWidth="1"/>
    <col min="6403" max="6414" width="11.7109375" style="14" customWidth="1"/>
    <col min="6415" max="6656" width="8.85546875" style="14"/>
    <col min="6657" max="6657" width="1.7109375" style="14" customWidth="1"/>
    <col min="6658" max="6658" width="40.7109375" style="14" customWidth="1"/>
    <col min="6659" max="6670" width="11.7109375" style="14" customWidth="1"/>
    <col min="6671" max="6912" width="8.85546875" style="14"/>
    <col min="6913" max="6913" width="1.7109375" style="14" customWidth="1"/>
    <col min="6914" max="6914" width="40.7109375" style="14" customWidth="1"/>
    <col min="6915" max="6926" width="11.7109375" style="14" customWidth="1"/>
    <col min="6927" max="7168" width="8.85546875" style="14"/>
    <col min="7169" max="7169" width="1.7109375" style="14" customWidth="1"/>
    <col min="7170" max="7170" width="40.7109375" style="14" customWidth="1"/>
    <col min="7171" max="7182" width="11.7109375" style="14" customWidth="1"/>
    <col min="7183" max="7424" width="8.85546875" style="14"/>
    <col min="7425" max="7425" width="1.7109375" style="14" customWidth="1"/>
    <col min="7426" max="7426" width="40.7109375" style="14" customWidth="1"/>
    <col min="7427" max="7438" width="11.7109375" style="14" customWidth="1"/>
    <col min="7439" max="7680" width="8.85546875" style="14"/>
    <col min="7681" max="7681" width="1.7109375" style="14" customWidth="1"/>
    <col min="7682" max="7682" width="40.7109375" style="14" customWidth="1"/>
    <col min="7683" max="7694" width="11.7109375" style="14" customWidth="1"/>
    <col min="7695" max="7936" width="8.85546875" style="14"/>
    <col min="7937" max="7937" width="1.7109375" style="14" customWidth="1"/>
    <col min="7938" max="7938" width="40.7109375" style="14" customWidth="1"/>
    <col min="7939" max="7950" width="11.7109375" style="14" customWidth="1"/>
    <col min="7951" max="8192" width="8.85546875" style="14"/>
    <col min="8193" max="8193" width="1.7109375" style="14" customWidth="1"/>
    <col min="8194" max="8194" width="40.7109375" style="14" customWidth="1"/>
    <col min="8195" max="8206" width="11.7109375" style="14" customWidth="1"/>
    <col min="8207" max="8448" width="8.85546875" style="14"/>
    <col min="8449" max="8449" width="1.7109375" style="14" customWidth="1"/>
    <col min="8450" max="8450" width="40.7109375" style="14" customWidth="1"/>
    <col min="8451" max="8462" width="11.7109375" style="14" customWidth="1"/>
    <col min="8463" max="8704" width="8.85546875" style="14"/>
    <col min="8705" max="8705" width="1.7109375" style="14" customWidth="1"/>
    <col min="8706" max="8706" width="40.7109375" style="14" customWidth="1"/>
    <col min="8707" max="8718" width="11.7109375" style="14" customWidth="1"/>
    <col min="8719" max="8960" width="8.85546875" style="14"/>
    <col min="8961" max="8961" width="1.7109375" style="14" customWidth="1"/>
    <col min="8962" max="8962" width="40.7109375" style="14" customWidth="1"/>
    <col min="8963" max="8974" width="11.7109375" style="14" customWidth="1"/>
    <col min="8975" max="9216" width="8.85546875" style="14"/>
    <col min="9217" max="9217" width="1.7109375" style="14" customWidth="1"/>
    <col min="9218" max="9218" width="40.7109375" style="14" customWidth="1"/>
    <col min="9219" max="9230" width="11.7109375" style="14" customWidth="1"/>
    <col min="9231" max="9472" width="8.85546875" style="14"/>
    <col min="9473" max="9473" width="1.7109375" style="14" customWidth="1"/>
    <col min="9474" max="9474" width="40.7109375" style="14" customWidth="1"/>
    <col min="9475" max="9486" width="11.7109375" style="14" customWidth="1"/>
    <col min="9487" max="9728" width="8.85546875" style="14"/>
    <col min="9729" max="9729" width="1.7109375" style="14" customWidth="1"/>
    <col min="9730" max="9730" width="40.7109375" style="14" customWidth="1"/>
    <col min="9731" max="9742" width="11.7109375" style="14" customWidth="1"/>
    <col min="9743" max="9984" width="8.85546875" style="14"/>
    <col min="9985" max="9985" width="1.7109375" style="14" customWidth="1"/>
    <col min="9986" max="9986" width="40.7109375" style="14" customWidth="1"/>
    <col min="9987" max="9998" width="11.7109375" style="14" customWidth="1"/>
    <col min="9999" max="10240" width="8.85546875" style="14"/>
    <col min="10241" max="10241" width="1.7109375" style="14" customWidth="1"/>
    <col min="10242" max="10242" width="40.7109375" style="14" customWidth="1"/>
    <col min="10243" max="10254" width="11.7109375" style="14" customWidth="1"/>
    <col min="10255" max="10496" width="8.85546875" style="14"/>
    <col min="10497" max="10497" width="1.7109375" style="14" customWidth="1"/>
    <col min="10498" max="10498" width="40.7109375" style="14" customWidth="1"/>
    <col min="10499" max="10510" width="11.7109375" style="14" customWidth="1"/>
    <col min="10511" max="10752" width="8.85546875" style="14"/>
    <col min="10753" max="10753" width="1.7109375" style="14" customWidth="1"/>
    <col min="10754" max="10754" width="40.7109375" style="14" customWidth="1"/>
    <col min="10755" max="10766" width="11.7109375" style="14" customWidth="1"/>
    <col min="10767" max="11008" width="8.85546875" style="14"/>
    <col min="11009" max="11009" width="1.7109375" style="14" customWidth="1"/>
    <col min="11010" max="11010" width="40.7109375" style="14" customWidth="1"/>
    <col min="11011" max="11022" width="11.7109375" style="14" customWidth="1"/>
    <col min="11023" max="11264" width="8.85546875" style="14"/>
    <col min="11265" max="11265" width="1.7109375" style="14" customWidth="1"/>
    <col min="11266" max="11266" width="40.7109375" style="14" customWidth="1"/>
    <col min="11267" max="11278" width="11.7109375" style="14" customWidth="1"/>
    <col min="11279" max="11520" width="8.85546875" style="14"/>
    <col min="11521" max="11521" width="1.7109375" style="14" customWidth="1"/>
    <col min="11522" max="11522" width="40.7109375" style="14" customWidth="1"/>
    <col min="11523" max="11534" width="11.7109375" style="14" customWidth="1"/>
    <col min="11535" max="11776" width="8.85546875" style="14"/>
    <col min="11777" max="11777" width="1.7109375" style="14" customWidth="1"/>
    <col min="11778" max="11778" width="40.7109375" style="14" customWidth="1"/>
    <col min="11779" max="11790" width="11.7109375" style="14" customWidth="1"/>
    <col min="11791" max="12032" width="8.85546875" style="14"/>
    <col min="12033" max="12033" width="1.7109375" style="14" customWidth="1"/>
    <col min="12034" max="12034" width="40.7109375" style="14" customWidth="1"/>
    <col min="12035" max="12046" width="11.7109375" style="14" customWidth="1"/>
    <col min="12047" max="12288" width="8.85546875" style="14"/>
    <col min="12289" max="12289" width="1.7109375" style="14" customWidth="1"/>
    <col min="12290" max="12290" width="40.7109375" style="14" customWidth="1"/>
    <col min="12291" max="12302" width="11.7109375" style="14" customWidth="1"/>
    <col min="12303" max="12544" width="8.85546875" style="14"/>
    <col min="12545" max="12545" width="1.7109375" style="14" customWidth="1"/>
    <col min="12546" max="12546" width="40.7109375" style="14" customWidth="1"/>
    <col min="12547" max="12558" width="11.7109375" style="14" customWidth="1"/>
    <col min="12559" max="12800" width="8.85546875" style="14"/>
    <col min="12801" max="12801" width="1.7109375" style="14" customWidth="1"/>
    <col min="12802" max="12802" width="40.7109375" style="14" customWidth="1"/>
    <col min="12803" max="12814" width="11.7109375" style="14" customWidth="1"/>
    <col min="12815" max="13056" width="8.85546875" style="14"/>
    <col min="13057" max="13057" width="1.7109375" style="14" customWidth="1"/>
    <col min="13058" max="13058" width="40.7109375" style="14" customWidth="1"/>
    <col min="13059" max="13070" width="11.7109375" style="14" customWidth="1"/>
    <col min="13071" max="13312" width="8.85546875" style="14"/>
    <col min="13313" max="13313" width="1.7109375" style="14" customWidth="1"/>
    <col min="13314" max="13314" width="40.7109375" style="14" customWidth="1"/>
    <col min="13315" max="13326" width="11.7109375" style="14" customWidth="1"/>
    <col min="13327" max="13568" width="8.85546875" style="14"/>
    <col min="13569" max="13569" width="1.7109375" style="14" customWidth="1"/>
    <col min="13570" max="13570" width="40.7109375" style="14" customWidth="1"/>
    <col min="13571" max="13582" width="11.7109375" style="14" customWidth="1"/>
    <col min="13583" max="13824" width="8.85546875" style="14"/>
    <col min="13825" max="13825" width="1.7109375" style="14" customWidth="1"/>
    <col min="13826" max="13826" width="40.7109375" style="14" customWidth="1"/>
    <col min="13827" max="13838" width="11.7109375" style="14" customWidth="1"/>
    <col min="13839" max="14080" width="8.85546875" style="14"/>
    <col min="14081" max="14081" width="1.7109375" style="14" customWidth="1"/>
    <col min="14082" max="14082" width="40.7109375" style="14" customWidth="1"/>
    <col min="14083" max="14094" width="11.7109375" style="14" customWidth="1"/>
    <col min="14095" max="14336" width="8.85546875" style="14"/>
    <col min="14337" max="14337" width="1.7109375" style="14" customWidth="1"/>
    <col min="14338" max="14338" width="40.7109375" style="14" customWidth="1"/>
    <col min="14339" max="14350" width="11.7109375" style="14" customWidth="1"/>
    <col min="14351" max="14592" width="8.85546875" style="14"/>
    <col min="14593" max="14593" width="1.7109375" style="14" customWidth="1"/>
    <col min="14594" max="14594" width="40.7109375" style="14" customWidth="1"/>
    <col min="14595" max="14606" width="11.7109375" style="14" customWidth="1"/>
    <col min="14607" max="14848" width="8.85546875" style="14"/>
    <col min="14849" max="14849" width="1.7109375" style="14" customWidth="1"/>
    <col min="14850" max="14850" width="40.7109375" style="14" customWidth="1"/>
    <col min="14851" max="14862" width="11.7109375" style="14" customWidth="1"/>
    <col min="14863" max="15104" width="8.85546875" style="14"/>
    <col min="15105" max="15105" width="1.7109375" style="14" customWidth="1"/>
    <col min="15106" max="15106" width="40.7109375" style="14" customWidth="1"/>
    <col min="15107" max="15118" width="11.7109375" style="14" customWidth="1"/>
    <col min="15119" max="15360" width="8.85546875" style="14"/>
    <col min="15361" max="15361" width="1.7109375" style="14" customWidth="1"/>
    <col min="15362" max="15362" width="40.7109375" style="14" customWidth="1"/>
    <col min="15363" max="15374" width="11.7109375" style="14" customWidth="1"/>
    <col min="15375" max="15616" width="8.85546875" style="14"/>
    <col min="15617" max="15617" width="1.7109375" style="14" customWidth="1"/>
    <col min="15618" max="15618" width="40.7109375" style="14" customWidth="1"/>
    <col min="15619" max="15630" width="11.7109375" style="14" customWidth="1"/>
    <col min="15631" max="15872" width="8.85546875" style="14"/>
    <col min="15873" max="15873" width="1.7109375" style="14" customWidth="1"/>
    <col min="15874" max="15874" width="40.7109375" style="14" customWidth="1"/>
    <col min="15875" max="15886" width="11.7109375" style="14" customWidth="1"/>
    <col min="15887" max="16128" width="8.85546875" style="14"/>
    <col min="16129" max="16129" width="1.7109375" style="14" customWidth="1"/>
    <col min="16130" max="16130" width="40.7109375" style="14" customWidth="1"/>
    <col min="16131" max="16142" width="11.7109375" style="14" customWidth="1"/>
    <col min="16143" max="16384" width="8.85546875" style="14"/>
  </cols>
  <sheetData>
    <row r="1" spans="1:9" ht="30" x14ac:dyDescent="0.45">
      <c r="A1" s="9" t="str">
        <f>CoName</f>
        <v>Company 1</v>
      </c>
      <c r="B1" s="10"/>
      <c r="C1" s="11" t="s">
        <v>0</v>
      </c>
      <c r="D1" s="11" t="s">
        <v>0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</row>
    <row r="2" spans="1:9" ht="19.5" thickBot="1" x14ac:dyDescent="0.35">
      <c r="A2" s="5" t="s">
        <v>121</v>
      </c>
      <c r="B2" s="12"/>
      <c r="C2" s="37">
        <f>D2-1</f>
        <v>-1</v>
      </c>
      <c r="D2" s="37">
        <f>Cover!C20</f>
        <v>0</v>
      </c>
      <c r="E2" s="37">
        <f>D2+1</f>
        <v>1</v>
      </c>
      <c r="F2" s="37">
        <f t="shared" ref="F2:I2" si="0">E2+1</f>
        <v>2</v>
      </c>
      <c r="G2" s="37">
        <f t="shared" si="0"/>
        <v>3</v>
      </c>
      <c r="H2" s="37">
        <f t="shared" si="0"/>
        <v>4</v>
      </c>
      <c r="I2" s="37">
        <f t="shared" si="0"/>
        <v>5</v>
      </c>
    </row>
    <row r="3" spans="1:9" ht="15.75" thickTop="1" x14ac:dyDescent="0.25">
      <c r="A3" s="23" t="s">
        <v>34</v>
      </c>
    </row>
    <row r="4" spans="1:9" x14ac:dyDescent="0.2">
      <c r="B4" s="14" t="s">
        <v>77</v>
      </c>
      <c r="C4" s="17">
        <f>+C17/IncStat!C16</f>
        <v>3.6551305403764417E-2</v>
      </c>
      <c r="D4" s="17">
        <f>+D17/IncStat!D16</f>
        <v>5.1431658562938951E-2</v>
      </c>
      <c r="E4" s="26">
        <v>5.0999999999999997E-2</v>
      </c>
      <c r="F4" s="26">
        <v>5.0999999999999997E-2</v>
      </c>
      <c r="G4" s="26">
        <v>5.0999999999999997E-2</v>
      </c>
      <c r="H4" s="26">
        <v>5.0999999999999997E-2</v>
      </c>
      <c r="I4" s="26">
        <v>5.0999999999999997E-2</v>
      </c>
    </row>
    <row r="6" spans="1:9" x14ac:dyDescent="0.2">
      <c r="B6" s="14" t="s">
        <v>78</v>
      </c>
      <c r="C6" s="17">
        <f>-C20/IncStat!C17</f>
        <v>0.1726022859035945</v>
      </c>
      <c r="D6" s="17">
        <f>-D20/IncStat!D17</f>
        <v>0.18602594339622641</v>
      </c>
      <c r="E6" s="26">
        <v>0.186</v>
      </c>
      <c r="F6" s="26">
        <v>0.186</v>
      </c>
      <c r="G6" s="26">
        <v>0.186</v>
      </c>
      <c r="H6" s="26">
        <v>0.186</v>
      </c>
      <c r="I6" s="26">
        <v>0.186</v>
      </c>
    </row>
    <row r="7" spans="1:9" x14ac:dyDescent="0.2">
      <c r="B7" s="14" t="s">
        <v>79</v>
      </c>
      <c r="C7" s="17">
        <f>+C21/IncStat!C16</f>
        <v>0.14911961141469338</v>
      </c>
      <c r="D7" s="17">
        <f>+D21/IncStat!D16</f>
        <v>0.12112371690977849</v>
      </c>
      <c r="E7" s="26">
        <v>0.121</v>
      </c>
      <c r="F7" s="26">
        <v>0.121</v>
      </c>
      <c r="G7" s="26">
        <v>0.121</v>
      </c>
      <c r="H7" s="26">
        <v>0.121</v>
      </c>
      <c r="I7" s="26">
        <v>0.121</v>
      </c>
    </row>
    <row r="8" spans="1:9" x14ac:dyDescent="0.2">
      <c r="B8" s="14" t="s">
        <v>80</v>
      </c>
      <c r="C8" s="21">
        <v>5.0000000000000001E-3</v>
      </c>
      <c r="D8" s="21">
        <v>5.0000000000000001E-3</v>
      </c>
      <c r="E8" s="26">
        <v>5.0000000000000001E-3</v>
      </c>
      <c r="F8" s="26">
        <v>5.0000000000000001E-3</v>
      </c>
      <c r="G8" s="26">
        <v>5.0000000000000001E-3</v>
      </c>
      <c r="H8" s="26">
        <v>5.0000000000000001E-3</v>
      </c>
      <c r="I8" s="26">
        <v>5.0000000000000001E-3</v>
      </c>
    </row>
    <row r="10" spans="1:9" x14ac:dyDescent="0.2">
      <c r="B10" s="14" t="s">
        <v>81</v>
      </c>
      <c r="C10" s="17">
        <f>-C29/IncStat!C17</f>
        <v>0.22610568162994865</v>
      </c>
      <c r="D10" s="17">
        <f>-D29/IncStat!D17</f>
        <v>0.20828419811320756</v>
      </c>
      <c r="E10" s="26">
        <v>0.20799999999999999</v>
      </c>
      <c r="F10" s="26">
        <v>0.20799999999999999</v>
      </c>
      <c r="G10" s="26">
        <v>0.20799999999999999</v>
      </c>
      <c r="H10" s="26">
        <v>0.20799999999999999</v>
      </c>
      <c r="I10" s="26">
        <v>0.20799999999999999</v>
      </c>
    </row>
    <row r="11" spans="1:9" x14ac:dyDescent="0.2">
      <c r="B11" s="14" t="s">
        <v>82</v>
      </c>
      <c r="C11" s="17">
        <f>+C30/IncStat!C16</f>
        <v>2.1129326047358836E-2</v>
      </c>
      <c r="D11" s="17">
        <f>+D30/IncStat!D16</f>
        <v>4.1815235008103725E-2</v>
      </c>
      <c r="E11" s="26">
        <v>4.2000000000000003E-2</v>
      </c>
      <c r="F11" s="26">
        <v>4.2000000000000003E-2</v>
      </c>
      <c r="G11" s="26">
        <v>4.2000000000000003E-2</v>
      </c>
      <c r="H11" s="26">
        <v>4.2000000000000003E-2</v>
      </c>
      <c r="I11" s="26">
        <v>4.2000000000000003E-2</v>
      </c>
    </row>
    <row r="12" spans="1:9" x14ac:dyDescent="0.2">
      <c r="B12" s="14" t="s">
        <v>83</v>
      </c>
      <c r="C12" s="17">
        <f>+C34/IncStat!C16</f>
        <v>7.2252580449301759E-2</v>
      </c>
      <c r="D12" s="17">
        <f>+D34/IncStat!D16</f>
        <v>7.4662344678552137E-2</v>
      </c>
      <c r="E12" s="26">
        <v>7.4999999999999997E-2</v>
      </c>
      <c r="F12" s="26">
        <v>7.4999999999999997E-2</v>
      </c>
      <c r="G12" s="26">
        <v>7.4999999999999997E-2</v>
      </c>
      <c r="H12" s="26">
        <v>7.4999999999999997E-2</v>
      </c>
      <c r="I12" s="26">
        <v>7.4999999999999997E-2</v>
      </c>
    </row>
    <row r="14" spans="1:9" ht="15" x14ac:dyDescent="0.25">
      <c r="A14" s="23" t="s">
        <v>84</v>
      </c>
    </row>
    <row r="15" spans="1:9" x14ac:dyDescent="0.2">
      <c r="B15" s="14" t="s">
        <v>85</v>
      </c>
      <c r="C15" s="18">
        <v>6352.5</v>
      </c>
      <c r="D15" s="18">
        <v>6695.5</v>
      </c>
      <c r="E15" s="14">
        <f>+IncStat!E23+BalSheet!D15</f>
        <v>6398</v>
      </c>
      <c r="F15" s="14">
        <f>+IncStat!F23+BalSheet!E15</f>
        <v>6100.5</v>
      </c>
      <c r="G15" s="14">
        <f>+IncStat!G23+BalSheet!F15</f>
        <v>5803</v>
      </c>
      <c r="H15" s="14">
        <f>+IncStat!H23+BalSheet!G15</f>
        <v>5505.5</v>
      </c>
      <c r="I15" s="14">
        <f>+IncStat!I23+BalSheet!H15</f>
        <v>5208</v>
      </c>
    </row>
    <row r="16" spans="1:9" x14ac:dyDescent="0.2">
      <c r="B16" s="14" t="s">
        <v>86</v>
      </c>
      <c r="C16" s="18">
        <f>(3110+66+80+98)*3.5</f>
        <v>11739</v>
      </c>
      <c r="D16" s="18">
        <f>(3519+92+101+154)*3.5</f>
        <v>13531</v>
      </c>
      <c r="E16" s="14">
        <f>+Calcs!E10</f>
        <v>14420.4445</v>
      </c>
      <c r="F16" s="14">
        <f>+Calcs!F10</f>
        <v>15418.505063500001</v>
      </c>
      <c r="G16" s="14">
        <f>+Calcs!G10</f>
        <v>16487.419104425502</v>
      </c>
      <c r="H16" s="14">
        <f>+Calcs!H10</f>
        <v>17550.109287122683</v>
      </c>
      <c r="I16" s="14">
        <f>+Calcs!I10</f>
        <v>18592.761197623895</v>
      </c>
    </row>
    <row r="17" spans="2:14" x14ac:dyDescent="0.2">
      <c r="B17" s="14" t="s">
        <v>87</v>
      </c>
      <c r="C17" s="18">
        <f>(106+101+75+19)*3.5</f>
        <v>1053.5</v>
      </c>
      <c r="D17" s="18">
        <f>(16+184+140+136)*3.5</f>
        <v>1666</v>
      </c>
      <c r="E17" s="14">
        <f>+E4*IncStat!E16</f>
        <v>1817.2192499999999</v>
      </c>
      <c r="F17" s="14">
        <f>+F4*IncStat!F16</f>
        <v>1980.7689825000002</v>
      </c>
      <c r="G17" s="14">
        <f>+G4*IncStat!G16</f>
        <v>2119.4228112750002</v>
      </c>
      <c r="H17" s="14">
        <f>+H4*IncStat!H16</f>
        <v>2195.7220324809005</v>
      </c>
      <c r="I17" s="14">
        <f>+I4*IncStat!I16</f>
        <v>2259.3979714228462</v>
      </c>
    </row>
    <row r="18" spans="2:14" s="19" customFormat="1" x14ac:dyDescent="0.2">
      <c r="B18" s="19" t="s">
        <v>88</v>
      </c>
      <c r="C18" s="19">
        <f t="shared" ref="C18:I18" si="1">SUM(C15:C17)</f>
        <v>19145</v>
      </c>
      <c r="D18" s="19">
        <f t="shared" si="1"/>
        <v>21892.5</v>
      </c>
      <c r="E18" s="19">
        <f t="shared" si="1"/>
        <v>22635.663749999996</v>
      </c>
      <c r="F18" s="19">
        <f t="shared" si="1"/>
        <v>23499.774046000002</v>
      </c>
      <c r="G18" s="19">
        <f t="shared" si="1"/>
        <v>24409.841915700501</v>
      </c>
      <c r="H18" s="19">
        <f t="shared" si="1"/>
        <v>25251.331319603582</v>
      </c>
      <c r="I18" s="19">
        <f t="shared" si="1"/>
        <v>26060.159169046739</v>
      </c>
      <c r="J18" s="14"/>
      <c r="K18" s="14"/>
      <c r="L18" s="14"/>
      <c r="M18" s="14"/>
      <c r="N18" s="14"/>
    </row>
    <row r="19" spans="2:14" s="19" customFormat="1" x14ac:dyDescent="0.2">
      <c r="D19" s="22"/>
      <c r="J19" s="14"/>
      <c r="K19" s="14"/>
      <c r="L19" s="14"/>
      <c r="M19" s="14"/>
      <c r="N19" s="14"/>
    </row>
    <row r="20" spans="2:14" x14ac:dyDescent="0.2">
      <c r="B20" s="14" t="s">
        <v>89</v>
      </c>
      <c r="C20" s="18">
        <v>3647</v>
      </c>
      <c r="D20" s="18">
        <v>4417</v>
      </c>
      <c r="E20" s="14">
        <f>+E6*-IncStat!E17</f>
        <v>4851.3340259999995</v>
      </c>
      <c r="F20" s="14">
        <f>+F6*-IncStat!F17</f>
        <v>5280.7301073450008</v>
      </c>
      <c r="G20" s="14">
        <f>+G6*-IncStat!G17</f>
        <v>5650.3812148591505</v>
      </c>
      <c r="H20" s="14">
        <f>+H6*-IncStat!H17</f>
        <v>5853.7949385940801</v>
      </c>
      <c r="I20" s="14">
        <f>+I6*-IncStat!I17</f>
        <v>6023.5549918133083</v>
      </c>
    </row>
    <row r="21" spans="2:14" x14ac:dyDescent="0.2">
      <c r="B21" s="14" t="s">
        <v>90</v>
      </c>
      <c r="C21" s="18">
        <v>4298</v>
      </c>
      <c r="D21" s="18">
        <v>3923.5</v>
      </c>
      <c r="E21" s="14">
        <f>+E7*IncStat!E16</f>
        <v>4311.44175</v>
      </c>
      <c r="F21" s="14">
        <f>+F7*IncStat!F16</f>
        <v>4699.4715075000004</v>
      </c>
      <c r="G21" s="14">
        <f>+G7*IncStat!G16</f>
        <v>5028.4345130250003</v>
      </c>
      <c r="H21" s="14">
        <f>+H7*IncStat!H16</f>
        <v>5209.4581554939014</v>
      </c>
      <c r="I21" s="14">
        <f>+I7*IncStat!I16</f>
        <v>5360.5324420032239</v>
      </c>
    </row>
    <row r="22" spans="2:14" x14ac:dyDescent="0.2">
      <c r="B22" s="14" t="s">
        <v>91</v>
      </c>
      <c r="C22" s="14">
        <f>+C8*IncStat!C16</f>
        <v>144.11250000000001</v>
      </c>
      <c r="D22" s="14">
        <f>+D8*IncStat!D16</f>
        <v>161.96250000000001</v>
      </c>
      <c r="E22" s="14">
        <f>+E8*IncStat!E16</f>
        <v>178.15875</v>
      </c>
      <c r="F22" s="14">
        <f>+F8*IncStat!F16</f>
        <v>194.19303750000003</v>
      </c>
      <c r="G22" s="14">
        <f>+G8*IncStat!G16</f>
        <v>207.78655012500005</v>
      </c>
      <c r="H22" s="14">
        <f>+H8*IncStat!H16</f>
        <v>215.26686592950006</v>
      </c>
      <c r="I22" s="14">
        <f>+I8*IncStat!I16</f>
        <v>221.50960504145556</v>
      </c>
    </row>
    <row r="23" spans="2:14" x14ac:dyDescent="0.2">
      <c r="B23" s="14" t="s">
        <v>51</v>
      </c>
      <c r="C23" s="18">
        <v>1294.3875</v>
      </c>
      <c r="D23" s="18">
        <v>1220.5374999999999</v>
      </c>
      <c r="E23" s="30"/>
      <c r="F23" s="30"/>
      <c r="G23" s="30"/>
      <c r="H23" s="30"/>
      <c r="I23" s="30"/>
    </row>
    <row r="24" spans="2:14" s="19" customFormat="1" x14ac:dyDescent="0.2">
      <c r="B24" s="19" t="s">
        <v>92</v>
      </c>
      <c r="C24" s="19">
        <f t="shared" ref="C24:I24" si="2">SUM(C20:C23)</f>
        <v>9383.5</v>
      </c>
      <c r="D24" s="19">
        <f t="shared" si="2"/>
        <v>9723</v>
      </c>
      <c r="E24" s="19">
        <f t="shared" si="2"/>
        <v>9340.9345259999991</v>
      </c>
      <c r="F24" s="19">
        <f t="shared" si="2"/>
        <v>10174.394652345001</v>
      </c>
      <c r="G24" s="19">
        <f t="shared" si="2"/>
        <v>10886.60227800915</v>
      </c>
      <c r="H24" s="19">
        <f t="shared" si="2"/>
        <v>11278.51996001748</v>
      </c>
      <c r="I24" s="19">
        <f t="shared" si="2"/>
        <v>11605.597038857988</v>
      </c>
      <c r="J24" s="14"/>
      <c r="K24" s="14"/>
      <c r="L24" s="14"/>
      <c r="M24" s="14"/>
      <c r="N24" s="14"/>
    </row>
    <row r="26" spans="2:14" s="19" customFormat="1" x14ac:dyDescent="0.2">
      <c r="B26" s="19" t="s">
        <v>93</v>
      </c>
      <c r="C26" s="19">
        <f t="shared" ref="C26:I26" si="3">SUM(C24,C18)</f>
        <v>28528.5</v>
      </c>
      <c r="D26" s="19">
        <f t="shared" si="3"/>
        <v>31615.5</v>
      </c>
      <c r="E26" s="19">
        <f t="shared" si="3"/>
        <v>31976.598275999997</v>
      </c>
      <c r="F26" s="19">
        <f t="shared" si="3"/>
        <v>33674.168698345005</v>
      </c>
      <c r="G26" s="19">
        <f t="shared" si="3"/>
        <v>35296.444193709649</v>
      </c>
      <c r="H26" s="19">
        <f t="shared" si="3"/>
        <v>36529.851279621063</v>
      </c>
      <c r="I26" s="19">
        <f t="shared" si="3"/>
        <v>37665.756207904727</v>
      </c>
      <c r="J26" s="14"/>
      <c r="K26" s="14"/>
      <c r="L26" s="14"/>
      <c r="M26" s="14"/>
      <c r="N26" s="14"/>
    </row>
    <row r="28" spans="2:14" x14ac:dyDescent="0.2">
      <c r="B28" s="14" t="s">
        <v>40</v>
      </c>
      <c r="C28" s="18">
        <f>(278+25)*3.5</f>
        <v>1060.5</v>
      </c>
      <c r="D28" s="18">
        <f>(584+76)*3.5</f>
        <v>2310</v>
      </c>
      <c r="E28" s="30"/>
      <c r="F28" s="30"/>
      <c r="G28" s="30"/>
      <c r="H28" s="30"/>
      <c r="I28" s="30"/>
    </row>
    <row r="29" spans="2:14" x14ac:dyDescent="0.2">
      <c r="B29" s="14" t="s">
        <v>94</v>
      </c>
      <c r="C29" s="18">
        <v>4777.5</v>
      </c>
      <c r="D29" s="18">
        <v>4945.5</v>
      </c>
      <c r="E29" s="14">
        <f>+E10*-IncStat!E17</f>
        <v>5425.1477279999999</v>
      </c>
      <c r="F29" s="14">
        <f>+F10*-IncStat!F17</f>
        <v>5905.3325931600002</v>
      </c>
      <c r="G29" s="14">
        <f>+G10*-IncStat!G17</f>
        <v>6318.7058746812008</v>
      </c>
      <c r="H29" s="14">
        <f>+H10*-IncStat!H17</f>
        <v>6546.179286169724</v>
      </c>
      <c r="I29" s="14">
        <f>+I10*-IncStat!I17</f>
        <v>6736.0184854686458</v>
      </c>
    </row>
    <row r="30" spans="2:14" x14ac:dyDescent="0.2">
      <c r="B30" s="14" t="s">
        <v>95</v>
      </c>
      <c r="C30" s="18">
        <f>(89+85)*3.5</f>
        <v>609</v>
      </c>
      <c r="D30" s="18">
        <f>(113+248+26)*3.5</f>
        <v>1354.5</v>
      </c>
      <c r="E30" s="14">
        <f>+E11*IncStat!E16</f>
        <v>1496.5335</v>
      </c>
      <c r="F30" s="14">
        <f>+F11*IncStat!F16</f>
        <v>1631.2215150000004</v>
      </c>
      <c r="G30" s="14">
        <f>+G11*IncStat!G16</f>
        <v>1745.4070210500004</v>
      </c>
      <c r="H30" s="14">
        <f>+H11*IncStat!H16</f>
        <v>1808.2416738078007</v>
      </c>
      <c r="I30" s="14">
        <f>+I11*IncStat!I16</f>
        <v>1860.6806823482266</v>
      </c>
    </row>
    <row r="31" spans="2:14" s="19" customFormat="1" x14ac:dyDescent="0.2">
      <c r="B31" s="19" t="s">
        <v>96</v>
      </c>
      <c r="C31" s="19">
        <f t="shared" ref="C31:I31" si="4">SUM(C28:C30)</f>
        <v>6447</v>
      </c>
      <c r="D31" s="19">
        <f t="shared" si="4"/>
        <v>8610</v>
      </c>
      <c r="E31" s="19">
        <f t="shared" si="4"/>
        <v>6921.6812279999995</v>
      </c>
      <c r="F31" s="19">
        <f t="shared" si="4"/>
        <v>7536.5541081600004</v>
      </c>
      <c r="G31" s="19">
        <f t="shared" si="4"/>
        <v>8064.1128957312012</v>
      </c>
      <c r="H31" s="19">
        <f t="shared" si="4"/>
        <v>8354.420959977524</v>
      </c>
      <c r="I31" s="19">
        <f t="shared" si="4"/>
        <v>8596.6991678168724</v>
      </c>
      <c r="J31" s="14"/>
      <c r="K31" s="14"/>
      <c r="L31" s="14"/>
      <c r="M31" s="14"/>
      <c r="N31" s="14"/>
    </row>
    <row r="33" spans="2:14" x14ac:dyDescent="0.2">
      <c r="B33" s="14" t="s">
        <v>44</v>
      </c>
      <c r="C33" s="18">
        <v>3045</v>
      </c>
      <c r="D33" s="18">
        <v>2821</v>
      </c>
      <c r="E33" s="14">
        <f>+Debt!E20</f>
        <v>2471</v>
      </c>
      <c r="F33" s="14">
        <f>+Debt!F20</f>
        <v>2471</v>
      </c>
      <c r="G33" s="14">
        <f>+Debt!G20</f>
        <v>1721</v>
      </c>
      <c r="H33" s="14">
        <f>+Debt!H20</f>
        <v>1621</v>
      </c>
      <c r="I33" s="14">
        <f>+Debt!I20</f>
        <v>821</v>
      </c>
    </row>
    <row r="34" spans="2:14" x14ac:dyDescent="0.2">
      <c r="B34" s="14" t="s">
        <v>97</v>
      </c>
      <c r="C34" s="18">
        <f>(101+449+45)*3.5</f>
        <v>2082.5</v>
      </c>
      <c r="D34" s="18">
        <f>(173+396+122)*3.5</f>
        <v>2418.5</v>
      </c>
      <c r="E34" s="14">
        <f>+E12*IncStat!E16</f>
        <v>2672.3812499999999</v>
      </c>
      <c r="F34" s="14">
        <f>+F12*IncStat!F16</f>
        <v>2912.8955625000003</v>
      </c>
      <c r="G34" s="14">
        <f>+G12*IncStat!G16</f>
        <v>3116.7982518750005</v>
      </c>
      <c r="H34" s="14">
        <f>+H12*IncStat!H16</f>
        <v>3229.0029889425009</v>
      </c>
      <c r="I34" s="14">
        <f>+I12*IncStat!I16</f>
        <v>3322.6440756218331</v>
      </c>
    </row>
    <row r="35" spans="2:14" s="19" customFormat="1" x14ac:dyDescent="0.2">
      <c r="B35" s="19" t="s">
        <v>98</v>
      </c>
      <c r="C35" s="19">
        <f t="shared" ref="C35:I35" si="5">SUM(C33:C34)</f>
        <v>5127.5</v>
      </c>
      <c r="D35" s="19">
        <f t="shared" si="5"/>
        <v>5239.5</v>
      </c>
      <c r="E35" s="19">
        <f t="shared" si="5"/>
        <v>5143.3812500000004</v>
      </c>
      <c r="F35" s="19">
        <f t="shared" si="5"/>
        <v>5383.8955624999999</v>
      </c>
      <c r="G35" s="19">
        <f t="shared" si="5"/>
        <v>4837.7982518750005</v>
      </c>
      <c r="H35" s="19">
        <f t="shared" si="5"/>
        <v>4850.0029889425005</v>
      </c>
      <c r="I35" s="19">
        <f t="shared" si="5"/>
        <v>4143.6440756218326</v>
      </c>
      <c r="J35" s="14"/>
      <c r="K35" s="14"/>
      <c r="L35" s="14"/>
      <c r="M35" s="14"/>
      <c r="N35" s="14"/>
    </row>
    <row r="37" spans="2:14" x14ac:dyDescent="0.2">
      <c r="B37" s="14" t="s">
        <v>28</v>
      </c>
      <c r="C37" s="18">
        <v>16954</v>
      </c>
      <c r="D37" s="18">
        <v>17766</v>
      </c>
      <c r="E37" s="14">
        <f>+Calcs!E19</f>
        <v>18853.41660234375</v>
      </c>
      <c r="F37" s="14">
        <f>+Calcs!F19</f>
        <v>20084.314264691253</v>
      </c>
      <c r="G37" s="14">
        <f>+Calcs!G19</f>
        <v>21422.782304424596</v>
      </c>
      <c r="H37" s="14">
        <f>+Calcs!H19</f>
        <v>22749.347737370528</v>
      </c>
      <c r="I37" s="14">
        <f>+Calcs!I19</f>
        <v>24106.855528561922</v>
      </c>
    </row>
    <row r="38" spans="2:14" s="19" customFormat="1" x14ac:dyDescent="0.2">
      <c r="B38" s="19" t="s">
        <v>99</v>
      </c>
      <c r="C38" s="19">
        <f t="shared" ref="C38:I38" si="6">+C31+C35+C37</f>
        <v>28528.5</v>
      </c>
      <c r="D38" s="19">
        <f t="shared" si="6"/>
        <v>31615.5</v>
      </c>
      <c r="E38" s="19">
        <f t="shared" si="6"/>
        <v>30918.47908034375</v>
      </c>
      <c r="F38" s="19">
        <f t="shared" si="6"/>
        <v>33004.76393535125</v>
      </c>
      <c r="G38" s="19">
        <f t="shared" si="6"/>
        <v>34324.693452030799</v>
      </c>
      <c r="H38" s="19">
        <f t="shared" si="6"/>
        <v>35953.771686290551</v>
      </c>
      <c r="I38" s="19">
        <f t="shared" si="6"/>
        <v>36847.198772000629</v>
      </c>
      <c r="J38" s="14"/>
      <c r="K38" s="14"/>
      <c r="L38" s="14"/>
      <c r="M38" s="14"/>
      <c r="N38" s="14"/>
    </row>
    <row r="40" spans="2:14" x14ac:dyDescent="0.2">
      <c r="B40" s="14" t="s">
        <v>100</v>
      </c>
      <c r="C40" s="14">
        <f t="shared" ref="C40:I40" si="7">+C38-C26</f>
        <v>0</v>
      </c>
      <c r="D40" s="14">
        <f t="shared" si="7"/>
        <v>0</v>
      </c>
      <c r="E40" s="14">
        <f t="shared" si="7"/>
        <v>-1058.119195656247</v>
      </c>
      <c r="F40" s="14">
        <f t="shared" si="7"/>
        <v>-669.40476299375587</v>
      </c>
      <c r="G40" s="14">
        <f t="shared" si="7"/>
        <v>-971.75074167885032</v>
      </c>
      <c r="H40" s="14">
        <f t="shared" si="7"/>
        <v>-576.07959333051258</v>
      </c>
      <c r="I40" s="14">
        <f t="shared" si="7"/>
        <v>-818.55743590409838</v>
      </c>
    </row>
  </sheetData>
  <pageMargins left="0.74803149606299213" right="0.74803149606299213" top="0.98425196850393704" bottom="0.98425196850393704" header="0.51181102362204722" footer="0.51181102362204722"/>
  <pageSetup paperSize="9" scale="84" orientation="landscape" r:id="rId1"/>
  <headerFooter alignWithMargins="0">
    <oddHeader>&amp;L&amp;8&amp;F &amp;A</oddHeader>
    <oddFooter>&amp;R&amp;8Page &amp;P of &amp;N&amp;L&amp;8© AMT Training 2008 - 2017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27"/>
  <sheetViews>
    <sheetView showGridLines="0" zoomScaleNormal="100" workbookViewId="0">
      <selection activeCell="I28" sqref="I28"/>
    </sheetView>
  </sheetViews>
  <sheetFormatPr defaultRowHeight="12.75" x14ac:dyDescent="0.2"/>
  <cols>
    <col min="1" max="1" width="1.7109375" style="14" customWidth="1"/>
    <col min="2" max="2" width="40.7109375" style="14" customWidth="1"/>
    <col min="3" max="14" width="11.7109375" style="14" customWidth="1"/>
    <col min="15" max="256" width="8.85546875" style="14"/>
    <col min="257" max="257" width="1.7109375" style="14" customWidth="1"/>
    <col min="258" max="258" width="40.7109375" style="14" customWidth="1"/>
    <col min="259" max="270" width="11.7109375" style="14" customWidth="1"/>
    <col min="271" max="512" width="8.85546875" style="14"/>
    <col min="513" max="513" width="1.7109375" style="14" customWidth="1"/>
    <col min="514" max="514" width="40.7109375" style="14" customWidth="1"/>
    <col min="515" max="526" width="11.7109375" style="14" customWidth="1"/>
    <col min="527" max="768" width="8.85546875" style="14"/>
    <col min="769" max="769" width="1.7109375" style="14" customWidth="1"/>
    <col min="770" max="770" width="40.7109375" style="14" customWidth="1"/>
    <col min="771" max="782" width="11.7109375" style="14" customWidth="1"/>
    <col min="783" max="1024" width="8.85546875" style="14"/>
    <col min="1025" max="1025" width="1.7109375" style="14" customWidth="1"/>
    <col min="1026" max="1026" width="40.7109375" style="14" customWidth="1"/>
    <col min="1027" max="1038" width="11.7109375" style="14" customWidth="1"/>
    <col min="1039" max="1280" width="8.85546875" style="14"/>
    <col min="1281" max="1281" width="1.7109375" style="14" customWidth="1"/>
    <col min="1282" max="1282" width="40.7109375" style="14" customWidth="1"/>
    <col min="1283" max="1294" width="11.7109375" style="14" customWidth="1"/>
    <col min="1295" max="1536" width="8.85546875" style="14"/>
    <col min="1537" max="1537" width="1.7109375" style="14" customWidth="1"/>
    <col min="1538" max="1538" width="40.7109375" style="14" customWidth="1"/>
    <col min="1539" max="1550" width="11.7109375" style="14" customWidth="1"/>
    <col min="1551" max="1792" width="8.85546875" style="14"/>
    <col min="1793" max="1793" width="1.7109375" style="14" customWidth="1"/>
    <col min="1794" max="1794" width="40.7109375" style="14" customWidth="1"/>
    <col min="1795" max="1806" width="11.7109375" style="14" customWidth="1"/>
    <col min="1807" max="2048" width="8.85546875" style="14"/>
    <col min="2049" max="2049" width="1.7109375" style="14" customWidth="1"/>
    <col min="2050" max="2050" width="40.7109375" style="14" customWidth="1"/>
    <col min="2051" max="2062" width="11.7109375" style="14" customWidth="1"/>
    <col min="2063" max="2304" width="8.85546875" style="14"/>
    <col min="2305" max="2305" width="1.7109375" style="14" customWidth="1"/>
    <col min="2306" max="2306" width="40.7109375" style="14" customWidth="1"/>
    <col min="2307" max="2318" width="11.7109375" style="14" customWidth="1"/>
    <col min="2319" max="2560" width="8.85546875" style="14"/>
    <col min="2561" max="2561" width="1.7109375" style="14" customWidth="1"/>
    <col min="2562" max="2562" width="40.7109375" style="14" customWidth="1"/>
    <col min="2563" max="2574" width="11.7109375" style="14" customWidth="1"/>
    <col min="2575" max="2816" width="8.85546875" style="14"/>
    <col min="2817" max="2817" width="1.7109375" style="14" customWidth="1"/>
    <col min="2818" max="2818" width="40.7109375" style="14" customWidth="1"/>
    <col min="2819" max="2830" width="11.7109375" style="14" customWidth="1"/>
    <col min="2831" max="3072" width="8.85546875" style="14"/>
    <col min="3073" max="3073" width="1.7109375" style="14" customWidth="1"/>
    <col min="3074" max="3074" width="40.7109375" style="14" customWidth="1"/>
    <col min="3075" max="3086" width="11.7109375" style="14" customWidth="1"/>
    <col min="3087" max="3328" width="8.85546875" style="14"/>
    <col min="3329" max="3329" width="1.7109375" style="14" customWidth="1"/>
    <col min="3330" max="3330" width="40.7109375" style="14" customWidth="1"/>
    <col min="3331" max="3342" width="11.7109375" style="14" customWidth="1"/>
    <col min="3343" max="3584" width="8.85546875" style="14"/>
    <col min="3585" max="3585" width="1.7109375" style="14" customWidth="1"/>
    <col min="3586" max="3586" width="40.7109375" style="14" customWidth="1"/>
    <col min="3587" max="3598" width="11.7109375" style="14" customWidth="1"/>
    <col min="3599" max="3840" width="8.85546875" style="14"/>
    <col min="3841" max="3841" width="1.7109375" style="14" customWidth="1"/>
    <col min="3842" max="3842" width="40.7109375" style="14" customWidth="1"/>
    <col min="3843" max="3854" width="11.7109375" style="14" customWidth="1"/>
    <col min="3855" max="4096" width="8.85546875" style="14"/>
    <col min="4097" max="4097" width="1.7109375" style="14" customWidth="1"/>
    <col min="4098" max="4098" width="40.7109375" style="14" customWidth="1"/>
    <col min="4099" max="4110" width="11.7109375" style="14" customWidth="1"/>
    <col min="4111" max="4352" width="8.85546875" style="14"/>
    <col min="4353" max="4353" width="1.7109375" style="14" customWidth="1"/>
    <col min="4354" max="4354" width="40.7109375" style="14" customWidth="1"/>
    <col min="4355" max="4366" width="11.7109375" style="14" customWidth="1"/>
    <col min="4367" max="4608" width="8.85546875" style="14"/>
    <col min="4609" max="4609" width="1.7109375" style="14" customWidth="1"/>
    <col min="4610" max="4610" width="40.7109375" style="14" customWidth="1"/>
    <col min="4611" max="4622" width="11.7109375" style="14" customWidth="1"/>
    <col min="4623" max="4864" width="8.85546875" style="14"/>
    <col min="4865" max="4865" width="1.7109375" style="14" customWidth="1"/>
    <col min="4866" max="4866" width="40.7109375" style="14" customWidth="1"/>
    <col min="4867" max="4878" width="11.7109375" style="14" customWidth="1"/>
    <col min="4879" max="5120" width="8.85546875" style="14"/>
    <col min="5121" max="5121" width="1.7109375" style="14" customWidth="1"/>
    <col min="5122" max="5122" width="40.7109375" style="14" customWidth="1"/>
    <col min="5123" max="5134" width="11.7109375" style="14" customWidth="1"/>
    <col min="5135" max="5376" width="8.85546875" style="14"/>
    <col min="5377" max="5377" width="1.7109375" style="14" customWidth="1"/>
    <col min="5378" max="5378" width="40.7109375" style="14" customWidth="1"/>
    <col min="5379" max="5390" width="11.7109375" style="14" customWidth="1"/>
    <col min="5391" max="5632" width="8.85546875" style="14"/>
    <col min="5633" max="5633" width="1.7109375" style="14" customWidth="1"/>
    <col min="5634" max="5634" width="40.7109375" style="14" customWidth="1"/>
    <col min="5635" max="5646" width="11.7109375" style="14" customWidth="1"/>
    <col min="5647" max="5888" width="8.85546875" style="14"/>
    <col min="5889" max="5889" width="1.7109375" style="14" customWidth="1"/>
    <col min="5890" max="5890" width="40.7109375" style="14" customWidth="1"/>
    <col min="5891" max="5902" width="11.7109375" style="14" customWidth="1"/>
    <col min="5903" max="6144" width="8.85546875" style="14"/>
    <col min="6145" max="6145" width="1.7109375" style="14" customWidth="1"/>
    <col min="6146" max="6146" width="40.7109375" style="14" customWidth="1"/>
    <col min="6147" max="6158" width="11.7109375" style="14" customWidth="1"/>
    <col min="6159" max="6400" width="8.85546875" style="14"/>
    <col min="6401" max="6401" width="1.7109375" style="14" customWidth="1"/>
    <col min="6402" max="6402" width="40.7109375" style="14" customWidth="1"/>
    <col min="6403" max="6414" width="11.7109375" style="14" customWidth="1"/>
    <col min="6415" max="6656" width="8.85546875" style="14"/>
    <col min="6657" max="6657" width="1.7109375" style="14" customWidth="1"/>
    <col min="6658" max="6658" width="40.7109375" style="14" customWidth="1"/>
    <col min="6659" max="6670" width="11.7109375" style="14" customWidth="1"/>
    <col min="6671" max="6912" width="8.85546875" style="14"/>
    <col min="6913" max="6913" width="1.7109375" style="14" customWidth="1"/>
    <col min="6914" max="6914" width="40.7109375" style="14" customWidth="1"/>
    <col min="6915" max="6926" width="11.7109375" style="14" customWidth="1"/>
    <col min="6927" max="7168" width="8.85546875" style="14"/>
    <col min="7169" max="7169" width="1.7109375" style="14" customWidth="1"/>
    <col min="7170" max="7170" width="40.7109375" style="14" customWidth="1"/>
    <col min="7171" max="7182" width="11.7109375" style="14" customWidth="1"/>
    <col min="7183" max="7424" width="8.85546875" style="14"/>
    <col min="7425" max="7425" width="1.7109375" style="14" customWidth="1"/>
    <col min="7426" max="7426" width="40.7109375" style="14" customWidth="1"/>
    <col min="7427" max="7438" width="11.7109375" style="14" customWidth="1"/>
    <col min="7439" max="7680" width="8.85546875" style="14"/>
    <col min="7681" max="7681" width="1.7109375" style="14" customWidth="1"/>
    <col min="7682" max="7682" width="40.7109375" style="14" customWidth="1"/>
    <col min="7683" max="7694" width="11.7109375" style="14" customWidth="1"/>
    <col min="7695" max="7936" width="8.85546875" style="14"/>
    <col min="7937" max="7937" width="1.7109375" style="14" customWidth="1"/>
    <col min="7938" max="7938" width="40.7109375" style="14" customWidth="1"/>
    <col min="7939" max="7950" width="11.7109375" style="14" customWidth="1"/>
    <col min="7951" max="8192" width="8.85546875" style="14"/>
    <col min="8193" max="8193" width="1.7109375" style="14" customWidth="1"/>
    <col min="8194" max="8194" width="40.7109375" style="14" customWidth="1"/>
    <col min="8195" max="8206" width="11.7109375" style="14" customWidth="1"/>
    <col min="8207" max="8448" width="8.85546875" style="14"/>
    <col min="8449" max="8449" width="1.7109375" style="14" customWidth="1"/>
    <col min="8450" max="8450" width="40.7109375" style="14" customWidth="1"/>
    <col min="8451" max="8462" width="11.7109375" style="14" customWidth="1"/>
    <col min="8463" max="8704" width="8.85546875" style="14"/>
    <col min="8705" max="8705" width="1.7109375" style="14" customWidth="1"/>
    <col min="8706" max="8706" width="40.7109375" style="14" customWidth="1"/>
    <col min="8707" max="8718" width="11.7109375" style="14" customWidth="1"/>
    <col min="8719" max="8960" width="8.85546875" style="14"/>
    <col min="8961" max="8961" width="1.7109375" style="14" customWidth="1"/>
    <col min="8962" max="8962" width="40.7109375" style="14" customWidth="1"/>
    <col min="8963" max="8974" width="11.7109375" style="14" customWidth="1"/>
    <col min="8975" max="9216" width="8.85546875" style="14"/>
    <col min="9217" max="9217" width="1.7109375" style="14" customWidth="1"/>
    <col min="9218" max="9218" width="40.7109375" style="14" customWidth="1"/>
    <col min="9219" max="9230" width="11.7109375" style="14" customWidth="1"/>
    <col min="9231" max="9472" width="8.85546875" style="14"/>
    <col min="9473" max="9473" width="1.7109375" style="14" customWidth="1"/>
    <col min="9474" max="9474" width="40.7109375" style="14" customWidth="1"/>
    <col min="9475" max="9486" width="11.7109375" style="14" customWidth="1"/>
    <col min="9487" max="9728" width="8.85546875" style="14"/>
    <col min="9729" max="9729" width="1.7109375" style="14" customWidth="1"/>
    <col min="9730" max="9730" width="40.7109375" style="14" customWidth="1"/>
    <col min="9731" max="9742" width="11.7109375" style="14" customWidth="1"/>
    <col min="9743" max="9984" width="8.85546875" style="14"/>
    <col min="9985" max="9985" width="1.7109375" style="14" customWidth="1"/>
    <col min="9986" max="9986" width="40.7109375" style="14" customWidth="1"/>
    <col min="9987" max="9998" width="11.7109375" style="14" customWidth="1"/>
    <col min="9999" max="10240" width="8.85546875" style="14"/>
    <col min="10241" max="10241" width="1.7109375" style="14" customWidth="1"/>
    <col min="10242" max="10242" width="40.7109375" style="14" customWidth="1"/>
    <col min="10243" max="10254" width="11.7109375" style="14" customWidth="1"/>
    <col min="10255" max="10496" width="8.85546875" style="14"/>
    <col min="10497" max="10497" width="1.7109375" style="14" customWidth="1"/>
    <col min="10498" max="10498" width="40.7109375" style="14" customWidth="1"/>
    <col min="10499" max="10510" width="11.7109375" style="14" customWidth="1"/>
    <col min="10511" max="10752" width="8.85546875" style="14"/>
    <col min="10753" max="10753" width="1.7109375" style="14" customWidth="1"/>
    <col min="10754" max="10754" width="40.7109375" style="14" customWidth="1"/>
    <col min="10755" max="10766" width="11.7109375" style="14" customWidth="1"/>
    <col min="10767" max="11008" width="8.85546875" style="14"/>
    <col min="11009" max="11009" width="1.7109375" style="14" customWidth="1"/>
    <col min="11010" max="11010" width="40.7109375" style="14" customWidth="1"/>
    <col min="11011" max="11022" width="11.7109375" style="14" customWidth="1"/>
    <col min="11023" max="11264" width="8.85546875" style="14"/>
    <col min="11265" max="11265" width="1.7109375" style="14" customWidth="1"/>
    <col min="11266" max="11266" width="40.7109375" style="14" customWidth="1"/>
    <col min="11267" max="11278" width="11.7109375" style="14" customWidth="1"/>
    <col min="11279" max="11520" width="8.85546875" style="14"/>
    <col min="11521" max="11521" width="1.7109375" style="14" customWidth="1"/>
    <col min="11522" max="11522" width="40.7109375" style="14" customWidth="1"/>
    <col min="11523" max="11534" width="11.7109375" style="14" customWidth="1"/>
    <col min="11535" max="11776" width="8.85546875" style="14"/>
    <col min="11777" max="11777" width="1.7109375" style="14" customWidth="1"/>
    <col min="11778" max="11778" width="40.7109375" style="14" customWidth="1"/>
    <col min="11779" max="11790" width="11.7109375" style="14" customWidth="1"/>
    <col min="11791" max="12032" width="8.85546875" style="14"/>
    <col min="12033" max="12033" width="1.7109375" style="14" customWidth="1"/>
    <col min="12034" max="12034" width="40.7109375" style="14" customWidth="1"/>
    <col min="12035" max="12046" width="11.7109375" style="14" customWidth="1"/>
    <col min="12047" max="12288" width="8.85546875" style="14"/>
    <col min="12289" max="12289" width="1.7109375" style="14" customWidth="1"/>
    <col min="12290" max="12290" width="40.7109375" style="14" customWidth="1"/>
    <col min="12291" max="12302" width="11.7109375" style="14" customWidth="1"/>
    <col min="12303" max="12544" width="8.85546875" style="14"/>
    <col min="12545" max="12545" width="1.7109375" style="14" customWidth="1"/>
    <col min="12546" max="12546" width="40.7109375" style="14" customWidth="1"/>
    <col min="12547" max="12558" width="11.7109375" style="14" customWidth="1"/>
    <col min="12559" max="12800" width="8.85546875" style="14"/>
    <col min="12801" max="12801" width="1.7109375" style="14" customWidth="1"/>
    <col min="12802" max="12802" width="40.7109375" style="14" customWidth="1"/>
    <col min="12803" max="12814" width="11.7109375" style="14" customWidth="1"/>
    <col min="12815" max="13056" width="8.85546875" style="14"/>
    <col min="13057" max="13057" width="1.7109375" style="14" customWidth="1"/>
    <col min="13058" max="13058" width="40.7109375" style="14" customWidth="1"/>
    <col min="13059" max="13070" width="11.7109375" style="14" customWidth="1"/>
    <col min="13071" max="13312" width="8.85546875" style="14"/>
    <col min="13313" max="13313" width="1.7109375" style="14" customWidth="1"/>
    <col min="13314" max="13314" width="40.7109375" style="14" customWidth="1"/>
    <col min="13315" max="13326" width="11.7109375" style="14" customWidth="1"/>
    <col min="13327" max="13568" width="8.85546875" style="14"/>
    <col min="13569" max="13569" width="1.7109375" style="14" customWidth="1"/>
    <col min="13570" max="13570" width="40.7109375" style="14" customWidth="1"/>
    <col min="13571" max="13582" width="11.7109375" style="14" customWidth="1"/>
    <col min="13583" max="13824" width="8.85546875" style="14"/>
    <col min="13825" max="13825" width="1.7109375" style="14" customWidth="1"/>
    <col min="13826" max="13826" width="40.7109375" style="14" customWidth="1"/>
    <col min="13827" max="13838" width="11.7109375" style="14" customWidth="1"/>
    <col min="13839" max="14080" width="8.85546875" style="14"/>
    <col min="14081" max="14081" width="1.7109375" style="14" customWidth="1"/>
    <col min="14082" max="14082" width="40.7109375" style="14" customWidth="1"/>
    <col min="14083" max="14094" width="11.7109375" style="14" customWidth="1"/>
    <col min="14095" max="14336" width="8.85546875" style="14"/>
    <col min="14337" max="14337" width="1.7109375" style="14" customWidth="1"/>
    <col min="14338" max="14338" width="40.7109375" style="14" customWidth="1"/>
    <col min="14339" max="14350" width="11.7109375" style="14" customWidth="1"/>
    <col min="14351" max="14592" width="8.85546875" style="14"/>
    <col min="14593" max="14593" width="1.7109375" style="14" customWidth="1"/>
    <col min="14594" max="14594" width="40.7109375" style="14" customWidth="1"/>
    <col min="14595" max="14606" width="11.7109375" style="14" customWidth="1"/>
    <col min="14607" max="14848" width="8.85546875" style="14"/>
    <col min="14849" max="14849" width="1.7109375" style="14" customWidth="1"/>
    <col min="14850" max="14850" width="40.7109375" style="14" customWidth="1"/>
    <col min="14851" max="14862" width="11.7109375" style="14" customWidth="1"/>
    <col min="14863" max="15104" width="8.85546875" style="14"/>
    <col min="15105" max="15105" width="1.7109375" style="14" customWidth="1"/>
    <col min="15106" max="15106" width="40.7109375" style="14" customWidth="1"/>
    <col min="15107" max="15118" width="11.7109375" style="14" customWidth="1"/>
    <col min="15119" max="15360" width="8.85546875" style="14"/>
    <col min="15361" max="15361" width="1.7109375" style="14" customWidth="1"/>
    <col min="15362" max="15362" width="40.7109375" style="14" customWidth="1"/>
    <col min="15363" max="15374" width="11.7109375" style="14" customWidth="1"/>
    <col min="15375" max="15616" width="8.85546875" style="14"/>
    <col min="15617" max="15617" width="1.7109375" style="14" customWidth="1"/>
    <col min="15618" max="15618" width="40.7109375" style="14" customWidth="1"/>
    <col min="15619" max="15630" width="11.7109375" style="14" customWidth="1"/>
    <col min="15631" max="15872" width="8.85546875" style="14"/>
    <col min="15873" max="15873" width="1.7109375" style="14" customWidth="1"/>
    <col min="15874" max="15874" width="40.7109375" style="14" customWidth="1"/>
    <col min="15875" max="15886" width="11.7109375" style="14" customWidth="1"/>
    <col min="15887" max="16128" width="8.85546875" style="14"/>
    <col min="16129" max="16129" width="1.7109375" style="14" customWidth="1"/>
    <col min="16130" max="16130" width="40.7109375" style="14" customWidth="1"/>
    <col min="16131" max="16142" width="11.7109375" style="14" customWidth="1"/>
    <col min="16143" max="16384" width="8.85546875" style="14"/>
  </cols>
  <sheetData>
    <row r="1" spans="1:14" ht="30" x14ac:dyDescent="0.45">
      <c r="A1" s="9" t="str">
        <f>CoName</f>
        <v>Company 1</v>
      </c>
      <c r="B1" s="10"/>
      <c r="C1" s="11" t="s">
        <v>0</v>
      </c>
      <c r="D1" s="11" t="s">
        <v>0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</row>
    <row r="2" spans="1:14" ht="19.5" thickBot="1" x14ac:dyDescent="0.35">
      <c r="A2" s="5" t="s">
        <v>123</v>
      </c>
      <c r="B2" s="12"/>
      <c r="C2" s="37">
        <f>D2-1</f>
        <v>-1</v>
      </c>
      <c r="D2" s="37">
        <f>Cover!C20</f>
        <v>0</v>
      </c>
      <c r="E2" s="37">
        <f>D2+1</f>
        <v>1</v>
      </c>
      <c r="F2" s="37">
        <f t="shared" ref="F2:I2" si="0">E2+1</f>
        <v>2</v>
      </c>
      <c r="G2" s="37">
        <f t="shared" si="0"/>
        <v>3</v>
      </c>
      <c r="H2" s="37">
        <f t="shared" si="0"/>
        <v>4</v>
      </c>
      <c r="I2" s="37">
        <f t="shared" si="0"/>
        <v>5</v>
      </c>
    </row>
    <row r="3" spans="1:14" ht="13.5" thickTop="1" x14ac:dyDescent="0.2">
      <c r="B3" s="14" t="str">
        <f>+Calcs!B16</f>
        <v>Net income</v>
      </c>
      <c r="E3" s="14">
        <f>+Calcs!E16</f>
        <v>1874.8562109375005</v>
      </c>
      <c r="F3" s="14">
        <f>+Calcs!F16</f>
        <v>2122.2373488750009</v>
      </c>
      <c r="G3" s="14">
        <f>+Calcs!G16</f>
        <v>2307.7035167816261</v>
      </c>
      <c r="H3" s="14">
        <f>+Calcs!H16</f>
        <v>2287.1817809412632</v>
      </c>
      <c r="I3" s="14">
        <f>+Calcs!I16</f>
        <v>2340.5306744679178</v>
      </c>
    </row>
    <row r="4" spans="1:14" x14ac:dyDescent="0.2">
      <c r="B4" s="14" t="str">
        <f>+Calcs!B9</f>
        <v>Depreciation</v>
      </c>
      <c r="E4" s="14">
        <f>-Calcs!E9</f>
        <v>1177.1969999999999</v>
      </c>
      <c r="F4" s="14">
        <f>-Calcs!F9</f>
        <v>1254.5786714999999</v>
      </c>
      <c r="G4" s="14">
        <f>-Calcs!G9</f>
        <v>1341.4099405244999</v>
      </c>
      <c r="H4" s="14">
        <f>-Calcs!H9</f>
        <v>1434.4054620850186</v>
      </c>
      <c r="I4" s="14">
        <f>-Calcs!I9</f>
        <v>1526.8595079796733</v>
      </c>
    </row>
    <row r="5" spans="1:14" x14ac:dyDescent="0.2">
      <c r="B5" s="14" t="s">
        <v>68</v>
      </c>
      <c r="E5" s="14">
        <f>-IncStat!E23</f>
        <v>297.5</v>
      </c>
      <c r="F5" s="14">
        <f>-IncStat!F23</f>
        <v>297.5</v>
      </c>
      <c r="G5" s="14">
        <f>-IncStat!G23</f>
        <v>297.5</v>
      </c>
      <c r="H5" s="14">
        <f>-IncStat!H23</f>
        <v>297.5</v>
      </c>
      <c r="I5" s="14">
        <f>-IncStat!I23</f>
        <v>297.5</v>
      </c>
    </row>
    <row r="6" spans="1:14" x14ac:dyDescent="0.2">
      <c r="B6" s="14" t="s">
        <v>101</v>
      </c>
      <c r="E6" s="14">
        <f>+Calcs!D27-Calcs!E27</f>
        <v>-216.79079799999954</v>
      </c>
      <c r="F6" s="14">
        <f>+Calcs!E27-Calcs!F27</f>
        <v>-218.58724618500173</v>
      </c>
      <c r="G6" s="14">
        <f>+Calcs!F27-Calcs!G27</f>
        <v>-184.6488380929477</v>
      </c>
      <c r="H6" s="14">
        <f>+Calcs!G27-Calcs!H27</f>
        <v>-101.60961776200656</v>
      </c>
      <c r="I6" s="14">
        <f>+Calcs!H27-Calcs!I27</f>
        <v>-84.798871001160478</v>
      </c>
    </row>
    <row r="7" spans="1:14" x14ac:dyDescent="0.2">
      <c r="B7" s="14" t="s">
        <v>102</v>
      </c>
      <c r="E7" s="14">
        <f>+BalSheet!D17-BalSheet!E17</f>
        <v>-151.21924999999987</v>
      </c>
      <c r="F7" s="14">
        <f>+BalSheet!E17-BalSheet!F17</f>
        <v>-163.54973250000035</v>
      </c>
      <c r="G7" s="14">
        <f>+BalSheet!F17-BalSheet!G17</f>
        <v>-138.65382877499997</v>
      </c>
      <c r="H7" s="14">
        <f>+BalSheet!G17-BalSheet!H17</f>
        <v>-76.299221205900267</v>
      </c>
      <c r="I7" s="14">
        <f>+BalSheet!H17-BalSheet!I17</f>
        <v>-63.675938941945788</v>
      </c>
    </row>
    <row r="8" spans="1:14" x14ac:dyDescent="0.2">
      <c r="B8" s="14" t="s">
        <v>103</v>
      </c>
      <c r="E8" s="14">
        <f>+BalSheet!E34-BalSheet!D34</f>
        <v>253.88124999999991</v>
      </c>
      <c r="F8" s="14">
        <f>+BalSheet!F34-BalSheet!E34</f>
        <v>240.51431250000041</v>
      </c>
      <c r="G8" s="14">
        <f>+BalSheet!G34-BalSheet!F34</f>
        <v>203.90268937500014</v>
      </c>
      <c r="H8" s="14">
        <f>+BalSheet!H34-BalSheet!G34</f>
        <v>112.20473706750045</v>
      </c>
      <c r="I8" s="14">
        <f>+BalSheet!I34-BalSheet!H34</f>
        <v>93.641086679332147</v>
      </c>
    </row>
    <row r="9" spans="1:14" s="19" customFormat="1" x14ac:dyDescent="0.2">
      <c r="B9" s="19" t="s">
        <v>104</v>
      </c>
      <c r="E9" s="19">
        <f>SUM(E3:E8)</f>
        <v>3235.4244129375006</v>
      </c>
      <c r="F9" s="19">
        <f>SUM(F3:F8)</f>
        <v>3532.6933541899989</v>
      </c>
      <c r="G9" s="19">
        <f>SUM(G3:G8)</f>
        <v>3827.2134798131788</v>
      </c>
      <c r="H9" s="19">
        <f>SUM(H3:H8)</f>
        <v>3953.3831411258752</v>
      </c>
      <c r="I9" s="19">
        <f>SUM(I3:I8)</f>
        <v>4110.0564591838165</v>
      </c>
      <c r="J9" s="14"/>
      <c r="K9" s="14"/>
      <c r="L9" s="14"/>
      <c r="M9" s="14"/>
      <c r="N9" s="14"/>
    </row>
    <row r="11" spans="1:14" x14ac:dyDescent="0.2">
      <c r="B11" s="14" t="str">
        <f>+Calcs!B8</f>
        <v>Capital expenditure</v>
      </c>
      <c r="E11" s="14">
        <f>-Calcs!E8</f>
        <v>-2066.6415000000002</v>
      </c>
      <c r="F11" s="14">
        <f>-Calcs!F8</f>
        <v>-2252.6392350000006</v>
      </c>
      <c r="G11" s="14">
        <f>-Calcs!G8</f>
        <v>-2410.3239814500007</v>
      </c>
      <c r="H11" s="14">
        <f>-Calcs!H8</f>
        <v>-2497.0956447822009</v>
      </c>
      <c r="I11" s="14">
        <f>-Calcs!I8</f>
        <v>-2569.5114184808845</v>
      </c>
    </row>
    <row r="12" spans="1:14" s="19" customFormat="1" x14ac:dyDescent="0.2">
      <c r="B12" s="19" t="s">
        <v>105</v>
      </c>
      <c r="E12" s="19">
        <f>SUM(E11:E11)</f>
        <v>-2066.6415000000002</v>
      </c>
      <c r="F12" s="19">
        <f>SUM(F11:F11)</f>
        <v>-2252.6392350000006</v>
      </c>
      <c r="G12" s="19">
        <f>SUM(G11:G11)</f>
        <v>-2410.3239814500007</v>
      </c>
      <c r="H12" s="19">
        <f>SUM(H11:H11)</f>
        <v>-2497.0956447822009</v>
      </c>
      <c r="I12" s="19">
        <f>SUM(I11:I11)</f>
        <v>-2569.5114184808845</v>
      </c>
      <c r="J12" s="14"/>
      <c r="K12" s="14"/>
      <c r="L12" s="14"/>
      <c r="M12" s="14"/>
      <c r="N12" s="14"/>
    </row>
    <row r="14" spans="1:14" x14ac:dyDescent="0.2">
      <c r="B14" s="14" t="s">
        <v>106</v>
      </c>
      <c r="E14" s="14">
        <f>+BalSheet!E33-BalSheet!D33</f>
        <v>-350</v>
      </c>
      <c r="F14" s="14">
        <f>+BalSheet!F33-BalSheet!E33</f>
        <v>0</v>
      </c>
      <c r="G14" s="14">
        <f>+BalSheet!G33-BalSheet!F33</f>
        <v>-750</v>
      </c>
      <c r="H14" s="14">
        <f>+BalSheet!H33-BalSheet!G33</f>
        <v>-100</v>
      </c>
      <c r="I14" s="14">
        <f>+BalSheet!I33-BalSheet!H33</f>
        <v>-800</v>
      </c>
    </row>
    <row r="15" spans="1:14" x14ac:dyDescent="0.2">
      <c r="B15" s="14" t="str">
        <f>+Calcs!B17</f>
        <v>Dividends</v>
      </c>
      <c r="E15" s="14">
        <f>+Calcs!E17</f>
        <v>-787.43960859375022</v>
      </c>
      <c r="F15" s="14">
        <f>+Calcs!F17</f>
        <v>-891.33968652750036</v>
      </c>
      <c r="G15" s="14">
        <f>+Calcs!G17</f>
        <v>-969.23547704828297</v>
      </c>
      <c r="H15" s="14">
        <f>+Calcs!H17</f>
        <v>-960.61634799533056</v>
      </c>
      <c r="I15" s="14">
        <f>+Calcs!I17</f>
        <v>-983.02288327652548</v>
      </c>
    </row>
    <row r="16" spans="1:14" x14ac:dyDescent="0.2">
      <c r="B16" s="14" t="str">
        <f>+Calcs!B18</f>
        <v>Share issuance / (repurchases)</v>
      </c>
      <c r="E16" s="14">
        <f>+Calcs!E18</f>
        <v>0</v>
      </c>
      <c r="F16" s="14">
        <f>+Calcs!F18</f>
        <v>0</v>
      </c>
      <c r="G16" s="14">
        <f>+Calcs!G18</f>
        <v>0</v>
      </c>
      <c r="H16" s="14">
        <f>+Calcs!H18</f>
        <v>0</v>
      </c>
      <c r="I16" s="14">
        <f>+Calcs!I18</f>
        <v>0</v>
      </c>
    </row>
    <row r="17" spans="1:14" s="19" customFormat="1" x14ac:dyDescent="0.2">
      <c r="B17" s="19" t="s">
        <v>107</v>
      </c>
      <c r="E17" s="19">
        <f>SUM(E14:E16)</f>
        <v>-1137.4396085937501</v>
      </c>
      <c r="F17" s="19">
        <f>SUM(F14:F16)</f>
        <v>-891.33968652750036</v>
      </c>
      <c r="G17" s="19">
        <f>SUM(G14:G16)</f>
        <v>-1719.235477048283</v>
      </c>
      <c r="H17" s="19">
        <f>SUM(H14:H16)</f>
        <v>-1060.6163479953307</v>
      </c>
      <c r="I17" s="19">
        <f>SUM(I14:I16)</f>
        <v>-1783.0228832765256</v>
      </c>
      <c r="J17" s="14"/>
      <c r="K17" s="14"/>
      <c r="L17" s="14"/>
      <c r="M17" s="14"/>
      <c r="N17" s="14"/>
    </row>
    <row r="19" spans="1:14" s="19" customFormat="1" x14ac:dyDescent="0.2">
      <c r="B19" s="19" t="s">
        <v>108</v>
      </c>
      <c r="E19" s="19">
        <f>SUM(E17,E12,E9)</f>
        <v>31.343304343750333</v>
      </c>
      <c r="F19" s="19">
        <f>SUM(F17,F12,F9)</f>
        <v>388.71443266249798</v>
      </c>
      <c r="G19" s="19">
        <f>SUM(G17,G12,G9)</f>
        <v>-302.34597868510491</v>
      </c>
      <c r="H19" s="19">
        <f>SUM(H17,H12,H9)</f>
        <v>395.67114834834365</v>
      </c>
      <c r="I19" s="19">
        <f>SUM(I17,I12,I9)</f>
        <v>-242.47784257359399</v>
      </c>
      <c r="J19" s="14"/>
      <c r="K19" s="14"/>
      <c r="L19" s="14"/>
      <c r="M19" s="14"/>
      <c r="N19" s="14"/>
    </row>
    <row r="21" spans="1:14" x14ac:dyDescent="0.2">
      <c r="A21" s="16" t="s">
        <v>109</v>
      </c>
    </row>
    <row r="23" spans="1:14" x14ac:dyDescent="0.2">
      <c r="B23" s="14" t="s">
        <v>110</v>
      </c>
      <c r="E23" s="14">
        <f>+D25</f>
        <v>-1089.4625000000001</v>
      </c>
      <c r="F23" s="14">
        <f>+E25</f>
        <v>-1058.1191956562498</v>
      </c>
      <c r="G23" s="14">
        <f>+F25</f>
        <v>-669.40476299375177</v>
      </c>
      <c r="H23" s="14">
        <f>+G25</f>
        <v>-971.75074167885668</v>
      </c>
      <c r="I23" s="14">
        <f>+H25</f>
        <v>-576.07959333051303</v>
      </c>
    </row>
    <row r="24" spans="1:14" x14ac:dyDescent="0.2">
      <c r="B24" s="14" t="s">
        <v>108</v>
      </c>
      <c r="E24" s="14">
        <f>+E19</f>
        <v>31.343304343750333</v>
      </c>
      <c r="F24" s="14">
        <f>+F19</f>
        <v>388.71443266249798</v>
      </c>
      <c r="G24" s="14">
        <f>+G19</f>
        <v>-302.34597868510491</v>
      </c>
      <c r="H24" s="14">
        <f>+H19</f>
        <v>395.67114834834365</v>
      </c>
      <c r="I24" s="14">
        <f>+I19</f>
        <v>-242.47784257359399</v>
      </c>
    </row>
    <row r="25" spans="1:14" s="19" customFormat="1" x14ac:dyDescent="0.2">
      <c r="B25" s="19" t="s">
        <v>111</v>
      </c>
      <c r="D25" s="19">
        <f>+BalSheet!D23-BalSheet!D28</f>
        <v>-1089.4625000000001</v>
      </c>
      <c r="E25" s="19">
        <f>SUM(E23:E24)</f>
        <v>-1058.1191956562498</v>
      </c>
      <c r="F25" s="19">
        <f>SUM(F23:F24)</f>
        <v>-669.40476299375177</v>
      </c>
      <c r="G25" s="19">
        <f>SUM(G23:G24)</f>
        <v>-971.75074167885668</v>
      </c>
      <c r="H25" s="19">
        <f>SUM(H23:H24)</f>
        <v>-576.07959333051303</v>
      </c>
      <c r="I25" s="19">
        <f>SUM(I23:I24)</f>
        <v>-818.55743590410702</v>
      </c>
      <c r="J25" s="14"/>
      <c r="K25" s="14"/>
      <c r="L25" s="14"/>
      <c r="M25" s="14"/>
      <c r="N25" s="14"/>
    </row>
    <row r="27" spans="1:14" x14ac:dyDescent="0.2">
      <c r="I27" s="14">
        <f>I25*0.05</f>
        <v>-40.927871795205355</v>
      </c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&amp;R&amp;8Page &amp;P of &amp;N&amp;L&amp;8© AMT Training 2008 - 2017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13"/>
  <sheetViews>
    <sheetView showGridLines="0" zoomScaleNormal="100" workbookViewId="0"/>
  </sheetViews>
  <sheetFormatPr defaultRowHeight="12.75" x14ac:dyDescent="0.2"/>
  <cols>
    <col min="1" max="1" width="1.7109375" style="14" customWidth="1"/>
    <col min="2" max="2" width="40.7109375" style="14" customWidth="1"/>
    <col min="3" max="14" width="11.7109375" style="14" customWidth="1"/>
    <col min="15" max="256" width="8.85546875" style="14"/>
    <col min="257" max="257" width="1.7109375" style="14" customWidth="1"/>
    <col min="258" max="258" width="40.7109375" style="14" customWidth="1"/>
    <col min="259" max="270" width="11.7109375" style="14" customWidth="1"/>
    <col min="271" max="512" width="8.85546875" style="14"/>
    <col min="513" max="513" width="1.7109375" style="14" customWidth="1"/>
    <col min="514" max="514" width="40.7109375" style="14" customWidth="1"/>
    <col min="515" max="526" width="11.7109375" style="14" customWidth="1"/>
    <col min="527" max="768" width="8.85546875" style="14"/>
    <col min="769" max="769" width="1.7109375" style="14" customWidth="1"/>
    <col min="770" max="770" width="40.7109375" style="14" customWidth="1"/>
    <col min="771" max="782" width="11.7109375" style="14" customWidth="1"/>
    <col min="783" max="1024" width="8.85546875" style="14"/>
    <col min="1025" max="1025" width="1.7109375" style="14" customWidth="1"/>
    <col min="1026" max="1026" width="40.7109375" style="14" customWidth="1"/>
    <col min="1027" max="1038" width="11.7109375" style="14" customWidth="1"/>
    <col min="1039" max="1280" width="8.85546875" style="14"/>
    <col min="1281" max="1281" width="1.7109375" style="14" customWidth="1"/>
    <col min="1282" max="1282" width="40.7109375" style="14" customWidth="1"/>
    <col min="1283" max="1294" width="11.7109375" style="14" customWidth="1"/>
    <col min="1295" max="1536" width="8.85546875" style="14"/>
    <col min="1537" max="1537" width="1.7109375" style="14" customWidth="1"/>
    <col min="1538" max="1538" width="40.7109375" style="14" customWidth="1"/>
    <col min="1539" max="1550" width="11.7109375" style="14" customWidth="1"/>
    <col min="1551" max="1792" width="8.85546875" style="14"/>
    <col min="1793" max="1793" width="1.7109375" style="14" customWidth="1"/>
    <col min="1794" max="1794" width="40.7109375" style="14" customWidth="1"/>
    <col min="1795" max="1806" width="11.7109375" style="14" customWidth="1"/>
    <col min="1807" max="2048" width="8.85546875" style="14"/>
    <col min="2049" max="2049" width="1.7109375" style="14" customWidth="1"/>
    <col min="2050" max="2050" width="40.7109375" style="14" customWidth="1"/>
    <col min="2051" max="2062" width="11.7109375" style="14" customWidth="1"/>
    <col min="2063" max="2304" width="8.85546875" style="14"/>
    <col min="2305" max="2305" width="1.7109375" style="14" customWidth="1"/>
    <col min="2306" max="2306" width="40.7109375" style="14" customWidth="1"/>
    <col min="2307" max="2318" width="11.7109375" style="14" customWidth="1"/>
    <col min="2319" max="2560" width="8.85546875" style="14"/>
    <col min="2561" max="2561" width="1.7109375" style="14" customWidth="1"/>
    <col min="2562" max="2562" width="40.7109375" style="14" customWidth="1"/>
    <col min="2563" max="2574" width="11.7109375" style="14" customWidth="1"/>
    <col min="2575" max="2816" width="8.85546875" style="14"/>
    <col min="2817" max="2817" width="1.7109375" style="14" customWidth="1"/>
    <col min="2818" max="2818" width="40.7109375" style="14" customWidth="1"/>
    <col min="2819" max="2830" width="11.7109375" style="14" customWidth="1"/>
    <col min="2831" max="3072" width="8.85546875" style="14"/>
    <col min="3073" max="3073" width="1.7109375" style="14" customWidth="1"/>
    <col min="3074" max="3074" width="40.7109375" style="14" customWidth="1"/>
    <col min="3075" max="3086" width="11.7109375" style="14" customWidth="1"/>
    <col min="3087" max="3328" width="8.85546875" style="14"/>
    <col min="3329" max="3329" width="1.7109375" style="14" customWidth="1"/>
    <col min="3330" max="3330" width="40.7109375" style="14" customWidth="1"/>
    <col min="3331" max="3342" width="11.7109375" style="14" customWidth="1"/>
    <col min="3343" max="3584" width="8.85546875" style="14"/>
    <col min="3585" max="3585" width="1.7109375" style="14" customWidth="1"/>
    <col min="3586" max="3586" width="40.7109375" style="14" customWidth="1"/>
    <col min="3587" max="3598" width="11.7109375" style="14" customWidth="1"/>
    <col min="3599" max="3840" width="8.85546875" style="14"/>
    <col min="3841" max="3841" width="1.7109375" style="14" customWidth="1"/>
    <col min="3842" max="3842" width="40.7109375" style="14" customWidth="1"/>
    <col min="3843" max="3854" width="11.7109375" style="14" customWidth="1"/>
    <col min="3855" max="4096" width="8.85546875" style="14"/>
    <col min="4097" max="4097" width="1.7109375" style="14" customWidth="1"/>
    <col min="4098" max="4098" width="40.7109375" style="14" customWidth="1"/>
    <col min="4099" max="4110" width="11.7109375" style="14" customWidth="1"/>
    <col min="4111" max="4352" width="8.85546875" style="14"/>
    <col min="4353" max="4353" width="1.7109375" style="14" customWidth="1"/>
    <col min="4354" max="4354" width="40.7109375" style="14" customWidth="1"/>
    <col min="4355" max="4366" width="11.7109375" style="14" customWidth="1"/>
    <col min="4367" max="4608" width="8.85546875" style="14"/>
    <col min="4609" max="4609" width="1.7109375" style="14" customWidth="1"/>
    <col min="4610" max="4610" width="40.7109375" style="14" customWidth="1"/>
    <col min="4611" max="4622" width="11.7109375" style="14" customWidth="1"/>
    <col min="4623" max="4864" width="8.85546875" style="14"/>
    <col min="4865" max="4865" width="1.7109375" style="14" customWidth="1"/>
    <col min="4866" max="4866" width="40.7109375" style="14" customWidth="1"/>
    <col min="4867" max="4878" width="11.7109375" style="14" customWidth="1"/>
    <col min="4879" max="5120" width="8.85546875" style="14"/>
    <col min="5121" max="5121" width="1.7109375" style="14" customWidth="1"/>
    <col min="5122" max="5122" width="40.7109375" style="14" customWidth="1"/>
    <col min="5123" max="5134" width="11.7109375" style="14" customWidth="1"/>
    <col min="5135" max="5376" width="8.85546875" style="14"/>
    <col min="5377" max="5377" width="1.7109375" style="14" customWidth="1"/>
    <col min="5378" max="5378" width="40.7109375" style="14" customWidth="1"/>
    <col min="5379" max="5390" width="11.7109375" style="14" customWidth="1"/>
    <col min="5391" max="5632" width="8.85546875" style="14"/>
    <col min="5633" max="5633" width="1.7109375" style="14" customWidth="1"/>
    <col min="5634" max="5634" width="40.7109375" style="14" customWidth="1"/>
    <col min="5635" max="5646" width="11.7109375" style="14" customWidth="1"/>
    <col min="5647" max="5888" width="8.85546875" style="14"/>
    <col min="5889" max="5889" width="1.7109375" style="14" customWidth="1"/>
    <col min="5890" max="5890" width="40.7109375" style="14" customWidth="1"/>
    <col min="5891" max="5902" width="11.7109375" style="14" customWidth="1"/>
    <col min="5903" max="6144" width="8.85546875" style="14"/>
    <col min="6145" max="6145" width="1.7109375" style="14" customWidth="1"/>
    <col min="6146" max="6146" width="40.7109375" style="14" customWidth="1"/>
    <col min="6147" max="6158" width="11.7109375" style="14" customWidth="1"/>
    <col min="6159" max="6400" width="8.85546875" style="14"/>
    <col min="6401" max="6401" width="1.7109375" style="14" customWidth="1"/>
    <col min="6402" max="6402" width="40.7109375" style="14" customWidth="1"/>
    <col min="6403" max="6414" width="11.7109375" style="14" customWidth="1"/>
    <col min="6415" max="6656" width="8.85546875" style="14"/>
    <col min="6657" max="6657" width="1.7109375" style="14" customWidth="1"/>
    <col min="6658" max="6658" width="40.7109375" style="14" customWidth="1"/>
    <col min="6659" max="6670" width="11.7109375" style="14" customWidth="1"/>
    <col min="6671" max="6912" width="8.85546875" style="14"/>
    <col min="6913" max="6913" width="1.7109375" style="14" customWidth="1"/>
    <col min="6914" max="6914" width="40.7109375" style="14" customWidth="1"/>
    <col min="6915" max="6926" width="11.7109375" style="14" customWidth="1"/>
    <col min="6927" max="7168" width="8.85546875" style="14"/>
    <col min="7169" max="7169" width="1.7109375" style="14" customWidth="1"/>
    <col min="7170" max="7170" width="40.7109375" style="14" customWidth="1"/>
    <col min="7171" max="7182" width="11.7109375" style="14" customWidth="1"/>
    <col min="7183" max="7424" width="8.85546875" style="14"/>
    <col min="7425" max="7425" width="1.7109375" style="14" customWidth="1"/>
    <col min="7426" max="7426" width="40.7109375" style="14" customWidth="1"/>
    <col min="7427" max="7438" width="11.7109375" style="14" customWidth="1"/>
    <col min="7439" max="7680" width="8.85546875" style="14"/>
    <col min="7681" max="7681" width="1.7109375" style="14" customWidth="1"/>
    <col min="7682" max="7682" width="40.7109375" style="14" customWidth="1"/>
    <col min="7683" max="7694" width="11.7109375" style="14" customWidth="1"/>
    <col min="7695" max="7936" width="8.85546875" style="14"/>
    <col min="7937" max="7937" width="1.7109375" style="14" customWidth="1"/>
    <col min="7938" max="7938" width="40.7109375" style="14" customWidth="1"/>
    <col min="7939" max="7950" width="11.7109375" style="14" customWidth="1"/>
    <col min="7951" max="8192" width="8.85546875" style="14"/>
    <col min="8193" max="8193" width="1.7109375" style="14" customWidth="1"/>
    <col min="8194" max="8194" width="40.7109375" style="14" customWidth="1"/>
    <col min="8195" max="8206" width="11.7109375" style="14" customWidth="1"/>
    <col min="8207" max="8448" width="8.85546875" style="14"/>
    <col min="8449" max="8449" width="1.7109375" style="14" customWidth="1"/>
    <col min="8450" max="8450" width="40.7109375" style="14" customWidth="1"/>
    <col min="8451" max="8462" width="11.7109375" style="14" customWidth="1"/>
    <col min="8463" max="8704" width="8.85546875" style="14"/>
    <col min="8705" max="8705" width="1.7109375" style="14" customWidth="1"/>
    <col min="8706" max="8706" width="40.7109375" style="14" customWidth="1"/>
    <col min="8707" max="8718" width="11.7109375" style="14" customWidth="1"/>
    <col min="8719" max="8960" width="8.85546875" style="14"/>
    <col min="8961" max="8961" width="1.7109375" style="14" customWidth="1"/>
    <col min="8962" max="8962" width="40.7109375" style="14" customWidth="1"/>
    <col min="8963" max="8974" width="11.7109375" style="14" customWidth="1"/>
    <col min="8975" max="9216" width="8.85546875" style="14"/>
    <col min="9217" max="9217" width="1.7109375" style="14" customWidth="1"/>
    <col min="9218" max="9218" width="40.7109375" style="14" customWidth="1"/>
    <col min="9219" max="9230" width="11.7109375" style="14" customWidth="1"/>
    <col min="9231" max="9472" width="8.85546875" style="14"/>
    <col min="9473" max="9473" width="1.7109375" style="14" customWidth="1"/>
    <col min="9474" max="9474" width="40.7109375" style="14" customWidth="1"/>
    <col min="9475" max="9486" width="11.7109375" style="14" customWidth="1"/>
    <col min="9487" max="9728" width="8.85546875" style="14"/>
    <col min="9729" max="9729" width="1.7109375" style="14" customWidth="1"/>
    <col min="9730" max="9730" width="40.7109375" style="14" customWidth="1"/>
    <col min="9731" max="9742" width="11.7109375" style="14" customWidth="1"/>
    <col min="9743" max="9984" width="8.85546875" style="14"/>
    <col min="9985" max="9985" width="1.7109375" style="14" customWidth="1"/>
    <col min="9986" max="9986" width="40.7109375" style="14" customWidth="1"/>
    <col min="9987" max="9998" width="11.7109375" style="14" customWidth="1"/>
    <col min="9999" max="10240" width="8.85546875" style="14"/>
    <col min="10241" max="10241" width="1.7109375" style="14" customWidth="1"/>
    <col min="10242" max="10242" width="40.7109375" style="14" customWidth="1"/>
    <col min="10243" max="10254" width="11.7109375" style="14" customWidth="1"/>
    <col min="10255" max="10496" width="8.85546875" style="14"/>
    <col min="10497" max="10497" width="1.7109375" style="14" customWidth="1"/>
    <col min="10498" max="10498" width="40.7109375" style="14" customWidth="1"/>
    <col min="10499" max="10510" width="11.7109375" style="14" customWidth="1"/>
    <col min="10511" max="10752" width="8.85546875" style="14"/>
    <col min="10753" max="10753" width="1.7109375" style="14" customWidth="1"/>
    <col min="10754" max="10754" width="40.7109375" style="14" customWidth="1"/>
    <col min="10755" max="10766" width="11.7109375" style="14" customWidth="1"/>
    <col min="10767" max="11008" width="8.85546875" style="14"/>
    <col min="11009" max="11009" width="1.7109375" style="14" customWidth="1"/>
    <col min="11010" max="11010" width="40.7109375" style="14" customWidth="1"/>
    <col min="11011" max="11022" width="11.7109375" style="14" customWidth="1"/>
    <col min="11023" max="11264" width="8.85546875" style="14"/>
    <col min="11265" max="11265" width="1.7109375" style="14" customWidth="1"/>
    <col min="11266" max="11266" width="40.7109375" style="14" customWidth="1"/>
    <col min="11267" max="11278" width="11.7109375" style="14" customWidth="1"/>
    <col min="11279" max="11520" width="8.85546875" style="14"/>
    <col min="11521" max="11521" width="1.7109375" style="14" customWidth="1"/>
    <col min="11522" max="11522" width="40.7109375" style="14" customWidth="1"/>
    <col min="11523" max="11534" width="11.7109375" style="14" customWidth="1"/>
    <col min="11535" max="11776" width="8.85546875" style="14"/>
    <col min="11777" max="11777" width="1.7109375" style="14" customWidth="1"/>
    <col min="11778" max="11778" width="40.7109375" style="14" customWidth="1"/>
    <col min="11779" max="11790" width="11.7109375" style="14" customWidth="1"/>
    <col min="11791" max="12032" width="8.85546875" style="14"/>
    <col min="12033" max="12033" width="1.7109375" style="14" customWidth="1"/>
    <col min="12034" max="12034" width="40.7109375" style="14" customWidth="1"/>
    <col min="12035" max="12046" width="11.7109375" style="14" customWidth="1"/>
    <col min="12047" max="12288" width="8.85546875" style="14"/>
    <col min="12289" max="12289" width="1.7109375" style="14" customWidth="1"/>
    <col min="12290" max="12290" width="40.7109375" style="14" customWidth="1"/>
    <col min="12291" max="12302" width="11.7109375" style="14" customWidth="1"/>
    <col min="12303" max="12544" width="8.85546875" style="14"/>
    <col min="12545" max="12545" width="1.7109375" style="14" customWidth="1"/>
    <col min="12546" max="12546" width="40.7109375" style="14" customWidth="1"/>
    <col min="12547" max="12558" width="11.7109375" style="14" customWidth="1"/>
    <col min="12559" max="12800" width="8.85546875" style="14"/>
    <col min="12801" max="12801" width="1.7109375" style="14" customWidth="1"/>
    <col min="12802" max="12802" width="40.7109375" style="14" customWidth="1"/>
    <col min="12803" max="12814" width="11.7109375" style="14" customWidth="1"/>
    <col min="12815" max="13056" width="8.85546875" style="14"/>
    <col min="13057" max="13057" width="1.7109375" style="14" customWidth="1"/>
    <col min="13058" max="13058" width="40.7109375" style="14" customWidth="1"/>
    <col min="13059" max="13070" width="11.7109375" style="14" customWidth="1"/>
    <col min="13071" max="13312" width="8.85546875" style="14"/>
    <col min="13313" max="13313" width="1.7109375" style="14" customWidth="1"/>
    <col min="13314" max="13314" width="40.7109375" style="14" customWidth="1"/>
    <col min="13315" max="13326" width="11.7109375" style="14" customWidth="1"/>
    <col min="13327" max="13568" width="8.85546875" style="14"/>
    <col min="13569" max="13569" width="1.7109375" style="14" customWidth="1"/>
    <col min="13570" max="13570" width="40.7109375" style="14" customWidth="1"/>
    <col min="13571" max="13582" width="11.7109375" style="14" customWidth="1"/>
    <col min="13583" max="13824" width="8.85546875" style="14"/>
    <col min="13825" max="13825" width="1.7109375" style="14" customWidth="1"/>
    <col min="13826" max="13826" width="40.7109375" style="14" customWidth="1"/>
    <col min="13827" max="13838" width="11.7109375" style="14" customWidth="1"/>
    <col min="13839" max="14080" width="8.85546875" style="14"/>
    <col min="14081" max="14081" width="1.7109375" style="14" customWidth="1"/>
    <col min="14082" max="14082" width="40.7109375" style="14" customWidth="1"/>
    <col min="14083" max="14094" width="11.7109375" style="14" customWidth="1"/>
    <col min="14095" max="14336" width="8.85546875" style="14"/>
    <col min="14337" max="14337" width="1.7109375" style="14" customWidth="1"/>
    <col min="14338" max="14338" width="40.7109375" style="14" customWidth="1"/>
    <col min="14339" max="14350" width="11.7109375" style="14" customWidth="1"/>
    <col min="14351" max="14592" width="8.85546875" style="14"/>
    <col min="14593" max="14593" width="1.7109375" style="14" customWidth="1"/>
    <col min="14594" max="14594" width="40.7109375" style="14" customWidth="1"/>
    <col min="14595" max="14606" width="11.7109375" style="14" customWidth="1"/>
    <col min="14607" max="14848" width="8.85546875" style="14"/>
    <col min="14849" max="14849" width="1.7109375" style="14" customWidth="1"/>
    <col min="14850" max="14850" width="40.7109375" style="14" customWidth="1"/>
    <col min="14851" max="14862" width="11.7109375" style="14" customWidth="1"/>
    <col min="14863" max="15104" width="8.85546875" style="14"/>
    <col min="15105" max="15105" width="1.7109375" style="14" customWidth="1"/>
    <col min="15106" max="15106" width="40.7109375" style="14" customWidth="1"/>
    <col min="15107" max="15118" width="11.7109375" style="14" customWidth="1"/>
    <col min="15119" max="15360" width="8.85546875" style="14"/>
    <col min="15361" max="15361" width="1.7109375" style="14" customWidth="1"/>
    <col min="15362" max="15362" width="40.7109375" style="14" customWidth="1"/>
    <col min="15363" max="15374" width="11.7109375" style="14" customWidth="1"/>
    <col min="15375" max="15616" width="8.85546875" style="14"/>
    <col min="15617" max="15617" width="1.7109375" style="14" customWidth="1"/>
    <col min="15618" max="15618" width="40.7109375" style="14" customWidth="1"/>
    <col min="15619" max="15630" width="11.7109375" style="14" customWidth="1"/>
    <col min="15631" max="15872" width="8.85546875" style="14"/>
    <col min="15873" max="15873" width="1.7109375" style="14" customWidth="1"/>
    <col min="15874" max="15874" width="40.7109375" style="14" customWidth="1"/>
    <col min="15875" max="15886" width="11.7109375" style="14" customWidth="1"/>
    <col min="15887" max="16128" width="8.85546875" style="14"/>
    <col min="16129" max="16129" width="1.7109375" style="14" customWidth="1"/>
    <col min="16130" max="16130" width="40.7109375" style="14" customWidth="1"/>
    <col min="16131" max="16142" width="11.7109375" style="14" customWidth="1"/>
    <col min="16143" max="16384" width="8.85546875" style="14"/>
  </cols>
  <sheetData>
    <row r="1" spans="1:9" ht="30" x14ac:dyDescent="0.45">
      <c r="A1" s="9" t="str">
        <f>CoName</f>
        <v>Company 1</v>
      </c>
      <c r="B1" s="10"/>
      <c r="C1" s="11" t="s">
        <v>0</v>
      </c>
      <c r="D1" s="11" t="s">
        <v>0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</row>
    <row r="2" spans="1:9" ht="19.5" thickBot="1" x14ac:dyDescent="0.35">
      <c r="A2" s="5" t="s">
        <v>112</v>
      </c>
      <c r="B2" s="12"/>
      <c r="C2" s="37">
        <f>D2-1</f>
        <v>-1</v>
      </c>
      <c r="D2" s="37">
        <f>Cover!C20</f>
        <v>0</v>
      </c>
      <c r="E2" s="37">
        <f>D2+1</f>
        <v>1</v>
      </c>
      <c r="F2" s="37">
        <f t="shared" ref="F2:I2" si="0">E2+1</f>
        <v>2</v>
      </c>
      <c r="G2" s="37">
        <f t="shared" si="0"/>
        <v>3</v>
      </c>
      <c r="H2" s="37">
        <f t="shared" si="0"/>
        <v>4</v>
      </c>
      <c r="I2" s="37">
        <f t="shared" si="0"/>
        <v>5</v>
      </c>
    </row>
    <row r="3" spans="1:9" ht="13.5" thickTop="1" x14ac:dyDescent="0.2">
      <c r="B3" s="14" t="s">
        <v>113</v>
      </c>
      <c r="D3" s="17">
        <f>+IncStat!D4</f>
        <v>0.12386156648451729</v>
      </c>
      <c r="E3" s="17">
        <f>+IncStat!E4</f>
        <v>0.1</v>
      </c>
      <c r="F3" s="17">
        <f>+IncStat!F4</f>
        <v>0.09</v>
      </c>
      <c r="G3" s="17">
        <f>+IncStat!G4</f>
        <v>7.0000000000000007E-2</v>
      </c>
      <c r="H3" s="17">
        <f>+IncStat!H4</f>
        <v>3.5999999999999997E-2</v>
      </c>
      <c r="I3" s="17">
        <f>+IncStat!I4</f>
        <v>2.9000000000000001E-2</v>
      </c>
    </row>
    <row r="5" spans="1:9" x14ac:dyDescent="0.2">
      <c r="B5" s="14" t="s">
        <v>114</v>
      </c>
      <c r="C5" s="17">
        <f>+IncStat!C20/IncStat!C16</f>
        <v>0.10868245294474803</v>
      </c>
      <c r="D5" s="17">
        <f>+IncStat!D20/IncStat!D16</f>
        <v>0.10826580226904375</v>
      </c>
      <c r="E5" s="17">
        <f>+IncStat!E20/IncStat!E16</f>
        <v>0.11500000000000002</v>
      </c>
      <c r="F5" s="17">
        <f>+IncStat!F20/IncStat!F16</f>
        <v>0.11600000000000001</v>
      </c>
      <c r="G5" s="17">
        <f>+IncStat!G20/IncStat!G16</f>
        <v>0.11600000000000002</v>
      </c>
      <c r="H5" s="17">
        <f>+IncStat!H20/IncStat!H16</f>
        <v>0.11300000000000004</v>
      </c>
      <c r="I5" s="17">
        <f>+IncStat!I20/IncStat!I16</f>
        <v>0.11300000000000004</v>
      </c>
    </row>
    <row r="6" spans="1:9" x14ac:dyDescent="0.2">
      <c r="B6" s="14" t="s">
        <v>115</v>
      </c>
      <c r="C6" s="17">
        <f>+IncStat!C24/IncStat!C16</f>
        <v>7.1038251366120214E-2</v>
      </c>
      <c r="D6" s="17">
        <f>+IncStat!D24/IncStat!D16</f>
        <v>6.7747163695299845E-2</v>
      </c>
      <c r="E6" s="17">
        <f>+IncStat!E24/IncStat!E16</f>
        <v>7.3612838269240227E-2</v>
      </c>
      <c r="F6" s="17">
        <f>+IncStat!F24/IncStat!F16</f>
        <v>7.6037736381254162E-2</v>
      </c>
      <c r="G6" s="17">
        <f>+IncStat!G24/IncStat!G16</f>
        <v>7.6562655774915042E-2</v>
      </c>
      <c r="H6" s="17">
        <f>+IncStat!H24/IncStat!H16</f>
        <v>7.277305995033588E-2</v>
      </c>
      <c r="I6" s="17">
        <f>+IncStat!I24/IncStat!I16</f>
        <v>7.1819855517365888E-2</v>
      </c>
    </row>
    <row r="7" spans="1:9" x14ac:dyDescent="0.2">
      <c r="B7" s="14" t="s">
        <v>116</v>
      </c>
      <c r="C7" s="17">
        <f>+IncStat!C32/IncStat!C16</f>
        <v>4.7480267152398302E-2</v>
      </c>
      <c r="D7" s="17">
        <f>+IncStat!D32/IncStat!D16</f>
        <v>4.1383036196650458E-2</v>
      </c>
      <c r="E7" s="17">
        <f>+IncStat!E32/IncStat!E16</f>
        <v>5.2617573117725074E-2</v>
      </c>
      <c r="F7" s="17">
        <f>+IncStat!F32/IncStat!F16</f>
        <v>5.4642467520881137E-2</v>
      </c>
      <c r="G7" s="17">
        <f>+IncStat!G32/IncStat!G16</f>
        <v>5.553062783402872E-2</v>
      </c>
      <c r="H7" s="17">
        <f>+IncStat!H32/IncStat!H16</f>
        <v>5.3124334092602893E-2</v>
      </c>
      <c r="I7" s="17">
        <f>+IncStat!I32/IncStat!I16</f>
        <v>5.2831358577653718E-2</v>
      </c>
    </row>
    <row r="9" spans="1:9" x14ac:dyDescent="0.2">
      <c r="B9" s="14" t="s">
        <v>117</v>
      </c>
      <c r="C9" s="17">
        <f>+Calcs!C27/IncStat!C16</f>
        <v>9.3767455980570735E-2</v>
      </c>
      <c r="D9" s="17">
        <f>+Calcs!D27/IncStat!D16</f>
        <v>6.7992976769313873E-2</v>
      </c>
      <c r="E9" s="17">
        <f>+Calcs!E27/IncStat!E16</f>
        <v>6.789599999999997E-2</v>
      </c>
      <c r="F9" s="17">
        <f>+Calcs!F27/IncStat!F16</f>
        <v>6.791800000000002E-2</v>
      </c>
      <c r="G9" s="17">
        <f>+Calcs!G27/IncStat!G16</f>
        <v>6.7917999999999951E-2</v>
      </c>
      <c r="H9" s="17">
        <f>+Calcs!H27/IncStat!H16</f>
        <v>6.7917999999999965E-2</v>
      </c>
      <c r="I9" s="17">
        <f>+Calcs!I27/IncStat!I16</f>
        <v>6.7918000000000006E-2</v>
      </c>
    </row>
    <row r="10" spans="1:9" x14ac:dyDescent="0.2">
      <c r="B10" s="14" t="s">
        <v>118</v>
      </c>
      <c r="C10" s="17">
        <f>+BalSheet!C16/IncStat!C16</f>
        <v>0.40728597449908926</v>
      </c>
      <c r="D10" s="17">
        <f>+BalSheet!D16/IncStat!D16</f>
        <v>0.41772015126958401</v>
      </c>
      <c r="E10" s="17">
        <f>+BalSheet!E16/IncStat!E16</f>
        <v>0.40470772555375473</v>
      </c>
      <c r="F10" s="17">
        <f>+BalSheet!F16/IncStat!F16</f>
        <v>0.39698913158768628</v>
      </c>
      <c r="G10" s="17">
        <f>+BalSheet!G16/IncStat!G16</f>
        <v>0.39673932442949306</v>
      </c>
      <c r="H10" s="17">
        <f>+BalSheet!H16/IncStat!H16</f>
        <v>0.40763610347888718</v>
      </c>
      <c r="I10" s="17">
        <f>+BalSheet!I16/IncStat!I16</f>
        <v>0.41968295673102435</v>
      </c>
    </row>
    <row r="12" spans="1:9" x14ac:dyDescent="0.2">
      <c r="B12" s="14" t="s">
        <v>119</v>
      </c>
      <c r="C12" s="14">
        <f>+(BalSheet!C33+BalSheet!C28)/IncStat!C20</f>
        <v>1.3106145251396648</v>
      </c>
      <c r="D12" s="14">
        <f>+(BalSheet!D33+BalSheet!D28)/IncStat!D20</f>
        <v>1.4630738522954092</v>
      </c>
      <c r="E12" s="14">
        <f>+(BalSheet!E33+BalSheet!E28)/IncStat!E20</f>
        <v>0.60302838119764324</v>
      </c>
      <c r="F12" s="14">
        <f>+(BalSheet!F33+BalSheet!F28)/IncStat!F20</f>
        <v>0.54846776208263981</v>
      </c>
      <c r="G12" s="14">
        <f>+(BalSheet!G33+BalSheet!G28)/IncStat!G20</f>
        <v>0.35700594883611503</v>
      </c>
      <c r="H12" s="14">
        <f>+(BalSheet!H33+BalSheet!H28)/IncStat!H20</f>
        <v>0.33319416533106538</v>
      </c>
      <c r="I12" s="14">
        <f>+(BalSheet!I33+BalSheet!I28)/IncStat!I20</f>
        <v>0.1639993607569292</v>
      </c>
    </row>
    <row r="13" spans="1:9" x14ac:dyDescent="0.2">
      <c r="B13" s="14" t="s">
        <v>120</v>
      </c>
      <c r="C13" s="14">
        <f>+IncStat!C20/-IncStat!C28</f>
        <v>12.094594594594595</v>
      </c>
      <c r="D13" s="14">
        <f>+IncStat!D20/-IncStat!D28</f>
        <v>10.547368421052632</v>
      </c>
      <c r="E13" s="14">
        <f>+IncStat!E20/-IncStat!E28</f>
        <v>30.972420634920638</v>
      </c>
      <c r="F13" s="14">
        <f>+IncStat!F20/-IncStat!F28</f>
        <v>36.465224362606236</v>
      </c>
      <c r="G13" s="14">
        <f>+IncStat!G20/-IncStat!G28</f>
        <v>45.998549264312985</v>
      </c>
      <c r="H13" s="14">
        <f>+IncStat!H20/-IncStat!H28</f>
        <v>58.2289786954722</v>
      </c>
      <c r="I13" s="14">
        <f>+IncStat!I20/-IncStat!I28</f>
        <v>82.000279671366044</v>
      </c>
    </row>
  </sheetData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&amp;L&amp;8&amp;F &amp;A</oddHeader>
    <oddFooter>&amp;R&amp;8Page &amp;P of &amp;N&amp;L&amp;8© AMT Training 2008 - 2017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"/>
  <sheetViews>
    <sheetView showGridLines="0" zoomScaleNormal="100" workbookViewId="0">
      <pane ySplit="2" topLeftCell="A3" activePane="bottomLeft" state="frozen"/>
      <selection activeCell="C4" sqref="C4"/>
      <selection pane="bottomLeft"/>
    </sheetView>
  </sheetViews>
  <sheetFormatPr defaultRowHeight="12.75" x14ac:dyDescent="0.2"/>
  <cols>
    <col min="1" max="1" width="1.7109375" style="32" customWidth="1"/>
    <col min="2" max="2" width="74.140625" style="28" customWidth="1"/>
    <col min="3" max="3" width="9.85546875" style="28" bestFit="1" customWidth="1"/>
    <col min="4" max="256" width="9.140625" style="28"/>
    <col min="257" max="257" width="1.7109375" style="28" customWidth="1"/>
    <col min="258" max="258" width="74.140625" style="28" customWidth="1"/>
    <col min="259" max="259" width="9.85546875" style="28" bestFit="1" customWidth="1"/>
    <col min="260" max="512" width="9.140625" style="28"/>
    <col min="513" max="513" width="1.7109375" style="28" customWidth="1"/>
    <col min="514" max="514" width="74.140625" style="28" customWidth="1"/>
    <col min="515" max="515" width="9.85546875" style="28" bestFit="1" customWidth="1"/>
    <col min="516" max="768" width="9.140625" style="28"/>
    <col min="769" max="769" width="1.7109375" style="28" customWidth="1"/>
    <col min="770" max="770" width="74.140625" style="28" customWidth="1"/>
    <col min="771" max="771" width="9.85546875" style="28" bestFit="1" customWidth="1"/>
    <col min="772" max="1024" width="9.140625" style="28"/>
    <col min="1025" max="1025" width="1.7109375" style="28" customWidth="1"/>
    <col min="1026" max="1026" width="74.140625" style="28" customWidth="1"/>
    <col min="1027" max="1027" width="9.85546875" style="28" bestFit="1" customWidth="1"/>
    <col min="1028" max="1280" width="9.140625" style="28"/>
    <col min="1281" max="1281" width="1.7109375" style="28" customWidth="1"/>
    <col min="1282" max="1282" width="74.140625" style="28" customWidth="1"/>
    <col min="1283" max="1283" width="9.85546875" style="28" bestFit="1" customWidth="1"/>
    <col min="1284" max="1536" width="9.140625" style="28"/>
    <col min="1537" max="1537" width="1.7109375" style="28" customWidth="1"/>
    <col min="1538" max="1538" width="74.140625" style="28" customWidth="1"/>
    <col min="1539" max="1539" width="9.85546875" style="28" bestFit="1" customWidth="1"/>
    <col min="1540" max="1792" width="9.140625" style="28"/>
    <col min="1793" max="1793" width="1.7109375" style="28" customWidth="1"/>
    <col min="1794" max="1794" width="74.140625" style="28" customWidth="1"/>
    <col min="1795" max="1795" width="9.85546875" style="28" bestFit="1" customWidth="1"/>
    <col min="1796" max="2048" width="9.140625" style="28"/>
    <col min="2049" max="2049" width="1.7109375" style="28" customWidth="1"/>
    <col min="2050" max="2050" width="74.140625" style="28" customWidth="1"/>
    <col min="2051" max="2051" width="9.85546875" style="28" bestFit="1" customWidth="1"/>
    <col min="2052" max="2304" width="9.140625" style="28"/>
    <col min="2305" max="2305" width="1.7109375" style="28" customWidth="1"/>
    <col min="2306" max="2306" width="74.140625" style="28" customWidth="1"/>
    <col min="2307" max="2307" width="9.85546875" style="28" bestFit="1" customWidth="1"/>
    <col min="2308" max="2560" width="9.140625" style="28"/>
    <col min="2561" max="2561" width="1.7109375" style="28" customWidth="1"/>
    <col min="2562" max="2562" width="74.140625" style="28" customWidth="1"/>
    <col min="2563" max="2563" width="9.85546875" style="28" bestFit="1" customWidth="1"/>
    <col min="2564" max="2816" width="9.140625" style="28"/>
    <col min="2817" max="2817" width="1.7109375" style="28" customWidth="1"/>
    <col min="2818" max="2818" width="74.140625" style="28" customWidth="1"/>
    <col min="2819" max="2819" width="9.85546875" style="28" bestFit="1" customWidth="1"/>
    <col min="2820" max="3072" width="9.140625" style="28"/>
    <col min="3073" max="3073" width="1.7109375" style="28" customWidth="1"/>
    <col min="3074" max="3074" width="74.140625" style="28" customWidth="1"/>
    <col min="3075" max="3075" width="9.85546875" style="28" bestFit="1" customWidth="1"/>
    <col min="3076" max="3328" width="9.140625" style="28"/>
    <col min="3329" max="3329" width="1.7109375" style="28" customWidth="1"/>
    <col min="3330" max="3330" width="74.140625" style="28" customWidth="1"/>
    <col min="3331" max="3331" width="9.85546875" style="28" bestFit="1" customWidth="1"/>
    <col min="3332" max="3584" width="9.140625" style="28"/>
    <col min="3585" max="3585" width="1.7109375" style="28" customWidth="1"/>
    <col min="3586" max="3586" width="74.140625" style="28" customWidth="1"/>
    <col min="3587" max="3587" width="9.85546875" style="28" bestFit="1" customWidth="1"/>
    <col min="3588" max="3840" width="9.140625" style="28"/>
    <col min="3841" max="3841" width="1.7109375" style="28" customWidth="1"/>
    <col min="3842" max="3842" width="74.140625" style="28" customWidth="1"/>
    <col min="3843" max="3843" width="9.85546875" style="28" bestFit="1" customWidth="1"/>
    <col min="3844" max="4096" width="9.140625" style="28"/>
    <col min="4097" max="4097" width="1.7109375" style="28" customWidth="1"/>
    <col min="4098" max="4098" width="74.140625" style="28" customWidth="1"/>
    <col min="4099" max="4099" width="9.85546875" style="28" bestFit="1" customWidth="1"/>
    <col min="4100" max="4352" width="9.140625" style="28"/>
    <col min="4353" max="4353" width="1.7109375" style="28" customWidth="1"/>
    <col min="4354" max="4354" width="74.140625" style="28" customWidth="1"/>
    <col min="4355" max="4355" width="9.85546875" style="28" bestFit="1" customWidth="1"/>
    <col min="4356" max="4608" width="9.140625" style="28"/>
    <col min="4609" max="4609" width="1.7109375" style="28" customWidth="1"/>
    <col min="4610" max="4610" width="74.140625" style="28" customWidth="1"/>
    <col min="4611" max="4611" width="9.85546875" style="28" bestFit="1" customWidth="1"/>
    <col min="4612" max="4864" width="9.140625" style="28"/>
    <col min="4865" max="4865" width="1.7109375" style="28" customWidth="1"/>
    <col min="4866" max="4866" width="74.140625" style="28" customWidth="1"/>
    <col min="4867" max="4867" width="9.85546875" style="28" bestFit="1" customWidth="1"/>
    <col min="4868" max="5120" width="9.140625" style="28"/>
    <col min="5121" max="5121" width="1.7109375" style="28" customWidth="1"/>
    <col min="5122" max="5122" width="74.140625" style="28" customWidth="1"/>
    <col min="5123" max="5123" width="9.85546875" style="28" bestFit="1" customWidth="1"/>
    <col min="5124" max="5376" width="9.140625" style="28"/>
    <col min="5377" max="5377" width="1.7109375" style="28" customWidth="1"/>
    <col min="5378" max="5378" width="74.140625" style="28" customWidth="1"/>
    <col min="5379" max="5379" width="9.85546875" style="28" bestFit="1" customWidth="1"/>
    <col min="5380" max="5632" width="9.140625" style="28"/>
    <col min="5633" max="5633" width="1.7109375" style="28" customWidth="1"/>
    <col min="5634" max="5634" width="74.140625" style="28" customWidth="1"/>
    <col min="5635" max="5635" width="9.85546875" style="28" bestFit="1" customWidth="1"/>
    <col min="5636" max="5888" width="9.140625" style="28"/>
    <col min="5889" max="5889" width="1.7109375" style="28" customWidth="1"/>
    <col min="5890" max="5890" width="74.140625" style="28" customWidth="1"/>
    <col min="5891" max="5891" width="9.85546875" style="28" bestFit="1" customWidth="1"/>
    <col min="5892" max="6144" width="9.140625" style="28"/>
    <col min="6145" max="6145" width="1.7109375" style="28" customWidth="1"/>
    <col min="6146" max="6146" width="74.140625" style="28" customWidth="1"/>
    <col min="6147" max="6147" width="9.85546875" style="28" bestFit="1" customWidth="1"/>
    <col min="6148" max="6400" width="9.140625" style="28"/>
    <col min="6401" max="6401" width="1.7109375" style="28" customWidth="1"/>
    <col min="6402" max="6402" width="74.140625" style="28" customWidth="1"/>
    <col min="6403" max="6403" width="9.85546875" style="28" bestFit="1" customWidth="1"/>
    <col min="6404" max="6656" width="9.140625" style="28"/>
    <col min="6657" max="6657" width="1.7109375" style="28" customWidth="1"/>
    <col min="6658" max="6658" width="74.140625" style="28" customWidth="1"/>
    <col min="6659" max="6659" width="9.85546875" style="28" bestFit="1" customWidth="1"/>
    <col min="6660" max="6912" width="9.140625" style="28"/>
    <col min="6913" max="6913" width="1.7109375" style="28" customWidth="1"/>
    <col min="6914" max="6914" width="74.140625" style="28" customWidth="1"/>
    <col min="6915" max="6915" width="9.85546875" style="28" bestFit="1" customWidth="1"/>
    <col min="6916" max="7168" width="9.140625" style="28"/>
    <col min="7169" max="7169" width="1.7109375" style="28" customWidth="1"/>
    <col min="7170" max="7170" width="74.140625" style="28" customWidth="1"/>
    <col min="7171" max="7171" width="9.85546875" style="28" bestFit="1" customWidth="1"/>
    <col min="7172" max="7424" width="9.140625" style="28"/>
    <col min="7425" max="7425" width="1.7109375" style="28" customWidth="1"/>
    <col min="7426" max="7426" width="74.140625" style="28" customWidth="1"/>
    <col min="7427" max="7427" width="9.85546875" style="28" bestFit="1" customWidth="1"/>
    <col min="7428" max="7680" width="9.140625" style="28"/>
    <col min="7681" max="7681" width="1.7109375" style="28" customWidth="1"/>
    <col min="7682" max="7682" width="74.140625" style="28" customWidth="1"/>
    <col min="7683" max="7683" width="9.85546875" style="28" bestFit="1" customWidth="1"/>
    <col min="7684" max="7936" width="9.140625" style="28"/>
    <col min="7937" max="7937" width="1.7109375" style="28" customWidth="1"/>
    <col min="7938" max="7938" width="74.140625" style="28" customWidth="1"/>
    <col min="7939" max="7939" width="9.85546875" style="28" bestFit="1" customWidth="1"/>
    <col min="7940" max="8192" width="9.140625" style="28"/>
    <col min="8193" max="8193" width="1.7109375" style="28" customWidth="1"/>
    <col min="8194" max="8194" width="74.140625" style="28" customWidth="1"/>
    <col min="8195" max="8195" width="9.85546875" style="28" bestFit="1" customWidth="1"/>
    <col min="8196" max="8448" width="9.140625" style="28"/>
    <col min="8449" max="8449" width="1.7109375" style="28" customWidth="1"/>
    <col min="8450" max="8450" width="74.140625" style="28" customWidth="1"/>
    <col min="8451" max="8451" width="9.85546875" style="28" bestFit="1" customWidth="1"/>
    <col min="8452" max="8704" width="9.140625" style="28"/>
    <col min="8705" max="8705" width="1.7109375" style="28" customWidth="1"/>
    <col min="8706" max="8706" width="74.140625" style="28" customWidth="1"/>
    <col min="8707" max="8707" width="9.85546875" style="28" bestFit="1" customWidth="1"/>
    <col min="8708" max="8960" width="9.140625" style="28"/>
    <col min="8961" max="8961" width="1.7109375" style="28" customWidth="1"/>
    <col min="8962" max="8962" width="74.140625" style="28" customWidth="1"/>
    <col min="8963" max="8963" width="9.85546875" style="28" bestFit="1" customWidth="1"/>
    <col min="8964" max="9216" width="9.140625" style="28"/>
    <col min="9217" max="9217" width="1.7109375" style="28" customWidth="1"/>
    <col min="9218" max="9218" width="74.140625" style="28" customWidth="1"/>
    <col min="9219" max="9219" width="9.85546875" style="28" bestFit="1" customWidth="1"/>
    <col min="9220" max="9472" width="9.140625" style="28"/>
    <col min="9473" max="9473" width="1.7109375" style="28" customWidth="1"/>
    <col min="9474" max="9474" width="74.140625" style="28" customWidth="1"/>
    <col min="9475" max="9475" width="9.85546875" style="28" bestFit="1" customWidth="1"/>
    <col min="9476" max="9728" width="9.140625" style="28"/>
    <col min="9729" max="9729" width="1.7109375" style="28" customWidth="1"/>
    <col min="9730" max="9730" width="74.140625" style="28" customWidth="1"/>
    <col min="9731" max="9731" width="9.85546875" style="28" bestFit="1" customWidth="1"/>
    <col min="9732" max="9984" width="9.140625" style="28"/>
    <col min="9985" max="9985" width="1.7109375" style="28" customWidth="1"/>
    <col min="9986" max="9986" width="74.140625" style="28" customWidth="1"/>
    <col min="9987" max="9987" width="9.85546875" style="28" bestFit="1" customWidth="1"/>
    <col min="9988" max="10240" width="9.140625" style="28"/>
    <col min="10241" max="10241" width="1.7109375" style="28" customWidth="1"/>
    <col min="10242" max="10242" width="74.140625" style="28" customWidth="1"/>
    <col min="10243" max="10243" width="9.85546875" style="28" bestFit="1" customWidth="1"/>
    <col min="10244" max="10496" width="9.140625" style="28"/>
    <col min="10497" max="10497" width="1.7109375" style="28" customWidth="1"/>
    <col min="10498" max="10498" width="74.140625" style="28" customWidth="1"/>
    <col min="10499" max="10499" width="9.85546875" style="28" bestFit="1" customWidth="1"/>
    <col min="10500" max="10752" width="9.140625" style="28"/>
    <col min="10753" max="10753" width="1.7109375" style="28" customWidth="1"/>
    <col min="10754" max="10754" width="74.140625" style="28" customWidth="1"/>
    <col min="10755" max="10755" width="9.85546875" style="28" bestFit="1" customWidth="1"/>
    <col min="10756" max="11008" width="9.140625" style="28"/>
    <col min="11009" max="11009" width="1.7109375" style="28" customWidth="1"/>
    <col min="11010" max="11010" width="74.140625" style="28" customWidth="1"/>
    <col min="11011" max="11011" width="9.85546875" style="28" bestFit="1" customWidth="1"/>
    <col min="11012" max="11264" width="9.140625" style="28"/>
    <col min="11265" max="11265" width="1.7109375" style="28" customWidth="1"/>
    <col min="11266" max="11266" width="74.140625" style="28" customWidth="1"/>
    <col min="11267" max="11267" width="9.85546875" style="28" bestFit="1" customWidth="1"/>
    <col min="11268" max="11520" width="9.140625" style="28"/>
    <col min="11521" max="11521" width="1.7109375" style="28" customWidth="1"/>
    <col min="11522" max="11522" width="74.140625" style="28" customWidth="1"/>
    <col min="11523" max="11523" width="9.85546875" style="28" bestFit="1" customWidth="1"/>
    <col min="11524" max="11776" width="9.140625" style="28"/>
    <col min="11777" max="11777" width="1.7109375" style="28" customWidth="1"/>
    <col min="11778" max="11778" width="74.140625" style="28" customWidth="1"/>
    <col min="11779" max="11779" width="9.85546875" style="28" bestFit="1" customWidth="1"/>
    <col min="11780" max="12032" width="9.140625" style="28"/>
    <col min="12033" max="12033" width="1.7109375" style="28" customWidth="1"/>
    <col min="12034" max="12034" width="74.140625" style="28" customWidth="1"/>
    <col min="12035" max="12035" width="9.85546875" style="28" bestFit="1" customWidth="1"/>
    <col min="12036" max="12288" width="9.140625" style="28"/>
    <col min="12289" max="12289" width="1.7109375" style="28" customWidth="1"/>
    <col min="12290" max="12290" width="74.140625" style="28" customWidth="1"/>
    <col min="12291" max="12291" width="9.85546875" style="28" bestFit="1" customWidth="1"/>
    <col min="12292" max="12544" width="9.140625" style="28"/>
    <col min="12545" max="12545" width="1.7109375" style="28" customWidth="1"/>
    <col min="12546" max="12546" width="74.140625" style="28" customWidth="1"/>
    <col min="12547" max="12547" width="9.85546875" style="28" bestFit="1" customWidth="1"/>
    <col min="12548" max="12800" width="9.140625" style="28"/>
    <col min="12801" max="12801" width="1.7109375" style="28" customWidth="1"/>
    <col min="12802" max="12802" width="74.140625" style="28" customWidth="1"/>
    <col min="12803" max="12803" width="9.85546875" style="28" bestFit="1" customWidth="1"/>
    <col min="12804" max="13056" width="9.140625" style="28"/>
    <col min="13057" max="13057" width="1.7109375" style="28" customWidth="1"/>
    <col min="13058" max="13058" width="74.140625" style="28" customWidth="1"/>
    <col min="13059" max="13059" width="9.85546875" style="28" bestFit="1" customWidth="1"/>
    <col min="13060" max="13312" width="9.140625" style="28"/>
    <col min="13313" max="13313" width="1.7109375" style="28" customWidth="1"/>
    <col min="13314" max="13314" width="74.140625" style="28" customWidth="1"/>
    <col min="13315" max="13315" width="9.85546875" style="28" bestFit="1" customWidth="1"/>
    <col min="13316" max="13568" width="9.140625" style="28"/>
    <col min="13569" max="13569" width="1.7109375" style="28" customWidth="1"/>
    <col min="13570" max="13570" width="74.140625" style="28" customWidth="1"/>
    <col min="13571" max="13571" width="9.85546875" style="28" bestFit="1" customWidth="1"/>
    <col min="13572" max="13824" width="9.140625" style="28"/>
    <col min="13825" max="13825" width="1.7109375" style="28" customWidth="1"/>
    <col min="13826" max="13826" width="74.140625" style="28" customWidth="1"/>
    <col min="13827" max="13827" width="9.85546875" style="28" bestFit="1" customWidth="1"/>
    <col min="13828" max="14080" width="9.140625" style="28"/>
    <col min="14081" max="14081" width="1.7109375" style="28" customWidth="1"/>
    <col min="14082" max="14082" width="74.140625" style="28" customWidth="1"/>
    <col min="14083" max="14083" width="9.85546875" style="28" bestFit="1" customWidth="1"/>
    <col min="14084" max="14336" width="9.140625" style="28"/>
    <col min="14337" max="14337" width="1.7109375" style="28" customWidth="1"/>
    <col min="14338" max="14338" width="74.140625" style="28" customWidth="1"/>
    <col min="14339" max="14339" width="9.85546875" style="28" bestFit="1" customWidth="1"/>
    <col min="14340" max="14592" width="9.140625" style="28"/>
    <col min="14593" max="14593" width="1.7109375" style="28" customWidth="1"/>
    <col min="14594" max="14594" width="74.140625" style="28" customWidth="1"/>
    <col min="14595" max="14595" width="9.85546875" style="28" bestFit="1" customWidth="1"/>
    <col min="14596" max="14848" width="9.140625" style="28"/>
    <col min="14849" max="14849" width="1.7109375" style="28" customWidth="1"/>
    <col min="14850" max="14850" width="74.140625" style="28" customWidth="1"/>
    <col min="14851" max="14851" width="9.85546875" style="28" bestFit="1" customWidth="1"/>
    <col min="14852" max="15104" width="9.140625" style="28"/>
    <col min="15105" max="15105" width="1.7109375" style="28" customWidth="1"/>
    <col min="15106" max="15106" width="74.140625" style="28" customWidth="1"/>
    <col min="15107" max="15107" width="9.85546875" style="28" bestFit="1" customWidth="1"/>
    <col min="15108" max="15360" width="9.140625" style="28"/>
    <col min="15361" max="15361" width="1.7109375" style="28" customWidth="1"/>
    <col min="15362" max="15362" width="74.140625" style="28" customWidth="1"/>
    <col min="15363" max="15363" width="9.85546875" style="28" bestFit="1" customWidth="1"/>
    <col min="15364" max="15616" width="9.140625" style="28"/>
    <col min="15617" max="15617" width="1.7109375" style="28" customWidth="1"/>
    <col min="15618" max="15618" width="74.140625" style="28" customWidth="1"/>
    <col min="15619" max="15619" width="9.85546875" style="28" bestFit="1" customWidth="1"/>
    <col min="15620" max="15872" width="9.140625" style="28"/>
    <col min="15873" max="15873" width="1.7109375" style="28" customWidth="1"/>
    <col min="15874" max="15874" width="74.140625" style="28" customWidth="1"/>
    <col min="15875" max="15875" width="9.85546875" style="28" bestFit="1" customWidth="1"/>
    <col min="15876" max="16128" width="9.140625" style="28"/>
    <col min="16129" max="16129" width="1.7109375" style="28" customWidth="1"/>
    <col min="16130" max="16130" width="74.140625" style="28" customWidth="1"/>
    <col min="16131" max="16131" width="9.85546875" style="28" bestFit="1" customWidth="1"/>
    <col min="16132" max="16384" width="9.140625" style="28"/>
  </cols>
  <sheetData>
    <row r="1" spans="1:9" s="14" customFormat="1" ht="30" x14ac:dyDescent="0.45">
      <c r="A1" s="9" t="str">
        <f>CoName</f>
        <v>Company 1</v>
      </c>
      <c r="B1" s="10"/>
      <c r="C1" s="11"/>
      <c r="D1" s="11"/>
      <c r="E1" s="11"/>
      <c r="F1" s="11"/>
      <c r="G1" s="11"/>
      <c r="H1" s="11"/>
      <c r="I1" s="11"/>
    </row>
    <row r="2" spans="1:9" s="14" customFormat="1" ht="19.5" thickBot="1" x14ac:dyDescent="0.35">
      <c r="A2" s="5" t="s">
        <v>112</v>
      </c>
      <c r="B2" s="12"/>
      <c r="C2" s="13"/>
      <c r="D2" s="13"/>
      <c r="E2" s="13"/>
      <c r="F2" s="13"/>
      <c r="G2" s="13"/>
      <c r="H2" s="13"/>
      <c r="I2" s="13"/>
    </row>
    <row r="3" spans="1:9" ht="13.5" thickTop="1" x14ac:dyDescent="0.2">
      <c r="A3" s="32" t="s">
        <v>129</v>
      </c>
    </row>
    <row r="4" spans="1:9" x14ac:dyDescent="0.2">
      <c r="B4" s="28" t="s">
        <v>131</v>
      </c>
      <c r="C4" s="33"/>
    </row>
    <row r="5" spans="1:9" x14ac:dyDescent="0.2">
      <c r="B5" s="31"/>
      <c r="C5" s="34"/>
    </row>
    <row r="6" spans="1:9" x14ac:dyDescent="0.2">
      <c r="B6" s="31"/>
      <c r="C6" s="34"/>
    </row>
    <row r="7" spans="1:9" x14ac:dyDescent="0.2">
      <c r="B7" s="31"/>
      <c r="C7" s="34"/>
    </row>
    <row r="8" spans="1:9" x14ac:dyDescent="0.2">
      <c r="B8" s="31"/>
      <c r="C8" s="35"/>
    </row>
    <row r="9" spans="1:9" x14ac:dyDescent="0.2">
      <c r="B9" s="31"/>
      <c r="C9" s="31"/>
    </row>
  </sheetData>
  <pageMargins left="0.39370078740157483" right="0.39370078740157483" top="0.98425196850393704" bottom="0.98425196850393704" header="0.51181102362204722" footer="0.51181102362204722"/>
  <pageSetup paperSize="9" scale="90" orientation="landscape" r:id="rId1"/>
  <headerFooter alignWithMargins="0">
    <oddHeader>&amp;L&amp;F &amp;A</oddHeader>
    <oddFooter>&amp;L© Adkins Matchett &amp; Toy 2009&amp;R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MTO_x0020_Back_x0020_up_x0020_Deleted xmlns="3af0eaf5-d15a-4ca0-bab1-c2f6d7551579" xsi:nil="true"/>
    <AMT_x0020_Course_x0020_Deleted xmlns="3af0eaf5-d15a-4ca0-bab1-c2f6d7551579" xsi:nil="true"/>
    <SharedWithUsers xmlns="7277a5a8-cca9-4215-b8f8-7243cc56e321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35E0B2054282449B5F830C6878EB47" ma:contentTypeVersion="14" ma:contentTypeDescription="Create a new document." ma:contentTypeScope="" ma:versionID="58ee706c50a69e13a6d04b4c14b4d5b9">
  <xsd:schema xmlns:xsd="http://www.w3.org/2001/XMLSchema" xmlns:xs="http://www.w3.org/2001/XMLSchema" xmlns:p="http://schemas.microsoft.com/office/2006/metadata/properties" xmlns:ns2="3af0eaf5-d15a-4ca0-bab1-c2f6d7551579" xmlns:ns3="7277a5a8-cca9-4215-b8f8-7243cc56e321" xmlns:ns4="c10a7ca2-cc5f-4bd2-a11d-24827c529c8e" targetNamespace="http://schemas.microsoft.com/office/2006/metadata/properties" ma:root="true" ma:fieldsID="9069ca6b0bacd0e6e4c2204ff288f88a" ns2:_="" ns3:_="" ns4:_="">
    <xsd:import namespace="3af0eaf5-d15a-4ca0-bab1-c2f6d7551579"/>
    <xsd:import namespace="7277a5a8-cca9-4215-b8f8-7243cc56e321"/>
    <xsd:import namespace="c10a7ca2-cc5f-4bd2-a11d-24827c529c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4:SharedWithDetails" minOccurs="0"/>
                <xsd:element ref="ns2:AMTO_x0020_Back_x0020_up_x0020_Deleted" minOccurs="0"/>
                <xsd:element ref="ns2:AMT_x0020_Course_x0020_Deleted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0eaf5-d15a-4ca0-bab1-c2f6d7551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AMTO_x0020_Back_x0020_up_x0020_Deleted" ma:index="15" nillable="true" ma:displayName="AMTO Back up Deleted" ma:format="Dropdown" ma:internalName="AMTO_x0020_Back_x0020_up_x0020_Deleted">
      <xsd:simpleType>
        <xsd:restriction base="dms:Choice">
          <xsd:enumeration value="Yes"/>
          <xsd:enumeration value="No"/>
        </xsd:restriction>
      </xsd:simpleType>
    </xsd:element>
    <xsd:element name="AMT_x0020_Course_x0020_Deleted" ma:index="16" nillable="true" ma:displayName="AMT Course Deleted" ma:format="Dropdown" ma:internalName="AMT_x0020_Course_x0020_Deleted">
      <xsd:simpleType>
        <xsd:restriction base="dms:Choice">
          <xsd:enumeration value="Yes"/>
          <xsd:enumeration value="No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7a5a8-cca9-4215-b8f8-7243cc56e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a7ca2-cc5f-4bd2-a11d-24827c529c8e" elementFormDefault="qualified">
    <xsd:import namespace="http://schemas.microsoft.com/office/2006/documentManagement/types"/>
    <xsd:import namespace="http://schemas.microsoft.com/office/infopath/2007/PartnerControls"/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52DA79-A5C8-45BF-8711-1FAADDAC54F4}">
  <ds:schemaRefs>
    <ds:schemaRef ds:uri="http://schemas.microsoft.com/office/2006/metadata/properties"/>
    <ds:schemaRef ds:uri="http://schemas.microsoft.com/office/infopath/2007/PartnerControls"/>
    <ds:schemaRef ds:uri="3af0eaf5-d15a-4ca0-bab1-c2f6d7551579"/>
    <ds:schemaRef ds:uri="7277a5a8-cca9-4215-b8f8-7243cc56e321"/>
  </ds:schemaRefs>
</ds:datastoreItem>
</file>

<file path=customXml/itemProps2.xml><?xml version="1.0" encoding="utf-8"?>
<ds:datastoreItem xmlns:ds="http://schemas.openxmlformats.org/officeDocument/2006/customXml" ds:itemID="{C584FAB5-F77C-44FD-8EF7-28B031A74C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f0eaf5-d15a-4ca0-bab1-c2f6d7551579"/>
    <ds:schemaRef ds:uri="7277a5a8-cca9-4215-b8f8-7243cc56e321"/>
    <ds:schemaRef ds:uri="c10a7ca2-cc5f-4bd2-a11d-24827c529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E3280F-02DA-46E3-85D5-A99B778D4F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Instructions</vt:lpstr>
      <vt:lpstr>Calcs</vt:lpstr>
      <vt:lpstr>Debt</vt:lpstr>
      <vt:lpstr>IncStat</vt:lpstr>
      <vt:lpstr>BalSheet</vt:lpstr>
      <vt:lpstr>CashFlow</vt:lpstr>
      <vt:lpstr>Summary</vt:lpstr>
      <vt:lpstr>Questions</vt:lpstr>
      <vt:lpstr>Ccy</vt:lpstr>
      <vt:lpstr>circ</vt:lpstr>
      <vt:lpstr>CoName</vt:lpstr>
      <vt:lpstr>Units</vt:lpstr>
    </vt:vector>
  </TitlesOfParts>
  <Company>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amt</dc:creator>
  <dc:description>AMTX-V1/2765</dc:description>
  <cp:lastModifiedBy>Nikhil Jathar</cp:lastModifiedBy>
  <cp:lastPrinted>2017-12-06T12:46:42Z</cp:lastPrinted>
  <dcterms:created xsi:type="dcterms:W3CDTF">2008-02-13T09:24:48Z</dcterms:created>
  <dcterms:modified xsi:type="dcterms:W3CDTF">2023-06-18T20:10:18Z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0x0101002F35E0B2054282449B5F830C6878EB47</vt:lpwstr>
  </property>
  <property fmtid="{D5CDD505-2E9C-101B-9397-08002B2CF9AE}" pid="3" name="Order">
    <vt:r8>3000</vt:r8>
  </property>
</Properties>
</file>