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874bdcc0642262c/Desktop/Venture Capital and Quantum/"/>
    </mc:Choice>
  </mc:AlternateContent>
  <xr:revisionPtr revIDLastSave="95" documentId="11_DFF71E231E298AEAFF53FE4D1A39612F63A810B4" xr6:coauthVersionLast="47" xr6:coauthVersionMax="47" xr10:uidLastSave="{3845F5BB-DF85-4A51-B252-1BF7A720557E}"/>
  <bookViews>
    <workbookView xWindow="-96" yWindow="-96" windowWidth="23232" windowHeight="14592" xr2:uid="{00000000-000D-0000-FFFF-FFFF00000000}"/>
  </bookViews>
  <sheets>
    <sheet name="Basics" sheetId="1" r:id="rId1"/>
    <sheet name="FundingHistory" sheetId="3" r:id="rId2"/>
    <sheet name="FundingInvestorHistory" sheetId="7" r:id="rId3"/>
    <sheet name="Compani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7" i="1"/>
  <c r="C16" i="1"/>
  <c r="F16" i="1"/>
  <c r="C4" i="1"/>
  <c r="C3" i="1"/>
  <c r="C22" i="1" l="1"/>
  <c r="C24" i="1" s="1"/>
  <c r="C5" i="1"/>
  <c r="C6" i="1" s="1"/>
  <c r="C7" i="1" s="1"/>
  <c r="C18" i="1"/>
  <c r="C23" i="1" s="1"/>
  <c r="C25" i="1" l="1"/>
  <c r="C8" i="1"/>
  <c r="C10" i="1" s="1"/>
  <c r="C11" i="1" s="1"/>
  <c r="C9" i="1" l="1"/>
</calcChain>
</file>

<file path=xl/sharedStrings.xml><?xml version="1.0" encoding="utf-8"?>
<sst xmlns="http://schemas.openxmlformats.org/spreadsheetml/2006/main" count="97" uniqueCount="76">
  <si>
    <t>Enter complex number in Cartesian form:</t>
  </si>
  <si>
    <t>z</t>
  </si>
  <si>
    <t>z*</t>
  </si>
  <si>
    <t>zz*</t>
  </si>
  <si>
    <t>Re(z)</t>
  </si>
  <si>
    <t>Im(z)</t>
  </si>
  <si>
    <t>r = |z| = sqrt(zz*)</t>
  </si>
  <si>
    <t>Qubit in superposition</t>
  </si>
  <si>
    <t>|0&gt; amplitude (Z-basis)</t>
  </si>
  <si>
    <t>|1&gt; amplitude (Z-basis)</t>
  </si>
  <si>
    <t>Pr(|0&gt;)</t>
  </si>
  <si>
    <t>Pr(|1&gt;)</t>
  </si>
  <si>
    <t>Total Probability</t>
  </si>
  <si>
    <r>
      <t xml:space="preserve">q </t>
    </r>
    <r>
      <rPr>
        <sz val="9"/>
        <color theme="1"/>
        <rFont val="Calibri"/>
        <family val="2"/>
        <scheme val="minor"/>
      </rPr>
      <t>(rad)</t>
    </r>
  </si>
  <si>
    <r>
      <t xml:space="preserve">q </t>
    </r>
    <r>
      <rPr>
        <sz val="9"/>
        <color theme="1"/>
        <rFont val="Calibri"/>
        <family val="2"/>
        <scheme val="minor"/>
      </rPr>
      <t>(deg)</t>
    </r>
  </si>
  <si>
    <t>Quadrant of complex plane</t>
  </si>
  <si>
    <t>ColdQuanta</t>
  </si>
  <si>
    <t>Founded</t>
  </si>
  <si>
    <t>Company</t>
  </si>
  <si>
    <t>Website</t>
  </si>
  <si>
    <t>www.coldquanta.com/</t>
  </si>
  <si>
    <t>What Company Does</t>
  </si>
  <si>
    <t>ColdQuanta is a global quantum technology company solving the world’s most challenging problems. The company harnesses quantum mechanics to build and integrate quantum computers, sensors, and networks. From fundamental physics to leading-edge commercial products, ColdQuanta enables “quantum everywhere” through our ecosystem of devices and platforms.</t>
  </si>
  <si>
    <t>Head Quarters</t>
  </si>
  <si>
    <t>Boulder, CO, USA</t>
  </si>
  <si>
    <t>Employees</t>
  </si>
  <si>
    <t>100 - 250</t>
  </si>
  <si>
    <t>Status</t>
  </si>
  <si>
    <t>Private</t>
  </si>
  <si>
    <t>Founders</t>
  </si>
  <si>
    <t>Dana Anderson, Rainer Kunz</t>
  </si>
  <si>
    <t>1 to 10</t>
  </si>
  <si>
    <t>Est Revenue Range ($M)</t>
  </si>
  <si>
    <t>Funding Round ID</t>
  </si>
  <si>
    <t>Company ID</t>
  </si>
  <si>
    <t>Description</t>
  </si>
  <si>
    <t>Seed</t>
  </si>
  <si>
    <t>Date</t>
  </si>
  <si>
    <t>Investor ID</t>
  </si>
  <si>
    <t>Name</t>
  </si>
  <si>
    <t>Maverick Ventures</t>
  </si>
  <si>
    <t>Partner ID</t>
  </si>
  <si>
    <t>Matthew Kinsella</t>
  </si>
  <si>
    <t>Grant Dollens</t>
  </si>
  <si>
    <t>Amount ($M)</t>
  </si>
  <si>
    <t>Unspecified</t>
  </si>
  <si>
    <t>Grant</t>
  </si>
  <si>
    <t>Grantor ID</t>
  </si>
  <si>
    <t>Series A</t>
  </si>
  <si>
    <t>Notes</t>
  </si>
  <si>
    <t>Cumulative SI R&amp;D funding awarded from government contracts and grants $30M</t>
  </si>
  <si>
    <t>Tyler Brous</t>
  </si>
  <si>
    <t>Global Frontier Investments</t>
  </si>
  <si>
    <t>Lennox Capital Partners</t>
  </si>
  <si>
    <t>Foundry Group</t>
  </si>
  <si>
    <t>Caruso Ventures</t>
  </si>
  <si>
    <t>Convertible Note</t>
  </si>
  <si>
    <t>Venture</t>
  </si>
  <si>
    <t>Classiq Technologies</t>
  </si>
  <si>
    <t>https://www.classiq.io/</t>
  </si>
  <si>
    <t>Classiq Technologies develops automation and synthesis of quantum algorithms. The Company also provides a revolutionary Quantum Algorithm Design software platform for the automated synthesis of quantum circuits.</t>
  </si>
  <si>
    <r>
      <t>Tel Aviv</t>
    </r>
    <r>
      <rPr>
        <sz val="11"/>
        <color rgb="FF282828"/>
        <rFont val="Roboto"/>
      </rPr>
      <t>,</t>
    </r>
    <r>
      <rPr>
        <sz val="11"/>
        <color rgb="FF183444"/>
        <rFont val="Roboto"/>
      </rPr>
      <t> Tel Aviv</t>
    </r>
    <r>
      <rPr>
        <sz val="11"/>
        <color rgb="FF282828"/>
        <rFont val="Roboto"/>
      </rPr>
      <t>,</t>
    </r>
    <r>
      <rPr>
        <sz val="11"/>
        <color rgb="FF183444"/>
        <rFont val="Roboto"/>
      </rPr>
      <t> Israel</t>
    </r>
  </si>
  <si>
    <r>
      <t>Amir Naveh</t>
    </r>
    <r>
      <rPr>
        <sz val="11"/>
        <color rgb="FF282828"/>
        <rFont val="Calibri"/>
        <family val="2"/>
        <scheme val="minor"/>
      </rPr>
      <t>,</t>
    </r>
    <r>
      <rPr>
        <sz val="11"/>
        <color rgb="FF183444"/>
        <rFont val="Calibri"/>
        <family val="2"/>
        <scheme val="minor"/>
      </rPr>
      <t> Nir Minerbi</t>
    </r>
    <r>
      <rPr>
        <sz val="11"/>
        <color rgb="FF282828"/>
        <rFont val="Calibri"/>
        <family val="2"/>
        <scheme val="minor"/>
      </rPr>
      <t>,</t>
    </r>
    <r>
      <rPr>
        <sz val="11"/>
        <color rgb="FF183444"/>
        <rFont val="Calibri"/>
        <family val="2"/>
        <scheme val="minor"/>
      </rPr>
      <t> Yehuda Naveh</t>
    </r>
  </si>
  <si>
    <t>1 - 10</t>
  </si>
  <si>
    <t>Entree Capital</t>
  </si>
  <si>
    <t>IN Venture</t>
  </si>
  <si>
    <t>OurCrowd</t>
  </si>
  <si>
    <t>Team8 Capital</t>
  </si>
  <si>
    <t>Wing Venture Capital</t>
  </si>
  <si>
    <t>Sarit Firon</t>
  </si>
  <si>
    <t>Series B</t>
  </si>
  <si>
    <t>NTT Finance</t>
  </si>
  <si>
    <t>Neva SGR</t>
  </si>
  <si>
    <t>HSBC</t>
  </si>
  <si>
    <t>Alberto Greppi</t>
  </si>
  <si>
    <t>Steve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</si>
</sst>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"/>
    <numFmt numFmtId="165" formatCode="0.0000000000"/>
    <numFmt numFmtId="166" formatCode="mm/dd/yyyy"/>
    <numFmt numFmtId="167" formatCode="&quot;$&quot;#,##0.000_);\(&quot;$&quot;#,##0.000\)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b/>
      <sz val="8"/>
      <color theme="1"/>
      <name val="Calibri"/>
      <family val="2"/>
      <scheme val="minor"/>
    </font>
    <font>
      <sz val="11"/>
      <color rgb="FF282828"/>
      <name val="Roboto"/>
    </font>
    <font>
      <sz val="11"/>
      <color rgb="FF183444"/>
      <name val="Roboto"/>
    </font>
    <font>
      <sz val="11"/>
      <color rgb="FF282828"/>
      <name val="Calibri"/>
      <family val="2"/>
      <scheme val="minor"/>
    </font>
    <font>
      <sz val="11"/>
      <color rgb="FF183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35">
    <xf numFmtId="0" fontId="0" fillId="0" borderId="0" xfId="0"/>
    <xf numFmtId="0" fontId="4" fillId="0" borderId="0" xfId="0" applyFont="1"/>
    <xf numFmtId="164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3" fillId="3" borderId="2" xfId="0" applyFont="1" applyFill="1" applyBorder="1"/>
    <xf numFmtId="0" fontId="6" fillId="0" borderId="0" xfId="0" applyFont="1"/>
    <xf numFmtId="0" fontId="3" fillId="3" borderId="2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7" fillId="0" borderId="0" xfId="0" applyNumberFormat="1" applyFont="1"/>
    <xf numFmtId="2" fontId="7" fillId="0" borderId="0" xfId="0" applyNumberFormat="1" applyFont="1"/>
    <xf numFmtId="0" fontId="9" fillId="0" borderId="0" xfId="0" applyFont="1" applyAlignment="1">
      <alignment horizontal="right"/>
    </xf>
    <xf numFmtId="165" fontId="8" fillId="2" borderId="1" xfId="2" applyNumberFormat="1" applyFont="1" applyProtection="1">
      <protection locked="0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left"/>
    </xf>
    <xf numFmtId="0" fontId="0" fillId="3" borderId="0" xfId="0" applyFill="1" applyAlignment="1">
      <alignment horizontal="left" indent="1"/>
    </xf>
    <xf numFmtId="49" fontId="0" fillId="0" borderId="0" xfId="0" applyNumberFormat="1" applyAlignment="1">
      <alignment horizontal="left"/>
    </xf>
    <xf numFmtId="168" fontId="7" fillId="0" borderId="0" xfId="0" applyNumberFormat="1" applyFont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177691</xdr:colOff>
      <xdr:row>9</xdr:row>
      <xdr:rowOff>1149</xdr:rowOff>
    </xdr:from>
    <xdr:ext cx="550022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015484" y="1919287"/>
              <a:ext cx="550022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𝒓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𝜽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15484" y="1919287"/>
              <a:ext cx="550022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𝒛=𝒓𝒆^𝒊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𝜽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167180</xdr:colOff>
      <xdr:row>1</xdr:row>
      <xdr:rowOff>10674</xdr:rowOff>
    </xdr:from>
    <xdr:ext cx="6746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057525" y="207743"/>
              <a:ext cx="6746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𝒊𝒚</m:t>
                    </m:r>
                  </m:oMath>
                </m:oMathPara>
              </a14:m>
              <a:endParaRPr lang="en-US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57525" y="207743"/>
              <a:ext cx="6746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𝒛=𝒙+𝒊𝒚</a:t>
              </a:r>
              <a:endParaRPr lang="en-US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3</xdr:col>
      <xdr:colOff>32843</xdr:colOff>
      <xdr:row>8</xdr:row>
      <xdr:rowOff>59121</xdr:rowOff>
    </xdr:from>
    <xdr:to>
      <xdr:col>4</xdr:col>
      <xdr:colOff>111672</xdr:colOff>
      <xdr:row>10</xdr:row>
      <xdr:rowOff>151086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785240" y="1786759"/>
          <a:ext cx="164225" cy="472965"/>
        </a:xfrm>
        <a:prstGeom prst="rightBrace">
          <a:avLst>
            <a:gd name="adj1" fmla="val 67999"/>
            <a:gd name="adj2" fmla="val 48611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5"/>
  <sheetViews>
    <sheetView showGridLines="0" tabSelected="1" topLeftCell="A12" zoomScale="175" zoomScaleNormal="175" workbookViewId="0">
      <selection activeCell="C22" sqref="C22"/>
    </sheetView>
  </sheetViews>
  <sheetFormatPr defaultRowHeight="14.4" x14ac:dyDescent="0.55000000000000004"/>
  <cols>
    <col min="2" max="2" width="21.68359375" customWidth="1"/>
    <col min="3" max="3" width="11.578125" customWidth="1"/>
    <col min="4" max="4" width="1.26171875" customWidth="1"/>
    <col min="5" max="5" width="6.83984375" bestFit="1" customWidth="1"/>
    <col min="6" max="6" width="6" customWidth="1"/>
  </cols>
  <sheetData>
    <row r="1" spans="2:6" ht="14.7" thickBot="1" x14ac:dyDescent="0.6">
      <c r="B1" s="16"/>
      <c r="C1" s="16"/>
    </row>
    <row r="2" spans="2:6" ht="14.7" thickBot="1" x14ac:dyDescent="0.6">
      <c r="B2" s="5" t="s">
        <v>0</v>
      </c>
      <c r="C2" s="3"/>
      <c r="D2" s="3"/>
      <c r="E2" s="3"/>
      <c r="F2" s="4"/>
    </row>
    <row r="3" spans="2:6" x14ac:dyDescent="0.55000000000000004">
      <c r="B3" s="18" t="s">
        <v>4</v>
      </c>
      <c r="C3" s="17">
        <f>(1+COS(PI()/4))/(2*SQRT(2))</f>
        <v>0.60355339059327373</v>
      </c>
    </row>
    <row r="4" spans="2:6" x14ac:dyDescent="0.55000000000000004">
      <c r="B4" s="18" t="s">
        <v>5</v>
      </c>
      <c r="C4" s="17">
        <f>(-1+SIN(PI()/4))/(2*SQRT(2))</f>
        <v>-0.10355339059327377</v>
      </c>
    </row>
    <row r="5" spans="2:6" x14ac:dyDescent="0.55000000000000004">
      <c r="B5" s="18" t="s">
        <v>1</v>
      </c>
      <c r="C5" s="11" t="str">
        <f>COMPLEX(ROUND(C3,4),ROUND(C4,4))</f>
        <v>0.6036-0.1036i</v>
      </c>
      <c r="E5" s="6"/>
    </row>
    <row r="6" spans="2:6" x14ac:dyDescent="0.55000000000000004">
      <c r="B6" s="18" t="s">
        <v>2</v>
      </c>
      <c r="C6" s="11" t="str">
        <f>IMCONJUGATE(C5)</f>
        <v>0.6036+0.1036i</v>
      </c>
    </row>
    <row r="7" spans="2:6" x14ac:dyDescent="0.55000000000000004">
      <c r="B7" s="18" t="s">
        <v>3</v>
      </c>
      <c r="C7" s="11">
        <f>ROUND(IMPRODUCT(C5,C6),4)</f>
        <v>0.37509999999999999</v>
      </c>
    </row>
    <row r="8" spans="2:6" x14ac:dyDescent="0.55000000000000004">
      <c r="B8" s="18" t="s">
        <v>15</v>
      </c>
      <c r="C8" s="11" t="str">
        <f>IF(AND(C3&gt;=0,C4&gt;=0),"I",IF(AND(C3&gt;=0,C4&lt;0),"IV",IF(AND(C3&lt;0,C4&lt;0),"III","II")))</f>
        <v>IV</v>
      </c>
    </row>
    <row r="9" spans="2:6" x14ac:dyDescent="0.55000000000000004">
      <c r="B9" s="18" t="s">
        <v>6</v>
      </c>
      <c r="C9" s="12">
        <f>IMABS($C$5)</f>
        <v>0.61242625678525575</v>
      </c>
    </row>
    <row r="10" spans="2:6" x14ac:dyDescent="0.55000000000000004">
      <c r="B10" s="19" t="s">
        <v>13</v>
      </c>
      <c r="C10" s="14">
        <f>IF(OR(C8="I",C8="II"),IMARGUMENT(C5),2*PI()+IMARGUMENT(C5))</f>
        <v>6.1132047120383382</v>
      </c>
    </row>
    <row r="11" spans="2:6" x14ac:dyDescent="0.55000000000000004">
      <c r="B11" s="19" t="s">
        <v>14</v>
      </c>
      <c r="C11" s="15">
        <f>DEGREES(C10)</f>
        <v>350.26082929928452</v>
      </c>
    </row>
    <row r="13" spans="2:6" ht="14.7" thickBot="1" x14ac:dyDescent="0.6">
      <c r="B13" s="1"/>
    </row>
    <row r="14" spans="2:6" ht="14.7" thickBot="1" x14ac:dyDescent="0.6">
      <c r="B14" s="7" t="s">
        <v>7</v>
      </c>
      <c r="C14" s="8"/>
      <c r="D14" s="9"/>
    </row>
    <row r="15" spans="2:6" x14ac:dyDescent="0.55000000000000004">
      <c r="B15" s="20" t="s">
        <v>8</v>
      </c>
      <c r="C15" s="11"/>
    </row>
    <row r="16" spans="2:6" x14ac:dyDescent="0.55000000000000004">
      <c r="B16" s="21" t="s">
        <v>4</v>
      </c>
      <c r="C16" s="23">
        <f>(SQRT(2)+COS(5*PI()/4))*F16</f>
        <v>0.24999999999999994</v>
      </c>
      <c r="F16">
        <f>1/(2*SQRT(2))</f>
        <v>0.35355339059327373</v>
      </c>
    </row>
    <row r="17" spans="2:5" x14ac:dyDescent="0.55000000000000004">
      <c r="B17" s="21" t="s">
        <v>5</v>
      </c>
      <c r="C17" s="23">
        <f>F16*(-1+SIN(5*PI()/4))</f>
        <v>-0.60355339059327373</v>
      </c>
    </row>
    <row r="18" spans="2:5" x14ac:dyDescent="0.55000000000000004">
      <c r="B18" s="21" t="s">
        <v>1</v>
      </c>
      <c r="C18" s="11" t="str">
        <f>COMPLEX(ROUND(C16,4),ROUND(C17,4))</f>
        <v>0.25-0.6036i</v>
      </c>
    </row>
    <row r="19" spans="2:5" x14ac:dyDescent="0.55000000000000004">
      <c r="B19" s="20" t="s">
        <v>9</v>
      </c>
      <c r="C19" s="11"/>
    </row>
    <row r="20" spans="2:5" x14ac:dyDescent="0.55000000000000004">
      <c r="B20" s="21" t="s">
        <v>4</v>
      </c>
      <c r="C20" s="23">
        <f>(SQRT(2)-COS(5*PI()/4))*F16</f>
        <v>0.75</v>
      </c>
    </row>
    <row r="21" spans="2:5" x14ac:dyDescent="0.55000000000000004">
      <c r="B21" s="21" t="s">
        <v>5</v>
      </c>
      <c r="C21" s="23">
        <f>F16*(-1-SIN(5*PI()/4))</f>
        <v>-0.10355339059327377</v>
      </c>
    </row>
    <row r="22" spans="2:5" x14ac:dyDescent="0.55000000000000004">
      <c r="B22" s="21" t="s">
        <v>1</v>
      </c>
      <c r="C22" s="11" t="str">
        <f>COMPLEX(ROUND(C20,4),ROUND(C21,4))</f>
        <v>0.75-0.1036i</v>
      </c>
    </row>
    <row r="23" spans="2:5" x14ac:dyDescent="0.55000000000000004">
      <c r="B23" s="22" t="s">
        <v>10</v>
      </c>
      <c r="C23" s="34">
        <f>ROUND(IMPRODUCT(C18,IMCONJUGATE(C18)),4)</f>
        <v>0.42680000000000001</v>
      </c>
      <c r="E23" s="2"/>
    </row>
    <row r="24" spans="2:5" x14ac:dyDescent="0.55000000000000004">
      <c r="B24" s="22" t="s">
        <v>11</v>
      </c>
      <c r="C24" s="34">
        <f>ROUND(IMPRODUCT(C22,IMCONJUGATE(C22)),4)</f>
        <v>0.57320000000000004</v>
      </c>
    </row>
    <row r="25" spans="2:5" x14ac:dyDescent="0.55000000000000004">
      <c r="B25" s="22" t="s">
        <v>12</v>
      </c>
      <c r="C25" s="15">
        <f>SUM(C23:C24)</f>
        <v>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showGridLines="0" workbookViewId="0">
      <pane ySplit="1" topLeftCell="A2" activePane="bottomLeft" state="frozen"/>
      <selection pane="bottomLeft" activeCell="E9" sqref="E9"/>
    </sheetView>
  </sheetViews>
  <sheetFormatPr defaultRowHeight="14.4" x14ac:dyDescent="0.55000000000000004"/>
  <cols>
    <col min="1" max="1" width="12.26171875" style="28" customWidth="1"/>
    <col min="2" max="2" width="17" style="28" customWidth="1"/>
    <col min="3" max="3" width="16.41796875" style="25" bestFit="1" customWidth="1"/>
    <col min="4" max="4" width="13.41796875" style="25" customWidth="1"/>
    <col min="5" max="5" width="15.26171875" style="25" customWidth="1"/>
    <col min="6" max="6" width="15.26171875" style="10" customWidth="1"/>
    <col min="7" max="10" width="26.41796875" style="10" customWidth="1"/>
  </cols>
  <sheetData>
    <row r="1" spans="1:6" x14ac:dyDescent="0.55000000000000004">
      <c r="A1" s="27" t="s">
        <v>34</v>
      </c>
      <c r="B1" s="27" t="s">
        <v>33</v>
      </c>
      <c r="C1" s="26" t="s">
        <v>35</v>
      </c>
      <c r="D1" s="26" t="s">
        <v>37</v>
      </c>
      <c r="E1" s="24" t="s">
        <v>44</v>
      </c>
      <c r="F1" s="26" t="s">
        <v>49</v>
      </c>
    </row>
    <row r="2" spans="1:6" x14ac:dyDescent="0.55000000000000004">
      <c r="A2" s="28">
        <v>1</v>
      </c>
      <c r="B2" s="28">
        <v>1</v>
      </c>
      <c r="C2" s="13" t="s">
        <v>36</v>
      </c>
      <c r="D2" s="29">
        <v>43306</v>
      </c>
      <c r="E2" s="30">
        <v>6.75</v>
      </c>
      <c r="F2" s="31"/>
    </row>
    <row r="3" spans="1:6" x14ac:dyDescent="0.55000000000000004">
      <c r="A3" s="28">
        <v>1</v>
      </c>
      <c r="B3" s="28">
        <v>2</v>
      </c>
      <c r="C3" s="13" t="s">
        <v>46</v>
      </c>
      <c r="D3" s="29">
        <v>43767</v>
      </c>
      <c r="E3" s="30">
        <v>2.8</v>
      </c>
      <c r="F3" s="31"/>
    </row>
    <row r="4" spans="1:6" x14ac:dyDescent="0.55000000000000004">
      <c r="A4" s="28">
        <v>1</v>
      </c>
      <c r="B4" s="28">
        <v>3</v>
      </c>
      <c r="C4" s="13" t="s">
        <v>36</v>
      </c>
      <c r="D4" s="29">
        <v>43791</v>
      </c>
      <c r="E4" s="30">
        <v>10</v>
      </c>
      <c r="F4" s="31"/>
    </row>
    <row r="5" spans="1:6" x14ac:dyDescent="0.55000000000000004">
      <c r="A5" s="28">
        <v>1</v>
      </c>
      <c r="B5" s="28">
        <v>4</v>
      </c>
      <c r="C5" s="13" t="s">
        <v>48</v>
      </c>
      <c r="D5" s="29">
        <v>44140</v>
      </c>
      <c r="E5" s="30">
        <v>32</v>
      </c>
      <c r="F5" s="31" t="s">
        <v>50</v>
      </c>
    </row>
    <row r="6" spans="1:6" x14ac:dyDescent="0.55000000000000004">
      <c r="A6" s="28">
        <v>1</v>
      </c>
      <c r="B6" s="28">
        <v>5</v>
      </c>
      <c r="C6" s="13" t="s">
        <v>56</v>
      </c>
      <c r="D6" s="29">
        <v>44328</v>
      </c>
      <c r="E6" s="30">
        <v>20</v>
      </c>
    </row>
    <row r="7" spans="1:6" x14ac:dyDescent="0.55000000000000004">
      <c r="A7" s="28">
        <v>1</v>
      </c>
      <c r="B7" s="28">
        <v>6</v>
      </c>
      <c r="C7" s="13" t="s">
        <v>57</v>
      </c>
      <c r="D7" s="29">
        <v>44799</v>
      </c>
      <c r="E7" s="30">
        <v>2.9</v>
      </c>
    </row>
    <row r="8" spans="1:6" x14ac:dyDescent="0.55000000000000004">
      <c r="A8" s="28">
        <v>2</v>
      </c>
      <c r="B8" s="28">
        <v>1</v>
      </c>
      <c r="C8" s="13" t="s">
        <v>36</v>
      </c>
      <c r="D8" s="29">
        <v>43952</v>
      </c>
      <c r="E8" s="30">
        <v>4</v>
      </c>
    </row>
    <row r="9" spans="1:6" x14ac:dyDescent="0.55000000000000004">
      <c r="A9" s="28">
        <v>2</v>
      </c>
      <c r="B9" s="28">
        <v>2</v>
      </c>
      <c r="C9" s="13" t="s">
        <v>48</v>
      </c>
      <c r="D9" s="29">
        <v>44223</v>
      </c>
      <c r="E9" s="30">
        <v>10.5</v>
      </c>
    </row>
    <row r="10" spans="1:6" x14ac:dyDescent="0.55000000000000004">
      <c r="A10" s="28">
        <v>2</v>
      </c>
      <c r="B10" s="28">
        <v>3</v>
      </c>
      <c r="C10" s="13" t="s">
        <v>70</v>
      </c>
      <c r="D10" s="29">
        <v>44696</v>
      </c>
      <c r="E10" s="30">
        <v>36</v>
      </c>
    </row>
    <row r="11" spans="1:6" x14ac:dyDescent="0.55000000000000004">
      <c r="A11" s="28">
        <v>2</v>
      </c>
      <c r="B11" s="28">
        <v>4</v>
      </c>
      <c r="C11" s="13" t="s">
        <v>70</v>
      </c>
      <c r="D11" s="29">
        <v>44729</v>
      </c>
      <c r="E11" s="30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0"/>
  <sheetViews>
    <sheetView showGridLines="0" workbookViewId="0">
      <pane ySplit="1" topLeftCell="A2" activePane="bottomLeft" state="frozen"/>
      <selection pane="bottomLeft" activeCell="E23" sqref="E23"/>
    </sheetView>
  </sheetViews>
  <sheetFormatPr defaultRowHeight="14.4" x14ac:dyDescent="0.55000000000000004"/>
  <cols>
    <col min="1" max="1" width="12.26171875" style="28" customWidth="1"/>
    <col min="2" max="2" width="17" style="28" customWidth="1"/>
    <col min="3" max="5" width="13.41796875" style="28" customWidth="1"/>
    <col min="6" max="6" width="3" style="32" customWidth="1"/>
    <col min="7" max="7" width="12.26171875" style="28" customWidth="1"/>
    <col min="8" max="8" width="26.26171875" style="28" bestFit="1" customWidth="1"/>
    <col min="9" max="9" width="3" style="32" customWidth="1"/>
    <col min="10" max="10" width="12.26171875" style="28" customWidth="1"/>
    <col min="11" max="11" width="17" style="28" customWidth="1"/>
    <col min="12" max="12" width="3" style="32" customWidth="1"/>
    <col min="13" max="13" width="12.26171875" style="28" customWidth="1"/>
    <col min="14" max="14" width="17" style="28" customWidth="1"/>
    <col min="15" max="15" width="3" style="32" customWidth="1"/>
  </cols>
  <sheetData>
    <row r="1" spans="1:15" x14ac:dyDescent="0.55000000000000004">
      <c r="A1" s="27" t="s">
        <v>34</v>
      </c>
      <c r="B1" s="27" t="s">
        <v>33</v>
      </c>
      <c r="C1" s="27" t="s">
        <v>38</v>
      </c>
      <c r="D1" s="27" t="s">
        <v>47</v>
      </c>
      <c r="E1" s="27" t="s">
        <v>41</v>
      </c>
      <c r="G1" s="27" t="s">
        <v>38</v>
      </c>
      <c r="H1" s="26" t="s">
        <v>39</v>
      </c>
      <c r="J1" s="27" t="s">
        <v>41</v>
      </c>
      <c r="K1" s="26" t="s">
        <v>39</v>
      </c>
      <c r="M1" s="27" t="s">
        <v>47</v>
      </c>
      <c r="N1" s="26" t="s">
        <v>39</v>
      </c>
    </row>
    <row r="2" spans="1:15" s="10" customFormat="1" x14ac:dyDescent="0.55000000000000004">
      <c r="A2" s="28">
        <v>1</v>
      </c>
      <c r="B2" s="28">
        <v>1</v>
      </c>
      <c r="C2" s="28">
        <v>1</v>
      </c>
      <c r="D2" s="28"/>
      <c r="E2" s="28">
        <v>1</v>
      </c>
      <c r="F2" s="32"/>
      <c r="G2" s="27">
        <v>0</v>
      </c>
      <c r="H2" s="13" t="s">
        <v>45</v>
      </c>
      <c r="I2" s="32"/>
      <c r="J2" s="27">
        <v>0</v>
      </c>
      <c r="K2" s="13" t="s">
        <v>45</v>
      </c>
      <c r="L2" s="32"/>
      <c r="M2" s="27">
        <v>0</v>
      </c>
      <c r="N2" s="13" t="s">
        <v>45</v>
      </c>
      <c r="O2" s="32"/>
    </row>
    <row r="3" spans="1:15" s="10" customFormat="1" x14ac:dyDescent="0.55000000000000004">
      <c r="A3" s="28">
        <v>1</v>
      </c>
      <c r="B3" s="28">
        <v>1</v>
      </c>
      <c r="C3" s="28">
        <v>2</v>
      </c>
      <c r="D3" s="28"/>
      <c r="E3" s="28">
        <v>2</v>
      </c>
      <c r="F3" s="32"/>
      <c r="G3" s="27">
        <v>1</v>
      </c>
      <c r="H3" s="13" t="s">
        <v>40</v>
      </c>
      <c r="I3" s="32"/>
      <c r="J3" s="27">
        <v>1</v>
      </c>
      <c r="K3" s="13" t="s">
        <v>42</v>
      </c>
      <c r="L3" s="32"/>
      <c r="M3" s="27"/>
      <c r="N3" s="13"/>
      <c r="O3" s="32"/>
    </row>
    <row r="4" spans="1:15" s="10" customFormat="1" x14ac:dyDescent="0.55000000000000004">
      <c r="A4" s="28">
        <v>1</v>
      </c>
      <c r="B4" s="28">
        <v>2</v>
      </c>
      <c r="C4" s="28"/>
      <c r="D4" s="28">
        <v>0</v>
      </c>
      <c r="E4" s="28"/>
      <c r="F4" s="32"/>
      <c r="G4" s="27">
        <v>2</v>
      </c>
      <c r="H4" s="13" t="s">
        <v>52</v>
      </c>
      <c r="I4" s="32"/>
      <c r="J4" s="27">
        <v>2</v>
      </c>
      <c r="K4" s="13" t="s">
        <v>43</v>
      </c>
      <c r="L4" s="32"/>
      <c r="M4" s="27"/>
      <c r="N4" s="13"/>
      <c r="O4" s="32"/>
    </row>
    <row r="5" spans="1:15" s="10" customFormat="1" x14ac:dyDescent="0.55000000000000004">
      <c r="A5" s="28">
        <v>1</v>
      </c>
      <c r="B5" s="28">
        <v>3</v>
      </c>
      <c r="C5" s="28">
        <v>1</v>
      </c>
      <c r="D5" s="28"/>
      <c r="E5" s="28">
        <v>1</v>
      </c>
      <c r="F5" s="32"/>
      <c r="G5" s="27">
        <v>3</v>
      </c>
      <c r="H5" s="13" t="s">
        <v>53</v>
      </c>
      <c r="I5" s="32"/>
      <c r="J5" s="27">
        <v>3</v>
      </c>
      <c r="K5" s="13" t="s">
        <v>51</v>
      </c>
      <c r="L5" s="32"/>
      <c r="M5" s="27"/>
      <c r="N5" s="13"/>
      <c r="O5" s="32"/>
    </row>
    <row r="6" spans="1:15" s="10" customFormat="1" x14ac:dyDescent="0.55000000000000004">
      <c r="A6" s="28">
        <v>1</v>
      </c>
      <c r="B6" s="28">
        <v>4</v>
      </c>
      <c r="C6" s="28">
        <v>1</v>
      </c>
      <c r="D6" s="28"/>
      <c r="E6" s="28">
        <v>1</v>
      </c>
      <c r="F6" s="32"/>
      <c r="G6" s="27">
        <v>4</v>
      </c>
      <c r="H6" s="13" t="s">
        <v>54</v>
      </c>
      <c r="I6" s="32"/>
      <c r="J6" s="27">
        <v>4</v>
      </c>
      <c r="K6" s="13" t="s">
        <v>69</v>
      </c>
      <c r="L6" s="32"/>
      <c r="M6" s="27"/>
      <c r="N6" s="28"/>
      <c r="O6" s="32"/>
    </row>
    <row r="7" spans="1:15" s="10" customFormat="1" x14ac:dyDescent="0.55000000000000004">
      <c r="A7" s="28">
        <v>1</v>
      </c>
      <c r="B7" s="28">
        <v>4</v>
      </c>
      <c r="C7" s="28">
        <v>3</v>
      </c>
      <c r="D7" s="28"/>
      <c r="E7" s="28">
        <v>3</v>
      </c>
      <c r="F7" s="32"/>
      <c r="G7" s="27">
        <v>5</v>
      </c>
      <c r="H7" s="13" t="s">
        <v>55</v>
      </c>
      <c r="I7" s="32"/>
      <c r="J7" s="27">
        <v>5</v>
      </c>
      <c r="K7" s="13" t="s">
        <v>74</v>
      </c>
      <c r="L7" s="32"/>
      <c r="M7" s="27"/>
      <c r="N7" s="28"/>
      <c r="O7" s="32"/>
    </row>
    <row r="8" spans="1:15" s="10" customFormat="1" x14ac:dyDescent="0.55000000000000004">
      <c r="A8" s="28">
        <v>1</v>
      </c>
      <c r="B8" s="28">
        <v>4</v>
      </c>
      <c r="C8" s="28">
        <v>2</v>
      </c>
      <c r="D8" s="28"/>
      <c r="E8" s="28">
        <v>2</v>
      </c>
      <c r="F8" s="32"/>
      <c r="G8" s="27">
        <v>6</v>
      </c>
      <c r="H8" s="13" t="s">
        <v>64</v>
      </c>
      <c r="I8" s="32"/>
      <c r="J8" s="27">
        <v>6</v>
      </c>
      <c r="K8" s="13" t="s">
        <v>75</v>
      </c>
      <c r="L8" s="32"/>
      <c r="M8" s="27"/>
      <c r="N8" s="28"/>
      <c r="O8" s="32"/>
    </row>
    <row r="9" spans="1:15" s="10" customFormat="1" x14ac:dyDescent="0.55000000000000004">
      <c r="A9" s="28">
        <v>1</v>
      </c>
      <c r="B9" s="28">
        <v>4</v>
      </c>
      <c r="C9" s="28">
        <v>4</v>
      </c>
      <c r="D9" s="28"/>
      <c r="E9" s="28">
        <v>0</v>
      </c>
      <c r="F9" s="32"/>
      <c r="G9" s="27">
        <v>7</v>
      </c>
      <c r="H9" s="13" t="s">
        <v>65</v>
      </c>
      <c r="I9" s="32"/>
      <c r="J9" s="27"/>
      <c r="K9" s="13"/>
      <c r="L9" s="32"/>
      <c r="M9" s="27"/>
      <c r="N9" s="28"/>
      <c r="O9" s="32"/>
    </row>
    <row r="10" spans="1:15" s="10" customFormat="1" x14ac:dyDescent="0.55000000000000004">
      <c r="A10" s="28">
        <v>1</v>
      </c>
      <c r="B10" s="28">
        <v>4</v>
      </c>
      <c r="C10" s="28">
        <v>5</v>
      </c>
      <c r="D10" s="28"/>
      <c r="E10" s="28">
        <v>0</v>
      </c>
      <c r="F10" s="32"/>
      <c r="G10" s="27">
        <v>8</v>
      </c>
      <c r="H10" s="13" t="s">
        <v>66</v>
      </c>
      <c r="I10" s="32"/>
      <c r="J10" s="27"/>
      <c r="K10" s="28"/>
      <c r="L10" s="32"/>
      <c r="M10" s="27"/>
      <c r="N10" s="28"/>
      <c r="O10" s="32"/>
    </row>
    <row r="11" spans="1:15" x14ac:dyDescent="0.55000000000000004">
      <c r="A11" s="28">
        <v>1</v>
      </c>
      <c r="B11" s="28">
        <v>5</v>
      </c>
      <c r="C11" s="28">
        <v>1</v>
      </c>
      <c r="E11" s="28">
        <v>1</v>
      </c>
      <c r="G11" s="27">
        <v>9</v>
      </c>
      <c r="H11" s="13" t="s">
        <v>67</v>
      </c>
    </row>
    <row r="12" spans="1:15" x14ac:dyDescent="0.55000000000000004">
      <c r="A12" s="28">
        <v>1</v>
      </c>
      <c r="B12" s="28">
        <v>5</v>
      </c>
      <c r="C12" s="28">
        <v>3</v>
      </c>
      <c r="E12" s="28">
        <v>3</v>
      </c>
      <c r="G12" s="27">
        <v>10</v>
      </c>
      <c r="H12" s="13" t="s">
        <v>68</v>
      </c>
    </row>
    <row r="13" spans="1:15" x14ac:dyDescent="0.55000000000000004">
      <c r="A13" s="28">
        <v>1</v>
      </c>
      <c r="B13" s="28">
        <v>5</v>
      </c>
      <c r="C13" s="28">
        <v>2</v>
      </c>
      <c r="E13" s="28">
        <v>2</v>
      </c>
      <c r="G13" s="27">
        <v>11</v>
      </c>
      <c r="H13" s="13" t="s">
        <v>71</v>
      </c>
    </row>
    <row r="14" spans="1:15" x14ac:dyDescent="0.55000000000000004">
      <c r="A14" s="28">
        <v>1</v>
      </c>
      <c r="B14" s="28">
        <v>5</v>
      </c>
      <c r="C14" s="28">
        <v>4</v>
      </c>
      <c r="E14" s="28">
        <v>0</v>
      </c>
      <c r="G14" s="27">
        <v>12</v>
      </c>
      <c r="H14" s="13" t="s">
        <v>72</v>
      </c>
    </row>
    <row r="15" spans="1:15" x14ac:dyDescent="0.55000000000000004">
      <c r="A15" s="28">
        <v>1</v>
      </c>
      <c r="B15" s="28">
        <v>5</v>
      </c>
      <c r="C15" s="28">
        <v>5</v>
      </c>
      <c r="E15" s="28">
        <v>0</v>
      </c>
      <c r="G15" s="27">
        <v>13</v>
      </c>
      <c r="H15" s="13" t="s">
        <v>73</v>
      </c>
    </row>
    <row r="16" spans="1:15" x14ac:dyDescent="0.55000000000000004">
      <c r="A16" s="28">
        <v>1</v>
      </c>
      <c r="B16" s="28">
        <v>6</v>
      </c>
      <c r="C16" s="28">
        <v>0</v>
      </c>
      <c r="E16" s="28">
        <v>0</v>
      </c>
      <c r="H16" s="13"/>
    </row>
    <row r="17" spans="1:8" x14ac:dyDescent="0.55000000000000004">
      <c r="A17" s="28">
        <v>2</v>
      </c>
      <c r="B17" s="28">
        <v>1</v>
      </c>
      <c r="C17" s="28">
        <v>6</v>
      </c>
      <c r="E17" s="28">
        <v>0</v>
      </c>
      <c r="H17" s="13"/>
    </row>
    <row r="18" spans="1:8" x14ac:dyDescent="0.55000000000000004">
      <c r="A18" s="28">
        <v>2</v>
      </c>
      <c r="B18" s="28">
        <v>2</v>
      </c>
      <c r="C18" s="28">
        <v>6</v>
      </c>
      <c r="E18" s="28">
        <v>0</v>
      </c>
      <c r="H18" s="13"/>
    </row>
    <row r="19" spans="1:8" x14ac:dyDescent="0.55000000000000004">
      <c r="A19" s="28">
        <v>2</v>
      </c>
      <c r="B19" s="28">
        <v>2</v>
      </c>
      <c r="C19" s="28">
        <v>7</v>
      </c>
      <c r="E19" s="28">
        <v>0</v>
      </c>
      <c r="H19" s="13"/>
    </row>
    <row r="20" spans="1:8" x14ac:dyDescent="0.55000000000000004">
      <c r="A20" s="28">
        <v>2</v>
      </c>
      <c r="B20" s="28">
        <v>2</v>
      </c>
      <c r="C20" s="28">
        <v>8</v>
      </c>
      <c r="E20" s="28">
        <v>0</v>
      </c>
      <c r="H20" s="13"/>
    </row>
    <row r="21" spans="1:8" x14ac:dyDescent="0.55000000000000004">
      <c r="A21" s="28">
        <v>2</v>
      </c>
      <c r="B21" s="28">
        <v>2</v>
      </c>
      <c r="C21" s="28">
        <v>9</v>
      </c>
      <c r="E21" s="28">
        <v>4</v>
      </c>
      <c r="H21" s="13"/>
    </row>
    <row r="22" spans="1:8" x14ac:dyDescent="0.55000000000000004">
      <c r="A22" s="28">
        <v>2</v>
      </c>
      <c r="B22" s="28">
        <v>2</v>
      </c>
      <c r="C22" s="28">
        <v>10</v>
      </c>
      <c r="E22" s="28">
        <v>0</v>
      </c>
      <c r="H22" s="13"/>
    </row>
    <row r="23" spans="1:8" x14ac:dyDescent="0.55000000000000004">
      <c r="A23" s="28">
        <v>2</v>
      </c>
      <c r="B23" s="28">
        <v>3</v>
      </c>
      <c r="C23" s="28">
        <v>11</v>
      </c>
      <c r="E23" s="28">
        <v>0</v>
      </c>
      <c r="H23" s="13"/>
    </row>
    <row r="24" spans="1:8" x14ac:dyDescent="0.55000000000000004">
      <c r="A24" s="28">
        <v>2</v>
      </c>
      <c r="B24" s="28">
        <v>3</v>
      </c>
      <c r="C24" s="28">
        <v>12</v>
      </c>
      <c r="E24" s="28">
        <v>5</v>
      </c>
      <c r="H24" s="13"/>
    </row>
    <row r="25" spans="1:8" x14ac:dyDescent="0.55000000000000004">
      <c r="A25" s="28">
        <v>2</v>
      </c>
      <c r="B25" s="28">
        <v>3</v>
      </c>
      <c r="C25" s="28">
        <v>13</v>
      </c>
      <c r="E25" s="28">
        <v>6</v>
      </c>
      <c r="H25" s="13"/>
    </row>
    <row r="26" spans="1:8" x14ac:dyDescent="0.55000000000000004">
      <c r="H26" s="13"/>
    </row>
    <row r="27" spans="1:8" x14ac:dyDescent="0.55000000000000004">
      <c r="H27" s="13"/>
    </row>
    <row r="28" spans="1:8" x14ac:dyDescent="0.55000000000000004">
      <c r="H28" s="13"/>
    </row>
    <row r="29" spans="1:8" x14ac:dyDescent="0.55000000000000004">
      <c r="H29" s="13"/>
    </row>
    <row r="30" spans="1:8" x14ac:dyDescent="0.55000000000000004">
      <c r="H30" s="13"/>
    </row>
    <row r="31" spans="1:8" x14ac:dyDescent="0.55000000000000004">
      <c r="H31" s="13"/>
    </row>
    <row r="32" spans="1:8" x14ac:dyDescent="0.55000000000000004">
      <c r="H32" s="13"/>
    </row>
    <row r="33" spans="8:8" x14ac:dyDescent="0.55000000000000004">
      <c r="H33" s="13"/>
    </row>
    <row r="34" spans="8:8" x14ac:dyDescent="0.55000000000000004">
      <c r="H34" s="13"/>
    </row>
    <row r="35" spans="8:8" x14ac:dyDescent="0.55000000000000004">
      <c r="H35" s="13"/>
    </row>
    <row r="36" spans="8:8" x14ac:dyDescent="0.55000000000000004">
      <c r="H36" s="13"/>
    </row>
    <row r="37" spans="8:8" x14ac:dyDescent="0.55000000000000004">
      <c r="H37" s="13"/>
    </row>
    <row r="38" spans="8:8" x14ac:dyDescent="0.55000000000000004">
      <c r="H38" s="13"/>
    </row>
    <row r="39" spans="8:8" x14ac:dyDescent="0.55000000000000004">
      <c r="H39" s="13"/>
    </row>
    <row r="40" spans="8:8" x14ac:dyDescent="0.55000000000000004">
      <c r="H40" s="13"/>
    </row>
    <row r="41" spans="8:8" x14ac:dyDescent="0.55000000000000004">
      <c r="H41" s="13"/>
    </row>
    <row r="42" spans="8:8" x14ac:dyDescent="0.55000000000000004">
      <c r="H42" s="13"/>
    </row>
    <row r="43" spans="8:8" x14ac:dyDescent="0.55000000000000004">
      <c r="H43" s="13"/>
    </row>
    <row r="44" spans="8:8" x14ac:dyDescent="0.55000000000000004">
      <c r="H44" s="13"/>
    </row>
    <row r="45" spans="8:8" x14ac:dyDescent="0.55000000000000004">
      <c r="H45" s="13"/>
    </row>
    <row r="46" spans="8:8" x14ac:dyDescent="0.55000000000000004">
      <c r="H46" s="13"/>
    </row>
    <row r="47" spans="8:8" x14ac:dyDescent="0.55000000000000004">
      <c r="H47" s="13"/>
    </row>
    <row r="48" spans="8:8" x14ac:dyDescent="0.55000000000000004">
      <c r="H48" s="13"/>
    </row>
    <row r="49" spans="8:8" x14ac:dyDescent="0.55000000000000004">
      <c r="H49" s="13"/>
    </row>
    <row r="50" spans="8:8" x14ac:dyDescent="0.55000000000000004">
      <c r="H50" s="13"/>
    </row>
    <row r="51" spans="8:8" x14ac:dyDescent="0.55000000000000004">
      <c r="H51" s="13"/>
    </row>
    <row r="52" spans="8:8" x14ac:dyDescent="0.55000000000000004">
      <c r="H52" s="13"/>
    </row>
    <row r="53" spans="8:8" x14ac:dyDescent="0.55000000000000004">
      <c r="H53" s="13"/>
    </row>
    <row r="54" spans="8:8" x14ac:dyDescent="0.55000000000000004">
      <c r="H54" s="13"/>
    </row>
    <row r="55" spans="8:8" x14ac:dyDescent="0.55000000000000004">
      <c r="H55" s="13"/>
    </row>
    <row r="56" spans="8:8" x14ac:dyDescent="0.55000000000000004">
      <c r="H56" s="13"/>
    </row>
    <row r="57" spans="8:8" x14ac:dyDescent="0.55000000000000004">
      <c r="H57" s="13"/>
    </row>
    <row r="58" spans="8:8" x14ac:dyDescent="0.55000000000000004">
      <c r="H58" s="13"/>
    </row>
    <row r="59" spans="8:8" x14ac:dyDescent="0.55000000000000004">
      <c r="H59" s="13"/>
    </row>
    <row r="60" spans="8:8" x14ac:dyDescent="0.55000000000000004">
      <c r="H60" s="13"/>
    </row>
    <row r="61" spans="8:8" x14ac:dyDescent="0.55000000000000004">
      <c r="H61" s="13"/>
    </row>
    <row r="62" spans="8:8" x14ac:dyDescent="0.55000000000000004">
      <c r="H62" s="13"/>
    </row>
    <row r="63" spans="8:8" x14ac:dyDescent="0.55000000000000004">
      <c r="H63" s="13"/>
    </row>
    <row r="64" spans="8:8" x14ac:dyDescent="0.55000000000000004">
      <c r="H64" s="13"/>
    </row>
    <row r="65" spans="8:8" x14ac:dyDescent="0.55000000000000004">
      <c r="H65" s="13"/>
    </row>
    <row r="66" spans="8:8" x14ac:dyDescent="0.55000000000000004">
      <c r="H66" s="13"/>
    </row>
    <row r="67" spans="8:8" x14ac:dyDescent="0.55000000000000004">
      <c r="H67" s="13"/>
    </row>
    <row r="68" spans="8:8" x14ac:dyDescent="0.55000000000000004">
      <c r="H68" s="13"/>
    </row>
    <row r="69" spans="8:8" x14ac:dyDescent="0.55000000000000004">
      <c r="H69" s="13"/>
    </row>
    <row r="70" spans="8:8" x14ac:dyDescent="0.55000000000000004">
      <c r="H70" s="13"/>
    </row>
    <row r="71" spans="8:8" x14ac:dyDescent="0.55000000000000004">
      <c r="H71" s="13"/>
    </row>
    <row r="72" spans="8:8" x14ac:dyDescent="0.55000000000000004">
      <c r="H72" s="13"/>
    </row>
    <row r="73" spans="8:8" x14ac:dyDescent="0.55000000000000004">
      <c r="H73" s="13"/>
    </row>
    <row r="74" spans="8:8" x14ac:dyDescent="0.55000000000000004">
      <c r="H74" s="13"/>
    </row>
    <row r="75" spans="8:8" x14ac:dyDescent="0.55000000000000004">
      <c r="H75" s="13"/>
    </row>
    <row r="76" spans="8:8" x14ac:dyDescent="0.55000000000000004">
      <c r="H76" s="13"/>
    </row>
    <row r="77" spans="8:8" x14ac:dyDescent="0.55000000000000004">
      <c r="H77" s="13"/>
    </row>
    <row r="78" spans="8:8" x14ac:dyDescent="0.55000000000000004">
      <c r="H78" s="13"/>
    </row>
    <row r="79" spans="8:8" x14ac:dyDescent="0.55000000000000004">
      <c r="H79" s="13"/>
    </row>
    <row r="80" spans="8:8" x14ac:dyDescent="0.55000000000000004">
      <c r="H80" s="13"/>
    </row>
    <row r="81" spans="8:8" x14ac:dyDescent="0.55000000000000004">
      <c r="H81" s="13"/>
    </row>
    <row r="82" spans="8:8" x14ac:dyDescent="0.55000000000000004">
      <c r="H82" s="13"/>
    </row>
    <row r="83" spans="8:8" x14ac:dyDescent="0.55000000000000004">
      <c r="H83" s="13"/>
    </row>
    <row r="84" spans="8:8" x14ac:dyDescent="0.55000000000000004">
      <c r="H84" s="13"/>
    </row>
    <row r="85" spans="8:8" x14ac:dyDescent="0.55000000000000004">
      <c r="H85" s="13"/>
    </row>
    <row r="86" spans="8:8" x14ac:dyDescent="0.55000000000000004">
      <c r="H86" s="13"/>
    </row>
    <row r="87" spans="8:8" x14ac:dyDescent="0.55000000000000004">
      <c r="H87" s="13"/>
    </row>
    <row r="88" spans="8:8" x14ac:dyDescent="0.55000000000000004">
      <c r="H88" s="13"/>
    </row>
    <row r="89" spans="8:8" x14ac:dyDescent="0.55000000000000004">
      <c r="H89" s="13"/>
    </row>
    <row r="90" spans="8:8" x14ac:dyDescent="0.55000000000000004">
      <c r="H90" s="13"/>
    </row>
    <row r="91" spans="8:8" x14ac:dyDescent="0.55000000000000004">
      <c r="H91" s="13"/>
    </row>
    <row r="92" spans="8:8" x14ac:dyDescent="0.55000000000000004">
      <c r="H92" s="13"/>
    </row>
    <row r="93" spans="8:8" x14ac:dyDescent="0.55000000000000004">
      <c r="H93" s="13"/>
    </row>
    <row r="94" spans="8:8" x14ac:dyDescent="0.55000000000000004">
      <c r="H94" s="13"/>
    </row>
    <row r="95" spans="8:8" x14ac:dyDescent="0.55000000000000004">
      <c r="H95" s="13"/>
    </row>
    <row r="96" spans="8:8" x14ac:dyDescent="0.55000000000000004">
      <c r="H96" s="13"/>
    </row>
    <row r="97" spans="8:8" x14ac:dyDescent="0.55000000000000004">
      <c r="H97" s="13"/>
    </row>
    <row r="98" spans="8:8" x14ac:dyDescent="0.55000000000000004">
      <c r="H98" s="13"/>
    </row>
    <row r="99" spans="8:8" x14ac:dyDescent="0.55000000000000004">
      <c r="H99" s="13"/>
    </row>
    <row r="100" spans="8:8" x14ac:dyDescent="0.55000000000000004">
      <c r="H100" s="13"/>
    </row>
    <row r="101" spans="8:8" x14ac:dyDescent="0.55000000000000004">
      <c r="H101" s="13"/>
    </row>
    <row r="102" spans="8:8" x14ac:dyDescent="0.55000000000000004">
      <c r="H102" s="13"/>
    </row>
    <row r="103" spans="8:8" x14ac:dyDescent="0.55000000000000004">
      <c r="H103" s="13"/>
    </row>
    <row r="104" spans="8:8" x14ac:dyDescent="0.55000000000000004">
      <c r="H104" s="13"/>
    </row>
    <row r="105" spans="8:8" x14ac:dyDescent="0.55000000000000004">
      <c r="H105" s="13"/>
    </row>
    <row r="106" spans="8:8" x14ac:dyDescent="0.55000000000000004">
      <c r="H106" s="13"/>
    </row>
    <row r="107" spans="8:8" x14ac:dyDescent="0.55000000000000004">
      <c r="H107" s="13"/>
    </row>
    <row r="108" spans="8:8" x14ac:dyDescent="0.55000000000000004">
      <c r="H108" s="13"/>
    </row>
    <row r="109" spans="8:8" x14ac:dyDescent="0.55000000000000004">
      <c r="H109" s="13"/>
    </row>
    <row r="110" spans="8:8" x14ac:dyDescent="0.55000000000000004">
      <c r="H110" s="13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showGridLines="0" workbookViewId="0">
      <pane ySplit="1" topLeftCell="A2" activePane="bottomLeft" state="frozen"/>
      <selection pane="bottomLeft" activeCell="A4" sqref="A4"/>
    </sheetView>
  </sheetViews>
  <sheetFormatPr defaultRowHeight="14.4" x14ac:dyDescent="0.55000000000000004"/>
  <cols>
    <col min="1" max="1" width="13.83984375" style="28" customWidth="1"/>
    <col min="2" max="2" width="21.83984375" style="13" customWidth="1"/>
    <col min="3" max="3" width="13.41796875" style="13" customWidth="1"/>
    <col min="4" max="4" width="26.41796875" style="13" customWidth="1"/>
    <col min="5" max="5" width="76.83984375" style="13" customWidth="1"/>
    <col min="6" max="10" width="26.41796875" style="13" customWidth="1"/>
  </cols>
  <sheetData>
    <row r="1" spans="1:10" x14ac:dyDescent="0.55000000000000004">
      <c r="A1" s="27" t="s">
        <v>34</v>
      </c>
      <c r="B1" s="26" t="s">
        <v>18</v>
      </c>
      <c r="C1" s="26" t="s">
        <v>17</v>
      </c>
      <c r="D1" s="26" t="s">
        <v>19</v>
      </c>
      <c r="E1" s="26" t="s">
        <v>21</v>
      </c>
      <c r="F1" s="26" t="s">
        <v>23</v>
      </c>
      <c r="G1" s="26" t="s">
        <v>25</v>
      </c>
      <c r="H1" s="26" t="s">
        <v>27</v>
      </c>
      <c r="I1" s="26" t="s">
        <v>29</v>
      </c>
      <c r="J1" s="26" t="s">
        <v>32</v>
      </c>
    </row>
    <row r="2" spans="1:10" x14ac:dyDescent="0.55000000000000004">
      <c r="A2" s="27">
        <v>1</v>
      </c>
      <c r="B2" s="13" t="s">
        <v>16</v>
      </c>
      <c r="C2" s="13">
        <v>2007</v>
      </c>
      <c r="D2" s="13" t="s">
        <v>20</v>
      </c>
      <c r="E2" s="13" t="s">
        <v>22</v>
      </c>
      <c r="F2" s="13" t="s">
        <v>24</v>
      </c>
      <c r="G2" s="13" t="s">
        <v>26</v>
      </c>
      <c r="H2" s="13" t="s">
        <v>28</v>
      </c>
      <c r="I2" s="13" t="s">
        <v>30</v>
      </c>
      <c r="J2" s="13" t="s">
        <v>31</v>
      </c>
    </row>
    <row r="3" spans="1:10" x14ac:dyDescent="0.55000000000000004">
      <c r="A3" s="27">
        <v>2</v>
      </c>
      <c r="B3" s="13" t="s">
        <v>58</v>
      </c>
      <c r="C3" s="13">
        <v>43952</v>
      </c>
      <c r="D3" s="13" t="s">
        <v>59</v>
      </c>
      <c r="E3" s="13" t="s">
        <v>60</v>
      </c>
      <c r="F3" s="13" t="s">
        <v>61</v>
      </c>
      <c r="G3" s="33" t="s">
        <v>63</v>
      </c>
      <c r="H3" s="13" t="s">
        <v>28</v>
      </c>
      <c r="I3" s="13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Basics</vt:lpstr>
      <vt:lpstr>FundingHistory</vt:lpstr>
      <vt:lpstr>FundingInvestorHistory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Nikhil Jathar</cp:lastModifiedBy>
  <dcterms:created xsi:type="dcterms:W3CDTF">2022-10-03T14:58:21Z</dcterms:created>
  <dcterms:modified xsi:type="dcterms:W3CDTF">2022-10-17T23:44:07Z</dcterms:modified>
</cp:coreProperties>
</file>