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110"/>
  </bookViews>
  <sheets>
    <sheet name="main" sheetId="1" r:id="rId1"/>
    <sheet name="weapons" sheetId="2" r:id="rId2"/>
    <sheet name="sigs" sheetId="21" r:id="rId3"/>
  </sheets>
  <definedNames>
    <definedName name="_xlnm._FilterDatabase" localSheetId="0" hidden="1">main!$A$1:$AC$51</definedName>
    <definedName name="_xlnm._FilterDatabase" localSheetId="2" hidden="1">sigs!$A$1:$C$101</definedName>
  </definedNames>
  <calcPr calcId="125725"/>
</workbook>
</file>

<file path=xl/calcChain.xml><?xml version="1.0" encoding="utf-8"?>
<calcChain xmlns="http://schemas.openxmlformats.org/spreadsheetml/2006/main">
  <c r="Z70" i="1"/>
  <c r="X70"/>
  <c r="Z69"/>
  <c r="X69"/>
  <c r="Z68"/>
  <c r="X68"/>
  <c r="Z67"/>
  <c r="X67"/>
  <c r="Z66"/>
  <c r="X66"/>
  <c r="Z65"/>
  <c r="X65"/>
  <c r="Z64"/>
  <c r="X64"/>
  <c r="Z63"/>
  <c r="X63"/>
  <c r="Z62"/>
  <c r="X62"/>
  <c r="Z61"/>
  <c r="X61"/>
  <c r="Z60"/>
  <c r="X60"/>
  <c r="Z59"/>
  <c r="X59"/>
  <c r="Z58"/>
  <c r="X58"/>
  <c r="Z57"/>
  <c r="X57"/>
  <c r="I57" s="1"/>
  <c r="Z56"/>
  <c r="X56"/>
  <c r="Z55"/>
  <c r="X55"/>
  <c r="I55" s="1"/>
  <c r="Z54"/>
  <c r="X54"/>
  <c r="Z47"/>
  <c r="X47"/>
  <c r="Z39"/>
  <c r="X39"/>
  <c r="Z51"/>
  <c r="X51"/>
  <c r="Z46"/>
  <c r="X46"/>
  <c r="Z45"/>
  <c r="X45"/>
  <c r="Z44"/>
  <c r="X44"/>
  <c r="Z38"/>
  <c r="X38"/>
  <c r="Z50"/>
  <c r="X50"/>
  <c r="Z43"/>
  <c r="X43"/>
  <c r="Z49"/>
  <c r="X49"/>
  <c r="Z42"/>
  <c r="X42"/>
  <c r="Z32"/>
  <c r="X32"/>
  <c r="Z37"/>
  <c r="X37"/>
  <c r="Z31"/>
  <c r="X31"/>
  <c r="Z36"/>
  <c r="X36"/>
  <c r="Z48"/>
  <c r="X48"/>
  <c r="Z41"/>
  <c r="X41"/>
  <c r="Z40"/>
  <c r="X40"/>
  <c r="Z30"/>
  <c r="X30"/>
  <c r="Z19"/>
  <c r="X19"/>
  <c r="Z29"/>
  <c r="X29"/>
  <c r="Z28"/>
  <c r="X28"/>
  <c r="Z18"/>
  <c r="X18"/>
  <c r="Z35"/>
  <c r="X35"/>
  <c r="Z34"/>
  <c r="X34"/>
  <c r="Z12"/>
  <c r="X12"/>
  <c r="Z27"/>
  <c r="X27"/>
  <c r="Z2"/>
  <c r="X2"/>
  <c r="Z33"/>
  <c r="X33"/>
  <c r="Z26"/>
  <c r="X26"/>
  <c r="Z25"/>
  <c r="X25"/>
  <c r="Z9"/>
  <c r="X9"/>
  <c r="Z24"/>
  <c r="X24"/>
  <c r="Z23"/>
  <c r="X23"/>
  <c r="Z22"/>
  <c r="X22"/>
  <c r="Z21"/>
  <c r="X21"/>
  <c r="Z17"/>
  <c r="X17"/>
  <c r="Z8"/>
  <c r="X8"/>
  <c r="Z11"/>
  <c r="X11"/>
  <c r="Z10"/>
  <c r="X10"/>
  <c r="Z16"/>
  <c r="X16"/>
  <c r="Z15"/>
  <c r="X15"/>
  <c r="Z14"/>
  <c r="X14"/>
  <c r="Z20"/>
  <c r="X20"/>
  <c r="Z13"/>
  <c r="X13"/>
  <c r="Z7"/>
  <c r="X7"/>
  <c r="Z6"/>
  <c r="X6"/>
  <c r="Z5"/>
  <c r="X5"/>
  <c r="Z4"/>
  <c r="X4"/>
  <c r="Z3"/>
  <c r="X3"/>
  <c r="I56"/>
  <c r="I59"/>
  <c r="I58"/>
  <c r="I61"/>
  <c r="I60"/>
  <c r="I63"/>
  <c r="I62"/>
  <c r="I64"/>
  <c r="AB65"/>
  <c r="I68"/>
  <c r="I67"/>
  <c r="I66"/>
  <c r="I69"/>
  <c r="I70"/>
  <c r="AB59"/>
  <c r="AC55"/>
  <c r="AC56"/>
  <c r="AC57"/>
  <c r="AC59"/>
  <c r="AC58"/>
  <c r="AC60"/>
  <c r="AC61"/>
  <c r="AC63"/>
  <c r="AC62"/>
  <c r="AC65"/>
  <c r="AC68"/>
  <c r="AC66"/>
  <c r="AC67"/>
  <c r="AC69"/>
  <c r="AC64"/>
  <c r="AC70"/>
  <c r="AC54"/>
  <c r="AC6"/>
  <c r="AC4"/>
  <c r="AC5"/>
  <c r="AC13"/>
  <c r="AC7"/>
  <c r="AC14"/>
  <c r="AC10"/>
  <c r="AC8"/>
  <c r="AC11"/>
  <c r="AC17"/>
  <c r="AC15"/>
  <c r="AC21"/>
  <c r="AC16"/>
  <c r="AC9"/>
  <c r="AC20"/>
  <c r="AC2"/>
  <c r="AC27"/>
  <c r="AC23"/>
  <c r="AC24"/>
  <c r="AC22"/>
  <c r="AC12"/>
  <c r="AC28"/>
  <c r="AC26"/>
  <c r="AC29"/>
  <c r="AC19"/>
  <c r="AC25"/>
  <c r="AC18"/>
  <c r="AC34"/>
  <c r="AC33"/>
  <c r="AC31"/>
  <c r="AC30"/>
  <c r="AC35"/>
  <c r="AC42"/>
  <c r="AC37"/>
  <c r="AC41"/>
  <c r="AC36"/>
  <c r="AC32"/>
  <c r="AC40"/>
  <c r="AC45"/>
  <c r="AC46"/>
  <c r="AC38"/>
  <c r="AC48"/>
  <c r="AC51"/>
  <c r="AC50"/>
  <c r="AC43"/>
  <c r="AC44"/>
  <c r="AC49"/>
  <c r="AC47"/>
  <c r="AC39"/>
  <c r="AC3"/>
  <c r="I34" l="1"/>
  <c r="I35"/>
  <c r="AB64"/>
  <c r="AB58"/>
  <c r="I29"/>
  <c r="I24"/>
  <c r="I20"/>
  <c r="I17"/>
  <c r="I12"/>
  <c r="I9"/>
  <c r="AB61"/>
  <c r="AB60"/>
  <c r="I65"/>
  <c r="I33"/>
  <c r="I26"/>
  <c r="I27"/>
  <c r="I23"/>
  <c r="I19"/>
  <c r="I14"/>
  <c r="I11"/>
  <c r="I7"/>
  <c r="I2"/>
  <c r="I25"/>
  <c r="I15"/>
  <c r="I13"/>
  <c r="I28"/>
  <c r="I30"/>
  <c r="I22"/>
  <c r="I18"/>
  <c r="I16"/>
  <c r="I10"/>
  <c r="I8"/>
  <c r="I54"/>
  <c r="I37"/>
  <c r="I36"/>
  <c r="AB63"/>
  <c r="AB69"/>
  <c r="AB55"/>
  <c r="I21"/>
  <c r="I41"/>
  <c r="I40"/>
  <c r="AB68"/>
  <c r="AB57"/>
  <c r="I31"/>
  <c r="I42"/>
  <c r="AB56"/>
  <c r="I32"/>
  <c r="I51"/>
  <c r="I48"/>
  <c r="I46"/>
  <c r="I45"/>
  <c r="I50"/>
  <c r="AB62"/>
  <c r="AB5"/>
  <c r="AB7"/>
  <c r="AB15"/>
  <c r="AB9"/>
  <c r="AB22"/>
  <c r="AB26"/>
  <c r="AB18"/>
  <c r="AB34"/>
  <c r="AB36"/>
  <c r="AB46"/>
  <c r="AB38"/>
  <c r="AB47"/>
  <c r="AB67"/>
  <c r="AB4"/>
  <c r="AB10"/>
  <c r="AB17"/>
  <c r="AB21"/>
  <c r="AB23"/>
  <c r="AB28"/>
  <c r="AB19"/>
  <c r="AB33"/>
  <c r="AB35"/>
  <c r="AB45"/>
  <c r="AB50"/>
  <c r="AB44"/>
  <c r="AB14"/>
  <c r="AB11"/>
  <c r="AB20"/>
  <c r="AB27"/>
  <c r="AB24"/>
  <c r="AB29"/>
  <c r="AB31"/>
  <c r="AB42"/>
  <c r="AB32"/>
  <c r="AB51"/>
  <c r="AB48"/>
  <c r="AB49"/>
  <c r="AB6"/>
  <c r="AB13"/>
  <c r="AB8"/>
  <c r="AB16"/>
  <c r="AB2"/>
  <c r="AB12"/>
  <c r="AB25"/>
  <c r="AB30"/>
  <c r="AB37"/>
  <c r="AB41"/>
  <c r="AB40"/>
  <c r="AB43"/>
  <c r="AB39"/>
  <c r="AB70"/>
  <c r="AB66"/>
  <c r="AB54"/>
  <c r="AB3"/>
  <c r="N66"/>
  <c r="K67"/>
  <c r="K70"/>
  <c r="K64"/>
  <c r="K69"/>
  <c r="N70"/>
  <c r="L64"/>
  <c r="W64"/>
  <c r="R64"/>
  <c r="S64"/>
  <c r="N69"/>
  <c r="S67"/>
  <c r="R67"/>
  <c r="W67"/>
  <c r="L67"/>
  <c r="T70"/>
  <c r="P70"/>
  <c r="M70"/>
  <c r="U64"/>
  <c r="O64"/>
  <c r="T69"/>
  <c r="P69"/>
  <c r="M69"/>
  <c r="U67"/>
  <c r="O67"/>
  <c r="T66"/>
  <c r="P66"/>
  <c r="M66"/>
  <c r="W70"/>
  <c r="S70"/>
  <c r="R70"/>
  <c r="L70"/>
  <c r="V64"/>
  <c r="Q64"/>
  <c r="N64"/>
  <c r="W69"/>
  <c r="S69"/>
  <c r="R69"/>
  <c r="L69"/>
  <c r="V67"/>
  <c r="Q67"/>
  <c r="N67"/>
  <c r="W66"/>
  <c r="S66"/>
  <c r="R66"/>
  <c r="L66"/>
  <c r="V70"/>
  <c r="Q70"/>
  <c r="U70"/>
  <c r="O70"/>
  <c r="T64"/>
  <c r="P64"/>
  <c r="M64"/>
  <c r="U69"/>
  <c r="O69"/>
  <c r="T67"/>
  <c r="P67"/>
  <c r="M67"/>
  <c r="U66"/>
  <c r="O66"/>
  <c r="K66"/>
  <c r="V69"/>
  <c r="Q69"/>
  <c r="V66"/>
  <c r="Q66"/>
  <c r="O68"/>
  <c r="Q68"/>
  <c r="N68"/>
  <c r="K68"/>
  <c r="V68"/>
  <c r="U68"/>
  <c r="L68"/>
  <c r="R68"/>
  <c r="S68"/>
  <c r="W68"/>
  <c r="M68"/>
  <c r="P68"/>
  <c r="T68"/>
  <c r="U62"/>
  <c r="L62"/>
  <c r="O62"/>
  <c r="V62"/>
  <c r="R62"/>
  <c r="N62"/>
  <c r="S62"/>
  <c r="K62"/>
  <c r="Q62"/>
  <c r="W62"/>
  <c r="M62"/>
  <c r="P62"/>
  <c r="T62"/>
  <c r="V65"/>
  <c r="Q65"/>
  <c r="O60"/>
  <c r="N65"/>
  <c r="K65"/>
  <c r="O65"/>
  <c r="U65"/>
  <c r="L65"/>
  <c r="R65"/>
  <c r="S65"/>
  <c r="W65"/>
  <c r="M65"/>
  <c r="P65"/>
  <c r="T65"/>
  <c r="V63"/>
  <c r="S60"/>
  <c r="K63"/>
  <c r="U63"/>
  <c r="L63"/>
  <c r="S63"/>
  <c r="O63"/>
  <c r="R63"/>
  <c r="W63"/>
  <c r="Q61"/>
  <c r="L61"/>
  <c r="O61"/>
  <c r="V61"/>
  <c r="N61"/>
  <c r="S61"/>
  <c r="K61"/>
  <c r="W61"/>
  <c r="R61"/>
  <c r="U61"/>
  <c r="L60"/>
  <c r="V60"/>
  <c r="R60"/>
  <c r="W60"/>
  <c r="K60"/>
  <c r="U60"/>
  <c r="Q58"/>
  <c r="V58"/>
  <c r="N58"/>
  <c r="M63"/>
  <c r="P63"/>
  <c r="T63"/>
  <c r="N63"/>
  <c r="Q63"/>
  <c r="M61"/>
  <c r="P61"/>
  <c r="T61"/>
  <c r="M60"/>
  <c r="P60"/>
  <c r="T60"/>
  <c r="N60"/>
  <c r="Q60"/>
  <c r="K58"/>
  <c r="O58"/>
  <c r="U58"/>
  <c r="L58"/>
  <c r="R58"/>
  <c r="S58"/>
  <c r="W58"/>
  <c r="M58"/>
  <c r="P58"/>
  <c r="T58"/>
  <c r="L59"/>
  <c r="O59"/>
  <c r="V59"/>
  <c r="R59"/>
  <c r="U59"/>
  <c r="N59"/>
  <c r="S59"/>
  <c r="K59"/>
  <c r="Q59"/>
  <c r="W59"/>
  <c r="M59"/>
  <c r="P59"/>
  <c r="T59"/>
  <c r="O55"/>
  <c r="K55"/>
  <c r="V55"/>
  <c r="L55"/>
  <c r="U55"/>
  <c r="R55"/>
  <c r="S55"/>
  <c r="W55"/>
  <c r="M55"/>
  <c r="P55"/>
  <c r="T55"/>
  <c r="N55"/>
  <c r="Q55"/>
  <c r="N56"/>
  <c r="V56"/>
  <c r="U56"/>
  <c r="L56"/>
  <c r="S56"/>
  <c r="Q56"/>
  <c r="R56"/>
  <c r="W56"/>
  <c r="M56"/>
  <c r="P56"/>
  <c r="T56"/>
  <c r="K56"/>
  <c r="O56"/>
  <c r="V57"/>
  <c r="R57"/>
  <c r="K57"/>
  <c r="S57"/>
  <c r="L57"/>
  <c r="O57"/>
  <c r="N57"/>
  <c r="U57"/>
  <c r="W57"/>
  <c r="M57"/>
  <c r="P57"/>
  <c r="T57"/>
  <c r="Q57"/>
  <c r="V54"/>
  <c r="L54"/>
  <c r="R54"/>
  <c r="S54"/>
  <c r="W54"/>
  <c r="K54"/>
  <c r="U54"/>
  <c r="M54"/>
  <c r="P54"/>
  <c r="T54"/>
  <c r="O54"/>
  <c r="N54"/>
  <c r="Q54"/>
  <c r="M7"/>
  <c r="W7"/>
  <c r="K7"/>
  <c r="N7"/>
  <c r="O7"/>
  <c r="P7"/>
  <c r="L7"/>
  <c r="R7"/>
  <c r="V7"/>
  <c r="Q7"/>
  <c r="S7"/>
  <c r="U7"/>
  <c r="T7"/>
  <c r="M22"/>
  <c r="O22"/>
  <c r="V22"/>
  <c r="S22"/>
  <c r="P22"/>
  <c r="N22"/>
  <c r="K22"/>
  <c r="T22"/>
  <c r="L22"/>
  <c r="W22"/>
  <c r="Q22"/>
  <c r="U22"/>
  <c r="R22"/>
  <c r="O37"/>
  <c r="R37"/>
  <c r="K37"/>
  <c r="S37"/>
  <c r="P37"/>
  <c r="M37"/>
  <c r="T37"/>
  <c r="W37"/>
  <c r="Q37"/>
  <c r="V37"/>
  <c r="N37"/>
  <c r="U37"/>
  <c r="L37"/>
  <c r="W24"/>
  <c r="V24"/>
  <c r="K24"/>
  <c r="N24"/>
  <c r="U24"/>
  <c r="S24"/>
  <c r="L24"/>
  <c r="T24"/>
  <c r="P24"/>
  <c r="Q24"/>
  <c r="O24"/>
  <c r="M24"/>
  <c r="R24"/>
  <c r="K50"/>
  <c r="L50"/>
  <c r="U50"/>
  <c r="V50"/>
  <c r="N50"/>
  <c r="R50"/>
  <c r="W50"/>
  <c r="M50"/>
  <c r="Q50"/>
  <c r="P50"/>
  <c r="T50"/>
  <c r="O50"/>
  <c r="S50"/>
  <c r="S2"/>
  <c r="T2"/>
  <c r="L2"/>
  <c r="V2"/>
  <c r="P2"/>
  <c r="W2"/>
  <c r="N2"/>
  <c r="M2"/>
  <c r="O2"/>
  <c r="U2"/>
  <c r="K2"/>
  <c r="R2"/>
  <c r="Q2"/>
  <c r="P34"/>
  <c r="M34"/>
  <c r="S34"/>
  <c r="V34"/>
  <c r="N34"/>
  <c r="T34"/>
  <c r="W34"/>
  <c r="Q34"/>
  <c r="O34"/>
  <c r="R34"/>
  <c r="U34"/>
  <c r="L34"/>
  <c r="K34"/>
  <c r="U25"/>
  <c r="W25"/>
  <c r="M25"/>
  <c r="R25"/>
  <c r="V25"/>
  <c r="T25"/>
  <c r="Q25"/>
  <c r="K25"/>
  <c r="O25"/>
  <c r="S25"/>
  <c r="L25"/>
  <c r="P25"/>
  <c r="N25"/>
  <c r="V38"/>
  <c r="L38"/>
  <c r="P38"/>
  <c r="O38"/>
  <c r="T38"/>
  <c r="U38"/>
  <c r="W38"/>
  <c r="S38"/>
  <c r="N38"/>
  <c r="M38"/>
  <c r="I38"/>
  <c r="Q38"/>
  <c r="R38"/>
  <c r="K38"/>
  <c r="V28"/>
  <c r="W28"/>
  <c r="S28"/>
  <c r="O28"/>
  <c r="T28"/>
  <c r="P28"/>
  <c r="N28"/>
  <c r="U28"/>
  <c r="L28"/>
  <c r="Q28"/>
  <c r="K28"/>
  <c r="R28"/>
  <c r="M28"/>
  <c r="S51"/>
  <c r="R51"/>
  <c r="Q51"/>
  <c r="O51"/>
  <c r="T51"/>
  <c r="M51"/>
  <c r="L51"/>
  <c r="W51"/>
  <c r="K51"/>
  <c r="N51"/>
  <c r="U51"/>
  <c r="P51"/>
  <c r="V51"/>
  <c r="L49"/>
  <c r="S49"/>
  <c r="W49"/>
  <c r="U49"/>
  <c r="Q49"/>
  <c r="K49"/>
  <c r="V49"/>
  <c r="I49"/>
  <c r="M49"/>
  <c r="O49"/>
  <c r="R49"/>
  <c r="P49"/>
  <c r="N49"/>
  <c r="T49"/>
  <c r="Q3"/>
  <c r="U3"/>
  <c r="R3"/>
  <c r="P3"/>
  <c r="S3"/>
  <c r="N3"/>
  <c r="L3"/>
  <c r="W3"/>
  <c r="T3"/>
  <c r="K3"/>
  <c r="I3"/>
  <c r="V3"/>
  <c r="O3"/>
  <c r="M3"/>
  <c r="S46"/>
  <c r="W46"/>
  <c r="V46"/>
  <c r="K46"/>
  <c r="U46"/>
  <c r="O46"/>
  <c r="M46"/>
  <c r="P46"/>
  <c r="L46"/>
  <c r="N46"/>
  <c r="T46"/>
  <c r="Q46"/>
  <c r="R46"/>
  <c r="S16"/>
  <c r="W16"/>
  <c r="P16"/>
  <c r="N16"/>
  <c r="M16"/>
  <c r="R16"/>
  <c r="O16"/>
  <c r="T16"/>
  <c r="L16"/>
  <c r="V16"/>
  <c r="U16"/>
  <c r="Q16"/>
  <c r="K16"/>
  <c r="V45"/>
  <c r="Q45"/>
  <c r="S45"/>
  <c r="O45"/>
  <c r="T45"/>
  <c r="M45"/>
  <c r="N45"/>
  <c r="P45"/>
  <c r="U45"/>
  <c r="W45"/>
  <c r="K45"/>
  <c r="L45"/>
  <c r="R45"/>
  <c r="O5"/>
  <c r="K5"/>
  <c r="W5"/>
  <c r="T5"/>
  <c r="L5"/>
  <c r="S5"/>
  <c r="M5"/>
  <c r="U5"/>
  <c r="R5"/>
  <c r="N5"/>
  <c r="I5"/>
  <c r="Q5"/>
  <c r="P5"/>
  <c r="V5"/>
  <c r="O30"/>
  <c r="V30"/>
  <c r="P30"/>
  <c r="N30"/>
  <c r="L30"/>
  <c r="R30"/>
  <c r="U30"/>
  <c r="Q30"/>
  <c r="W30"/>
  <c r="M30"/>
  <c r="K30"/>
  <c r="T30"/>
  <c r="S30"/>
  <c r="W42"/>
  <c r="U42"/>
  <c r="S42"/>
  <c r="O42"/>
  <c r="V42"/>
  <c r="T42"/>
  <c r="M42"/>
  <c r="P42"/>
  <c r="N42"/>
  <c r="Q42"/>
  <c r="L42"/>
  <c r="R42"/>
  <c r="K42"/>
  <c r="Q39"/>
  <c r="O39"/>
  <c r="K39"/>
  <c r="S39"/>
  <c r="M39"/>
  <c r="W39"/>
  <c r="T39"/>
  <c r="I39"/>
  <c r="L39"/>
  <c r="P39"/>
  <c r="N39"/>
  <c r="V39"/>
  <c r="U39"/>
  <c r="R39"/>
  <c r="S32"/>
  <c r="K32"/>
  <c r="V32"/>
  <c r="O32"/>
  <c r="P32"/>
  <c r="U32"/>
  <c r="T32"/>
  <c r="R32"/>
  <c r="L32"/>
  <c r="Q32"/>
  <c r="W32"/>
  <c r="M32"/>
  <c r="N32"/>
  <c r="W17"/>
  <c r="P17"/>
  <c r="U17"/>
  <c r="R17"/>
  <c r="T17"/>
  <c r="M17"/>
  <c r="Q17"/>
  <c r="N17"/>
  <c r="S17"/>
  <c r="K17"/>
  <c r="V17"/>
  <c r="L17"/>
  <c r="O17"/>
  <c r="K6"/>
  <c r="M6"/>
  <c r="S6"/>
  <c r="I6"/>
  <c r="O6"/>
  <c r="W6"/>
  <c r="Q6"/>
  <c r="P6"/>
  <c r="R6"/>
  <c r="L6"/>
  <c r="T6"/>
  <c r="V6"/>
  <c r="N6"/>
  <c r="U6"/>
  <c r="W4"/>
  <c r="N4"/>
  <c r="O4"/>
  <c r="M4"/>
  <c r="I4"/>
  <c r="L4"/>
  <c r="T4"/>
  <c r="K4"/>
  <c r="V4"/>
  <c r="U4"/>
  <c r="R4"/>
  <c r="S4"/>
  <c r="Q4"/>
  <c r="P4"/>
  <c r="K31"/>
  <c r="N31"/>
  <c r="M31"/>
  <c r="U31"/>
  <c r="W31"/>
  <c r="L31"/>
  <c r="S31"/>
  <c r="V31"/>
  <c r="P31"/>
  <c r="Q31"/>
  <c r="T31"/>
  <c r="R31"/>
  <c r="O31"/>
  <c r="Q41"/>
  <c r="R41"/>
  <c r="O41"/>
  <c r="V41"/>
  <c r="T41"/>
  <c r="N41"/>
  <c r="L41"/>
  <c r="P41"/>
  <c r="M41"/>
  <c r="K41"/>
  <c r="U41"/>
  <c r="W41"/>
  <c r="S41"/>
  <c r="W29"/>
  <c r="P29"/>
  <c r="Q29"/>
  <c r="U29"/>
  <c r="K29"/>
  <c r="M29"/>
  <c r="V29"/>
  <c r="N29"/>
  <c r="O29"/>
  <c r="L29"/>
  <c r="R29"/>
  <c r="T29"/>
  <c r="S29"/>
  <c r="N44"/>
  <c r="O44"/>
  <c r="T44"/>
  <c r="S44"/>
  <c r="W44"/>
  <c r="K44"/>
  <c r="V44"/>
  <c r="I44"/>
  <c r="Q44"/>
  <c r="L44"/>
  <c r="U44"/>
  <c r="M44"/>
  <c r="R44"/>
  <c r="P44"/>
  <c r="M20"/>
  <c r="K20"/>
  <c r="O20"/>
  <c r="N20"/>
  <c r="L20"/>
  <c r="Q20"/>
  <c r="P20"/>
  <c r="W20"/>
  <c r="R20"/>
  <c r="T20"/>
  <c r="V20"/>
  <c r="U20"/>
  <c r="S20"/>
  <c r="T12"/>
  <c r="S12"/>
  <c r="O12"/>
  <c r="Q12"/>
  <c r="U12"/>
  <c r="K12"/>
  <c r="P12"/>
  <c r="N12"/>
  <c r="M12"/>
  <c r="V12"/>
  <c r="L12"/>
  <c r="W12"/>
  <c r="R12"/>
  <c r="N40"/>
  <c r="R40"/>
  <c r="Q40"/>
  <c r="L40"/>
  <c r="S40"/>
  <c r="M40"/>
  <c r="K40"/>
  <c r="T40"/>
  <c r="W40"/>
  <c r="O40"/>
  <c r="P40"/>
  <c r="U40"/>
  <c r="V40"/>
  <c r="U21"/>
  <c r="P21"/>
  <c r="K21"/>
  <c r="L21"/>
  <c r="V21"/>
  <c r="W21"/>
  <c r="O21"/>
  <c r="R21"/>
  <c r="N21"/>
  <c r="M21"/>
  <c r="S21"/>
  <c r="Q21"/>
  <c r="T21"/>
  <c r="N43"/>
  <c r="K43"/>
  <c r="S43"/>
  <c r="M43"/>
  <c r="W43"/>
  <c r="V43"/>
  <c r="P43"/>
  <c r="O43"/>
  <c r="T43"/>
  <c r="U43"/>
  <c r="I43"/>
  <c r="Q43"/>
  <c r="R43"/>
  <c r="L43"/>
  <c r="P23"/>
  <c r="W23"/>
  <c r="M23"/>
  <c r="R23"/>
  <c r="O23"/>
  <c r="K23"/>
  <c r="Q23"/>
  <c r="T23"/>
  <c r="V23"/>
  <c r="N23"/>
  <c r="S23"/>
  <c r="U23"/>
  <c r="L23"/>
  <c r="M27"/>
  <c r="W27"/>
  <c r="N27"/>
  <c r="V27"/>
  <c r="L27"/>
  <c r="R27"/>
  <c r="O27"/>
  <c r="S27"/>
  <c r="K27"/>
  <c r="U27"/>
  <c r="Q27"/>
  <c r="P27"/>
  <c r="T27"/>
  <c r="W9"/>
  <c r="P9"/>
  <c r="R9"/>
  <c r="N9"/>
  <c r="S9"/>
  <c r="T9"/>
  <c r="L9"/>
  <c r="M9"/>
  <c r="Q9"/>
  <c r="V9"/>
  <c r="K9"/>
  <c r="O9"/>
  <c r="U9"/>
  <c r="N33"/>
  <c r="S33"/>
  <c r="P33"/>
  <c r="U33"/>
  <c r="M33"/>
  <c r="T33"/>
  <c r="W33"/>
  <c r="V33"/>
  <c r="K33"/>
  <c r="Q33"/>
  <c r="R33"/>
  <c r="L33"/>
  <c r="O33"/>
  <c r="W47"/>
  <c r="L47"/>
  <c r="T47"/>
  <c r="M47"/>
  <c r="Q47"/>
  <c r="S47"/>
  <c r="P47"/>
  <c r="R47"/>
  <c r="N47"/>
  <c r="O47"/>
  <c r="V47"/>
  <c r="I47"/>
  <c r="U47"/>
  <c r="K47"/>
  <c r="W26"/>
  <c r="V26"/>
  <c r="N26"/>
  <c r="K26"/>
  <c r="U26"/>
  <c r="R26"/>
  <c r="T26"/>
  <c r="P26"/>
  <c r="S26"/>
  <c r="Q26"/>
  <c r="O26"/>
  <c r="L26"/>
  <c r="M26"/>
  <c r="U35"/>
  <c r="O35"/>
  <c r="M35"/>
  <c r="W35"/>
  <c r="P35"/>
  <c r="L35"/>
  <c r="T35"/>
  <c r="R35"/>
  <c r="N35"/>
  <c r="K35"/>
  <c r="Q35"/>
  <c r="S35"/>
  <c r="V35"/>
  <c r="V11"/>
  <c r="N11"/>
  <c r="W11"/>
  <c r="O11"/>
  <c r="S11"/>
  <c r="L11"/>
  <c r="R11"/>
  <c r="P11"/>
  <c r="Q11"/>
  <c r="M11"/>
  <c r="T11"/>
  <c r="U11"/>
  <c r="K11"/>
  <c r="N48"/>
  <c r="T48"/>
  <c r="S48"/>
  <c r="Q48"/>
  <c r="R48"/>
  <c r="O48"/>
  <c r="W48"/>
  <c r="M48"/>
  <c r="V48"/>
  <c r="K48"/>
  <c r="P48"/>
  <c r="U48"/>
  <c r="L48"/>
  <c r="Q15"/>
  <c r="S15"/>
  <c r="R15"/>
  <c r="M15"/>
  <c r="V15"/>
  <c r="L15"/>
  <c r="P15"/>
  <c r="U15"/>
  <c r="W15"/>
  <c r="N15"/>
  <c r="O15"/>
  <c r="T15"/>
  <c r="K15"/>
  <c r="M8"/>
  <c r="O8"/>
  <c r="L8"/>
  <c r="V8"/>
  <c r="S8"/>
  <c r="W8"/>
  <c r="T8"/>
  <c r="N8"/>
  <c r="K8"/>
  <c r="P8"/>
  <c r="R8"/>
  <c r="Q8"/>
  <c r="U8"/>
  <c r="L14"/>
  <c r="T14"/>
  <c r="R14"/>
  <c r="K14"/>
  <c r="V14"/>
  <c r="P14"/>
  <c r="N14"/>
  <c r="Q14"/>
  <c r="S14"/>
  <c r="U14"/>
  <c r="W14"/>
  <c r="M14"/>
  <c r="O14"/>
  <c r="L18"/>
  <c r="Q18"/>
  <c r="O18"/>
  <c r="T18"/>
  <c r="P18"/>
  <c r="M18"/>
  <c r="R18"/>
  <c r="W18"/>
  <c r="K18"/>
  <c r="N18"/>
  <c r="S18"/>
  <c r="V18"/>
  <c r="U18"/>
  <c r="P13"/>
  <c r="U13"/>
  <c r="R13"/>
  <c r="V13"/>
  <c r="M13"/>
  <c r="O13"/>
  <c r="L13"/>
  <c r="Q13"/>
  <c r="N13"/>
  <c r="K13"/>
  <c r="T13"/>
  <c r="S13"/>
  <c r="W13"/>
  <c r="M19"/>
  <c r="R19"/>
  <c r="O19"/>
  <c r="P19"/>
  <c r="T19"/>
  <c r="S19"/>
  <c r="L19"/>
  <c r="K19"/>
  <c r="V19"/>
  <c r="Q19"/>
  <c r="W19"/>
  <c r="N19"/>
  <c r="U19"/>
  <c r="T36"/>
  <c r="L36"/>
  <c r="O36"/>
  <c r="N36"/>
  <c r="Q36"/>
  <c r="M36"/>
  <c r="P36"/>
  <c r="V36"/>
  <c r="U36"/>
  <c r="K36"/>
  <c r="W36"/>
  <c r="R36"/>
  <c r="S36"/>
  <c r="K10"/>
  <c r="N10"/>
  <c r="R10"/>
  <c r="V10"/>
  <c r="S10"/>
  <c r="M10"/>
  <c r="L10"/>
  <c r="T10"/>
  <c r="Q10"/>
  <c r="W10"/>
  <c r="P10"/>
  <c r="O10"/>
  <c r="U10"/>
</calcChain>
</file>

<file path=xl/sharedStrings.xml><?xml version="1.0" encoding="utf-8"?>
<sst xmlns="http://schemas.openxmlformats.org/spreadsheetml/2006/main" count="587" uniqueCount="111">
  <si>
    <t>Ada</t>
  </si>
  <si>
    <t>Artemis</t>
  </si>
  <si>
    <t>Asuri</t>
  </si>
  <si>
    <t>Azoth</t>
  </si>
  <si>
    <t>Barraza</t>
  </si>
  <si>
    <t>Bodvar</t>
  </si>
  <si>
    <t>Brynn</t>
  </si>
  <si>
    <t>Caspian</t>
  </si>
  <si>
    <t>Cassidy</t>
  </si>
  <si>
    <t>Cross</t>
  </si>
  <si>
    <t>Diana</t>
  </si>
  <si>
    <t>Dusk</t>
  </si>
  <si>
    <t>Ember</t>
  </si>
  <si>
    <t>Fait</t>
  </si>
  <si>
    <t>Gnash</t>
  </si>
  <si>
    <t>Hattori</t>
  </si>
  <si>
    <t>Isaiah</t>
  </si>
  <si>
    <t>Jhala</t>
  </si>
  <si>
    <t>Jiro</t>
  </si>
  <si>
    <t>Kaya</t>
  </si>
  <si>
    <t>Koji</t>
  </si>
  <si>
    <t>Kor</t>
  </si>
  <si>
    <t>Lin Fei</t>
  </si>
  <si>
    <t>Lucien</t>
  </si>
  <si>
    <t>Mirage</t>
  </si>
  <si>
    <t>Mordex</t>
  </si>
  <si>
    <t>Queen Nai</t>
  </si>
  <si>
    <t>Nix</t>
  </si>
  <si>
    <t>Orion</t>
  </si>
  <si>
    <t>Petra</t>
  </si>
  <si>
    <t>Ragnir</t>
  </si>
  <si>
    <t>Rayman</t>
  </si>
  <si>
    <t>Sir Roland</t>
  </si>
  <si>
    <t>Scarlet</t>
  </si>
  <si>
    <t>Sentinel</t>
  </si>
  <si>
    <t>Sidra</t>
  </si>
  <si>
    <t>Teros</t>
  </si>
  <si>
    <t>Thatch</t>
  </si>
  <si>
    <t>Thor</t>
  </si>
  <si>
    <t>Ulgrim</t>
  </si>
  <si>
    <t>Val</t>
  </si>
  <si>
    <t>Vector</t>
  </si>
  <si>
    <t>Volkov</t>
  </si>
  <si>
    <t>Lord Vraxx</t>
  </si>
  <si>
    <t>Wu Shang</t>
  </si>
  <si>
    <t>Xull</t>
  </si>
  <si>
    <t>Yumiko</t>
  </si>
  <si>
    <t>Zariel</t>
  </si>
  <si>
    <t>Lance</t>
  </si>
  <si>
    <t>Spear</t>
  </si>
  <si>
    <t>Bow</t>
  </si>
  <si>
    <t>Axe</t>
  </si>
  <si>
    <t>Orb</t>
  </si>
  <si>
    <t>Strength</t>
  </si>
  <si>
    <t>Defense</t>
  </si>
  <si>
    <t>Dexterity</t>
  </si>
  <si>
    <t>Speed</t>
  </si>
  <si>
    <t>#</t>
  </si>
  <si>
    <t>Name</t>
  </si>
  <si>
    <t>Cost</t>
  </si>
  <si>
    <t>Level</t>
  </si>
  <si>
    <t>Onyx</t>
  </si>
  <si>
    <t>Jaeyun</t>
  </si>
  <si>
    <t>Legend</t>
  </si>
  <si>
    <t>Weapon</t>
  </si>
  <si>
    <t>A</t>
  </si>
  <si>
    <t>B-</t>
  </si>
  <si>
    <t>B</t>
  </si>
  <si>
    <t>C</t>
  </si>
  <si>
    <t>Sigs</t>
  </si>
  <si>
    <t>Primary</t>
  </si>
  <si>
    <t>Gswd</t>
  </si>
  <si>
    <t>Ham</t>
  </si>
  <si>
    <t>Guns</t>
  </si>
  <si>
    <t>Fists</t>
  </si>
  <si>
    <t>Cann</t>
  </si>
  <si>
    <t>Katar</t>
  </si>
  <si>
    <t>Scy</t>
  </si>
  <si>
    <t>Swd</t>
  </si>
  <si>
    <t>STR</t>
  </si>
  <si>
    <t>DEX</t>
  </si>
  <si>
    <t>DEF</t>
  </si>
  <si>
    <t>SPD</t>
  </si>
  <si>
    <t>#1</t>
  </si>
  <si>
    <t>#2</t>
  </si>
  <si>
    <t>Points</t>
  </si>
  <si>
    <t>Category</t>
  </si>
  <si>
    <t>Rating</t>
  </si>
  <si>
    <t>LAN|CAN</t>
  </si>
  <si>
    <t>SPE|CAN</t>
  </si>
  <si>
    <t>LAN|GAU</t>
  </si>
  <si>
    <t>AXE|ORB</t>
  </si>
  <si>
    <t>LAN|ORB</t>
  </si>
  <si>
    <t>SWD|ORB</t>
  </si>
  <si>
    <t>CAN|HAM</t>
  </si>
  <si>
    <t>CAN|BOW</t>
  </si>
  <si>
    <t>CAN|ORB</t>
  </si>
  <si>
    <t>LAN|KAT</t>
  </si>
  <si>
    <t>BOW|ORB</t>
  </si>
  <si>
    <t>CAN|SCY</t>
  </si>
  <si>
    <t>HAM|SCY</t>
  </si>
  <si>
    <t>BOW|SCY</t>
  </si>
  <si>
    <t>ORB|KAT</t>
  </si>
  <si>
    <t>ORB|GUN</t>
  </si>
  <si>
    <t>SCY|KAT</t>
  </si>
  <si>
    <t>C-</t>
  </si>
  <si>
    <t>A+</t>
  </si>
  <si>
    <t>Divider</t>
  </si>
  <si>
    <t>C+</t>
  </si>
  <si>
    <t>B+</t>
  </si>
  <si>
    <t>A-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</si>
</sst>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9" fontId="4" fillId="11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 wrapText="1"/>
    </xf>
    <xf numFmtId="3" fontId="3" fillId="11" borderId="1" xfId="0" applyNumberFormat="1" applyFont="1" applyFill="1" applyBorder="1" applyAlignment="1">
      <alignment horizontal="center" vertical="center" wrapText="1"/>
    </xf>
    <xf numFmtId="2" fontId="3" fillId="11" borderId="1" xfId="0" applyNumberFormat="1" applyFont="1" applyFill="1" applyBorder="1" applyAlignment="1">
      <alignment horizontal="right" vertical="center" wrapText="1"/>
    </xf>
    <xf numFmtId="0" fontId="3" fillId="11" borderId="1" xfId="0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right" vertical="center"/>
    </xf>
    <xf numFmtId="2" fontId="2" fillId="9" borderId="1" xfId="0" applyNumberFormat="1" applyFont="1" applyFill="1" applyBorder="1" applyAlignment="1">
      <alignment horizontal="right" vertical="center"/>
    </xf>
    <xf numFmtId="2" fontId="2" fillId="10" borderId="1" xfId="0" applyNumberFormat="1" applyFont="1" applyFill="1" applyBorder="1" applyAlignment="1">
      <alignment horizontal="right" vertical="center"/>
    </xf>
    <xf numFmtId="2" fontId="2" fillId="8" borderId="1" xfId="0" applyNumberFormat="1" applyFont="1" applyFill="1" applyBorder="1" applyAlignment="1">
      <alignment horizontal="right" vertical="center"/>
    </xf>
    <xf numFmtId="2" fontId="2" fillId="7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 applyAlignment="1">
      <alignment horizontal="right" vertical="center"/>
    </xf>
    <xf numFmtId="2" fontId="2" fillId="5" borderId="1" xfId="0" applyNumberFormat="1" applyFont="1" applyFill="1" applyBorder="1" applyAlignment="1">
      <alignment horizontal="right" vertical="center"/>
    </xf>
    <xf numFmtId="2" fontId="2" fillId="13" borderId="1" xfId="0" applyNumberFormat="1" applyFont="1" applyFill="1" applyBorder="1" applyAlignment="1">
      <alignment horizontal="right" vertical="center"/>
    </xf>
    <xf numFmtId="2" fontId="2" fillId="12" borderId="1" xfId="0" applyNumberFormat="1" applyFont="1" applyFill="1" applyBorder="1" applyAlignment="1">
      <alignment horizontal="right" vertical="center"/>
    </xf>
    <xf numFmtId="0" fontId="2" fillId="1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/>
    </xf>
    <xf numFmtId="2" fontId="3" fillId="11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14" borderId="1" xfId="0" applyNumberFormat="1" applyFont="1" applyFill="1" applyBorder="1" applyAlignment="1">
      <alignment horizontal="right" vertical="center"/>
    </xf>
    <xf numFmtId="164" fontId="3" fillId="11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4B"/>
      <color rgb="FFFFFF99"/>
      <color rgb="FFF6F000"/>
      <color rgb="FFFFC319"/>
      <color rgb="FFCC9900"/>
      <color rgb="FFFFFF00"/>
      <color rgb="FFFFFF37"/>
      <color rgb="FFFFFF66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4.85546875" defaultRowHeight="12.75" customHeight="1"/>
  <cols>
    <col min="1" max="1" width="4.85546875" style="32"/>
    <col min="2" max="2" width="9.28515625" style="30" customWidth="1"/>
    <col min="3" max="3" width="4.85546875" style="2" customWidth="1"/>
    <col min="4" max="4" width="4.85546875" style="35"/>
    <col min="5" max="8" width="4.85546875" style="2"/>
    <col min="9" max="9" width="9.28515625" style="20" customWidth="1"/>
    <col min="10" max="10" width="9.28515625" style="7" customWidth="1"/>
    <col min="11" max="23" width="4.85546875" style="2"/>
    <col min="24" max="24" width="9.28515625" style="20" customWidth="1"/>
    <col min="25" max="25" width="9.28515625" style="7" customWidth="1"/>
    <col min="26" max="26" width="9.28515625" style="20" customWidth="1"/>
    <col min="27" max="27" width="9.28515625" style="7" customWidth="1"/>
    <col min="28" max="28" width="9.28515625" style="38" customWidth="1"/>
    <col min="29" max="29" width="9.28515625" style="20" customWidth="1"/>
    <col min="30" max="16384" width="4.85546875" style="2"/>
  </cols>
  <sheetData>
    <row r="1" spans="1:29" s="16" customFormat="1" ht="50.25" customHeight="1">
      <c r="A1" s="31" t="s">
        <v>57</v>
      </c>
      <c r="B1" s="19" t="s">
        <v>58</v>
      </c>
      <c r="C1" s="16" t="s">
        <v>60</v>
      </c>
      <c r="D1" s="17" t="s">
        <v>59</v>
      </c>
      <c r="E1" s="16" t="s">
        <v>79</v>
      </c>
      <c r="F1" s="16" t="s">
        <v>80</v>
      </c>
      <c r="G1" s="16" t="s">
        <v>81</v>
      </c>
      <c r="H1" s="16" t="s">
        <v>82</v>
      </c>
      <c r="I1" s="18" t="s">
        <v>85</v>
      </c>
      <c r="J1" s="19" t="s">
        <v>86</v>
      </c>
      <c r="K1" s="16" t="s">
        <v>49</v>
      </c>
      <c r="L1" s="16" t="s">
        <v>51</v>
      </c>
      <c r="M1" s="16" t="s">
        <v>78</v>
      </c>
      <c r="N1" s="16" t="s">
        <v>48</v>
      </c>
      <c r="O1" s="16" t="s">
        <v>74</v>
      </c>
      <c r="P1" s="16" t="s">
        <v>72</v>
      </c>
      <c r="Q1" s="16" t="s">
        <v>50</v>
      </c>
      <c r="R1" s="16" t="s">
        <v>75</v>
      </c>
      <c r="S1" s="16" t="s">
        <v>52</v>
      </c>
      <c r="T1" s="16" t="s">
        <v>73</v>
      </c>
      <c r="U1" s="16" t="s">
        <v>77</v>
      </c>
      <c r="V1" s="16" t="s">
        <v>76</v>
      </c>
      <c r="W1" s="16" t="s">
        <v>71</v>
      </c>
      <c r="X1" s="18" t="s">
        <v>64</v>
      </c>
      <c r="Y1" s="19" t="s">
        <v>83</v>
      </c>
      <c r="Z1" s="18" t="s">
        <v>64</v>
      </c>
      <c r="AA1" s="19" t="s">
        <v>84</v>
      </c>
      <c r="AB1" s="37" t="s">
        <v>70</v>
      </c>
      <c r="AC1" s="33" t="s">
        <v>69</v>
      </c>
    </row>
    <row r="2" spans="1:29" ht="12.75" customHeight="1">
      <c r="A2" s="32">
        <v>8</v>
      </c>
      <c r="B2" s="30" t="s">
        <v>32</v>
      </c>
      <c r="C2" s="2">
        <v>25</v>
      </c>
      <c r="D2" s="35">
        <v>5400</v>
      </c>
      <c r="E2" s="2">
        <v>5</v>
      </c>
      <c r="F2" s="2">
        <v>5</v>
      </c>
      <c r="G2" s="2">
        <v>8</v>
      </c>
      <c r="H2" s="2">
        <v>4</v>
      </c>
      <c r="I2" s="21">
        <f t="shared" ref="I2:I33" si="0">0.6*MAX(X2:AA2)+0.4*MIN(X2:AA2)</f>
        <v>7.073363636363637</v>
      </c>
      <c r="J2" s="14" t="s">
        <v>67</v>
      </c>
      <c r="K2" s="2" t="str">
        <f t="shared" ref="K2:W11" si="1">IF(COUNTIF($X2:$AA2,K$1)=0,"",K$1)</f>
        <v/>
      </c>
      <c r="L2" s="2" t="str">
        <f t="shared" si="1"/>
        <v/>
      </c>
      <c r="M2" s="2" t="str">
        <f t="shared" si="1"/>
        <v>Swd</v>
      </c>
      <c r="N2" s="2" t="str">
        <f t="shared" si="1"/>
        <v>Lance</v>
      </c>
      <c r="O2" s="2" t="str">
        <f t="shared" si="1"/>
        <v/>
      </c>
      <c r="P2" s="2" t="str">
        <f t="shared" si="1"/>
        <v/>
      </c>
      <c r="Q2" s="2" t="str">
        <f t="shared" si="1"/>
        <v/>
      </c>
      <c r="R2" s="2" t="str">
        <f t="shared" si="1"/>
        <v/>
      </c>
      <c r="S2" s="2" t="str">
        <f t="shared" si="1"/>
        <v/>
      </c>
      <c r="T2" s="2" t="str">
        <f t="shared" si="1"/>
        <v/>
      </c>
      <c r="U2" s="2" t="str">
        <f t="shared" si="1"/>
        <v/>
      </c>
      <c r="V2" s="2" t="str">
        <f t="shared" si="1"/>
        <v/>
      </c>
      <c r="W2" s="2" t="str">
        <f t="shared" si="1"/>
        <v/>
      </c>
      <c r="X2" s="20">
        <f>(SUMIFS(weapons!$B$2:$B$14,weapons!$A$2:$A$14,Y2)*(SUMIFS(weapons!$C$2:$C$14,weapons!$A$2:$A$14,Y2)*$E2+SUMIFS(weapons!$D$2:$D$14,weapons!$A$2:$A$14,Y2)*$F2+SUMIFS(weapons!$E$2:$E$14,weapons!$A$2:$A$14,Y2)*$G2+SUMIFS(weapons!$F$2:$F$14,weapons!$A$2:$A$14,Y2)*$H2))/5.5+SUMIFS(sigs!$B:$B,sigs!$A:$A,$B2,sigs!$C:$C,Y2)/sigs!$F$1</f>
        <v>4.9433636363636371</v>
      </c>
      <c r="Y2" s="7" t="s">
        <v>78</v>
      </c>
      <c r="Z2" s="20">
        <f>(SUMIFS(weapons!$B$2:$B$14,weapons!$A$2:$A$14,AA2)*(SUMIFS(weapons!$C$2:$C$14,weapons!$A$2:$A$14,AA2)*$E2+SUMIFS(weapons!$D$2:$D$14,weapons!$A$2:$A$14,AA2)*$F2+SUMIFS(weapons!$E$2:$E$14,weapons!$A$2:$A$14,AA2)*$G2+SUMIFS(weapons!$F$2:$F$14,weapons!$A$2:$A$14,AA2)*$H2))/5.5+SUMIFS(sigs!$B:$B,sigs!$A:$A,$B2,sigs!$C:$C,AA2)/sigs!$F$1</f>
        <v>8.493363636363636</v>
      </c>
      <c r="AA2" s="7" t="s">
        <v>48</v>
      </c>
      <c r="AB2" s="38">
        <f t="shared" ref="AB2:AB33" si="2">MAX(X2:AA2)/SUM(X2:AA2)</f>
        <v>0.63210061973965515</v>
      </c>
      <c r="AC2" s="21">
        <f>(SUMIFS(sigs!$B:$B,sigs!$A:$A,$B2,sigs!$C:$C,Y2)+SUMIFS(sigs!$B:$B,sigs!$A:$A,$B2,sigs!$C:$C,AA2))/20</f>
        <v>5.35</v>
      </c>
    </row>
    <row r="3" spans="1:29" ht="12.75" customHeight="1">
      <c r="A3" s="32">
        <v>15</v>
      </c>
      <c r="B3" s="30" t="s">
        <v>6</v>
      </c>
      <c r="C3" s="2">
        <v>18</v>
      </c>
      <c r="D3" s="35">
        <v>5400</v>
      </c>
      <c r="E3" s="2">
        <v>5</v>
      </c>
      <c r="F3" s="2">
        <v>5</v>
      </c>
      <c r="G3" s="2">
        <v>5</v>
      </c>
      <c r="H3" s="2">
        <v>7</v>
      </c>
      <c r="I3" s="22">
        <f t="shared" si="0"/>
        <v>10.696545454545454</v>
      </c>
      <c r="J3" s="39" t="s">
        <v>106</v>
      </c>
      <c r="K3" s="2" t="str">
        <f t="shared" si="1"/>
        <v>Spear</v>
      </c>
      <c r="L3" s="2" t="str">
        <f t="shared" si="1"/>
        <v>Axe</v>
      </c>
      <c r="M3" s="2" t="str">
        <f t="shared" si="1"/>
        <v/>
      </c>
      <c r="N3" s="2" t="str">
        <f t="shared" si="1"/>
        <v/>
      </c>
      <c r="O3" s="2" t="str">
        <f t="shared" si="1"/>
        <v/>
      </c>
      <c r="P3" s="2" t="str">
        <f t="shared" si="1"/>
        <v/>
      </c>
      <c r="Q3" s="2" t="str">
        <f t="shared" si="1"/>
        <v/>
      </c>
      <c r="R3" s="2" t="str">
        <f t="shared" si="1"/>
        <v/>
      </c>
      <c r="S3" s="2" t="str">
        <f t="shared" si="1"/>
        <v/>
      </c>
      <c r="T3" s="2" t="str">
        <f t="shared" si="1"/>
        <v/>
      </c>
      <c r="U3" s="2" t="str">
        <f t="shared" si="1"/>
        <v/>
      </c>
      <c r="V3" s="2" t="str">
        <f t="shared" si="1"/>
        <v/>
      </c>
      <c r="W3" s="2" t="str">
        <f t="shared" si="1"/>
        <v/>
      </c>
      <c r="X3" s="20">
        <f>(SUMIFS(weapons!$B$2:$B$14,weapons!$A$2:$A$14,Y3)*(SUMIFS(weapons!$C$2:$C$14,weapons!$A$2:$A$14,Y3)*$E3+SUMIFS(weapons!$D$2:$D$14,weapons!$A$2:$A$14,Y3)*$F3+SUMIFS(weapons!$E$2:$E$14,weapons!$A$2:$A$14,Y3)*$G3+SUMIFS(weapons!$F$2:$F$14,weapons!$A$2:$A$14,Y3)*$H3))/5.5+SUMIFS(sigs!$B:$B,sigs!$A:$A,$B3,sigs!$C:$C,Y3)/sigs!$F$1</f>
        <v>12.446363636363635</v>
      </c>
      <c r="Y3" s="7" t="s">
        <v>49</v>
      </c>
      <c r="Z3" s="20">
        <f>(SUMIFS(weapons!$B$2:$B$14,weapons!$A$2:$A$14,AA3)*(SUMIFS(weapons!$C$2:$C$14,weapons!$A$2:$A$14,AA3)*$E3+SUMIFS(weapons!$D$2:$D$14,weapons!$A$2:$A$14,AA3)*$F3+SUMIFS(weapons!$E$2:$E$14,weapons!$A$2:$A$14,AA3)*$G3+SUMIFS(weapons!$F$2:$F$14,weapons!$A$2:$A$14,AA3)*$H3))/5.5+SUMIFS(sigs!$B:$B,sigs!$A:$A,$B3,sigs!$C:$C,AA3)/sigs!$F$1</f>
        <v>8.0718181818181804</v>
      </c>
      <c r="AA3" s="7" t="s">
        <v>51</v>
      </c>
      <c r="AB3" s="38">
        <f t="shared" si="2"/>
        <v>0.60660168365086398</v>
      </c>
      <c r="AC3" s="28">
        <f>(SUMIFS(sigs!$B:$B,sigs!$A:$A,$B3,sigs!$C:$C,Y3)+SUMIFS(sigs!$B:$B,sigs!$A:$A,$B3,sigs!$C:$C,AA3))/20</f>
        <v>5.9</v>
      </c>
    </row>
    <row r="4" spans="1:29" ht="12.75" customHeight="1">
      <c r="A4" s="32">
        <v>36</v>
      </c>
      <c r="B4" s="30" t="s">
        <v>45</v>
      </c>
      <c r="C4" s="2">
        <v>18</v>
      </c>
      <c r="D4" s="35">
        <v>5400</v>
      </c>
      <c r="E4" s="2">
        <v>9</v>
      </c>
      <c r="F4" s="2">
        <v>4</v>
      </c>
      <c r="G4" s="2">
        <v>5</v>
      </c>
      <c r="H4" s="2">
        <v>4</v>
      </c>
      <c r="I4" s="22">
        <f t="shared" si="0"/>
        <v>10.199418181818181</v>
      </c>
      <c r="J4" s="39" t="s">
        <v>106</v>
      </c>
      <c r="K4" s="2" t="str">
        <f t="shared" si="1"/>
        <v/>
      </c>
      <c r="L4" s="2" t="str">
        <f t="shared" si="1"/>
        <v>Axe</v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>Cann</v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0">
        <f>(SUMIFS(weapons!$B$2:$B$14,weapons!$A$2:$A$14,Y4)*(SUMIFS(weapons!$C$2:$C$14,weapons!$A$2:$A$14,Y4)*$E4+SUMIFS(weapons!$D$2:$D$14,weapons!$A$2:$A$14,Y4)*$F4+SUMIFS(weapons!$E$2:$E$14,weapons!$A$2:$A$14,Y4)*$G4+SUMIFS(weapons!$F$2:$F$14,weapons!$A$2:$A$14,Y4)*$H4))/5.5+SUMIFS(sigs!$B:$B,sigs!$A:$A,$B4,sigs!$C:$C,Y4)/sigs!$F$1</f>
        <v>11.898181818181818</v>
      </c>
      <c r="Y4" s="7" t="s">
        <v>51</v>
      </c>
      <c r="Z4" s="20">
        <f>(SUMIFS(weapons!$B$2:$B$14,weapons!$A$2:$A$14,AA4)*(SUMIFS(weapons!$C$2:$C$14,weapons!$A$2:$A$14,AA4)*$E4+SUMIFS(weapons!$D$2:$D$14,weapons!$A$2:$A$14,AA4)*$F4+SUMIFS(weapons!$E$2:$E$14,weapons!$A$2:$A$14,AA4)*$G4+SUMIFS(weapons!$F$2:$F$14,weapons!$A$2:$A$14,AA4)*$H4))/5.5+SUMIFS(sigs!$B:$B,sigs!$A:$A,$B4,sigs!$C:$C,AA4)/sigs!$F$1</f>
        <v>7.6512727272727279</v>
      </c>
      <c r="AA4" s="7" t="s">
        <v>75</v>
      </c>
      <c r="AB4" s="38">
        <f t="shared" si="2"/>
        <v>0.60861963133126251</v>
      </c>
      <c r="AC4" s="36">
        <f>(SUMIFS(sigs!$B:$B,sigs!$A:$A,$B4,sigs!$C:$C,Y4)+SUMIFS(sigs!$B:$B,sigs!$A:$A,$B4,sigs!$C:$C,AA4))/20</f>
        <v>9.35</v>
      </c>
    </row>
    <row r="5" spans="1:29" ht="12.75" customHeight="1">
      <c r="A5" s="32">
        <v>25</v>
      </c>
      <c r="B5" s="30" t="s">
        <v>44</v>
      </c>
      <c r="C5" s="2">
        <v>18</v>
      </c>
      <c r="D5" s="35">
        <v>5400</v>
      </c>
      <c r="E5" s="2">
        <v>5</v>
      </c>
      <c r="F5" s="2">
        <v>7</v>
      </c>
      <c r="G5" s="2">
        <v>5</v>
      </c>
      <c r="H5" s="2">
        <v>5</v>
      </c>
      <c r="I5" s="22">
        <f t="shared" si="0"/>
        <v>10.179345454545455</v>
      </c>
      <c r="J5" s="39" t="s">
        <v>106</v>
      </c>
      <c r="K5" s="2" t="str">
        <f t="shared" si="1"/>
        <v>Spear</v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>Fists</v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0">
        <f>(SUMIFS(weapons!$B$2:$B$14,weapons!$A$2:$A$14,Y5)*(SUMIFS(weapons!$C$2:$C$14,weapons!$A$2:$A$14,Y5)*$E5+SUMIFS(weapons!$D$2:$D$14,weapons!$A$2:$A$14,Y5)*$F5+SUMIFS(weapons!$E$2:$E$14,weapons!$A$2:$A$14,Y5)*$G5+SUMIFS(weapons!$F$2:$F$14,weapons!$A$2:$A$14,Y5)*$H5))/5.5+SUMIFS(sigs!$B:$B,sigs!$A:$A,$B5,sigs!$C:$C,Y5)/sigs!$F$1</f>
        <v>11.303636363636365</v>
      </c>
      <c r="Y5" s="7" t="s">
        <v>49</v>
      </c>
      <c r="Z5" s="20">
        <f>(SUMIFS(weapons!$B$2:$B$14,weapons!$A$2:$A$14,AA5)*(SUMIFS(weapons!$C$2:$C$14,weapons!$A$2:$A$14,AA5)*$E5+SUMIFS(weapons!$D$2:$D$14,weapons!$A$2:$A$14,AA5)*$F5+SUMIFS(weapons!$E$2:$E$14,weapons!$A$2:$A$14,AA5)*$G5+SUMIFS(weapons!$F$2:$F$14,weapons!$A$2:$A$14,AA5)*$H5))/5.5+SUMIFS(sigs!$B:$B,sigs!$A:$A,$B5,sigs!$C:$C,AA5)/sigs!$F$1</f>
        <v>8.492909090909091</v>
      </c>
      <c r="AA5" s="7" t="s">
        <v>74</v>
      </c>
      <c r="AB5" s="38">
        <f t="shared" si="2"/>
        <v>0.57099034725985254</v>
      </c>
      <c r="AC5" s="22">
        <f>(SUMIFS(sigs!$B:$B,sigs!$A:$A,$B5,sigs!$C:$C,Y5)+SUMIFS(sigs!$B:$B,sigs!$A:$A,$B5,sigs!$C:$C,AA5))/20</f>
        <v>7.85</v>
      </c>
    </row>
    <row r="6" spans="1:29" ht="12.75" customHeight="1">
      <c r="A6" s="32">
        <v>3</v>
      </c>
      <c r="B6" s="30" t="s">
        <v>28</v>
      </c>
      <c r="C6" s="2">
        <v>18</v>
      </c>
      <c r="D6" s="35">
        <v>2300</v>
      </c>
      <c r="E6" s="2">
        <v>4</v>
      </c>
      <c r="F6" s="2">
        <v>6</v>
      </c>
      <c r="G6" s="2">
        <v>6</v>
      </c>
      <c r="H6" s="2">
        <v>6</v>
      </c>
      <c r="I6" s="22">
        <f t="shared" si="0"/>
        <v>10.1464</v>
      </c>
      <c r="J6" s="39" t="s">
        <v>106</v>
      </c>
      <c r="K6" s="2" t="str">
        <f t="shared" si="1"/>
        <v>Spear</v>
      </c>
      <c r="L6" s="2" t="str">
        <f t="shared" si="1"/>
        <v/>
      </c>
      <c r="M6" s="2" t="str">
        <f t="shared" si="1"/>
        <v/>
      </c>
      <c r="N6" s="2" t="str">
        <f t="shared" si="1"/>
        <v>Lance</v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0">
        <f>(SUMIFS(weapons!$B$2:$B$14,weapons!$A$2:$A$14,Y6)*(SUMIFS(weapons!$C$2:$C$14,weapons!$A$2:$A$14,Y6)*$E6+SUMIFS(weapons!$D$2:$D$14,weapons!$A$2:$A$14,Y6)*$F6+SUMIFS(weapons!$E$2:$E$14,weapons!$A$2:$A$14,Y6)*$G6+SUMIFS(weapons!$F$2:$F$14,weapons!$A$2:$A$14,Y6)*$H6))/5.5+SUMIFS(sigs!$B:$B,sigs!$A:$A,$B6,sigs!$C:$C,Y6)/sigs!$F$1</f>
        <v>12.958181818181819</v>
      </c>
      <c r="Y6" s="7" t="s">
        <v>49</v>
      </c>
      <c r="Z6" s="20">
        <f>(SUMIFS(weapons!$B$2:$B$14,weapons!$A$2:$A$14,AA6)*(SUMIFS(weapons!$C$2:$C$14,weapons!$A$2:$A$14,AA6)*$E6+SUMIFS(weapons!$D$2:$D$14,weapons!$A$2:$A$14,AA6)*$F6+SUMIFS(weapons!$E$2:$E$14,weapons!$A$2:$A$14,AA6)*$G6+SUMIFS(weapons!$F$2:$F$14,weapons!$A$2:$A$14,AA6)*$H6))/5.5+SUMIFS(sigs!$B:$B,sigs!$A:$A,$B6,sigs!$C:$C,AA6)/sigs!$F$1</f>
        <v>5.9287272727272731</v>
      </c>
      <c r="AA6" s="7" t="s">
        <v>48</v>
      </c>
      <c r="AB6" s="38">
        <f t="shared" si="2"/>
        <v>0.68609330175783123</v>
      </c>
      <c r="AC6" s="23">
        <f>(SUMIFS(sigs!$B:$B,sigs!$A:$A,$B6,sigs!$C:$C,Y6)+SUMIFS(sigs!$B:$B,sigs!$A:$A,$B6,sigs!$C:$C,AA6))/20</f>
        <v>6.85</v>
      </c>
    </row>
    <row r="7" spans="1:29" ht="12.75" customHeight="1">
      <c r="A7" s="32">
        <v>14</v>
      </c>
      <c r="B7" s="30" t="s">
        <v>36</v>
      </c>
      <c r="C7" s="2">
        <v>18</v>
      </c>
      <c r="D7" s="35">
        <v>3900</v>
      </c>
      <c r="E7" s="2">
        <v>8</v>
      </c>
      <c r="F7" s="2">
        <v>3</v>
      </c>
      <c r="G7" s="2">
        <v>6</v>
      </c>
      <c r="H7" s="2">
        <v>5</v>
      </c>
      <c r="I7" s="22">
        <f t="shared" si="0"/>
        <v>9.4647636363636369</v>
      </c>
      <c r="J7" s="13" t="s">
        <v>65</v>
      </c>
      <c r="K7" s="2" t="str">
        <f t="shared" si="1"/>
        <v/>
      </c>
      <c r="L7" s="2" t="str">
        <f t="shared" si="1"/>
        <v>Axe</v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>Ham</v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0">
        <f>(SUMIFS(weapons!$B$2:$B$14,weapons!$A$2:$A$14,Y7)*(SUMIFS(weapons!$C$2:$C$14,weapons!$A$2:$A$14,Y7)*$E7+SUMIFS(weapons!$D$2:$D$14,weapons!$A$2:$A$14,Y7)*$F7+SUMIFS(weapons!$E$2:$E$14,weapons!$A$2:$A$14,Y7)*$G7+SUMIFS(weapons!$F$2:$F$14,weapons!$A$2:$A$14,Y7)*$H7))/5.5+SUMIFS(sigs!$B:$B,sigs!$A:$A,$B7,sigs!$C:$C,Y7)/sigs!$F$1</f>
        <v>11.620909090909091</v>
      </c>
      <c r="Y7" s="7" t="s">
        <v>51</v>
      </c>
      <c r="Z7" s="20">
        <f>(SUMIFS(weapons!$B$2:$B$14,weapons!$A$2:$A$14,AA7)*(SUMIFS(weapons!$C$2:$C$14,weapons!$A$2:$A$14,AA7)*$E7+SUMIFS(weapons!$D$2:$D$14,weapons!$A$2:$A$14,AA7)*$F7+SUMIFS(weapons!$E$2:$E$14,weapons!$A$2:$A$14,AA7)*$G7+SUMIFS(weapons!$F$2:$F$14,weapons!$A$2:$A$14,AA7)*$H7))/5.5+SUMIFS(sigs!$B:$B,sigs!$A:$A,$B7,sigs!$C:$C,AA7)/sigs!$F$1</f>
        <v>6.2305454545454548</v>
      </c>
      <c r="AA7" s="7" t="s">
        <v>72</v>
      </c>
      <c r="AB7" s="38">
        <f t="shared" si="2"/>
        <v>0.65097827526150154</v>
      </c>
      <c r="AC7" s="22">
        <f>(SUMIFS(sigs!$B:$B,sigs!$A:$A,$B7,sigs!$C:$C,Y7)+SUMIFS(sigs!$B:$B,sigs!$A:$A,$B7,sigs!$C:$C,AA7))/20</f>
        <v>7.55</v>
      </c>
    </row>
    <row r="8" spans="1:29" ht="12.75" customHeight="1">
      <c r="A8" s="32">
        <v>42</v>
      </c>
      <c r="B8" s="30" t="s">
        <v>31</v>
      </c>
      <c r="C8" s="2">
        <v>18</v>
      </c>
      <c r="D8" s="35">
        <v>5400</v>
      </c>
      <c r="E8" s="2">
        <v>5</v>
      </c>
      <c r="F8" s="2">
        <v>5</v>
      </c>
      <c r="G8" s="2">
        <v>6</v>
      </c>
      <c r="H8" s="2">
        <v>6</v>
      </c>
      <c r="I8" s="22">
        <f t="shared" si="0"/>
        <v>8.6785454545454552</v>
      </c>
      <c r="J8" s="13" t="s">
        <v>65</v>
      </c>
      <c r="K8" s="2" t="str">
        <f t="shared" si="1"/>
        <v/>
      </c>
      <c r="L8" s="2" t="str">
        <f t="shared" si="1"/>
        <v>Axe</v>
      </c>
      <c r="M8" s="2" t="str">
        <f t="shared" si="1"/>
        <v/>
      </c>
      <c r="N8" s="2" t="str">
        <f t="shared" si="1"/>
        <v/>
      </c>
      <c r="O8" s="2" t="str">
        <f t="shared" si="1"/>
        <v>Fists</v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0">
        <f>(SUMIFS(weapons!$B$2:$B$14,weapons!$A$2:$A$14,Y8)*(SUMIFS(weapons!$C$2:$C$14,weapons!$A$2:$A$14,Y8)*$E8+SUMIFS(weapons!$D$2:$D$14,weapons!$A$2:$A$14,Y8)*$F8+SUMIFS(weapons!$E$2:$E$14,weapons!$A$2:$A$14,Y8)*$G8+SUMIFS(weapons!$F$2:$F$14,weapons!$A$2:$A$14,Y8)*$H8))/5.5+SUMIFS(sigs!$B:$B,sigs!$A:$A,$B8,sigs!$C:$C,Y8)/sigs!$F$1</f>
        <v>11.886363636363637</v>
      </c>
      <c r="Y8" s="7" t="s">
        <v>51</v>
      </c>
      <c r="Z8" s="20">
        <f>(SUMIFS(weapons!$B$2:$B$14,weapons!$A$2:$A$14,AA8)*(SUMIFS(weapons!$C$2:$C$14,weapons!$A$2:$A$14,AA8)*$E8+SUMIFS(weapons!$D$2:$D$14,weapons!$A$2:$A$14,AA8)*$F8+SUMIFS(weapons!$E$2:$E$14,weapons!$A$2:$A$14,AA8)*$G8+SUMIFS(weapons!$F$2:$F$14,weapons!$A$2:$A$14,AA8)*$H8))/5.5+SUMIFS(sigs!$B:$B,sigs!$A:$A,$B8,sigs!$C:$C,AA8)/sigs!$F$1</f>
        <v>3.8668181818181822</v>
      </c>
      <c r="AA8" s="7" t="s">
        <v>74</v>
      </c>
      <c r="AB8" s="38">
        <f t="shared" si="2"/>
        <v>0.75453732290734921</v>
      </c>
      <c r="AC8" s="21">
        <f>(SUMIFS(sigs!$B:$B,sigs!$A:$A,$B8,sigs!$C:$C,Y8)+SUMIFS(sigs!$B:$B,sigs!$A:$A,$B8,sigs!$C:$C,AA8))/20</f>
        <v>5.2</v>
      </c>
    </row>
    <row r="9" spans="1:29" ht="12.75" customHeight="1">
      <c r="A9" s="32">
        <v>26</v>
      </c>
      <c r="B9" s="30" t="s">
        <v>40</v>
      </c>
      <c r="C9" s="2">
        <v>18</v>
      </c>
      <c r="D9" s="35">
        <v>5400</v>
      </c>
      <c r="E9" s="2">
        <v>4</v>
      </c>
      <c r="F9" s="2">
        <v>5</v>
      </c>
      <c r="G9" s="2">
        <v>6</v>
      </c>
      <c r="H9" s="2">
        <v>7</v>
      </c>
      <c r="I9" s="21">
        <f t="shared" si="0"/>
        <v>7.7214545454545451</v>
      </c>
      <c r="J9" s="44" t="s">
        <v>109</v>
      </c>
      <c r="K9" s="2" t="str">
        <f t="shared" si="1"/>
        <v/>
      </c>
      <c r="L9" s="2" t="str">
        <f t="shared" si="1"/>
        <v/>
      </c>
      <c r="M9" s="2" t="str">
        <f t="shared" si="1"/>
        <v>Swd</v>
      </c>
      <c r="N9" s="2" t="str">
        <f t="shared" si="1"/>
        <v/>
      </c>
      <c r="O9" s="2" t="str">
        <f t="shared" si="1"/>
        <v>Fists</v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0">
        <f>(SUMIFS(weapons!$B$2:$B$14,weapons!$A$2:$A$14,Y9)*(SUMIFS(weapons!$C$2:$C$14,weapons!$A$2:$A$14,Y9)*$E9+SUMIFS(weapons!$D$2:$D$14,weapons!$A$2:$A$14,Y9)*$F9+SUMIFS(weapons!$E$2:$E$14,weapons!$A$2:$A$14,Y9)*$G9+SUMIFS(weapons!$F$2:$F$14,weapons!$A$2:$A$14,Y9)*$H9))/5.5+SUMIFS(sigs!$B:$B,sigs!$A:$A,$B9,sigs!$C:$C,Y9)/sigs!$F$1</f>
        <v>7.0281818181818183</v>
      </c>
      <c r="Y9" s="7" t="s">
        <v>78</v>
      </c>
      <c r="Z9" s="20">
        <f>(SUMIFS(weapons!$B$2:$B$14,weapons!$A$2:$A$14,AA9)*(SUMIFS(weapons!$C$2:$C$14,weapons!$A$2:$A$14,AA9)*$E9+SUMIFS(weapons!$D$2:$D$14,weapons!$A$2:$A$14,AA9)*$F9+SUMIFS(weapons!$E$2:$E$14,weapons!$A$2:$A$14,AA9)*$G9+SUMIFS(weapons!$F$2:$F$14,weapons!$A$2:$A$14,AA9)*$H9))/5.5+SUMIFS(sigs!$B:$B,sigs!$A:$A,$B9,sigs!$C:$C,AA9)/sigs!$F$1</f>
        <v>8.1836363636363636</v>
      </c>
      <c r="AA9" s="7" t="s">
        <v>74</v>
      </c>
      <c r="AB9" s="38">
        <f t="shared" si="2"/>
        <v>0.53797884420008368</v>
      </c>
      <c r="AC9" s="22">
        <f>(SUMIFS(sigs!$B:$B,sigs!$A:$A,$B9,sigs!$C:$C,Y9)+SUMIFS(sigs!$B:$B,sigs!$A:$A,$B9,sigs!$C:$C,AA9))/20</f>
        <v>7.75</v>
      </c>
    </row>
    <row r="10" spans="1:29" ht="12.75" customHeight="1">
      <c r="A10" s="32">
        <v>21</v>
      </c>
      <c r="B10" s="30" t="s">
        <v>39</v>
      </c>
      <c r="C10" s="2">
        <v>17</v>
      </c>
      <c r="D10" s="35">
        <v>5400</v>
      </c>
      <c r="E10" s="2">
        <v>6</v>
      </c>
      <c r="F10" s="2">
        <v>3</v>
      </c>
      <c r="G10" s="2">
        <v>7</v>
      </c>
      <c r="H10" s="2">
        <v>6</v>
      </c>
      <c r="I10" s="22">
        <f t="shared" si="0"/>
        <v>8.7703272727272719</v>
      </c>
      <c r="J10" s="13" t="s">
        <v>65</v>
      </c>
      <c r="K10" s="2" t="str">
        <f t="shared" si="1"/>
        <v/>
      </c>
      <c r="L10" s="2" t="str">
        <f t="shared" si="1"/>
        <v>Axe</v>
      </c>
      <c r="M10" s="2" t="str">
        <f t="shared" si="1"/>
        <v/>
      </c>
      <c r="N10" s="2" t="str">
        <f t="shared" si="1"/>
        <v>Lance</v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0">
        <f>(SUMIFS(weapons!$B$2:$B$14,weapons!$A$2:$A$14,Y10)*(SUMIFS(weapons!$C$2:$C$14,weapons!$A$2:$A$14,Y10)*$E10+SUMIFS(weapons!$D$2:$D$14,weapons!$A$2:$A$14,Y10)*$F10+SUMIFS(weapons!$E$2:$E$14,weapons!$A$2:$A$14,Y10)*$G10+SUMIFS(weapons!$F$2:$F$14,weapons!$A$2:$A$14,Y10)*$H10))/5.5+SUMIFS(sigs!$B:$B,sigs!$A:$A,$B10,sigs!$C:$C,Y10)/sigs!$F$1</f>
        <v>10.508181818181818</v>
      </c>
      <c r="Y10" s="7" t="s">
        <v>51</v>
      </c>
      <c r="Z10" s="20">
        <f>(SUMIFS(weapons!$B$2:$B$14,weapons!$A$2:$A$14,AA10)*(SUMIFS(weapons!$C$2:$C$14,weapons!$A$2:$A$14,AA10)*$E10+SUMIFS(weapons!$D$2:$D$14,weapons!$A$2:$A$14,AA10)*$F10+SUMIFS(weapons!$E$2:$E$14,weapons!$A$2:$A$14,AA10)*$G10+SUMIFS(weapons!$F$2:$F$14,weapons!$A$2:$A$14,AA10)*$H10))/5.5+SUMIFS(sigs!$B:$B,sigs!$A:$A,$B10,sigs!$C:$C,AA10)/sigs!$F$1</f>
        <v>6.1635454545454547</v>
      </c>
      <c r="AA10" s="7" t="s">
        <v>48</v>
      </c>
      <c r="AB10" s="38">
        <f t="shared" si="2"/>
        <v>0.63029952723445781</v>
      </c>
      <c r="AC10" s="28">
        <f>(SUMIFS(sigs!$B:$B,sigs!$A:$A,$B10,sigs!$C:$C,Y10)+SUMIFS(sigs!$B:$B,sigs!$A:$A,$B10,sigs!$C:$C,AA10))/20</f>
        <v>6.1</v>
      </c>
    </row>
    <row r="11" spans="1:29" ht="12.75" customHeight="1">
      <c r="A11" s="32">
        <v>23</v>
      </c>
      <c r="B11" s="30" t="s">
        <v>17</v>
      </c>
      <c r="C11" s="2">
        <v>17</v>
      </c>
      <c r="D11" s="35">
        <v>5400</v>
      </c>
      <c r="E11" s="2">
        <v>7</v>
      </c>
      <c r="F11" s="2">
        <v>7</v>
      </c>
      <c r="G11" s="2">
        <v>3</v>
      </c>
      <c r="H11" s="2">
        <v>5</v>
      </c>
      <c r="I11" s="22">
        <f t="shared" si="0"/>
        <v>8.7030545454545472</v>
      </c>
      <c r="J11" s="13" t="s">
        <v>65</v>
      </c>
      <c r="K11" s="2" t="str">
        <f t="shared" si="1"/>
        <v/>
      </c>
      <c r="L11" s="2" t="str">
        <f t="shared" si="1"/>
        <v>Axe</v>
      </c>
      <c r="M11" s="2" t="str">
        <f t="shared" si="1"/>
        <v>Swd</v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0">
        <f>(SUMIFS(weapons!$B$2:$B$14,weapons!$A$2:$A$14,Y11)*(SUMIFS(weapons!$C$2:$C$14,weapons!$A$2:$A$14,Y11)*$E11+SUMIFS(weapons!$D$2:$D$14,weapons!$A$2:$A$14,Y11)*$F11+SUMIFS(weapons!$E$2:$E$14,weapons!$A$2:$A$14,Y11)*$G11+SUMIFS(weapons!$F$2:$F$14,weapons!$A$2:$A$14,Y11)*$H11))/5.5+SUMIFS(sigs!$B:$B,sigs!$A:$A,$B11,sigs!$C:$C,Y11)/sigs!$F$1</f>
        <v>11.076363636363638</v>
      </c>
      <c r="Y11" s="7" t="s">
        <v>51</v>
      </c>
      <c r="Z11" s="20">
        <f>(SUMIFS(weapons!$B$2:$B$14,weapons!$A$2:$A$14,AA11)*(SUMIFS(weapons!$C$2:$C$14,weapons!$A$2:$A$14,AA11)*$E11+SUMIFS(weapons!$D$2:$D$14,weapons!$A$2:$A$14,AA11)*$F11+SUMIFS(weapons!$E$2:$E$14,weapons!$A$2:$A$14,AA11)*$G11+SUMIFS(weapons!$F$2:$F$14,weapons!$A$2:$A$14,AA11)*$H11))/5.5+SUMIFS(sigs!$B:$B,sigs!$A:$A,$B11,sigs!$C:$C,AA11)/sigs!$F$1</f>
        <v>5.14309090909091</v>
      </c>
      <c r="AA11" s="7" t="s">
        <v>78</v>
      </c>
      <c r="AB11" s="38">
        <f t="shared" si="2"/>
        <v>0.68290604997365689</v>
      </c>
      <c r="AC11" s="21">
        <f>(SUMIFS(sigs!$B:$B,sigs!$A:$A,$B11,sigs!$C:$C,Y11)+SUMIFS(sigs!$B:$B,sigs!$A:$A,$B11,sigs!$C:$C,AA11))/20</f>
        <v>5.15</v>
      </c>
    </row>
    <row r="12" spans="1:29" ht="12.75" customHeight="1">
      <c r="A12" s="32">
        <v>9</v>
      </c>
      <c r="B12" s="30" t="s">
        <v>33</v>
      </c>
      <c r="C12" s="2">
        <v>17</v>
      </c>
      <c r="D12" s="35">
        <v>5400</v>
      </c>
      <c r="E12" s="2">
        <v>8</v>
      </c>
      <c r="F12" s="2">
        <v>5</v>
      </c>
      <c r="G12" s="2">
        <v>5</v>
      </c>
      <c r="H12" s="2">
        <v>4</v>
      </c>
      <c r="I12" s="21">
        <f t="shared" si="0"/>
        <v>6.7769636363636376</v>
      </c>
      <c r="J12" s="14" t="s">
        <v>67</v>
      </c>
      <c r="K12" s="2" t="str">
        <f t="shared" ref="K12:W21" si="3">IF(COUNTIF($X12:$AA12,K$1)=0,"",K$1)</f>
        <v/>
      </c>
      <c r="L12" s="2" t="str">
        <f t="shared" si="3"/>
        <v/>
      </c>
      <c r="M12" s="2" t="str">
        <f t="shared" si="3"/>
        <v/>
      </c>
      <c r="N12" s="2" t="str">
        <f t="shared" si="3"/>
        <v>Lance</v>
      </c>
      <c r="O12" s="2" t="str">
        <f t="shared" si="3"/>
        <v/>
      </c>
      <c r="P12" s="2" t="str">
        <f t="shared" si="3"/>
        <v>Ham</v>
      </c>
      <c r="Q12" s="2" t="str">
        <f t="shared" si="3"/>
        <v/>
      </c>
      <c r="R12" s="2" t="str">
        <f t="shared" si="3"/>
        <v/>
      </c>
      <c r="S12" s="2" t="str">
        <f t="shared" si="3"/>
        <v/>
      </c>
      <c r="T12" s="2" t="str">
        <f t="shared" si="3"/>
        <v/>
      </c>
      <c r="U12" s="2" t="str">
        <f t="shared" si="3"/>
        <v/>
      </c>
      <c r="V12" s="2" t="str">
        <f t="shared" si="3"/>
        <v/>
      </c>
      <c r="W12" s="2" t="str">
        <f t="shared" si="3"/>
        <v/>
      </c>
      <c r="X12" s="20">
        <f>(SUMIFS(weapons!$B$2:$B$14,weapons!$A$2:$A$14,Y12)*(SUMIFS(weapons!$C$2:$C$14,weapons!$A$2:$A$14,Y12)*$E12+SUMIFS(weapons!$D$2:$D$14,weapons!$A$2:$A$14,Y12)*$F12+SUMIFS(weapons!$E$2:$E$14,weapons!$A$2:$A$14,Y12)*$G12+SUMIFS(weapons!$F$2:$F$14,weapons!$A$2:$A$14,Y12)*$H12))/5.5+SUMIFS(sigs!$B:$B,sigs!$A:$A,$B12,sigs!$C:$C,Y12)/sigs!$F$1</f>
        <v>8.3571818181818198</v>
      </c>
      <c r="Y12" s="7" t="s">
        <v>48</v>
      </c>
      <c r="Z12" s="20">
        <f>(SUMIFS(weapons!$B$2:$B$14,weapons!$A$2:$A$14,AA12)*(SUMIFS(weapons!$C$2:$C$14,weapons!$A$2:$A$14,AA12)*$E12+SUMIFS(weapons!$D$2:$D$14,weapons!$A$2:$A$14,AA12)*$F12+SUMIFS(weapons!$E$2:$E$14,weapons!$A$2:$A$14,AA12)*$G12+SUMIFS(weapons!$F$2:$F$14,weapons!$A$2:$A$14,AA12)*$H12))/5.5+SUMIFS(sigs!$B:$B,sigs!$A:$A,$B12,sigs!$C:$C,AA12)/sigs!$F$1</f>
        <v>4.4066363636363644</v>
      </c>
      <c r="AA12" s="7" t="s">
        <v>72</v>
      </c>
      <c r="AB12" s="38">
        <f t="shared" si="2"/>
        <v>0.65475563026167716</v>
      </c>
      <c r="AC12" s="21">
        <f>(SUMIFS(sigs!$B:$B,sigs!$A:$A,$B12,sigs!$C:$C,Y12)+SUMIFS(sigs!$B:$B,sigs!$A:$A,$B12,sigs!$C:$C,AA12))/20</f>
        <v>5.15</v>
      </c>
    </row>
    <row r="13" spans="1:29" ht="12.75" customHeight="1">
      <c r="A13" s="32">
        <v>37</v>
      </c>
      <c r="B13" s="30" t="s">
        <v>19</v>
      </c>
      <c r="C13" s="2">
        <v>16</v>
      </c>
      <c r="D13" s="35">
        <v>5400</v>
      </c>
      <c r="E13" s="2">
        <v>4</v>
      </c>
      <c r="F13" s="2">
        <v>4</v>
      </c>
      <c r="G13" s="2">
        <v>7</v>
      </c>
      <c r="H13" s="2">
        <v>7</v>
      </c>
      <c r="I13" s="22">
        <f t="shared" si="0"/>
        <v>9.4225454545454532</v>
      </c>
      <c r="J13" s="13" t="s">
        <v>65</v>
      </c>
      <c r="K13" s="2" t="str">
        <f t="shared" si="3"/>
        <v>Spear</v>
      </c>
      <c r="L13" s="2" t="str">
        <f t="shared" si="3"/>
        <v/>
      </c>
      <c r="M13" s="2" t="str">
        <f t="shared" si="3"/>
        <v/>
      </c>
      <c r="N13" s="2" t="str">
        <f t="shared" si="3"/>
        <v/>
      </c>
      <c r="O13" s="2" t="str">
        <f t="shared" si="3"/>
        <v/>
      </c>
      <c r="P13" s="2" t="str">
        <f t="shared" si="3"/>
        <v/>
      </c>
      <c r="Q13" s="2" t="str">
        <f t="shared" si="3"/>
        <v>Bow</v>
      </c>
      <c r="R13" s="2" t="str">
        <f t="shared" si="3"/>
        <v/>
      </c>
      <c r="S13" s="2" t="str">
        <f t="shared" si="3"/>
        <v/>
      </c>
      <c r="T13" s="2" t="str">
        <f t="shared" si="3"/>
        <v/>
      </c>
      <c r="U13" s="2" t="str">
        <f t="shared" si="3"/>
        <v/>
      </c>
      <c r="V13" s="2" t="str">
        <f t="shared" si="3"/>
        <v/>
      </c>
      <c r="W13" s="2" t="str">
        <f t="shared" si="3"/>
        <v/>
      </c>
      <c r="X13" s="20">
        <f>(SUMIFS(weapons!$B$2:$B$14,weapons!$A$2:$A$14,Y13)*(SUMIFS(weapons!$C$2:$C$14,weapons!$A$2:$A$14,Y13)*$E13+SUMIFS(weapons!$D$2:$D$14,weapons!$A$2:$A$14,Y13)*$F13+SUMIFS(weapons!$E$2:$E$14,weapons!$A$2:$A$14,Y13)*$G13+SUMIFS(weapons!$F$2:$F$14,weapons!$A$2:$A$14,Y13)*$H13))/5.5+SUMIFS(sigs!$B:$B,sigs!$A:$A,$B13,sigs!$C:$C,Y13)/sigs!$F$1</f>
        <v>11.131818181818181</v>
      </c>
      <c r="Y13" s="7" t="s">
        <v>49</v>
      </c>
      <c r="Z13" s="20">
        <f>(SUMIFS(weapons!$B$2:$B$14,weapons!$A$2:$A$14,AA13)*(SUMIFS(weapons!$C$2:$C$14,weapons!$A$2:$A$14,AA13)*$E13+SUMIFS(weapons!$D$2:$D$14,weapons!$A$2:$A$14,AA13)*$F13+SUMIFS(weapons!$E$2:$E$14,weapons!$A$2:$A$14,AA13)*$G13+SUMIFS(weapons!$F$2:$F$14,weapons!$A$2:$A$14,AA13)*$H13))/5.5+SUMIFS(sigs!$B:$B,sigs!$A:$A,$B13,sigs!$C:$C,AA13)/sigs!$F$1</f>
        <v>6.8586363636363634</v>
      </c>
      <c r="AA13" s="7" t="s">
        <v>50</v>
      </c>
      <c r="AB13" s="38">
        <f t="shared" si="2"/>
        <v>0.61876247504990023</v>
      </c>
      <c r="AC13" s="23">
        <f>(SUMIFS(sigs!$B:$B,sigs!$A:$A,$B13,sigs!$C:$C,Y13)+SUMIFS(sigs!$B:$B,sigs!$A:$A,$B13,sigs!$C:$C,AA13))/20</f>
        <v>6.95</v>
      </c>
    </row>
    <row r="14" spans="1:29" ht="12.75" customHeight="1">
      <c r="A14" s="32">
        <v>7</v>
      </c>
      <c r="B14" s="30" t="s">
        <v>15</v>
      </c>
      <c r="C14" s="2">
        <v>16</v>
      </c>
      <c r="D14" s="35">
        <v>5400</v>
      </c>
      <c r="E14" s="2">
        <v>4</v>
      </c>
      <c r="F14" s="2">
        <v>6</v>
      </c>
      <c r="G14" s="2">
        <v>4</v>
      </c>
      <c r="H14" s="2">
        <v>8</v>
      </c>
      <c r="I14" s="22">
        <f t="shared" si="0"/>
        <v>8.9375999999999998</v>
      </c>
      <c r="J14" s="13" t="s">
        <v>65</v>
      </c>
      <c r="K14" s="2" t="str">
        <f t="shared" si="3"/>
        <v>Spear</v>
      </c>
      <c r="L14" s="2" t="str">
        <f t="shared" si="3"/>
        <v/>
      </c>
      <c r="M14" s="2" t="str">
        <f t="shared" si="3"/>
        <v>Swd</v>
      </c>
      <c r="N14" s="2" t="str">
        <f t="shared" si="3"/>
        <v/>
      </c>
      <c r="O14" s="2" t="str">
        <f t="shared" si="3"/>
        <v/>
      </c>
      <c r="P14" s="2" t="str">
        <f t="shared" si="3"/>
        <v/>
      </c>
      <c r="Q14" s="2" t="str">
        <f t="shared" si="3"/>
        <v/>
      </c>
      <c r="R14" s="2" t="str">
        <f t="shared" si="3"/>
        <v/>
      </c>
      <c r="S14" s="2" t="str">
        <f t="shared" si="3"/>
        <v/>
      </c>
      <c r="T14" s="2" t="str">
        <f t="shared" si="3"/>
        <v/>
      </c>
      <c r="U14" s="2" t="str">
        <f t="shared" si="3"/>
        <v/>
      </c>
      <c r="V14" s="2" t="str">
        <f t="shared" si="3"/>
        <v/>
      </c>
      <c r="W14" s="2" t="str">
        <f t="shared" si="3"/>
        <v/>
      </c>
      <c r="X14" s="20">
        <f>(SUMIFS(weapons!$B$2:$B$14,weapons!$A$2:$A$14,Y14)*(SUMIFS(weapons!$C$2:$C$14,weapons!$A$2:$A$14,Y14)*$E14+SUMIFS(weapons!$D$2:$D$14,weapons!$A$2:$A$14,Y14)*$F14+SUMIFS(weapons!$E$2:$E$14,weapons!$A$2:$A$14,Y14)*$G14+SUMIFS(weapons!$F$2:$F$14,weapons!$A$2:$A$14,Y14)*$H14))/5.5+SUMIFS(sigs!$B:$B,sigs!$A:$A,$B14,sigs!$C:$C,Y14)/sigs!$F$1</f>
        <v>10.696363636363635</v>
      </c>
      <c r="Y14" s="7" t="s">
        <v>49</v>
      </c>
      <c r="Z14" s="20">
        <f>(SUMIFS(weapons!$B$2:$B$14,weapons!$A$2:$A$14,AA14)*(SUMIFS(weapons!$C$2:$C$14,weapons!$A$2:$A$14,AA14)*$E14+SUMIFS(weapons!$D$2:$D$14,weapons!$A$2:$A$14,AA14)*$F14+SUMIFS(weapons!$E$2:$E$14,weapons!$A$2:$A$14,AA14)*$G14+SUMIFS(weapons!$F$2:$F$14,weapons!$A$2:$A$14,AA14)*$H14))/5.5+SUMIFS(sigs!$B:$B,sigs!$A:$A,$B14,sigs!$C:$C,AA14)/sigs!$F$1</f>
        <v>6.2994545454545445</v>
      </c>
      <c r="AA14" s="7" t="s">
        <v>78</v>
      </c>
      <c r="AB14" s="38">
        <f t="shared" si="2"/>
        <v>0.62935267498956959</v>
      </c>
      <c r="AC14" s="21">
        <f>(SUMIFS(sigs!$B:$B,sigs!$A:$A,$B14,sigs!$C:$C,Y14)+SUMIFS(sigs!$B:$B,sigs!$A:$A,$B14,sigs!$C:$C,AA14))/20</f>
        <v>5.35</v>
      </c>
    </row>
    <row r="15" spans="1:29" ht="12.75" customHeight="1">
      <c r="A15" s="32">
        <v>5</v>
      </c>
      <c r="B15" s="30" t="s">
        <v>14</v>
      </c>
      <c r="C15" s="2">
        <v>16</v>
      </c>
      <c r="D15" s="35">
        <v>5400</v>
      </c>
      <c r="E15" s="2">
        <v>7</v>
      </c>
      <c r="F15" s="2">
        <v>3</v>
      </c>
      <c r="G15" s="2">
        <v>5</v>
      </c>
      <c r="H15" s="2">
        <v>7</v>
      </c>
      <c r="I15" s="22">
        <f t="shared" si="0"/>
        <v>8.8557818181818178</v>
      </c>
      <c r="J15" s="13" t="s">
        <v>65</v>
      </c>
      <c r="K15" s="2" t="str">
        <f t="shared" si="3"/>
        <v>Spear</v>
      </c>
      <c r="L15" s="2" t="str">
        <f t="shared" si="3"/>
        <v/>
      </c>
      <c r="M15" s="2" t="str">
        <f t="shared" si="3"/>
        <v/>
      </c>
      <c r="N15" s="2" t="str">
        <f t="shared" si="3"/>
        <v/>
      </c>
      <c r="O15" s="2" t="str">
        <f t="shared" si="3"/>
        <v/>
      </c>
      <c r="P15" s="2" t="str">
        <f t="shared" si="3"/>
        <v>Ham</v>
      </c>
      <c r="Q15" s="2" t="str">
        <f t="shared" si="3"/>
        <v/>
      </c>
      <c r="R15" s="2" t="str">
        <f t="shared" si="3"/>
        <v/>
      </c>
      <c r="S15" s="2" t="str">
        <f t="shared" si="3"/>
        <v/>
      </c>
      <c r="T15" s="2" t="str">
        <f t="shared" si="3"/>
        <v/>
      </c>
      <c r="U15" s="2" t="str">
        <f t="shared" si="3"/>
        <v/>
      </c>
      <c r="V15" s="2" t="str">
        <f t="shared" si="3"/>
        <v/>
      </c>
      <c r="W15" s="2" t="str">
        <f t="shared" si="3"/>
        <v/>
      </c>
      <c r="X15" s="20">
        <f>(SUMIFS(weapons!$B$2:$B$14,weapons!$A$2:$A$14,Y15)*(SUMIFS(weapons!$C$2:$C$14,weapons!$A$2:$A$14,Y15)*$E15+SUMIFS(weapons!$D$2:$D$14,weapons!$A$2:$A$14,Y15)*$F15+SUMIFS(weapons!$E$2:$E$14,weapons!$A$2:$A$14,Y15)*$G15+SUMIFS(weapons!$F$2:$F$14,weapons!$A$2:$A$14,Y15)*$H15))/5.5+SUMIFS(sigs!$B:$B,sigs!$A:$A,$B15,sigs!$C:$C,Y15)/sigs!$F$1</f>
        <v>9.7345454545454544</v>
      </c>
      <c r="Y15" s="7" t="s">
        <v>49</v>
      </c>
      <c r="Z15" s="20">
        <f>(SUMIFS(weapons!$B$2:$B$14,weapons!$A$2:$A$14,AA15)*(SUMIFS(weapons!$C$2:$C$14,weapons!$A$2:$A$14,AA15)*$E15+SUMIFS(weapons!$D$2:$D$14,weapons!$A$2:$A$14,AA15)*$F15+SUMIFS(weapons!$E$2:$E$14,weapons!$A$2:$A$14,AA15)*$G15+SUMIFS(weapons!$F$2:$F$14,weapons!$A$2:$A$14,AA15)*$H15))/5.5+SUMIFS(sigs!$B:$B,sigs!$A:$A,$B15,sigs!$C:$C,AA15)/sigs!$F$1</f>
        <v>7.5376363636363628</v>
      </c>
      <c r="AA15" s="7" t="s">
        <v>72</v>
      </c>
      <c r="AB15" s="38">
        <f t="shared" si="2"/>
        <v>0.5635967451603735</v>
      </c>
      <c r="AC15" s="28">
        <f>(SUMIFS(sigs!$B:$B,sigs!$A:$A,$B15,sigs!$C:$C,Y15)+SUMIFS(sigs!$B:$B,sigs!$A:$A,$B15,sigs!$C:$C,AA15))/20</f>
        <v>6.3</v>
      </c>
    </row>
    <row r="16" spans="1:29" ht="12.75" customHeight="1">
      <c r="A16" s="32">
        <v>17</v>
      </c>
      <c r="B16" s="30" t="s">
        <v>4</v>
      </c>
      <c r="C16" s="2">
        <v>16</v>
      </c>
      <c r="D16" s="35">
        <v>5400</v>
      </c>
      <c r="E16" s="2">
        <v>6</v>
      </c>
      <c r="F16" s="2">
        <v>4</v>
      </c>
      <c r="G16" s="2">
        <v>8</v>
      </c>
      <c r="H16" s="2">
        <v>4</v>
      </c>
      <c r="I16" s="22">
        <f t="shared" si="0"/>
        <v>8.7894181818181814</v>
      </c>
      <c r="J16" s="13" t="s">
        <v>65</v>
      </c>
      <c r="K16" s="2" t="str">
        <f t="shared" si="3"/>
        <v/>
      </c>
      <c r="L16" s="2" t="str">
        <f t="shared" si="3"/>
        <v>Axe</v>
      </c>
      <c r="M16" s="2" t="str">
        <f t="shared" si="3"/>
        <v/>
      </c>
      <c r="N16" s="2" t="str">
        <f t="shared" si="3"/>
        <v/>
      </c>
      <c r="O16" s="2" t="str">
        <f t="shared" si="3"/>
        <v/>
      </c>
      <c r="P16" s="2" t="str">
        <f t="shared" si="3"/>
        <v/>
      </c>
      <c r="Q16" s="2" t="str">
        <f t="shared" si="3"/>
        <v/>
      </c>
      <c r="R16" s="2" t="str">
        <f t="shared" si="3"/>
        <v/>
      </c>
      <c r="S16" s="2" t="str">
        <f t="shared" si="3"/>
        <v/>
      </c>
      <c r="T16" s="2" t="str">
        <f t="shared" si="3"/>
        <v>Guns</v>
      </c>
      <c r="U16" s="2" t="str">
        <f t="shared" si="3"/>
        <v/>
      </c>
      <c r="V16" s="2" t="str">
        <f t="shared" si="3"/>
        <v/>
      </c>
      <c r="W16" s="2" t="str">
        <f t="shared" si="3"/>
        <v/>
      </c>
      <c r="X16" s="20">
        <f>(SUMIFS(weapons!$B$2:$B$14,weapons!$A$2:$A$14,Y16)*(SUMIFS(weapons!$C$2:$C$14,weapons!$A$2:$A$14,Y16)*$E16+SUMIFS(weapons!$D$2:$D$14,weapons!$A$2:$A$14,Y16)*$F16+SUMIFS(weapons!$E$2:$E$14,weapons!$A$2:$A$14,Y16)*$G16+SUMIFS(weapons!$F$2:$F$14,weapons!$A$2:$A$14,Y16)*$H16))/5.5+SUMIFS(sigs!$B:$B,sigs!$A:$A,$B16,sigs!$C:$C,Y16)/sigs!$F$1</f>
        <v>11.200909090909091</v>
      </c>
      <c r="Y16" s="7" t="s">
        <v>51</v>
      </c>
      <c r="Z16" s="20">
        <f>(SUMIFS(weapons!$B$2:$B$14,weapons!$A$2:$A$14,AA16)*(SUMIFS(weapons!$C$2:$C$14,weapons!$A$2:$A$14,AA16)*$E16+SUMIFS(weapons!$D$2:$D$14,weapons!$A$2:$A$14,AA16)*$F16+SUMIFS(weapons!$E$2:$E$14,weapons!$A$2:$A$14,AA16)*$G16+SUMIFS(weapons!$F$2:$F$14,weapons!$A$2:$A$14,AA16)*$H16))/5.5+SUMIFS(sigs!$B:$B,sigs!$A:$A,$B16,sigs!$C:$C,AA16)/sigs!$F$1</f>
        <v>5.1721818181818175</v>
      </c>
      <c r="AA16" s="7" t="s">
        <v>73</v>
      </c>
      <c r="AB16" s="38">
        <f t="shared" si="2"/>
        <v>0.68410473948385375</v>
      </c>
      <c r="AC16" s="28">
        <f>(SUMIFS(sigs!$B:$B,sigs!$A:$A,$B16,sigs!$C:$C,Y16)+SUMIFS(sigs!$B:$B,sigs!$A:$A,$B16,sigs!$C:$C,AA16))/20</f>
        <v>6.25</v>
      </c>
    </row>
    <row r="17" spans="1:29" ht="12.75" customHeight="1">
      <c r="A17" s="32">
        <v>43</v>
      </c>
      <c r="B17" s="30" t="s">
        <v>11</v>
      </c>
      <c r="C17" s="2">
        <v>16</v>
      </c>
      <c r="D17" s="35">
        <v>5400</v>
      </c>
      <c r="E17" s="2">
        <v>6</v>
      </c>
      <c r="F17" s="2">
        <v>7</v>
      </c>
      <c r="G17" s="2">
        <v>4</v>
      </c>
      <c r="H17" s="2">
        <v>5</v>
      </c>
      <c r="I17" s="22">
        <f t="shared" si="0"/>
        <v>8.3994545454545442</v>
      </c>
      <c r="J17" s="13" t="s">
        <v>65</v>
      </c>
      <c r="K17" s="2" t="str">
        <f t="shared" si="3"/>
        <v>Spear</v>
      </c>
      <c r="L17" s="2" t="str">
        <f t="shared" si="3"/>
        <v/>
      </c>
      <c r="M17" s="2" t="str">
        <f t="shared" si="3"/>
        <v/>
      </c>
      <c r="N17" s="2" t="str">
        <f t="shared" si="3"/>
        <v/>
      </c>
      <c r="O17" s="2" t="str">
        <f t="shared" si="3"/>
        <v/>
      </c>
      <c r="P17" s="2" t="str">
        <f t="shared" si="3"/>
        <v/>
      </c>
      <c r="Q17" s="2" t="str">
        <f t="shared" si="3"/>
        <v/>
      </c>
      <c r="R17" s="2" t="str">
        <f t="shared" si="3"/>
        <v/>
      </c>
      <c r="S17" s="2" t="str">
        <f t="shared" si="3"/>
        <v>Orb</v>
      </c>
      <c r="T17" s="2" t="str">
        <f t="shared" si="3"/>
        <v/>
      </c>
      <c r="U17" s="2" t="str">
        <f t="shared" si="3"/>
        <v/>
      </c>
      <c r="V17" s="2" t="str">
        <f t="shared" si="3"/>
        <v/>
      </c>
      <c r="W17" s="2" t="str">
        <f t="shared" si="3"/>
        <v/>
      </c>
      <c r="X17" s="20">
        <f>(SUMIFS(weapons!$B$2:$B$14,weapons!$A$2:$A$14,Y17)*(SUMIFS(weapons!$C$2:$C$14,weapons!$A$2:$A$14,Y17)*$E17+SUMIFS(weapons!$D$2:$D$14,weapons!$A$2:$A$14,Y17)*$F17+SUMIFS(weapons!$E$2:$E$14,weapons!$A$2:$A$14,Y17)*$G17+SUMIFS(weapons!$F$2:$F$14,weapons!$A$2:$A$14,Y17)*$H17))/5.5+SUMIFS(sigs!$B:$B,sigs!$A:$A,$B17,sigs!$C:$C,Y17)/sigs!$F$1</f>
        <v>9.5954545454545439</v>
      </c>
      <c r="Y17" s="7" t="s">
        <v>49</v>
      </c>
      <c r="Z17" s="20">
        <f>(SUMIFS(weapons!$B$2:$B$14,weapons!$A$2:$A$14,AA17)*(SUMIFS(weapons!$C$2:$C$14,weapons!$A$2:$A$14,AA17)*$E17+SUMIFS(weapons!$D$2:$D$14,weapons!$A$2:$A$14,AA17)*$F17+SUMIFS(weapons!$E$2:$E$14,weapons!$A$2:$A$14,AA17)*$G17+SUMIFS(weapons!$F$2:$F$14,weapons!$A$2:$A$14,AA17)*$H17))/5.5+SUMIFS(sigs!$B:$B,sigs!$A:$A,$B17,sigs!$C:$C,AA17)/sigs!$F$1</f>
        <v>6.6054545454545455</v>
      </c>
      <c r="AA17" s="7" t="s">
        <v>52</v>
      </c>
      <c r="AB17" s="38">
        <f t="shared" si="2"/>
        <v>0.59227877223500358</v>
      </c>
      <c r="AC17" s="21">
        <f>(SUMIFS(sigs!$B:$B,sigs!$A:$A,$B17,sigs!$C:$C,Y17)+SUMIFS(sigs!$B:$B,sigs!$A:$A,$B17,sigs!$C:$C,AA17))/20</f>
        <v>4.95</v>
      </c>
    </row>
    <row r="18" spans="1:29" ht="12.75" customHeight="1">
      <c r="A18" s="32">
        <v>24</v>
      </c>
      <c r="B18" s="30" t="s">
        <v>21</v>
      </c>
      <c r="C18" s="2">
        <v>16</v>
      </c>
      <c r="D18" s="35">
        <v>5400</v>
      </c>
      <c r="E18" s="2">
        <v>6</v>
      </c>
      <c r="F18" s="2">
        <v>5</v>
      </c>
      <c r="G18" s="2">
        <v>7</v>
      </c>
      <c r="H18" s="2">
        <v>4</v>
      </c>
      <c r="I18" s="21">
        <f t="shared" si="0"/>
        <v>6.3197272727272722</v>
      </c>
      <c r="J18" s="34" t="s">
        <v>66</v>
      </c>
      <c r="K18" s="2" t="str">
        <f t="shared" si="3"/>
        <v/>
      </c>
      <c r="L18" s="2" t="str">
        <f t="shared" si="3"/>
        <v/>
      </c>
      <c r="M18" s="2" t="str">
        <f t="shared" si="3"/>
        <v/>
      </c>
      <c r="N18" s="2" t="str">
        <f t="shared" si="3"/>
        <v/>
      </c>
      <c r="O18" s="2" t="str">
        <f t="shared" si="3"/>
        <v>Fists</v>
      </c>
      <c r="P18" s="2" t="str">
        <f t="shared" si="3"/>
        <v>Ham</v>
      </c>
      <c r="Q18" s="2" t="str">
        <f t="shared" si="3"/>
        <v/>
      </c>
      <c r="R18" s="2" t="str">
        <f t="shared" si="3"/>
        <v/>
      </c>
      <c r="S18" s="2" t="str">
        <f t="shared" si="3"/>
        <v/>
      </c>
      <c r="T18" s="2" t="str">
        <f t="shared" si="3"/>
        <v/>
      </c>
      <c r="U18" s="2" t="str">
        <f t="shared" si="3"/>
        <v/>
      </c>
      <c r="V18" s="2" t="str">
        <f t="shared" si="3"/>
        <v/>
      </c>
      <c r="W18" s="2" t="str">
        <f t="shared" si="3"/>
        <v/>
      </c>
      <c r="X18" s="20">
        <f>(SUMIFS(weapons!$B$2:$B$14,weapons!$A$2:$A$14,Y18)*(SUMIFS(weapons!$C$2:$C$14,weapons!$A$2:$A$14,Y18)*$E18+SUMIFS(weapons!$D$2:$D$14,weapons!$A$2:$A$14,Y18)*$F18+SUMIFS(weapons!$E$2:$E$14,weapons!$A$2:$A$14,Y18)*$G18+SUMIFS(weapons!$F$2:$F$14,weapons!$A$2:$A$14,Y18)*$H18))/5.5+SUMIFS(sigs!$B:$B,sigs!$A:$A,$B18,sigs!$C:$C,Y18)/sigs!$F$1</f>
        <v>6.5597272727272724</v>
      </c>
      <c r="Y18" s="7" t="s">
        <v>74</v>
      </c>
      <c r="Z18" s="20">
        <f>(SUMIFS(weapons!$B$2:$B$14,weapons!$A$2:$A$14,AA18)*(SUMIFS(weapons!$C$2:$C$14,weapons!$A$2:$A$14,AA18)*$E18+SUMIFS(weapons!$D$2:$D$14,weapons!$A$2:$A$14,AA18)*$F18+SUMIFS(weapons!$E$2:$E$14,weapons!$A$2:$A$14,AA18)*$G18+SUMIFS(weapons!$F$2:$F$14,weapons!$A$2:$A$14,AA18)*$H18))/5.5+SUMIFS(sigs!$B:$B,sigs!$A:$A,$B18,sigs!$C:$C,AA18)/sigs!$F$1</f>
        <v>5.9597272727272728</v>
      </c>
      <c r="AA18" s="7" t="s">
        <v>72</v>
      </c>
      <c r="AB18" s="38">
        <f t="shared" si="2"/>
        <v>0.52396270531681599</v>
      </c>
      <c r="AC18" s="21">
        <f>(SUMIFS(sigs!$B:$B,sigs!$A:$A,$B18,sigs!$C:$C,Y18)+SUMIFS(sigs!$B:$B,sigs!$A:$A,$B18,sigs!$C:$C,AA18))/20</f>
        <v>5.0999999999999996</v>
      </c>
    </row>
    <row r="19" spans="1:29" ht="12.75" customHeight="1">
      <c r="A19" s="32">
        <v>46</v>
      </c>
      <c r="B19" s="30" t="s">
        <v>29</v>
      </c>
      <c r="C19" s="2">
        <v>16</v>
      </c>
      <c r="D19" s="35">
        <v>5400</v>
      </c>
      <c r="E19" s="2">
        <v>8</v>
      </c>
      <c r="F19" s="2">
        <v>4</v>
      </c>
      <c r="G19" s="2">
        <v>4</v>
      </c>
      <c r="H19" s="2">
        <v>6</v>
      </c>
      <c r="I19" s="21">
        <f t="shared" si="0"/>
        <v>6.2235999999999994</v>
      </c>
      <c r="J19" s="34" t="s">
        <v>66</v>
      </c>
      <c r="K19" s="2" t="str">
        <f t="shared" si="3"/>
        <v/>
      </c>
      <c r="L19" s="2" t="str">
        <f t="shared" si="3"/>
        <v/>
      </c>
      <c r="M19" s="2" t="str">
        <f t="shared" si="3"/>
        <v/>
      </c>
      <c r="N19" s="2" t="str">
        <f t="shared" si="3"/>
        <v/>
      </c>
      <c r="O19" s="2" t="str">
        <f t="shared" si="3"/>
        <v>Fists</v>
      </c>
      <c r="P19" s="2" t="str">
        <f t="shared" si="3"/>
        <v/>
      </c>
      <c r="Q19" s="2" t="str">
        <f t="shared" si="3"/>
        <v/>
      </c>
      <c r="R19" s="2" t="str">
        <f t="shared" si="3"/>
        <v/>
      </c>
      <c r="S19" s="2" t="str">
        <f t="shared" si="3"/>
        <v>Orb</v>
      </c>
      <c r="T19" s="2" t="str">
        <f t="shared" si="3"/>
        <v/>
      </c>
      <c r="U19" s="2" t="str">
        <f t="shared" si="3"/>
        <v/>
      </c>
      <c r="V19" s="2" t="str">
        <f t="shared" si="3"/>
        <v/>
      </c>
      <c r="W19" s="2" t="str">
        <f t="shared" si="3"/>
        <v/>
      </c>
      <c r="X19" s="20">
        <f>(SUMIFS(weapons!$B$2:$B$14,weapons!$A$2:$A$14,Y19)*(SUMIFS(weapons!$C$2:$C$14,weapons!$A$2:$A$14,Y19)*$E19+SUMIFS(weapons!$D$2:$D$14,weapons!$A$2:$A$14,Y19)*$F19+SUMIFS(weapons!$E$2:$E$14,weapons!$A$2:$A$14,Y19)*$G19+SUMIFS(weapons!$F$2:$F$14,weapons!$A$2:$A$14,Y19)*$H19))/5.5+SUMIFS(sigs!$B:$B,sigs!$A:$A,$B19,sigs!$C:$C,Y19)/sigs!$F$1</f>
        <v>8.0540000000000003</v>
      </c>
      <c r="Y19" s="7" t="s">
        <v>74</v>
      </c>
      <c r="Z19" s="20">
        <f>(SUMIFS(weapons!$B$2:$B$14,weapons!$A$2:$A$14,AA19)*(SUMIFS(weapons!$C$2:$C$14,weapons!$A$2:$A$14,AA19)*$E19+SUMIFS(weapons!$D$2:$D$14,weapons!$A$2:$A$14,AA19)*$F19+SUMIFS(weapons!$E$2:$E$14,weapons!$A$2:$A$14,AA19)*$G19+SUMIFS(weapons!$F$2:$F$14,weapons!$A$2:$A$14,AA19)*$H19))/5.5+SUMIFS(sigs!$B:$B,sigs!$A:$A,$B19,sigs!$C:$C,AA19)/sigs!$F$1</f>
        <v>3.4779999999999998</v>
      </c>
      <c r="AA19" s="7" t="s">
        <v>52</v>
      </c>
      <c r="AB19" s="38">
        <f t="shared" si="2"/>
        <v>0.69840443981963229</v>
      </c>
      <c r="AC19" s="21">
        <f>(SUMIFS(sigs!$B:$B,sigs!$A:$A,$B19,sigs!$C:$C,Y19)+SUMIFS(sigs!$B:$B,sigs!$A:$A,$B19,sigs!$C:$C,AA19))/20</f>
        <v>5.0999999999999996</v>
      </c>
    </row>
    <row r="20" spans="1:29" ht="12.75" customHeight="1">
      <c r="A20" s="32">
        <v>11</v>
      </c>
      <c r="B20" s="30" t="s">
        <v>0</v>
      </c>
      <c r="C20" s="2">
        <v>15</v>
      </c>
      <c r="D20" s="35">
        <v>3900</v>
      </c>
      <c r="E20" s="2">
        <v>6</v>
      </c>
      <c r="F20" s="2">
        <v>7</v>
      </c>
      <c r="G20" s="2">
        <v>3</v>
      </c>
      <c r="H20" s="2">
        <v>6</v>
      </c>
      <c r="I20" s="22">
        <f t="shared" si="0"/>
        <v>9.2009454545454545</v>
      </c>
      <c r="J20" s="13" t="s">
        <v>65</v>
      </c>
      <c r="K20" s="2" t="str">
        <f t="shared" si="3"/>
        <v>Spear</v>
      </c>
      <c r="L20" s="2" t="str">
        <f t="shared" si="3"/>
        <v/>
      </c>
      <c r="M20" s="2" t="str">
        <f t="shared" si="3"/>
        <v/>
      </c>
      <c r="N20" s="2" t="str">
        <f t="shared" si="3"/>
        <v/>
      </c>
      <c r="O20" s="2" t="str">
        <f t="shared" si="3"/>
        <v/>
      </c>
      <c r="P20" s="2" t="str">
        <f t="shared" si="3"/>
        <v/>
      </c>
      <c r="Q20" s="2" t="str">
        <f t="shared" si="3"/>
        <v/>
      </c>
      <c r="R20" s="2" t="str">
        <f t="shared" si="3"/>
        <v/>
      </c>
      <c r="S20" s="2" t="str">
        <f t="shared" si="3"/>
        <v/>
      </c>
      <c r="T20" s="2" t="str">
        <f t="shared" si="3"/>
        <v>Guns</v>
      </c>
      <c r="U20" s="2" t="str">
        <f t="shared" si="3"/>
        <v/>
      </c>
      <c r="V20" s="2" t="str">
        <f t="shared" si="3"/>
        <v/>
      </c>
      <c r="W20" s="2" t="str">
        <f t="shared" si="3"/>
        <v/>
      </c>
      <c r="X20" s="20">
        <f>(SUMIFS(weapons!$B$2:$B$14,weapons!$A$2:$A$14,Y20)*(SUMIFS(weapons!$C$2:$C$14,weapons!$A$2:$A$14,Y20)*$E20+SUMIFS(weapons!$D$2:$D$14,weapons!$A$2:$A$14,Y20)*$F20+SUMIFS(weapons!$E$2:$E$14,weapons!$A$2:$A$14,Y20)*$G20+SUMIFS(weapons!$F$2:$F$14,weapons!$A$2:$A$14,Y20)*$H20))/5.5+SUMIFS(sigs!$B:$B,sigs!$A:$A,$B20,sigs!$C:$C,Y20)/sigs!$F$1</f>
        <v>11.864545454545453</v>
      </c>
      <c r="Y20" s="7" t="s">
        <v>49</v>
      </c>
      <c r="Z20" s="20">
        <f>(SUMIFS(weapons!$B$2:$B$14,weapons!$A$2:$A$14,AA20)*(SUMIFS(weapons!$C$2:$C$14,weapons!$A$2:$A$14,AA20)*$E20+SUMIFS(weapons!$D$2:$D$14,weapons!$A$2:$A$14,AA20)*$F20+SUMIFS(weapons!$E$2:$E$14,weapons!$A$2:$A$14,AA20)*$G20+SUMIFS(weapons!$F$2:$F$14,weapons!$A$2:$A$14,AA20)*$H20))/5.5+SUMIFS(sigs!$B:$B,sigs!$A:$A,$B20,sigs!$C:$C,AA20)/sigs!$F$1</f>
        <v>5.2055454545454545</v>
      </c>
      <c r="AA20" s="7" t="s">
        <v>73</v>
      </c>
      <c r="AB20" s="38">
        <f t="shared" si="2"/>
        <v>0.69504875619770889</v>
      </c>
      <c r="AC20" s="28">
        <f>(SUMIFS(sigs!$B:$B,sigs!$A:$A,$B20,sigs!$C:$C,Y20)+SUMIFS(sigs!$B:$B,sigs!$A:$A,$B20,sigs!$C:$C,AA20))/20</f>
        <v>6</v>
      </c>
    </row>
    <row r="21" spans="1:29" ht="12.75" customHeight="1">
      <c r="A21" s="32">
        <v>41</v>
      </c>
      <c r="B21" s="30" t="s">
        <v>47</v>
      </c>
      <c r="C21" s="2">
        <v>15</v>
      </c>
      <c r="D21" s="35">
        <v>5400</v>
      </c>
      <c r="E21" s="2">
        <v>7</v>
      </c>
      <c r="F21" s="2">
        <v>4</v>
      </c>
      <c r="G21" s="2">
        <v>7</v>
      </c>
      <c r="H21" s="2">
        <v>4</v>
      </c>
      <c r="I21" s="21">
        <f t="shared" si="0"/>
        <v>8.0500000000000007</v>
      </c>
      <c r="J21" s="44" t="s">
        <v>109</v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>Fists</v>
      </c>
      <c r="P21" s="2" t="str">
        <f t="shared" si="3"/>
        <v/>
      </c>
      <c r="Q21" s="2" t="str">
        <f t="shared" si="3"/>
        <v>Bow</v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2" t="str">
        <f t="shared" si="3"/>
        <v/>
      </c>
      <c r="X21" s="20">
        <f>(SUMIFS(weapons!$B$2:$B$14,weapons!$A$2:$A$14,Y21)*(SUMIFS(weapons!$C$2:$C$14,weapons!$A$2:$A$14,Y21)*$E21+SUMIFS(weapons!$D$2:$D$14,weapons!$A$2:$A$14,Y21)*$F21+SUMIFS(weapons!$E$2:$E$14,weapons!$A$2:$A$14,Y21)*$G21+SUMIFS(weapons!$F$2:$F$14,weapons!$A$2:$A$14,Y21)*$H21))/5.5+SUMIFS(sigs!$B:$B,sigs!$A:$A,$B21,sigs!$C:$C,Y21)/sigs!$F$1</f>
        <v>8.35</v>
      </c>
      <c r="Y21" s="7" t="s">
        <v>74</v>
      </c>
      <c r="Z21" s="20">
        <f>(SUMIFS(weapons!$B$2:$B$14,weapons!$A$2:$A$14,AA21)*(SUMIFS(weapons!$C$2:$C$14,weapons!$A$2:$A$14,AA21)*$E21+SUMIFS(weapons!$D$2:$D$14,weapons!$A$2:$A$14,AA21)*$F21+SUMIFS(weapons!$E$2:$E$14,weapons!$A$2:$A$14,AA21)*$G21+SUMIFS(weapons!$F$2:$F$14,weapons!$A$2:$A$14,AA21)*$H21))/5.5+SUMIFS(sigs!$B:$B,sigs!$A:$A,$B21,sigs!$C:$C,AA21)/sigs!$F$1</f>
        <v>7.6</v>
      </c>
      <c r="AA21" s="7" t="s">
        <v>50</v>
      </c>
      <c r="AB21" s="38">
        <f t="shared" si="2"/>
        <v>0.52351097178683381</v>
      </c>
      <c r="AC21" s="36">
        <f>(SUMIFS(sigs!$B:$B,sigs!$A:$A,$B21,sigs!$C:$C,Y21)+SUMIFS(sigs!$B:$B,sigs!$A:$A,$B21,sigs!$C:$C,AA21))/20</f>
        <v>8.9499999999999993</v>
      </c>
    </row>
    <row r="22" spans="1:29" ht="12.75" customHeight="1">
      <c r="A22" s="32">
        <v>27</v>
      </c>
      <c r="B22" s="30" t="s">
        <v>30</v>
      </c>
      <c r="C22" s="2">
        <v>15</v>
      </c>
      <c r="D22" s="35">
        <v>5400</v>
      </c>
      <c r="E22" s="2">
        <v>5</v>
      </c>
      <c r="F22" s="2">
        <v>6</v>
      </c>
      <c r="G22" s="2">
        <v>6</v>
      </c>
      <c r="H22" s="2">
        <v>5</v>
      </c>
      <c r="I22" s="21">
        <f t="shared" si="0"/>
        <v>7.9318181818181817</v>
      </c>
      <c r="J22" s="44" t="s">
        <v>109</v>
      </c>
      <c r="K22" s="2" t="str">
        <f t="shared" ref="K22:W31" si="4">IF(COUNTIF($X22:$AA22,K$1)=0,"",K$1)</f>
        <v/>
      </c>
      <c r="L22" s="2" t="str">
        <f t="shared" si="4"/>
        <v>Axe</v>
      </c>
      <c r="M22" s="2" t="str">
        <f t="shared" si="4"/>
        <v/>
      </c>
      <c r="N22" s="2" t="str">
        <f t="shared" si="4"/>
        <v/>
      </c>
      <c r="O22" s="2" t="str">
        <f t="shared" si="4"/>
        <v/>
      </c>
      <c r="P22" s="2" t="str">
        <f t="shared" si="4"/>
        <v/>
      </c>
      <c r="Q22" s="2" t="str">
        <f t="shared" si="4"/>
        <v/>
      </c>
      <c r="R22" s="2" t="str">
        <f t="shared" si="4"/>
        <v/>
      </c>
      <c r="S22" s="2" t="str">
        <f t="shared" si="4"/>
        <v/>
      </c>
      <c r="T22" s="2" t="str">
        <f t="shared" si="4"/>
        <v/>
      </c>
      <c r="U22" s="2" t="str">
        <f t="shared" si="4"/>
        <v/>
      </c>
      <c r="V22" s="2" t="str">
        <f t="shared" si="4"/>
        <v>Katar</v>
      </c>
      <c r="W22" s="2" t="str">
        <f t="shared" si="4"/>
        <v/>
      </c>
      <c r="X22" s="20">
        <f>(SUMIFS(weapons!$B$2:$B$14,weapons!$A$2:$A$14,Y22)*(SUMIFS(weapons!$C$2:$C$14,weapons!$A$2:$A$14,Y22)*$E22+SUMIFS(weapons!$D$2:$D$14,weapons!$A$2:$A$14,Y22)*$F22+SUMIFS(weapons!$E$2:$E$14,weapons!$A$2:$A$14,Y22)*$G22+SUMIFS(weapons!$F$2:$F$14,weapons!$A$2:$A$14,Y22)*$H22))/5.5+SUMIFS(sigs!$B:$B,sigs!$A:$A,$B22,sigs!$C:$C,Y22)/sigs!$F$1</f>
        <v>8.6645454545454541</v>
      </c>
      <c r="Y22" s="7" t="s">
        <v>51</v>
      </c>
      <c r="Z22" s="20">
        <f>(SUMIFS(weapons!$B$2:$B$14,weapons!$A$2:$A$14,AA22)*(SUMIFS(weapons!$C$2:$C$14,weapons!$A$2:$A$14,AA22)*$E22+SUMIFS(weapons!$D$2:$D$14,weapons!$A$2:$A$14,AA22)*$F22+SUMIFS(weapons!$E$2:$E$14,weapons!$A$2:$A$14,AA22)*$G22+SUMIFS(weapons!$F$2:$F$14,weapons!$A$2:$A$14,AA22)*$H22))/5.5+SUMIFS(sigs!$B:$B,sigs!$A:$A,$B22,sigs!$C:$C,AA22)/sigs!$F$1</f>
        <v>6.8327272727272721</v>
      </c>
      <c r="AA22" s="7" t="s">
        <v>76</v>
      </c>
      <c r="AB22" s="38">
        <f t="shared" si="2"/>
        <v>0.55910130814806125</v>
      </c>
      <c r="AC22" s="28">
        <f>(SUMIFS(sigs!$B:$B,sigs!$A:$A,$B22,sigs!$C:$C,Y22)+SUMIFS(sigs!$B:$B,sigs!$A:$A,$B22,sigs!$C:$C,AA22))/20</f>
        <v>6.35</v>
      </c>
    </row>
    <row r="23" spans="1:29" ht="12.75" customHeight="1">
      <c r="A23" s="32">
        <v>48</v>
      </c>
      <c r="B23" s="30" t="s">
        <v>42</v>
      </c>
      <c r="C23" s="2">
        <v>15</v>
      </c>
      <c r="D23" s="35">
        <v>5400</v>
      </c>
      <c r="E23" s="2">
        <v>4</v>
      </c>
      <c r="F23" s="2">
        <v>8</v>
      </c>
      <c r="G23" s="2">
        <v>6</v>
      </c>
      <c r="H23" s="2">
        <v>4</v>
      </c>
      <c r="I23" s="21">
        <f t="shared" si="0"/>
        <v>7.8409090909090908</v>
      </c>
      <c r="J23" s="44" t="s">
        <v>109</v>
      </c>
      <c r="K23" s="2" t="str">
        <f t="shared" si="4"/>
        <v/>
      </c>
      <c r="L23" s="2" t="str">
        <f t="shared" si="4"/>
        <v>Axe</v>
      </c>
      <c r="M23" s="2" t="str">
        <f t="shared" si="4"/>
        <v/>
      </c>
      <c r="N23" s="2" t="str">
        <f t="shared" si="4"/>
        <v/>
      </c>
      <c r="O23" s="2" t="str">
        <f t="shared" si="4"/>
        <v/>
      </c>
      <c r="P23" s="2" t="str">
        <f t="shared" si="4"/>
        <v/>
      </c>
      <c r="Q23" s="2" t="str">
        <f t="shared" si="4"/>
        <v/>
      </c>
      <c r="R23" s="2" t="str">
        <f t="shared" si="4"/>
        <v/>
      </c>
      <c r="S23" s="2" t="str">
        <f t="shared" si="4"/>
        <v/>
      </c>
      <c r="T23" s="2" t="str">
        <f t="shared" si="4"/>
        <v/>
      </c>
      <c r="U23" s="2" t="str">
        <f t="shared" si="4"/>
        <v>Scy</v>
      </c>
      <c r="V23" s="2" t="str">
        <f t="shared" si="4"/>
        <v/>
      </c>
      <c r="W23" s="2" t="str">
        <f t="shared" si="4"/>
        <v/>
      </c>
      <c r="X23" s="20">
        <f>(SUMIFS(weapons!$B$2:$B$14,weapons!$A$2:$A$14,Y23)*(SUMIFS(weapons!$C$2:$C$14,weapons!$A$2:$A$14,Y23)*$E23+SUMIFS(weapons!$D$2:$D$14,weapons!$A$2:$A$14,Y23)*$F23+SUMIFS(weapons!$E$2:$E$14,weapons!$A$2:$A$14,Y23)*$G23+SUMIFS(weapons!$F$2:$F$14,weapons!$A$2:$A$14,Y23)*$H23))/5.5+SUMIFS(sigs!$B:$B,sigs!$A:$A,$B23,sigs!$C:$C,Y23)/sigs!$F$1</f>
        <v>10.957272727272727</v>
      </c>
      <c r="Y23" s="7" t="s">
        <v>51</v>
      </c>
      <c r="Z23" s="20">
        <f>(SUMIFS(weapons!$B$2:$B$14,weapons!$A$2:$A$14,AA23)*(SUMIFS(weapons!$C$2:$C$14,weapons!$A$2:$A$14,AA23)*$E23+SUMIFS(weapons!$D$2:$D$14,weapons!$A$2:$A$14,AA23)*$F23+SUMIFS(weapons!$E$2:$E$14,weapons!$A$2:$A$14,AA23)*$G23+SUMIFS(weapons!$F$2:$F$14,weapons!$A$2:$A$14,AA23)*$H23))/5.5+SUMIFS(sigs!$B:$B,sigs!$A:$A,$B23,sigs!$C:$C,AA23)/sigs!$F$1</f>
        <v>3.166363636363636</v>
      </c>
      <c r="AA23" s="7" t="s">
        <v>77</v>
      </c>
      <c r="AB23" s="38">
        <f t="shared" si="2"/>
        <v>0.77581101956745624</v>
      </c>
      <c r="AC23" s="21">
        <f>(SUMIFS(sigs!$B:$B,sigs!$A:$A,$B23,sigs!$C:$C,Y23)+SUMIFS(sigs!$B:$B,sigs!$A:$A,$B23,sigs!$C:$C,AA23))/20</f>
        <v>4.5999999999999996</v>
      </c>
    </row>
    <row r="24" spans="1:29" ht="12.75" customHeight="1">
      <c r="A24" s="32">
        <v>32</v>
      </c>
      <c r="B24" s="30" t="s">
        <v>46</v>
      </c>
      <c r="C24" s="2">
        <v>15</v>
      </c>
      <c r="D24" s="35">
        <v>5400</v>
      </c>
      <c r="E24" s="2">
        <v>4</v>
      </c>
      <c r="F24" s="2">
        <v>7</v>
      </c>
      <c r="G24" s="2">
        <v>4</v>
      </c>
      <c r="H24" s="2">
        <v>7</v>
      </c>
      <c r="I24" s="21">
        <f t="shared" si="0"/>
        <v>7.8100000000000005</v>
      </c>
      <c r="J24" s="44" t="s">
        <v>109</v>
      </c>
      <c r="K24" s="2" t="str">
        <f t="shared" si="4"/>
        <v/>
      </c>
      <c r="L24" s="2" t="str">
        <f t="shared" si="4"/>
        <v/>
      </c>
      <c r="M24" s="2" t="str">
        <f t="shared" si="4"/>
        <v/>
      </c>
      <c r="N24" s="2" t="str">
        <f t="shared" si="4"/>
        <v/>
      </c>
      <c r="O24" s="2" t="str">
        <f t="shared" si="4"/>
        <v/>
      </c>
      <c r="P24" s="2" t="str">
        <f t="shared" si="4"/>
        <v>Ham</v>
      </c>
      <c r="Q24" s="2" t="str">
        <f t="shared" si="4"/>
        <v>Bow</v>
      </c>
      <c r="R24" s="2" t="str">
        <f t="shared" si="4"/>
        <v/>
      </c>
      <c r="S24" s="2" t="str">
        <f t="shared" si="4"/>
        <v/>
      </c>
      <c r="T24" s="2" t="str">
        <f t="shared" si="4"/>
        <v/>
      </c>
      <c r="U24" s="2" t="str">
        <f t="shared" si="4"/>
        <v/>
      </c>
      <c r="V24" s="2" t="str">
        <f t="shared" si="4"/>
        <v/>
      </c>
      <c r="W24" s="2" t="str">
        <f t="shared" si="4"/>
        <v/>
      </c>
      <c r="X24" s="20">
        <f>(SUMIFS(weapons!$B$2:$B$14,weapons!$A$2:$A$14,Y24)*(SUMIFS(weapons!$C$2:$C$14,weapons!$A$2:$A$14,Y24)*$E24+SUMIFS(weapons!$D$2:$D$14,weapons!$A$2:$A$14,Y24)*$F24+SUMIFS(weapons!$E$2:$E$14,weapons!$A$2:$A$14,Y24)*$G24+SUMIFS(weapons!$F$2:$F$14,weapons!$A$2:$A$14,Y24)*$H24))/5.5+SUMIFS(sigs!$B:$B,sigs!$A:$A,$B24,sigs!$C:$C,Y24)/sigs!$F$1</f>
        <v>8.15</v>
      </c>
      <c r="Y24" s="7" t="s">
        <v>72</v>
      </c>
      <c r="Z24" s="20">
        <f>(SUMIFS(weapons!$B$2:$B$14,weapons!$A$2:$A$14,AA24)*(SUMIFS(weapons!$C$2:$C$14,weapons!$A$2:$A$14,AA24)*$E24+SUMIFS(weapons!$D$2:$D$14,weapons!$A$2:$A$14,AA24)*$F24+SUMIFS(weapons!$E$2:$E$14,weapons!$A$2:$A$14,AA24)*$G24+SUMIFS(weapons!$F$2:$F$14,weapons!$A$2:$A$14,AA24)*$H24))/5.5+SUMIFS(sigs!$B:$B,sigs!$A:$A,$B24,sigs!$C:$C,AA24)/sigs!$F$1</f>
        <v>7.3000000000000007</v>
      </c>
      <c r="AA24" s="7" t="s">
        <v>50</v>
      </c>
      <c r="AB24" s="38">
        <f t="shared" si="2"/>
        <v>0.52750809061488668</v>
      </c>
      <c r="AC24" s="36">
        <f>(SUMIFS(sigs!$B:$B,sigs!$A:$A,$B24,sigs!$C:$C,Y24)+SUMIFS(sigs!$B:$B,sigs!$A:$A,$B24,sigs!$C:$C,AA24))/20</f>
        <v>8.4499999999999993</v>
      </c>
    </row>
    <row r="25" spans="1:29" ht="12.75" customHeight="1">
      <c r="A25" s="32">
        <v>6</v>
      </c>
      <c r="B25" s="30" t="s">
        <v>26</v>
      </c>
      <c r="C25" s="2">
        <v>14</v>
      </c>
      <c r="D25" s="35">
        <v>2300</v>
      </c>
      <c r="E25" s="2">
        <v>7</v>
      </c>
      <c r="F25" s="2">
        <v>4</v>
      </c>
      <c r="G25" s="2">
        <v>8</v>
      </c>
      <c r="H25" s="2">
        <v>3</v>
      </c>
      <c r="I25" s="21">
        <f t="shared" si="0"/>
        <v>7.1516363636363653</v>
      </c>
      <c r="J25" s="14" t="s">
        <v>67</v>
      </c>
      <c r="K25" s="2" t="str">
        <f t="shared" si="4"/>
        <v>Spear</v>
      </c>
      <c r="L25" s="2" t="str">
        <f t="shared" si="4"/>
        <v/>
      </c>
      <c r="M25" s="2" t="str">
        <f t="shared" si="4"/>
        <v/>
      </c>
      <c r="N25" s="2" t="str">
        <f t="shared" si="4"/>
        <v/>
      </c>
      <c r="O25" s="2" t="str">
        <f t="shared" si="4"/>
        <v/>
      </c>
      <c r="P25" s="2" t="str">
        <f t="shared" si="4"/>
        <v/>
      </c>
      <c r="Q25" s="2" t="str">
        <f t="shared" si="4"/>
        <v/>
      </c>
      <c r="R25" s="2" t="str">
        <f t="shared" si="4"/>
        <v/>
      </c>
      <c r="S25" s="2" t="str">
        <f t="shared" si="4"/>
        <v/>
      </c>
      <c r="T25" s="2" t="str">
        <f t="shared" si="4"/>
        <v/>
      </c>
      <c r="U25" s="2" t="str">
        <f t="shared" si="4"/>
        <v/>
      </c>
      <c r="V25" s="2" t="str">
        <f t="shared" si="4"/>
        <v>Katar</v>
      </c>
      <c r="W25" s="2" t="str">
        <f t="shared" si="4"/>
        <v/>
      </c>
      <c r="X25" s="20">
        <f>(SUMIFS(weapons!$B$2:$B$14,weapons!$A$2:$A$14,Y25)*(SUMIFS(weapons!$C$2:$C$14,weapons!$A$2:$A$14,Y25)*$E25+SUMIFS(weapons!$D$2:$D$14,weapons!$A$2:$A$14,Y25)*$F25+SUMIFS(weapons!$E$2:$E$14,weapons!$A$2:$A$14,Y25)*$G25+SUMIFS(weapons!$F$2:$F$14,weapons!$A$2:$A$14,Y25)*$H25))/5.5+SUMIFS(sigs!$B:$B,sigs!$A:$A,$B25,sigs!$C:$C,Y25)/sigs!$F$1</f>
        <v>8.530909090909093</v>
      </c>
      <c r="Y25" s="7" t="s">
        <v>49</v>
      </c>
      <c r="Z25" s="20">
        <f>(SUMIFS(weapons!$B$2:$B$14,weapons!$A$2:$A$14,AA25)*(SUMIFS(weapons!$C$2:$C$14,weapons!$A$2:$A$14,AA25)*$E25+SUMIFS(weapons!$D$2:$D$14,weapons!$A$2:$A$14,AA25)*$F25+SUMIFS(weapons!$E$2:$E$14,weapons!$A$2:$A$14,AA25)*$G25+SUMIFS(weapons!$F$2:$F$14,weapons!$A$2:$A$14,AA25)*$H25))/5.5+SUMIFS(sigs!$B:$B,sigs!$A:$A,$B25,sigs!$C:$C,AA25)/sigs!$F$1</f>
        <v>5.082727272727273</v>
      </c>
      <c r="AA25" s="7" t="s">
        <v>76</v>
      </c>
      <c r="AB25" s="38">
        <f t="shared" si="2"/>
        <v>0.62664440734557592</v>
      </c>
      <c r="AC25" s="24">
        <f>(SUMIFS(sigs!$B:$B,sigs!$A:$A,$B25,sigs!$C:$C,Y25)+SUMIFS(sigs!$B:$B,sigs!$A:$A,$B25,sigs!$C:$C,AA25))/20</f>
        <v>3.45</v>
      </c>
    </row>
    <row r="26" spans="1:29" ht="12.75" customHeight="1">
      <c r="A26" s="32">
        <v>29</v>
      </c>
      <c r="B26" s="30" t="s">
        <v>24</v>
      </c>
      <c r="C26" s="2">
        <v>14</v>
      </c>
      <c r="D26" s="35">
        <v>5400</v>
      </c>
      <c r="E26" s="2">
        <v>7</v>
      </c>
      <c r="F26" s="2">
        <v>6</v>
      </c>
      <c r="G26" s="2">
        <v>4</v>
      </c>
      <c r="H26" s="2">
        <v>5</v>
      </c>
      <c r="I26" s="21">
        <f t="shared" si="0"/>
        <v>7.0901818181818177</v>
      </c>
      <c r="J26" s="14" t="s">
        <v>67</v>
      </c>
      <c r="K26" s="2" t="str">
        <f t="shared" si="4"/>
        <v>Spear</v>
      </c>
      <c r="L26" s="2" t="str">
        <f t="shared" si="4"/>
        <v/>
      </c>
      <c r="M26" s="2" t="str">
        <f t="shared" si="4"/>
        <v/>
      </c>
      <c r="N26" s="2" t="str">
        <f t="shared" si="4"/>
        <v/>
      </c>
      <c r="O26" s="2" t="str">
        <f t="shared" si="4"/>
        <v/>
      </c>
      <c r="P26" s="2" t="str">
        <f t="shared" si="4"/>
        <v/>
      </c>
      <c r="Q26" s="2" t="str">
        <f t="shared" si="4"/>
        <v/>
      </c>
      <c r="R26" s="2" t="str">
        <f t="shared" si="4"/>
        <v/>
      </c>
      <c r="S26" s="2" t="str">
        <f t="shared" si="4"/>
        <v/>
      </c>
      <c r="T26" s="2" t="str">
        <f t="shared" si="4"/>
        <v/>
      </c>
      <c r="U26" s="2" t="str">
        <f t="shared" si="4"/>
        <v>Scy</v>
      </c>
      <c r="V26" s="2" t="str">
        <f t="shared" si="4"/>
        <v/>
      </c>
      <c r="W26" s="2" t="str">
        <f t="shared" si="4"/>
        <v/>
      </c>
      <c r="X26" s="20">
        <f>(SUMIFS(weapons!$B$2:$B$14,weapons!$A$2:$A$14,Y26)*(SUMIFS(weapons!$C$2:$C$14,weapons!$A$2:$A$14,Y26)*$E26+SUMIFS(weapons!$D$2:$D$14,weapons!$A$2:$A$14,Y26)*$F26+SUMIFS(weapons!$E$2:$E$14,weapons!$A$2:$A$14,Y26)*$G26+SUMIFS(weapons!$F$2:$F$14,weapons!$A$2:$A$14,Y26)*$H26))/5.5+SUMIFS(sigs!$B:$B,sigs!$A:$A,$B26,sigs!$C:$C,Y26)/sigs!$F$1</f>
        <v>10.014545454545454</v>
      </c>
      <c r="Y26" s="7" t="s">
        <v>49</v>
      </c>
      <c r="Z26" s="20">
        <f>(SUMIFS(weapons!$B$2:$B$14,weapons!$A$2:$A$14,AA26)*(SUMIFS(weapons!$C$2:$C$14,weapons!$A$2:$A$14,AA26)*$E26+SUMIFS(weapons!$D$2:$D$14,weapons!$A$2:$A$14,AA26)*$F26+SUMIFS(weapons!$E$2:$E$14,weapons!$A$2:$A$14,AA26)*$G26+SUMIFS(weapons!$F$2:$F$14,weapons!$A$2:$A$14,AA26)*$H26))/5.5+SUMIFS(sigs!$B:$B,sigs!$A:$A,$B26,sigs!$C:$C,AA26)/sigs!$F$1</f>
        <v>2.7036363636363632</v>
      </c>
      <c r="AA26" s="7" t="s">
        <v>77</v>
      </c>
      <c r="AB26" s="38">
        <f t="shared" si="2"/>
        <v>0.78741958541815582</v>
      </c>
      <c r="AC26" s="27">
        <f>(SUMIFS(sigs!$B:$B,sigs!$A:$A,$B26,sigs!$C:$C,Y26)+SUMIFS(sigs!$B:$B,sigs!$A:$A,$B26,sigs!$C:$C,AA26))/20</f>
        <v>2.7</v>
      </c>
    </row>
    <row r="27" spans="1:29" ht="12.75" customHeight="1">
      <c r="A27" s="32">
        <v>47</v>
      </c>
      <c r="B27" s="30" t="s">
        <v>41</v>
      </c>
      <c r="C27" s="2">
        <v>14</v>
      </c>
      <c r="D27" s="35">
        <v>5400</v>
      </c>
      <c r="E27" s="2">
        <v>5</v>
      </c>
      <c r="F27" s="2">
        <v>4</v>
      </c>
      <c r="G27" s="2">
        <v>6</v>
      </c>
      <c r="H27" s="2">
        <v>7</v>
      </c>
      <c r="I27" s="21">
        <f t="shared" si="0"/>
        <v>6.941836363636364</v>
      </c>
      <c r="J27" s="14" t="s">
        <v>67</v>
      </c>
      <c r="K27" s="2" t="str">
        <f t="shared" si="4"/>
        <v/>
      </c>
      <c r="L27" s="2" t="str">
        <f t="shared" si="4"/>
        <v/>
      </c>
      <c r="M27" s="2" t="str">
        <f t="shared" si="4"/>
        <v/>
      </c>
      <c r="N27" s="2" t="str">
        <f t="shared" si="4"/>
        <v>Lance</v>
      </c>
      <c r="O27" s="2" t="str">
        <f t="shared" si="4"/>
        <v/>
      </c>
      <c r="P27" s="2" t="str">
        <f t="shared" si="4"/>
        <v/>
      </c>
      <c r="Q27" s="2" t="str">
        <f t="shared" si="4"/>
        <v>Bow</v>
      </c>
      <c r="R27" s="2" t="str">
        <f t="shared" si="4"/>
        <v/>
      </c>
      <c r="S27" s="2" t="str">
        <f t="shared" si="4"/>
        <v/>
      </c>
      <c r="T27" s="2" t="str">
        <f t="shared" si="4"/>
        <v/>
      </c>
      <c r="U27" s="2" t="str">
        <f t="shared" si="4"/>
        <v/>
      </c>
      <c r="V27" s="2" t="str">
        <f t="shared" si="4"/>
        <v/>
      </c>
      <c r="W27" s="2" t="str">
        <f t="shared" si="4"/>
        <v/>
      </c>
      <c r="X27" s="20">
        <f>(SUMIFS(weapons!$B$2:$B$14,weapons!$A$2:$A$14,Y27)*(SUMIFS(weapons!$C$2:$C$14,weapons!$A$2:$A$14,Y27)*$E27+SUMIFS(weapons!$D$2:$D$14,weapons!$A$2:$A$14,Y27)*$F27+SUMIFS(weapons!$E$2:$E$14,weapons!$A$2:$A$14,Y27)*$G27+SUMIFS(weapons!$F$2:$F$14,weapons!$A$2:$A$14,Y27)*$H27))/5.5+SUMIFS(sigs!$B:$B,sigs!$A:$A,$B27,sigs!$C:$C,Y27)/sigs!$F$1</f>
        <v>7.2135454545454554</v>
      </c>
      <c r="Y27" s="7" t="s">
        <v>48</v>
      </c>
      <c r="Z27" s="20">
        <f>(SUMIFS(weapons!$B$2:$B$14,weapons!$A$2:$A$14,AA27)*(SUMIFS(weapons!$C$2:$C$14,weapons!$A$2:$A$14,AA27)*$E27+SUMIFS(weapons!$D$2:$D$14,weapons!$A$2:$A$14,AA27)*$F27+SUMIFS(weapons!$E$2:$E$14,weapons!$A$2:$A$14,AA27)*$G27+SUMIFS(weapons!$F$2:$F$14,weapons!$A$2:$A$14,AA27)*$H27))/5.5+SUMIFS(sigs!$B:$B,sigs!$A:$A,$B27,sigs!$C:$C,AA27)/sigs!$F$1</f>
        <v>6.534272727272727</v>
      </c>
      <c r="AA27" s="7" t="s">
        <v>50</v>
      </c>
      <c r="AB27" s="38">
        <f t="shared" si="2"/>
        <v>0.52470474653829369</v>
      </c>
      <c r="AC27" s="23">
        <f>(SUMIFS(sigs!$B:$B,sigs!$A:$A,$B27,sigs!$C:$C,Y27)+SUMIFS(sigs!$B:$B,sigs!$A:$A,$B27,sigs!$C:$C,AA27))/20</f>
        <v>6.7</v>
      </c>
    </row>
    <row r="28" spans="1:29" ht="12.75" customHeight="1">
      <c r="A28" s="32">
        <v>35</v>
      </c>
      <c r="B28" s="30" t="s">
        <v>35</v>
      </c>
      <c r="C28" s="2">
        <v>14</v>
      </c>
      <c r="D28" s="35">
        <v>5400</v>
      </c>
      <c r="E28" s="2">
        <v>6</v>
      </c>
      <c r="F28" s="2">
        <v>4</v>
      </c>
      <c r="G28" s="2">
        <v>6</v>
      </c>
      <c r="H28" s="2">
        <v>6</v>
      </c>
      <c r="I28" s="21">
        <f t="shared" si="0"/>
        <v>6.3055636363636367</v>
      </c>
      <c r="J28" s="34" t="s">
        <v>66</v>
      </c>
      <c r="K28" s="2" t="str">
        <f t="shared" si="4"/>
        <v/>
      </c>
      <c r="L28" s="2" t="str">
        <f t="shared" si="4"/>
        <v/>
      </c>
      <c r="M28" s="2" t="str">
        <f t="shared" si="4"/>
        <v>Swd</v>
      </c>
      <c r="N28" s="2" t="str">
        <f t="shared" si="4"/>
        <v/>
      </c>
      <c r="O28" s="2" t="str">
        <f t="shared" si="4"/>
        <v/>
      </c>
      <c r="P28" s="2" t="str">
        <f t="shared" si="4"/>
        <v/>
      </c>
      <c r="Q28" s="2" t="str">
        <f t="shared" si="4"/>
        <v/>
      </c>
      <c r="R28" s="2" t="str">
        <f t="shared" si="4"/>
        <v>Cann</v>
      </c>
      <c r="S28" s="2" t="str">
        <f t="shared" si="4"/>
        <v/>
      </c>
      <c r="T28" s="2" t="str">
        <f t="shared" si="4"/>
        <v/>
      </c>
      <c r="U28" s="2" t="str">
        <f t="shared" si="4"/>
        <v/>
      </c>
      <c r="V28" s="2" t="str">
        <f t="shared" si="4"/>
        <v/>
      </c>
      <c r="W28" s="2" t="str">
        <f t="shared" si="4"/>
        <v/>
      </c>
      <c r="X28" s="20">
        <f>(SUMIFS(weapons!$B$2:$B$14,weapons!$A$2:$A$14,Y28)*(SUMIFS(weapons!$C$2:$C$14,weapons!$A$2:$A$14,Y28)*$E28+SUMIFS(weapons!$D$2:$D$14,weapons!$A$2:$A$14,Y28)*$F28+SUMIFS(weapons!$E$2:$E$14,weapons!$A$2:$A$14,Y28)*$G28+SUMIFS(weapons!$F$2:$F$14,weapons!$A$2:$A$14,Y28)*$H28))/5.5+SUMIFS(sigs!$B:$B,sigs!$A:$A,$B28,sigs!$C:$C,Y28)/sigs!$F$1</f>
        <v>6.7994545454545463</v>
      </c>
      <c r="Y28" s="7" t="s">
        <v>78</v>
      </c>
      <c r="Z28" s="20">
        <f>(SUMIFS(weapons!$B$2:$B$14,weapons!$A$2:$A$14,AA28)*(SUMIFS(weapons!$C$2:$C$14,weapons!$A$2:$A$14,AA28)*$E28+SUMIFS(weapons!$D$2:$D$14,weapons!$A$2:$A$14,AA28)*$F28+SUMIFS(weapons!$E$2:$E$14,weapons!$A$2:$A$14,AA28)*$G28+SUMIFS(weapons!$F$2:$F$14,weapons!$A$2:$A$14,AA28)*$H28))/5.5+SUMIFS(sigs!$B:$B,sigs!$A:$A,$B28,sigs!$C:$C,AA28)/sigs!$F$1</f>
        <v>5.5647272727272732</v>
      </c>
      <c r="AA28" s="7" t="s">
        <v>75</v>
      </c>
      <c r="AB28" s="38">
        <f t="shared" si="2"/>
        <v>0.54993162066379431</v>
      </c>
      <c r="AC28" s="21">
        <f>(SUMIFS(sigs!$B:$B,sigs!$A:$A,$B28,sigs!$C:$C,Y28)+SUMIFS(sigs!$B:$B,sigs!$A:$A,$B28,sigs!$C:$C,AA28))/20</f>
        <v>5.25</v>
      </c>
    </row>
    <row r="29" spans="1:29" ht="12.75" customHeight="1">
      <c r="A29" s="32">
        <v>45</v>
      </c>
      <c r="B29" s="30" t="s">
        <v>38</v>
      </c>
      <c r="C29" s="2">
        <v>14</v>
      </c>
      <c r="D29" s="35">
        <v>5400</v>
      </c>
      <c r="E29" s="2">
        <v>6</v>
      </c>
      <c r="F29" s="2">
        <v>4</v>
      </c>
      <c r="G29" s="2">
        <v>7</v>
      </c>
      <c r="H29" s="2">
        <v>5</v>
      </c>
      <c r="I29" s="21">
        <f t="shared" si="0"/>
        <v>6.2500909090909094</v>
      </c>
      <c r="J29" s="34" t="s">
        <v>66</v>
      </c>
      <c r="K29" s="2" t="str">
        <f t="shared" si="4"/>
        <v/>
      </c>
      <c r="L29" s="2" t="str">
        <f t="shared" si="4"/>
        <v/>
      </c>
      <c r="M29" s="2" t="str">
        <f t="shared" si="4"/>
        <v/>
      </c>
      <c r="N29" s="2" t="str">
        <f t="shared" si="4"/>
        <v/>
      </c>
      <c r="O29" s="2" t="str">
        <f t="shared" si="4"/>
        <v/>
      </c>
      <c r="P29" s="2" t="str">
        <f t="shared" si="4"/>
        <v>Ham</v>
      </c>
      <c r="Q29" s="2" t="str">
        <f t="shared" si="4"/>
        <v/>
      </c>
      <c r="R29" s="2" t="str">
        <f t="shared" si="4"/>
        <v/>
      </c>
      <c r="S29" s="2" t="str">
        <f t="shared" si="4"/>
        <v>Orb</v>
      </c>
      <c r="T29" s="2" t="str">
        <f t="shared" si="4"/>
        <v/>
      </c>
      <c r="U29" s="2" t="str">
        <f t="shared" si="4"/>
        <v/>
      </c>
      <c r="V29" s="2" t="str">
        <f t="shared" si="4"/>
        <v/>
      </c>
      <c r="W29" s="2" t="str">
        <f t="shared" si="4"/>
        <v/>
      </c>
      <c r="X29" s="20">
        <f>(SUMIFS(weapons!$B$2:$B$14,weapons!$A$2:$A$14,Y29)*(SUMIFS(weapons!$C$2:$C$14,weapons!$A$2:$A$14,Y29)*$E29+SUMIFS(weapons!$D$2:$D$14,weapons!$A$2:$A$14,Y29)*$F29+SUMIFS(weapons!$E$2:$E$14,weapons!$A$2:$A$14,Y29)*$G29+SUMIFS(weapons!$F$2:$F$14,weapons!$A$2:$A$14,Y29)*$H29))/5.5+SUMIFS(sigs!$B:$B,sigs!$A:$A,$B29,sigs!$C:$C,Y29)/sigs!$F$1</f>
        <v>6.2168181818181818</v>
      </c>
      <c r="Y29" s="7" t="s">
        <v>72</v>
      </c>
      <c r="Z29" s="20">
        <f>(SUMIFS(weapons!$B$2:$B$14,weapons!$A$2:$A$14,AA29)*(SUMIFS(weapons!$C$2:$C$14,weapons!$A$2:$A$14,AA29)*$E29+SUMIFS(weapons!$D$2:$D$14,weapons!$A$2:$A$14,AA29)*$F29+SUMIFS(weapons!$E$2:$E$14,weapons!$A$2:$A$14,AA29)*$G29+SUMIFS(weapons!$F$2:$F$14,weapons!$A$2:$A$14,AA29)*$H29))/5.5+SUMIFS(sigs!$B:$B,sigs!$A:$A,$B29,sigs!$C:$C,AA29)/sigs!$F$1</f>
        <v>6.2722727272727283</v>
      </c>
      <c r="AA29" s="7" t="s">
        <v>52</v>
      </c>
      <c r="AB29" s="38">
        <f t="shared" si="2"/>
        <v>0.5022201193769108</v>
      </c>
      <c r="AC29" s="28">
        <f>(SUMIFS(sigs!$B:$B,sigs!$A:$A,$B29,sigs!$C:$C,Y29)+SUMIFS(sigs!$B:$B,sigs!$A:$A,$B29,sigs!$C:$C,AA29))/20</f>
        <v>5.85</v>
      </c>
    </row>
    <row r="30" spans="1:29" ht="12.75" customHeight="1">
      <c r="A30" s="32">
        <v>19</v>
      </c>
      <c r="B30" s="30" t="s">
        <v>3</v>
      </c>
      <c r="C30" s="2">
        <v>14</v>
      </c>
      <c r="D30" s="35">
        <v>5400</v>
      </c>
      <c r="E30" s="2">
        <v>7</v>
      </c>
      <c r="F30" s="2">
        <v>5</v>
      </c>
      <c r="G30" s="2">
        <v>6</v>
      </c>
      <c r="H30" s="2">
        <v>4</v>
      </c>
      <c r="I30" s="21">
        <f t="shared" si="0"/>
        <v>6.1403636363636362</v>
      </c>
      <c r="J30" s="34" t="s">
        <v>66</v>
      </c>
      <c r="K30" s="2" t="str">
        <f t="shared" si="4"/>
        <v/>
      </c>
      <c r="L30" s="2" t="str">
        <f t="shared" si="4"/>
        <v>Axe</v>
      </c>
      <c r="M30" s="2" t="str">
        <f t="shared" si="4"/>
        <v/>
      </c>
      <c r="N30" s="2" t="str">
        <f t="shared" si="4"/>
        <v/>
      </c>
      <c r="O30" s="2" t="str">
        <f t="shared" si="4"/>
        <v/>
      </c>
      <c r="P30" s="2" t="str">
        <f t="shared" si="4"/>
        <v/>
      </c>
      <c r="Q30" s="2" t="str">
        <f t="shared" si="4"/>
        <v>Bow</v>
      </c>
      <c r="R30" s="2" t="str">
        <f t="shared" si="4"/>
        <v/>
      </c>
      <c r="S30" s="2" t="str">
        <f t="shared" si="4"/>
        <v/>
      </c>
      <c r="T30" s="2" t="str">
        <f t="shared" si="4"/>
        <v/>
      </c>
      <c r="U30" s="2" t="str">
        <f t="shared" si="4"/>
        <v/>
      </c>
      <c r="V30" s="2" t="str">
        <f t="shared" si="4"/>
        <v/>
      </c>
      <c r="W30" s="2" t="str">
        <f t="shared" si="4"/>
        <v/>
      </c>
      <c r="X30" s="20">
        <f>(SUMIFS(weapons!$B$2:$B$14,weapons!$A$2:$A$14,Y30)*(SUMIFS(weapons!$C$2:$C$14,weapons!$A$2:$A$14,Y30)*$E30+SUMIFS(weapons!$D$2:$D$14,weapons!$A$2:$A$14,Y30)*$F30+SUMIFS(weapons!$E$2:$E$14,weapons!$A$2:$A$14,Y30)*$G30+SUMIFS(weapons!$F$2:$F$14,weapons!$A$2:$A$14,Y30)*$H30))/5.5+SUMIFS(sigs!$B:$B,sigs!$A:$A,$B30,sigs!$C:$C,Y30)/sigs!$F$1</f>
        <v>7.9136363636363631</v>
      </c>
      <c r="Y30" s="7" t="s">
        <v>51</v>
      </c>
      <c r="Z30" s="20">
        <f>(SUMIFS(weapons!$B$2:$B$14,weapons!$A$2:$A$14,AA30)*(SUMIFS(weapons!$C$2:$C$14,weapons!$A$2:$A$14,AA30)*$E30+SUMIFS(weapons!$D$2:$D$14,weapons!$A$2:$A$14,AA30)*$F30+SUMIFS(weapons!$E$2:$E$14,weapons!$A$2:$A$14,AA30)*$G30+SUMIFS(weapons!$F$2:$F$14,weapons!$A$2:$A$14,AA30)*$H30))/5.5+SUMIFS(sigs!$B:$B,sigs!$A:$A,$B30,sigs!$C:$C,AA30)/sigs!$F$1</f>
        <v>3.4804545454545459</v>
      </c>
      <c r="AA30" s="7" t="s">
        <v>50</v>
      </c>
      <c r="AB30" s="38">
        <f t="shared" si="2"/>
        <v>0.69453863645430236</v>
      </c>
      <c r="AC30" s="25">
        <f>(SUMIFS(sigs!$B:$B,sigs!$A:$A,$B30,sigs!$C:$C,Y30)+SUMIFS(sigs!$B:$B,sigs!$A:$A,$B30,sigs!$C:$C,AA30))/20</f>
        <v>0.95</v>
      </c>
    </row>
    <row r="31" spans="1:29" ht="12.75" customHeight="1">
      <c r="A31" s="32">
        <v>49</v>
      </c>
      <c r="B31" s="30" t="s">
        <v>61</v>
      </c>
      <c r="C31" s="2">
        <v>14</v>
      </c>
      <c r="D31" s="35">
        <v>5400</v>
      </c>
      <c r="E31" s="2">
        <v>5</v>
      </c>
      <c r="F31" s="2">
        <v>8</v>
      </c>
      <c r="G31" s="2">
        <v>4</v>
      </c>
      <c r="H31" s="2">
        <v>5</v>
      </c>
      <c r="I31" s="26">
        <f t="shared" si="0"/>
        <v>5.3019454545454536</v>
      </c>
      <c r="J31" s="40" t="s">
        <v>108</v>
      </c>
      <c r="K31" s="2" t="str">
        <f t="shared" si="4"/>
        <v/>
      </c>
      <c r="L31" s="2" t="str">
        <f t="shared" si="4"/>
        <v/>
      </c>
      <c r="M31" s="2" t="str">
        <f t="shared" si="4"/>
        <v/>
      </c>
      <c r="N31" s="2" t="str">
        <f t="shared" si="4"/>
        <v/>
      </c>
      <c r="O31" s="2" t="str">
        <f t="shared" si="4"/>
        <v>Fists</v>
      </c>
      <c r="P31" s="2" t="str">
        <f t="shared" si="4"/>
        <v/>
      </c>
      <c r="Q31" s="2" t="str">
        <f t="shared" si="4"/>
        <v/>
      </c>
      <c r="R31" s="2" t="str">
        <f t="shared" si="4"/>
        <v>Cann</v>
      </c>
      <c r="S31" s="2" t="str">
        <f t="shared" si="4"/>
        <v/>
      </c>
      <c r="T31" s="2" t="str">
        <f t="shared" si="4"/>
        <v/>
      </c>
      <c r="U31" s="2" t="str">
        <f t="shared" si="4"/>
        <v/>
      </c>
      <c r="V31" s="2" t="str">
        <f t="shared" si="4"/>
        <v/>
      </c>
      <c r="W31" s="2" t="str">
        <f t="shared" si="4"/>
        <v/>
      </c>
      <c r="X31" s="20">
        <f>(SUMIFS(weapons!$B$2:$B$14,weapons!$A$2:$A$14,Y31)*(SUMIFS(weapons!$C$2:$C$14,weapons!$A$2:$A$14,Y31)*$E31+SUMIFS(weapons!$D$2:$D$14,weapons!$A$2:$A$14,Y31)*$F31+SUMIFS(weapons!$E$2:$E$14,weapons!$A$2:$A$14,Y31)*$G31+SUMIFS(weapons!$F$2:$F$14,weapons!$A$2:$A$14,Y31)*$H31))/5.5+SUMIFS(sigs!$B:$B,sigs!$A:$A,$B31,sigs!$C:$C,Y31)/sigs!$F$1</f>
        <v>6.3260909090909081</v>
      </c>
      <c r="Y31" s="7" t="s">
        <v>74</v>
      </c>
      <c r="Z31" s="20">
        <f>(SUMIFS(weapons!$B$2:$B$14,weapons!$A$2:$A$14,AA31)*(SUMIFS(weapons!$C$2:$C$14,weapons!$A$2:$A$14,AA31)*$E31+SUMIFS(weapons!$D$2:$D$14,weapons!$A$2:$A$14,AA31)*$F31+SUMIFS(weapons!$E$2:$E$14,weapons!$A$2:$A$14,AA31)*$G31+SUMIFS(weapons!$F$2:$F$14,weapons!$A$2:$A$14,AA31)*$H31))/5.5+SUMIFS(sigs!$B:$B,sigs!$A:$A,$B31,sigs!$C:$C,AA31)/sigs!$F$1</f>
        <v>3.7657272727272724</v>
      </c>
      <c r="AA31" s="7" t="s">
        <v>75</v>
      </c>
      <c r="AB31" s="38">
        <f t="shared" si="2"/>
        <v>0.62685343662733084</v>
      </c>
      <c r="AC31" s="27">
        <f>(SUMIFS(sigs!$B:$B,sigs!$A:$A,$B31,sigs!$C:$C,Y31)+SUMIFS(sigs!$B:$B,sigs!$A:$A,$B31,sigs!$C:$C,AA31))/20</f>
        <v>2.85</v>
      </c>
    </row>
    <row r="32" spans="1:29" ht="12.75" customHeight="1">
      <c r="A32" s="32">
        <v>33</v>
      </c>
      <c r="B32" s="30" t="s">
        <v>1</v>
      </c>
      <c r="C32" s="2">
        <v>14</v>
      </c>
      <c r="D32" s="35">
        <v>5400</v>
      </c>
      <c r="E32" s="2">
        <v>5</v>
      </c>
      <c r="F32" s="2">
        <v>5</v>
      </c>
      <c r="G32" s="2">
        <v>4</v>
      </c>
      <c r="H32" s="2">
        <v>8</v>
      </c>
      <c r="I32" s="26">
        <f t="shared" si="0"/>
        <v>5.1374363636363629</v>
      </c>
      <c r="J32" s="40" t="s">
        <v>108</v>
      </c>
      <c r="K32" s="2" t="str">
        <f t="shared" ref="K32:W41" si="5">IF(COUNTIF($X32:$AA32,K$1)=0,"",K$1)</f>
        <v/>
      </c>
      <c r="L32" s="2" t="str">
        <f t="shared" si="5"/>
        <v/>
      </c>
      <c r="M32" s="2" t="str">
        <f t="shared" si="5"/>
        <v/>
      </c>
      <c r="N32" s="2" t="str">
        <f t="shared" si="5"/>
        <v>Lance</v>
      </c>
      <c r="O32" s="2" t="str">
        <f t="shared" si="5"/>
        <v/>
      </c>
      <c r="P32" s="2" t="str">
        <f t="shared" si="5"/>
        <v/>
      </c>
      <c r="Q32" s="2" t="str">
        <f t="shared" si="5"/>
        <v/>
      </c>
      <c r="R32" s="2" t="str">
        <f t="shared" si="5"/>
        <v/>
      </c>
      <c r="S32" s="2" t="str">
        <f t="shared" si="5"/>
        <v/>
      </c>
      <c r="T32" s="2" t="str">
        <f t="shared" si="5"/>
        <v/>
      </c>
      <c r="U32" s="2" t="str">
        <f t="shared" si="5"/>
        <v>Scy</v>
      </c>
      <c r="V32" s="2" t="str">
        <f t="shared" si="5"/>
        <v/>
      </c>
      <c r="W32" s="2" t="str">
        <f t="shared" si="5"/>
        <v/>
      </c>
      <c r="X32" s="20">
        <f>(SUMIFS(weapons!$B$2:$B$14,weapons!$A$2:$A$14,Y32)*(SUMIFS(weapons!$C$2:$C$14,weapons!$A$2:$A$14,Y32)*$E32+SUMIFS(weapons!$D$2:$D$14,weapons!$A$2:$A$14,Y32)*$F32+SUMIFS(weapons!$E$2:$E$14,weapons!$A$2:$A$14,Y32)*$G32+SUMIFS(weapons!$F$2:$F$14,weapons!$A$2:$A$14,Y32)*$H32))/5.5+SUMIFS(sigs!$B:$B,sigs!$A:$A,$B32,sigs!$C:$C,Y32)/sigs!$F$1</f>
        <v>6.1848181818181818</v>
      </c>
      <c r="Y32" s="7" t="s">
        <v>48</v>
      </c>
      <c r="Z32" s="20">
        <f>(SUMIFS(weapons!$B$2:$B$14,weapons!$A$2:$A$14,AA32)*(SUMIFS(weapons!$C$2:$C$14,weapons!$A$2:$A$14,AA32)*$E32+SUMIFS(weapons!$D$2:$D$14,weapons!$A$2:$A$14,AA32)*$F32+SUMIFS(weapons!$E$2:$E$14,weapons!$A$2:$A$14,AA32)*$G32+SUMIFS(weapons!$F$2:$F$14,weapons!$A$2:$A$14,AA32)*$H32))/5.5+SUMIFS(sigs!$B:$B,sigs!$A:$A,$B32,sigs!$C:$C,AA32)/sigs!$F$1</f>
        <v>3.5663636363636364</v>
      </c>
      <c r="AA32" s="7" t="s">
        <v>77</v>
      </c>
      <c r="AB32" s="38">
        <f t="shared" si="2"/>
        <v>0.63426344592263872</v>
      </c>
      <c r="AC32" s="24">
        <f>(SUMIFS(sigs!$B:$B,sigs!$A:$A,$B32,sigs!$C:$C,Y32)+SUMIFS(sigs!$B:$B,sigs!$A:$A,$B32,sigs!$C:$C,AA32))/20</f>
        <v>4.05</v>
      </c>
    </row>
    <row r="33" spans="1:29" ht="12.75" customHeight="1">
      <c r="A33" s="32">
        <v>16</v>
      </c>
      <c r="B33" s="30" t="s">
        <v>2</v>
      </c>
      <c r="C33" s="2">
        <v>13</v>
      </c>
      <c r="D33" s="35">
        <v>5400</v>
      </c>
      <c r="E33" s="2">
        <v>4</v>
      </c>
      <c r="F33" s="2">
        <v>7</v>
      </c>
      <c r="G33" s="2">
        <v>5</v>
      </c>
      <c r="H33" s="2">
        <v>6</v>
      </c>
      <c r="I33" s="21">
        <f t="shared" si="0"/>
        <v>7.0818727272727262</v>
      </c>
      <c r="J33" s="14" t="s">
        <v>67</v>
      </c>
      <c r="K33" s="2" t="str">
        <f t="shared" si="5"/>
        <v/>
      </c>
      <c r="L33" s="2" t="str">
        <f t="shared" si="5"/>
        <v/>
      </c>
      <c r="M33" s="2" t="str">
        <f t="shared" si="5"/>
        <v>Swd</v>
      </c>
      <c r="N33" s="2" t="str">
        <f t="shared" si="5"/>
        <v/>
      </c>
      <c r="O33" s="2" t="str">
        <f t="shared" si="5"/>
        <v/>
      </c>
      <c r="P33" s="2" t="str">
        <f t="shared" si="5"/>
        <v/>
      </c>
      <c r="Q33" s="2" t="str">
        <f t="shared" si="5"/>
        <v/>
      </c>
      <c r="R33" s="2" t="str">
        <f t="shared" si="5"/>
        <v/>
      </c>
      <c r="S33" s="2" t="str">
        <f t="shared" si="5"/>
        <v/>
      </c>
      <c r="T33" s="2" t="str">
        <f t="shared" si="5"/>
        <v/>
      </c>
      <c r="U33" s="2" t="str">
        <f t="shared" si="5"/>
        <v/>
      </c>
      <c r="V33" s="2" t="str">
        <f t="shared" si="5"/>
        <v>Katar</v>
      </c>
      <c r="W33" s="2" t="str">
        <f t="shared" si="5"/>
        <v/>
      </c>
      <c r="X33" s="20">
        <f>(SUMIFS(weapons!$B$2:$B$14,weapons!$A$2:$A$14,Y33)*(SUMIFS(weapons!$C$2:$C$14,weapons!$A$2:$A$14,Y33)*$E33+SUMIFS(weapons!$D$2:$D$14,weapons!$A$2:$A$14,Y33)*$F33+SUMIFS(weapons!$E$2:$E$14,weapons!$A$2:$A$14,Y33)*$G33+SUMIFS(weapons!$F$2:$F$14,weapons!$A$2:$A$14,Y33)*$H33))/5.5+SUMIFS(sigs!$B:$B,sigs!$A:$A,$B33,sigs!$C:$C,Y33)/sigs!$F$1</f>
        <v>7.9146363636363635</v>
      </c>
      <c r="Y33" s="7" t="s">
        <v>78</v>
      </c>
      <c r="Z33" s="20">
        <f>(SUMIFS(weapons!$B$2:$B$14,weapons!$A$2:$A$14,AA33)*(SUMIFS(weapons!$C$2:$C$14,weapons!$A$2:$A$14,AA33)*$E33+SUMIFS(weapons!$D$2:$D$14,weapons!$A$2:$A$14,AA33)*$F33+SUMIFS(weapons!$E$2:$E$14,weapons!$A$2:$A$14,AA33)*$G33+SUMIFS(weapons!$F$2:$F$14,weapons!$A$2:$A$14,AA33)*$H33))/5.5+SUMIFS(sigs!$B:$B,sigs!$A:$A,$B33,sigs!$C:$C,AA33)/sigs!$F$1</f>
        <v>5.8327272727272721</v>
      </c>
      <c r="AA33" s="7" t="s">
        <v>76</v>
      </c>
      <c r="AB33" s="38">
        <f t="shared" si="2"/>
        <v>0.57572030339701497</v>
      </c>
      <c r="AC33" s="22">
        <f>(SUMIFS(sigs!$B:$B,sigs!$A:$A,$B33,sigs!$C:$C,Y33)+SUMIFS(sigs!$B:$B,sigs!$A:$A,$B33,sigs!$C:$C,AA33))/20</f>
        <v>7.7</v>
      </c>
    </row>
    <row r="34" spans="1:29" ht="12.75" customHeight="1">
      <c r="A34" s="32">
        <v>40</v>
      </c>
      <c r="B34" s="30" t="s">
        <v>22</v>
      </c>
      <c r="C34" s="2">
        <v>13</v>
      </c>
      <c r="D34" s="35">
        <v>5400</v>
      </c>
      <c r="E34" s="2">
        <v>3</v>
      </c>
      <c r="F34" s="2">
        <v>8</v>
      </c>
      <c r="G34" s="2">
        <v>4</v>
      </c>
      <c r="H34" s="2">
        <v>7</v>
      </c>
      <c r="I34" s="21">
        <f t="shared" ref="I34:I51" si="6">0.6*MAX(X34:AA34)+0.4*MIN(X34:AA34)</f>
        <v>6.6659818181818178</v>
      </c>
      <c r="J34" s="14" t="s">
        <v>67</v>
      </c>
      <c r="K34" s="2" t="str">
        <f t="shared" si="5"/>
        <v/>
      </c>
      <c r="L34" s="2" t="str">
        <f t="shared" si="5"/>
        <v/>
      </c>
      <c r="M34" s="2" t="str">
        <f t="shared" si="5"/>
        <v/>
      </c>
      <c r="N34" s="2" t="str">
        <f t="shared" si="5"/>
        <v/>
      </c>
      <c r="O34" s="2" t="str">
        <f t="shared" si="5"/>
        <v/>
      </c>
      <c r="P34" s="2" t="str">
        <f t="shared" si="5"/>
        <v/>
      </c>
      <c r="Q34" s="2" t="str">
        <f t="shared" si="5"/>
        <v/>
      </c>
      <c r="R34" s="2" t="str">
        <f t="shared" si="5"/>
        <v>Cann</v>
      </c>
      <c r="S34" s="2" t="str">
        <f t="shared" si="5"/>
        <v/>
      </c>
      <c r="T34" s="2" t="str">
        <f t="shared" si="5"/>
        <v/>
      </c>
      <c r="U34" s="2" t="str">
        <f t="shared" si="5"/>
        <v/>
      </c>
      <c r="V34" s="2" t="str">
        <f t="shared" si="5"/>
        <v>Katar</v>
      </c>
      <c r="W34" s="2" t="str">
        <f t="shared" si="5"/>
        <v/>
      </c>
      <c r="X34" s="20">
        <f>(SUMIFS(weapons!$B$2:$B$14,weapons!$A$2:$A$14,Y34)*(SUMIFS(weapons!$C$2:$C$14,weapons!$A$2:$A$14,Y34)*$E34+SUMIFS(weapons!$D$2:$D$14,weapons!$A$2:$A$14,Y34)*$F34+SUMIFS(weapons!$E$2:$E$14,weapons!$A$2:$A$14,Y34)*$G34+SUMIFS(weapons!$F$2:$F$14,weapons!$A$2:$A$14,Y34)*$H34))/5.5+SUMIFS(sigs!$B:$B,sigs!$A:$A,$B34,sigs!$C:$C,Y34)/sigs!$F$1</f>
        <v>7.4548181818181813</v>
      </c>
      <c r="Y34" s="7" t="s">
        <v>75</v>
      </c>
      <c r="Z34" s="20">
        <f>(SUMIFS(weapons!$B$2:$B$14,weapons!$A$2:$A$14,AA34)*(SUMIFS(weapons!$C$2:$C$14,weapons!$A$2:$A$14,AA34)*$E34+SUMIFS(weapons!$D$2:$D$14,weapons!$A$2:$A$14,AA34)*$F34+SUMIFS(weapons!$E$2:$E$14,weapons!$A$2:$A$14,AA34)*$G34+SUMIFS(weapons!$F$2:$F$14,weapons!$A$2:$A$14,AA34)*$H34))/5.5+SUMIFS(sigs!$B:$B,sigs!$A:$A,$B34,sigs!$C:$C,AA34)/sigs!$F$1</f>
        <v>5.4827272727272724</v>
      </c>
      <c r="AA34" s="7" t="s">
        <v>76</v>
      </c>
      <c r="AB34" s="38">
        <f t="shared" ref="AB34:AB51" si="7">MAX(X34:AA34)/SUM(X34:AA34)</f>
        <v>0.57621580600507327</v>
      </c>
      <c r="AC34" s="22">
        <f>(SUMIFS(sigs!$B:$B,sigs!$A:$A,$B34,sigs!$C:$C,Y34)+SUMIFS(sigs!$B:$B,sigs!$A:$A,$B34,sigs!$C:$C,AA34))/20</f>
        <v>7.5</v>
      </c>
    </row>
    <row r="35" spans="1:29" ht="12.75" customHeight="1">
      <c r="A35" s="32">
        <v>39</v>
      </c>
      <c r="B35" s="30" t="s">
        <v>18</v>
      </c>
      <c r="C35" s="2">
        <v>13</v>
      </c>
      <c r="D35" s="35">
        <v>5400</v>
      </c>
      <c r="E35" s="2">
        <v>4</v>
      </c>
      <c r="F35" s="2">
        <v>7</v>
      </c>
      <c r="G35" s="2">
        <v>5</v>
      </c>
      <c r="H35" s="2">
        <v>6</v>
      </c>
      <c r="I35" s="21">
        <f t="shared" si="6"/>
        <v>6.3818727272727269</v>
      </c>
      <c r="J35" s="34" t="s">
        <v>66</v>
      </c>
      <c r="K35" s="2" t="str">
        <f t="shared" si="5"/>
        <v/>
      </c>
      <c r="L35" s="2" t="str">
        <f t="shared" si="5"/>
        <v/>
      </c>
      <c r="M35" s="2" t="str">
        <f t="shared" si="5"/>
        <v>Swd</v>
      </c>
      <c r="N35" s="2" t="str">
        <f t="shared" si="5"/>
        <v/>
      </c>
      <c r="O35" s="2" t="str">
        <f t="shared" si="5"/>
        <v/>
      </c>
      <c r="P35" s="2" t="str">
        <f t="shared" si="5"/>
        <v/>
      </c>
      <c r="Q35" s="2" t="str">
        <f t="shared" si="5"/>
        <v/>
      </c>
      <c r="R35" s="2" t="str">
        <f t="shared" si="5"/>
        <v/>
      </c>
      <c r="S35" s="2" t="str">
        <f t="shared" si="5"/>
        <v/>
      </c>
      <c r="T35" s="2" t="str">
        <f t="shared" si="5"/>
        <v/>
      </c>
      <c r="U35" s="2" t="str">
        <f t="shared" si="5"/>
        <v>Scy</v>
      </c>
      <c r="V35" s="2" t="str">
        <f t="shared" si="5"/>
        <v/>
      </c>
      <c r="W35" s="2" t="str">
        <f t="shared" si="5"/>
        <v/>
      </c>
      <c r="X35" s="20">
        <f>(SUMIFS(weapons!$B$2:$B$14,weapons!$A$2:$A$14,Y35)*(SUMIFS(weapons!$C$2:$C$14,weapons!$A$2:$A$14,Y35)*$E35+SUMIFS(weapons!$D$2:$D$14,weapons!$A$2:$A$14,Y35)*$F35+SUMIFS(weapons!$E$2:$E$14,weapons!$A$2:$A$14,Y35)*$G35+SUMIFS(weapons!$F$2:$F$14,weapons!$A$2:$A$14,Y35)*$H35))/5.5+SUMIFS(sigs!$B:$B,sigs!$A:$A,$B35,sigs!$C:$C,Y35)/sigs!$F$1</f>
        <v>8.2146363636363642</v>
      </c>
      <c r="Y35" s="7" t="s">
        <v>78</v>
      </c>
      <c r="Z35" s="20">
        <f>(SUMIFS(weapons!$B$2:$B$14,weapons!$A$2:$A$14,AA35)*(SUMIFS(weapons!$C$2:$C$14,weapons!$A$2:$A$14,AA35)*$E35+SUMIFS(weapons!$D$2:$D$14,weapons!$A$2:$A$14,AA35)*$F35+SUMIFS(weapons!$E$2:$E$14,weapons!$A$2:$A$14,AA35)*$G35+SUMIFS(weapons!$F$2:$F$14,weapons!$A$2:$A$14,AA35)*$H35))/5.5+SUMIFS(sigs!$B:$B,sigs!$A:$A,$B35,sigs!$C:$C,AA35)/sigs!$F$1</f>
        <v>3.6327272727272728</v>
      </c>
      <c r="AA35" s="7" t="s">
        <v>77</v>
      </c>
      <c r="AB35" s="38">
        <f t="shared" si="7"/>
        <v>0.69337251862708238</v>
      </c>
      <c r="AC35" s="28">
        <f>(SUMIFS(sigs!$B:$B,sigs!$A:$A,$B35,sigs!$C:$C,Y35)+SUMIFS(sigs!$B:$B,sigs!$A:$A,$B35,sigs!$C:$C,AA35))/20</f>
        <v>5.8</v>
      </c>
    </row>
    <row r="36" spans="1:29" ht="12.75" customHeight="1">
      <c r="A36" s="32">
        <v>1</v>
      </c>
      <c r="B36" s="30" t="s">
        <v>5</v>
      </c>
      <c r="C36" s="2">
        <v>13</v>
      </c>
      <c r="D36" s="35">
        <v>2300</v>
      </c>
      <c r="E36" s="2">
        <v>6</v>
      </c>
      <c r="F36" s="2">
        <v>6</v>
      </c>
      <c r="G36" s="2">
        <v>5</v>
      </c>
      <c r="H36" s="2">
        <v>5</v>
      </c>
      <c r="I36" s="26">
        <f t="shared" si="6"/>
        <v>5.4748181818181827</v>
      </c>
      <c r="J36" s="40" t="s">
        <v>108</v>
      </c>
      <c r="K36" s="2" t="str">
        <f t="shared" si="5"/>
        <v/>
      </c>
      <c r="L36" s="2" t="str">
        <f t="shared" si="5"/>
        <v/>
      </c>
      <c r="M36" s="2" t="str">
        <f t="shared" si="5"/>
        <v>Swd</v>
      </c>
      <c r="N36" s="2" t="str">
        <f t="shared" si="5"/>
        <v/>
      </c>
      <c r="O36" s="2" t="str">
        <f t="shared" si="5"/>
        <v/>
      </c>
      <c r="P36" s="2" t="str">
        <f t="shared" si="5"/>
        <v>Ham</v>
      </c>
      <c r="Q36" s="2" t="str">
        <f t="shared" si="5"/>
        <v/>
      </c>
      <c r="R36" s="2" t="str">
        <f t="shared" si="5"/>
        <v/>
      </c>
      <c r="S36" s="2" t="str">
        <f t="shared" si="5"/>
        <v/>
      </c>
      <c r="T36" s="2" t="str">
        <f t="shared" si="5"/>
        <v/>
      </c>
      <c r="U36" s="2" t="str">
        <f t="shared" si="5"/>
        <v/>
      </c>
      <c r="V36" s="2" t="str">
        <f t="shared" si="5"/>
        <v/>
      </c>
      <c r="W36" s="2" t="str">
        <f t="shared" si="5"/>
        <v/>
      </c>
      <c r="X36" s="20">
        <f>(SUMIFS(weapons!$B$2:$B$14,weapons!$A$2:$A$14,Y36)*(SUMIFS(weapons!$C$2:$C$14,weapons!$A$2:$A$14,Y36)*$E36+SUMIFS(weapons!$D$2:$D$14,weapons!$A$2:$A$14,Y36)*$F36+SUMIFS(weapons!$E$2:$E$14,weapons!$A$2:$A$14,Y36)*$G36+SUMIFS(weapons!$F$2:$F$14,weapons!$A$2:$A$14,Y36)*$H36))/5.5+SUMIFS(sigs!$B:$B,sigs!$A:$A,$B36,sigs!$C:$C,Y36)/sigs!$F$1</f>
        <v>6.6359090909090916</v>
      </c>
      <c r="Y36" s="7" t="s">
        <v>78</v>
      </c>
      <c r="Z36" s="20">
        <f>(SUMIFS(weapons!$B$2:$B$14,weapons!$A$2:$A$14,AA36)*(SUMIFS(weapons!$C$2:$C$14,weapons!$A$2:$A$14,AA36)*$E36+SUMIFS(weapons!$D$2:$D$14,weapons!$A$2:$A$14,AA36)*$F36+SUMIFS(weapons!$E$2:$E$14,weapons!$A$2:$A$14,AA36)*$G36+SUMIFS(weapons!$F$2:$F$14,weapons!$A$2:$A$14,AA36)*$H36))/5.5+SUMIFS(sigs!$B:$B,sigs!$A:$A,$B36,sigs!$C:$C,AA36)/sigs!$F$1</f>
        <v>3.7331818181818188</v>
      </c>
      <c r="AA36" s="7" t="s">
        <v>72</v>
      </c>
      <c r="AB36" s="38">
        <f t="shared" si="7"/>
        <v>0.63997019112747677</v>
      </c>
      <c r="AC36" s="27">
        <f>(SUMIFS(sigs!$B:$B,sigs!$A:$A,$B36,sigs!$C:$C,Y36)+SUMIFS(sigs!$B:$B,sigs!$A:$A,$B36,sigs!$C:$C,AA36))/20</f>
        <v>2.7</v>
      </c>
    </row>
    <row r="37" spans="1:29" ht="12.75" customHeight="1">
      <c r="A37" s="32">
        <v>4</v>
      </c>
      <c r="B37" s="30" t="s">
        <v>43</v>
      </c>
      <c r="C37" s="2">
        <v>13</v>
      </c>
      <c r="D37" s="35">
        <v>3900</v>
      </c>
      <c r="E37" s="2">
        <v>4</v>
      </c>
      <c r="F37" s="2">
        <v>8</v>
      </c>
      <c r="G37" s="2">
        <v>4</v>
      </c>
      <c r="H37" s="2">
        <v>6</v>
      </c>
      <c r="I37" s="26">
        <f t="shared" si="6"/>
        <v>5.2213818181818192</v>
      </c>
      <c r="J37" s="40" t="s">
        <v>108</v>
      </c>
      <c r="K37" s="2" t="str">
        <f t="shared" si="5"/>
        <v/>
      </c>
      <c r="L37" s="2" t="str">
        <f t="shared" si="5"/>
        <v/>
      </c>
      <c r="M37" s="2" t="str">
        <f t="shared" si="5"/>
        <v/>
      </c>
      <c r="N37" s="2" t="str">
        <f t="shared" si="5"/>
        <v>Lance</v>
      </c>
      <c r="O37" s="2" t="str">
        <f t="shared" si="5"/>
        <v/>
      </c>
      <c r="P37" s="2" t="str">
        <f t="shared" si="5"/>
        <v/>
      </c>
      <c r="Q37" s="2" t="str">
        <f t="shared" si="5"/>
        <v/>
      </c>
      <c r="R37" s="2" t="str">
        <f t="shared" si="5"/>
        <v/>
      </c>
      <c r="S37" s="2" t="str">
        <f t="shared" si="5"/>
        <v/>
      </c>
      <c r="T37" s="2" t="str">
        <f t="shared" si="5"/>
        <v>Guns</v>
      </c>
      <c r="U37" s="2" t="str">
        <f t="shared" si="5"/>
        <v/>
      </c>
      <c r="V37" s="2" t="str">
        <f t="shared" si="5"/>
        <v/>
      </c>
      <c r="W37" s="2" t="str">
        <f t="shared" si="5"/>
        <v/>
      </c>
      <c r="X37" s="20">
        <f>(SUMIFS(weapons!$B$2:$B$14,weapons!$A$2:$A$14,Y37)*(SUMIFS(weapons!$C$2:$C$14,weapons!$A$2:$A$14,Y37)*$E37+SUMIFS(weapons!$D$2:$D$14,weapons!$A$2:$A$14,Y37)*$F37+SUMIFS(weapons!$E$2:$E$14,weapons!$A$2:$A$14,Y37)*$G37+SUMIFS(weapons!$F$2:$F$14,weapons!$A$2:$A$14,Y37)*$H37))/5.5+SUMIFS(sigs!$B:$B,sigs!$A:$A,$B37,sigs!$C:$C,Y37)/sigs!$F$1</f>
        <v>5.4505454545454555</v>
      </c>
      <c r="Y37" s="7" t="s">
        <v>48</v>
      </c>
      <c r="Z37" s="20">
        <f>(SUMIFS(weapons!$B$2:$B$14,weapons!$A$2:$A$14,AA37)*(SUMIFS(weapons!$C$2:$C$14,weapons!$A$2:$A$14,AA37)*$E37+SUMIFS(weapons!$D$2:$D$14,weapons!$A$2:$A$14,AA37)*$F37+SUMIFS(weapons!$E$2:$E$14,weapons!$A$2:$A$14,AA37)*$G37+SUMIFS(weapons!$F$2:$F$14,weapons!$A$2:$A$14,AA37)*$H37))/5.5+SUMIFS(sigs!$B:$B,sigs!$A:$A,$B37,sigs!$C:$C,AA37)/sigs!$F$1</f>
        <v>4.8776363636363644</v>
      </c>
      <c r="AA37" s="7" t="s">
        <v>73</v>
      </c>
      <c r="AB37" s="38">
        <f t="shared" si="7"/>
        <v>0.52773523457442129</v>
      </c>
      <c r="AC37" s="24">
        <f>(SUMIFS(sigs!$B:$B,sigs!$A:$A,$B37,sigs!$C:$C,Y37)+SUMIFS(sigs!$B:$B,sigs!$A:$A,$B37,sigs!$C:$C,AA37))/20</f>
        <v>3.15</v>
      </c>
    </row>
    <row r="38" spans="1:29" ht="12.75" customHeight="1">
      <c r="A38" s="32">
        <v>31</v>
      </c>
      <c r="B38" s="30" t="s">
        <v>25</v>
      </c>
      <c r="C38" s="2">
        <v>13</v>
      </c>
      <c r="D38" s="35">
        <v>5400</v>
      </c>
      <c r="E38" s="2">
        <v>6</v>
      </c>
      <c r="F38" s="2">
        <v>4</v>
      </c>
      <c r="G38" s="2">
        <v>5</v>
      </c>
      <c r="H38" s="2">
        <v>7</v>
      </c>
      <c r="I38" s="26">
        <f t="shared" si="6"/>
        <v>4.7649636363636354</v>
      </c>
      <c r="J38" s="15" t="s">
        <v>68</v>
      </c>
      <c r="K38" s="2" t="str">
        <f t="shared" si="5"/>
        <v/>
      </c>
      <c r="L38" s="2" t="str">
        <f t="shared" si="5"/>
        <v/>
      </c>
      <c r="M38" s="2" t="str">
        <f t="shared" si="5"/>
        <v/>
      </c>
      <c r="N38" s="2" t="str">
        <f t="shared" si="5"/>
        <v/>
      </c>
      <c r="O38" s="2" t="str">
        <f t="shared" si="5"/>
        <v>Fists</v>
      </c>
      <c r="P38" s="2" t="str">
        <f t="shared" si="5"/>
        <v/>
      </c>
      <c r="Q38" s="2" t="str">
        <f t="shared" si="5"/>
        <v/>
      </c>
      <c r="R38" s="2" t="str">
        <f t="shared" si="5"/>
        <v/>
      </c>
      <c r="S38" s="2" t="str">
        <f t="shared" si="5"/>
        <v/>
      </c>
      <c r="T38" s="2" t="str">
        <f t="shared" si="5"/>
        <v/>
      </c>
      <c r="U38" s="2" t="str">
        <f t="shared" si="5"/>
        <v>Scy</v>
      </c>
      <c r="V38" s="2" t="str">
        <f t="shared" si="5"/>
        <v/>
      </c>
      <c r="W38" s="2" t="str">
        <f t="shared" si="5"/>
        <v/>
      </c>
      <c r="X38" s="20">
        <f>(SUMIFS(weapons!$B$2:$B$14,weapons!$A$2:$A$14,Y38)*(SUMIFS(weapons!$C$2:$C$14,weapons!$A$2:$A$14,Y38)*$E38+SUMIFS(weapons!$D$2:$D$14,weapons!$A$2:$A$14,Y38)*$F38+SUMIFS(weapons!$E$2:$E$14,weapons!$A$2:$A$14,Y38)*$G38+SUMIFS(weapons!$F$2:$F$14,weapons!$A$2:$A$14,Y38)*$H38))/5.5+SUMIFS(sigs!$B:$B,sigs!$A:$A,$B38,sigs!$C:$C,Y38)/sigs!$F$1</f>
        <v>5.9973636363636356</v>
      </c>
      <c r="Y38" s="7" t="s">
        <v>74</v>
      </c>
      <c r="Z38" s="20">
        <f>(SUMIFS(weapons!$B$2:$B$14,weapons!$A$2:$A$14,AA38)*(SUMIFS(weapons!$C$2:$C$14,weapons!$A$2:$A$14,AA38)*$E38+SUMIFS(weapons!$D$2:$D$14,weapons!$A$2:$A$14,AA38)*$F38+SUMIFS(weapons!$E$2:$E$14,weapons!$A$2:$A$14,AA38)*$G38+SUMIFS(weapons!$F$2:$F$14,weapons!$A$2:$A$14,AA38)*$H38))/5.5+SUMIFS(sigs!$B:$B,sigs!$A:$A,$B38,sigs!$C:$C,AA38)/sigs!$F$1</f>
        <v>2.916363636363636</v>
      </c>
      <c r="AA38" s="7" t="s">
        <v>77</v>
      </c>
      <c r="AB38" s="38">
        <f t="shared" si="7"/>
        <v>0.67282332663613831</v>
      </c>
      <c r="AC38" s="24">
        <f>(SUMIFS(sigs!$B:$B,sigs!$A:$A,$B38,sigs!$C:$C,Y38)+SUMIFS(sigs!$B:$B,sigs!$A:$A,$B38,sigs!$C:$C,AA38))/20</f>
        <v>3.5</v>
      </c>
    </row>
    <row r="39" spans="1:29" ht="12.75" customHeight="1">
      <c r="A39" s="32">
        <v>34</v>
      </c>
      <c r="B39" s="30" t="s">
        <v>7</v>
      </c>
      <c r="C39" s="2">
        <v>13</v>
      </c>
      <c r="D39" s="35">
        <v>5400</v>
      </c>
      <c r="E39" s="2">
        <v>7</v>
      </c>
      <c r="F39" s="2">
        <v>5</v>
      </c>
      <c r="G39" s="2">
        <v>4</v>
      </c>
      <c r="H39" s="2">
        <v>6</v>
      </c>
      <c r="I39" s="26">
        <f t="shared" si="6"/>
        <v>3.6893272727272728</v>
      </c>
      <c r="J39" s="15" t="s">
        <v>68</v>
      </c>
      <c r="K39" s="2" t="str">
        <f t="shared" si="5"/>
        <v/>
      </c>
      <c r="L39" s="2" t="str">
        <f t="shared" si="5"/>
        <v/>
      </c>
      <c r="M39" s="2" t="str">
        <f t="shared" si="5"/>
        <v/>
      </c>
      <c r="N39" s="2" t="str">
        <f t="shared" si="5"/>
        <v/>
      </c>
      <c r="O39" s="2" t="str">
        <f t="shared" si="5"/>
        <v>Fists</v>
      </c>
      <c r="P39" s="2" t="str">
        <f t="shared" si="5"/>
        <v/>
      </c>
      <c r="Q39" s="2" t="str">
        <f t="shared" si="5"/>
        <v/>
      </c>
      <c r="R39" s="2" t="str">
        <f t="shared" si="5"/>
        <v/>
      </c>
      <c r="S39" s="2" t="str">
        <f t="shared" si="5"/>
        <v/>
      </c>
      <c r="T39" s="2" t="str">
        <f t="shared" si="5"/>
        <v/>
      </c>
      <c r="U39" s="2" t="str">
        <f t="shared" si="5"/>
        <v/>
      </c>
      <c r="V39" s="2" t="str">
        <f t="shared" si="5"/>
        <v>Katar</v>
      </c>
      <c r="W39" s="2" t="str">
        <f t="shared" si="5"/>
        <v/>
      </c>
      <c r="X39" s="20">
        <f>(SUMIFS(weapons!$B$2:$B$14,weapons!$A$2:$A$14,Y39)*(SUMIFS(weapons!$C$2:$C$14,weapons!$A$2:$A$14,Y39)*$E39+SUMIFS(weapons!$D$2:$D$14,weapons!$A$2:$A$14,Y39)*$F39+SUMIFS(weapons!$E$2:$E$14,weapons!$A$2:$A$14,Y39)*$G39+SUMIFS(weapons!$F$2:$F$14,weapons!$A$2:$A$14,Y39)*$H39))/5.5+SUMIFS(sigs!$B:$B,sigs!$A:$A,$B39,sigs!$C:$C,Y39)/sigs!$F$1</f>
        <v>4.513727272727273</v>
      </c>
      <c r="Y39" s="7" t="s">
        <v>74</v>
      </c>
      <c r="Z39" s="20">
        <f>(SUMIFS(weapons!$B$2:$B$14,weapons!$A$2:$A$14,AA39)*(SUMIFS(weapons!$C$2:$C$14,weapons!$A$2:$A$14,AA39)*$E39+SUMIFS(weapons!$D$2:$D$14,weapons!$A$2:$A$14,AA39)*$F39+SUMIFS(weapons!$E$2:$E$14,weapons!$A$2:$A$14,AA39)*$G39+SUMIFS(weapons!$F$2:$F$14,weapons!$A$2:$A$14,AA39)*$H39))/5.5+SUMIFS(sigs!$B:$B,sigs!$A:$A,$B39,sigs!$C:$C,AA39)/sigs!$F$1</f>
        <v>2.4527272727272731</v>
      </c>
      <c r="AA39" s="7" t="s">
        <v>76</v>
      </c>
      <c r="AB39" s="38">
        <f t="shared" si="7"/>
        <v>0.647923164254675</v>
      </c>
      <c r="AC39" s="25">
        <f>(SUMIFS(sigs!$B:$B,sigs!$A:$A,$B39,sigs!$C:$C,Y39)+SUMIFS(sigs!$B:$B,sigs!$A:$A,$B39,sigs!$C:$C,AA39))/20</f>
        <v>1.45</v>
      </c>
    </row>
    <row r="40" spans="1:29" ht="12.75" customHeight="1">
      <c r="A40" s="32">
        <v>18</v>
      </c>
      <c r="B40" s="30" t="s">
        <v>12</v>
      </c>
      <c r="C40" s="2">
        <v>12</v>
      </c>
      <c r="D40" s="35">
        <v>5400</v>
      </c>
      <c r="E40" s="2">
        <v>6</v>
      </c>
      <c r="F40" s="2">
        <v>6</v>
      </c>
      <c r="G40" s="2">
        <v>3</v>
      </c>
      <c r="H40" s="2">
        <v>7</v>
      </c>
      <c r="I40" s="26">
        <f t="shared" si="6"/>
        <v>5.7835818181818173</v>
      </c>
      <c r="J40" s="40" t="s">
        <v>108</v>
      </c>
      <c r="K40" s="2" t="str">
        <f t="shared" si="5"/>
        <v/>
      </c>
      <c r="L40" s="2" t="str">
        <f t="shared" si="5"/>
        <v/>
      </c>
      <c r="M40" s="2" t="str">
        <f t="shared" si="5"/>
        <v/>
      </c>
      <c r="N40" s="2" t="str">
        <f t="shared" si="5"/>
        <v/>
      </c>
      <c r="O40" s="2" t="str">
        <f t="shared" si="5"/>
        <v/>
      </c>
      <c r="P40" s="2" t="str">
        <f t="shared" si="5"/>
        <v/>
      </c>
      <c r="Q40" s="2" t="str">
        <f t="shared" si="5"/>
        <v>Bow</v>
      </c>
      <c r="R40" s="2" t="str">
        <f t="shared" si="5"/>
        <v/>
      </c>
      <c r="S40" s="2" t="str">
        <f t="shared" si="5"/>
        <v/>
      </c>
      <c r="T40" s="2" t="str">
        <f t="shared" si="5"/>
        <v/>
      </c>
      <c r="U40" s="2" t="str">
        <f t="shared" si="5"/>
        <v/>
      </c>
      <c r="V40" s="2" t="str">
        <f t="shared" si="5"/>
        <v>Katar</v>
      </c>
      <c r="W40" s="2" t="str">
        <f t="shared" si="5"/>
        <v/>
      </c>
      <c r="X40" s="20">
        <f>(SUMIFS(weapons!$B$2:$B$14,weapons!$A$2:$A$14,Y40)*(SUMIFS(weapons!$C$2:$C$14,weapons!$A$2:$A$14,Y40)*$E40+SUMIFS(weapons!$D$2:$D$14,weapons!$A$2:$A$14,Y40)*$F40+SUMIFS(weapons!$E$2:$E$14,weapons!$A$2:$A$14,Y40)*$G40+SUMIFS(weapons!$F$2:$F$14,weapons!$A$2:$A$14,Y40)*$H40))/5.5+SUMIFS(sigs!$B:$B,sigs!$A:$A,$B40,sigs!$C:$C,Y40)/sigs!$F$1</f>
        <v>6.4708181818181814</v>
      </c>
      <c r="Y40" s="7" t="s">
        <v>50</v>
      </c>
      <c r="Z40" s="20">
        <f>(SUMIFS(weapons!$B$2:$B$14,weapons!$A$2:$A$14,AA40)*(SUMIFS(weapons!$C$2:$C$14,weapons!$A$2:$A$14,AA40)*$E40+SUMIFS(weapons!$D$2:$D$14,weapons!$A$2:$A$14,AA40)*$F40+SUMIFS(weapons!$E$2:$E$14,weapons!$A$2:$A$14,AA40)*$G40+SUMIFS(weapons!$F$2:$F$14,weapons!$A$2:$A$14,AA40)*$H40))/5.5+SUMIFS(sigs!$B:$B,sigs!$A:$A,$B40,sigs!$C:$C,AA40)/sigs!$F$1</f>
        <v>4.752727272727272</v>
      </c>
      <c r="AA40" s="7" t="s">
        <v>76</v>
      </c>
      <c r="AB40" s="38">
        <f t="shared" si="7"/>
        <v>0.57653957994151905</v>
      </c>
      <c r="AC40" s="28">
        <f>(SUMIFS(sigs!$B:$B,sigs!$A:$A,$B40,sigs!$C:$C,Y40)+SUMIFS(sigs!$B:$B,sigs!$A:$A,$B40,sigs!$C:$C,AA40))/20</f>
        <v>6</v>
      </c>
    </row>
    <row r="41" spans="1:29" ht="12.75" customHeight="1">
      <c r="A41" s="32">
        <v>22</v>
      </c>
      <c r="B41" s="30" t="s">
        <v>10</v>
      </c>
      <c r="C41" s="2">
        <v>12</v>
      </c>
      <c r="D41" s="35">
        <v>5400</v>
      </c>
      <c r="E41" s="2">
        <v>5</v>
      </c>
      <c r="F41" s="2">
        <v>6</v>
      </c>
      <c r="G41" s="2">
        <v>5</v>
      </c>
      <c r="H41" s="2">
        <v>6</v>
      </c>
      <c r="I41" s="26">
        <f t="shared" si="6"/>
        <v>5.77</v>
      </c>
      <c r="J41" s="40" t="s">
        <v>108</v>
      </c>
      <c r="K41" s="2" t="str">
        <f t="shared" si="5"/>
        <v/>
      </c>
      <c r="L41" s="2" t="str">
        <f t="shared" si="5"/>
        <v/>
      </c>
      <c r="M41" s="2" t="str">
        <f t="shared" si="5"/>
        <v/>
      </c>
      <c r="N41" s="2" t="str">
        <f t="shared" si="5"/>
        <v/>
      </c>
      <c r="O41" s="2" t="str">
        <f t="shared" si="5"/>
        <v/>
      </c>
      <c r="P41" s="2" t="str">
        <f t="shared" si="5"/>
        <v/>
      </c>
      <c r="Q41" s="2" t="str">
        <f t="shared" si="5"/>
        <v>Bow</v>
      </c>
      <c r="R41" s="2" t="str">
        <f t="shared" si="5"/>
        <v/>
      </c>
      <c r="S41" s="2" t="str">
        <f t="shared" si="5"/>
        <v/>
      </c>
      <c r="T41" s="2" t="str">
        <f t="shared" si="5"/>
        <v>Guns</v>
      </c>
      <c r="U41" s="2" t="str">
        <f t="shared" si="5"/>
        <v/>
      </c>
      <c r="V41" s="2" t="str">
        <f t="shared" si="5"/>
        <v/>
      </c>
      <c r="W41" s="2" t="str">
        <f t="shared" si="5"/>
        <v/>
      </c>
      <c r="X41" s="20">
        <f>(SUMIFS(weapons!$B$2:$B$14,weapons!$A$2:$A$14,Y41)*(SUMIFS(weapons!$C$2:$C$14,weapons!$A$2:$A$14,Y41)*$E41+SUMIFS(weapons!$D$2:$D$14,weapons!$A$2:$A$14,Y41)*$F41+SUMIFS(weapons!$E$2:$E$14,weapons!$A$2:$A$14,Y41)*$G41+SUMIFS(weapons!$F$2:$F$14,weapons!$A$2:$A$14,Y41)*$H41))/5.5+SUMIFS(sigs!$B:$B,sigs!$A:$A,$B41,sigs!$C:$C,Y41)/sigs!$F$1</f>
        <v>6.35</v>
      </c>
      <c r="Y41" s="7" t="s">
        <v>50</v>
      </c>
      <c r="Z41" s="20">
        <f>(SUMIFS(weapons!$B$2:$B$14,weapons!$A$2:$A$14,AA41)*(SUMIFS(weapons!$C$2:$C$14,weapons!$A$2:$A$14,AA41)*$E41+SUMIFS(weapons!$D$2:$D$14,weapons!$A$2:$A$14,AA41)*$F41+SUMIFS(weapons!$E$2:$E$14,weapons!$A$2:$A$14,AA41)*$G41+SUMIFS(weapons!$F$2:$F$14,weapons!$A$2:$A$14,AA41)*$H41))/5.5+SUMIFS(sigs!$B:$B,sigs!$A:$A,$B41,sigs!$C:$C,AA41)/sigs!$F$1</f>
        <v>4.9000000000000004</v>
      </c>
      <c r="AA41" s="7" t="s">
        <v>73</v>
      </c>
      <c r="AB41" s="38">
        <f t="shared" si="7"/>
        <v>0.56444444444444442</v>
      </c>
      <c r="AC41" s="21">
        <f>(SUMIFS(sigs!$B:$B,sigs!$A:$A,$B41,sigs!$C:$C,Y41)+SUMIFS(sigs!$B:$B,sigs!$A:$A,$B41,sigs!$C:$C,AA41))/20</f>
        <v>4.8499999999999996</v>
      </c>
    </row>
    <row r="42" spans="1:29" ht="12.75" customHeight="1">
      <c r="A42" s="32">
        <v>38</v>
      </c>
      <c r="B42" s="30" t="s">
        <v>16</v>
      </c>
      <c r="C42" s="2">
        <v>12</v>
      </c>
      <c r="D42" s="35">
        <v>5400</v>
      </c>
      <c r="E42" s="2">
        <v>5</v>
      </c>
      <c r="F42" s="2">
        <v>6</v>
      </c>
      <c r="G42" s="2">
        <v>7</v>
      </c>
      <c r="H42" s="2">
        <v>4</v>
      </c>
      <c r="I42" s="26">
        <f t="shared" si="6"/>
        <v>5.0957090909090912</v>
      </c>
      <c r="J42" s="40" t="s">
        <v>108</v>
      </c>
      <c r="K42" s="2" t="str">
        <f t="shared" ref="K42:W51" si="8">IF(COUNTIF($X42:$AA42,K$1)=0,"",K$1)</f>
        <v/>
      </c>
      <c r="L42" s="2" t="str">
        <f t="shared" si="8"/>
        <v/>
      </c>
      <c r="M42" s="2" t="str">
        <f t="shared" si="8"/>
        <v/>
      </c>
      <c r="N42" s="2" t="str">
        <f t="shared" si="8"/>
        <v/>
      </c>
      <c r="O42" s="2" t="str">
        <f t="shared" si="8"/>
        <v/>
      </c>
      <c r="P42" s="2" t="str">
        <f t="shared" si="8"/>
        <v/>
      </c>
      <c r="Q42" s="2" t="str">
        <f t="shared" si="8"/>
        <v/>
      </c>
      <c r="R42" s="2" t="str">
        <f t="shared" si="8"/>
        <v>Cann</v>
      </c>
      <c r="S42" s="2" t="str">
        <f t="shared" si="8"/>
        <v/>
      </c>
      <c r="T42" s="2" t="str">
        <f t="shared" si="8"/>
        <v>Guns</v>
      </c>
      <c r="U42" s="2" t="str">
        <f t="shared" si="8"/>
        <v/>
      </c>
      <c r="V42" s="2" t="str">
        <f t="shared" si="8"/>
        <v/>
      </c>
      <c r="W42" s="2" t="str">
        <f t="shared" si="8"/>
        <v/>
      </c>
      <c r="X42" s="20">
        <f>(SUMIFS(weapons!$B$2:$B$14,weapons!$A$2:$A$14,Y42)*(SUMIFS(weapons!$C$2:$C$14,weapons!$A$2:$A$14,Y42)*$E42+SUMIFS(weapons!$D$2:$D$14,weapons!$A$2:$A$14,Y42)*$F42+SUMIFS(weapons!$E$2:$E$14,weapons!$A$2:$A$14,Y42)*$G42+SUMIFS(weapons!$F$2:$F$14,weapons!$A$2:$A$14,Y42)*$H42))/5.5+SUMIFS(sigs!$B:$B,sigs!$A:$A,$B42,sigs!$C:$C,Y42)/sigs!$F$1</f>
        <v>5.2596363636363641</v>
      </c>
      <c r="Y42" s="7" t="s">
        <v>75</v>
      </c>
      <c r="Z42" s="20">
        <f>(SUMIFS(weapons!$B$2:$B$14,weapons!$A$2:$A$14,AA42)*(SUMIFS(weapons!$C$2:$C$14,weapons!$A$2:$A$14,AA42)*$E42+SUMIFS(weapons!$D$2:$D$14,weapons!$A$2:$A$14,AA42)*$F42+SUMIFS(weapons!$E$2:$E$14,weapons!$A$2:$A$14,AA42)*$G42+SUMIFS(weapons!$F$2:$F$14,weapons!$A$2:$A$14,AA42)*$H42))/5.5+SUMIFS(sigs!$B:$B,sigs!$A:$A,$B42,sigs!$C:$C,AA42)/sigs!$F$1</f>
        <v>4.8498181818181818</v>
      </c>
      <c r="AA42" s="7" t="s">
        <v>73</v>
      </c>
      <c r="AB42" s="38">
        <f t="shared" si="7"/>
        <v>0.52026905506996146</v>
      </c>
      <c r="AC42" s="24">
        <f>(SUMIFS(sigs!$B:$B,sigs!$A:$A,$B42,sigs!$C:$C,Y42)+SUMIFS(sigs!$B:$B,sigs!$A:$A,$B42,sigs!$C:$C,AA42))/20</f>
        <v>3.5</v>
      </c>
    </row>
    <row r="43" spans="1:29" ht="12.75" customHeight="1">
      <c r="A43" s="32">
        <v>44</v>
      </c>
      <c r="B43" s="30" t="s">
        <v>13</v>
      </c>
      <c r="C43" s="2">
        <v>12</v>
      </c>
      <c r="D43" s="35">
        <v>5400</v>
      </c>
      <c r="E43" s="2">
        <v>7</v>
      </c>
      <c r="F43" s="2">
        <v>4</v>
      </c>
      <c r="G43" s="2">
        <v>4</v>
      </c>
      <c r="H43" s="2">
        <v>7</v>
      </c>
      <c r="I43" s="26">
        <f t="shared" si="6"/>
        <v>4.8708909090909085</v>
      </c>
      <c r="J43" s="15" t="s">
        <v>68</v>
      </c>
      <c r="K43" s="2" t="str">
        <f t="shared" si="8"/>
        <v/>
      </c>
      <c r="L43" s="2" t="str">
        <f t="shared" si="8"/>
        <v/>
      </c>
      <c r="M43" s="2" t="str">
        <f t="shared" si="8"/>
        <v/>
      </c>
      <c r="N43" s="2" t="str">
        <f t="shared" si="8"/>
        <v/>
      </c>
      <c r="O43" s="2" t="str">
        <f t="shared" si="8"/>
        <v/>
      </c>
      <c r="P43" s="2" t="str">
        <f t="shared" si="8"/>
        <v/>
      </c>
      <c r="Q43" s="2" t="str">
        <f t="shared" si="8"/>
        <v/>
      </c>
      <c r="R43" s="2" t="str">
        <f t="shared" si="8"/>
        <v/>
      </c>
      <c r="S43" s="2" t="str">
        <f t="shared" si="8"/>
        <v>Orb</v>
      </c>
      <c r="T43" s="2" t="str">
        <f t="shared" si="8"/>
        <v/>
      </c>
      <c r="U43" s="2" t="str">
        <f t="shared" si="8"/>
        <v>Scy</v>
      </c>
      <c r="V43" s="2" t="str">
        <f t="shared" si="8"/>
        <v/>
      </c>
      <c r="W43" s="2" t="str">
        <f t="shared" si="8"/>
        <v/>
      </c>
      <c r="X43" s="20">
        <f>(SUMIFS(weapons!$B$2:$B$14,weapons!$A$2:$A$14,Y43)*(SUMIFS(weapons!$C$2:$C$14,weapons!$A$2:$A$14,Y43)*$E43+SUMIFS(weapons!$D$2:$D$14,weapons!$A$2:$A$14,Y43)*$F43+SUMIFS(weapons!$E$2:$E$14,weapons!$A$2:$A$14,Y43)*$G43+SUMIFS(weapons!$F$2:$F$14,weapons!$A$2:$A$14,Y43)*$H43))/5.5+SUMIFS(sigs!$B:$B,sigs!$A:$A,$B43,sigs!$C:$C,Y43)/sigs!$F$1</f>
        <v>6.550272727272727</v>
      </c>
      <c r="Y43" s="7" t="s">
        <v>52</v>
      </c>
      <c r="Z43" s="20">
        <f>(SUMIFS(weapons!$B$2:$B$14,weapons!$A$2:$A$14,AA43)*(SUMIFS(weapons!$C$2:$C$14,weapons!$A$2:$A$14,AA43)*$E43+SUMIFS(weapons!$D$2:$D$14,weapons!$A$2:$A$14,AA43)*$F43+SUMIFS(weapons!$E$2:$E$14,weapons!$A$2:$A$14,AA43)*$G43+SUMIFS(weapons!$F$2:$F$14,weapons!$A$2:$A$14,AA43)*$H43))/5.5+SUMIFS(sigs!$B:$B,sigs!$A:$A,$B43,sigs!$C:$C,AA43)/sigs!$F$1</f>
        <v>2.351818181818182</v>
      </c>
      <c r="AA43" s="7" t="s">
        <v>77</v>
      </c>
      <c r="AB43" s="38">
        <f t="shared" si="7"/>
        <v>0.73581283253168306</v>
      </c>
      <c r="AC43" s="24">
        <f>(SUMIFS(sigs!$B:$B,sigs!$A:$A,$B43,sigs!$C:$C,Y43)+SUMIFS(sigs!$B:$B,sigs!$A:$A,$B43,sigs!$C:$C,AA43))/20</f>
        <v>4.0999999999999996</v>
      </c>
    </row>
    <row r="44" spans="1:29" ht="12.75" customHeight="1">
      <c r="A44" s="32">
        <v>12</v>
      </c>
      <c r="B44" s="30" t="s">
        <v>34</v>
      </c>
      <c r="C44" s="2">
        <v>12</v>
      </c>
      <c r="D44" s="35">
        <v>3900</v>
      </c>
      <c r="E44" s="2">
        <v>5</v>
      </c>
      <c r="F44" s="2">
        <v>4</v>
      </c>
      <c r="G44" s="2">
        <v>7</v>
      </c>
      <c r="H44" s="2">
        <v>6</v>
      </c>
      <c r="I44" s="26">
        <f t="shared" si="6"/>
        <v>4.7556363636363645</v>
      </c>
      <c r="J44" s="15" t="s">
        <v>68</v>
      </c>
      <c r="K44" s="2" t="str">
        <f t="shared" si="8"/>
        <v/>
      </c>
      <c r="L44" s="2" t="str">
        <f t="shared" si="8"/>
        <v/>
      </c>
      <c r="M44" s="2" t="str">
        <f t="shared" si="8"/>
        <v/>
      </c>
      <c r="N44" s="2" t="str">
        <f t="shared" si="8"/>
        <v/>
      </c>
      <c r="O44" s="2" t="str">
        <f t="shared" si="8"/>
        <v/>
      </c>
      <c r="P44" s="2" t="str">
        <f t="shared" si="8"/>
        <v>Ham</v>
      </c>
      <c r="Q44" s="2" t="str">
        <f t="shared" si="8"/>
        <v/>
      </c>
      <c r="R44" s="2" t="str">
        <f t="shared" si="8"/>
        <v/>
      </c>
      <c r="S44" s="2" t="str">
        <f t="shared" si="8"/>
        <v/>
      </c>
      <c r="T44" s="2" t="str">
        <f t="shared" si="8"/>
        <v/>
      </c>
      <c r="U44" s="2" t="str">
        <f t="shared" si="8"/>
        <v/>
      </c>
      <c r="V44" s="2" t="str">
        <f t="shared" si="8"/>
        <v>Katar</v>
      </c>
      <c r="W44" s="2" t="str">
        <f t="shared" si="8"/>
        <v/>
      </c>
      <c r="X44" s="20">
        <f>(SUMIFS(weapons!$B$2:$B$14,weapons!$A$2:$A$14,Y44)*(SUMIFS(weapons!$C$2:$C$14,weapons!$A$2:$A$14,Y44)*$E44+SUMIFS(weapons!$D$2:$D$14,weapons!$A$2:$A$14,Y44)*$F44+SUMIFS(weapons!$E$2:$E$14,weapons!$A$2:$A$14,Y44)*$G44+SUMIFS(weapons!$F$2:$F$14,weapons!$A$2:$A$14,Y44)*$H44))/5.5+SUMIFS(sigs!$B:$B,sigs!$A:$A,$B44,sigs!$C:$C,Y44)/sigs!$F$1</f>
        <v>4.7836363636363641</v>
      </c>
      <c r="Y44" s="7" t="s">
        <v>72</v>
      </c>
      <c r="Z44" s="20">
        <f>(SUMIFS(weapons!$B$2:$B$14,weapons!$A$2:$A$14,AA44)*(SUMIFS(weapons!$C$2:$C$14,weapons!$A$2:$A$14,AA44)*$E44+SUMIFS(weapons!$D$2:$D$14,weapons!$A$2:$A$14,AA44)*$F44+SUMIFS(weapons!$E$2:$E$14,weapons!$A$2:$A$14,AA44)*$G44+SUMIFS(weapons!$F$2:$F$14,weapons!$A$2:$A$14,AA44)*$H44))/5.5+SUMIFS(sigs!$B:$B,sigs!$A:$A,$B44,sigs!$C:$C,AA44)/sigs!$F$1</f>
        <v>4.7136363636363638</v>
      </c>
      <c r="AA44" s="7" t="s">
        <v>76</v>
      </c>
      <c r="AB44" s="38">
        <f t="shared" si="7"/>
        <v>0.50368526849813344</v>
      </c>
      <c r="AC44" s="24">
        <f>(SUMIFS(sigs!$B:$B,sigs!$A:$A,$B44,sigs!$C:$C,Y44)+SUMIFS(sigs!$B:$B,sigs!$A:$A,$B44,sigs!$C:$C,AA44))/20</f>
        <v>3.95</v>
      </c>
    </row>
    <row r="45" spans="1:29" ht="12.75" customHeight="1">
      <c r="A45" s="32">
        <v>20</v>
      </c>
      <c r="B45" s="30" t="s">
        <v>20</v>
      </c>
      <c r="C45" s="2">
        <v>12</v>
      </c>
      <c r="D45" s="35">
        <v>5400</v>
      </c>
      <c r="E45" s="2">
        <v>5</v>
      </c>
      <c r="F45" s="2">
        <v>8</v>
      </c>
      <c r="G45" s="2">
        <v>4</v>
      </c>
      <c r="H45" s="2">
        <v>5</v>
      </c>
      <c r="I45" s="26">
        <f t="shared" si="6"/>
        <v>4.6781636363636361</v>
      </c>
      <c r="J45" s="15" t="s">
        <v>68</v>
      </c>
      <c r="K45" s="2" t="str">
        <f t="shared" si="8"/>
        <v/>
      </c>
      <c r="L45" s="2" t="str">
        <f t="shared" si="8"/>
        <v/>
      </c>
      <c r="M45" s="2" t="str">
        <f t="shared" si="8"/>
        <v>Swd</v>
      </c>
      <c r="N45" s="2" t="str">
        <f t="shared" si="8"/>
        <v/>
      </c>
      <c r="O45" s="2" t="str">
        <f t="shared" si="8"/>
        <v/>
      </c>
      <c r="P45" s="2" t="str">
        <f t="shared" si="8"/>
        <v/>
      </c>
      <c r="Q45" s="2" t="str">
        <f t="shared" si="8"/>
        <v>Bow</v>
      </c>
      <c r="R45" s="2" t="str">
        <f t="shared" si="8"/>
        <v/>
      </c>
      <c r="S45" s="2" t="str">
        <f t="shared" si="8"/>
        <v/>
      </c>
      <c r="T45" s="2" t="str">
        <f t="shared" si="8"/>
        <v/>
      </c>
      <c r="U45" s="2" t="str">
        <f t="shared" si="8"/>
        <v/>
      </c>
      <c r="V45" s="2" t="str">
        <f t="shared" si="8"/>
        <v/>
      </c>
      <c r="W45" s="2" t="str">
        <f t="shared" si="8"/>
        <v/>
      </c>
      <c r="X45" s="20">
        <f>(SUMIFS(weapons!$B$2:$B$14,weapons!$A$2:$A$14,Y45)*(SUMIFS(weapons!$C$2:$C$14,weapons!$A$2:$A$14,Y45)*$E45+SUMIFS(weapons!$D$2:$D$14,weapons!$A$2:$A$14,Y45)*$F45+SUMIFS(weapons!$E$2:$E$14,weapons!$A$2:$A$14,Y45)*$G45+SUMIFS(weapons!$F$2:$F$14,weapons!$A$2:$A$14,Y45)*$H45))/5.5+SUMIFS(sigs!$B:$B,sigs!$A:$A,$B45,sigs!$C:$C,Y45)/sigs!$F$1</f>
        <v>5.3864545454545452</v>
      </c>
      <c r="Y45" s="7" t="s">
        <v>78</v>
      </c>
      <c r="Z45" s="20">
        <f>(SUMIFS(weapons!$B$2:$B$14,weapons!$A$2:$A$14,AA45)*(SUMIFS(weapons!$C$2:$C$14,weapons!$A$2:$A$14,AA45)*$E45+SUMIFS(weapons!$D$2:$D$14,weapons!$A$2:$A$14,AA45)*$F45+SUMIFS(weapons!$E$2:$E$14,weapons!$A$2:$A$14,AA45)*$G45+SUMIFS(weapons!$F$2:$F$14,weapons!$A$2:$A$14,AA45)*$H45))/5.5+SUMIFS(sigs!$B:$B,sigs!$A:$A,$B45,sigs!$C:$C,AA45)/sigs!$F$1</f>
        <v>3.6157272727272725</v>
      </c>
      <c r="AA45" s="7" t="s">
        <v>50</v>
      </c>
      <c r="AB45" s="38">
        <f t="shared" si="7"/>
        <v>0.59834989497495561</v>
      </c>
      <c r="AC45" s="25">
        <f>(SUMIFS(sigs!$B:$B,sigs!$A:$A,$B45,sigs!$C:$C,Y45)+SUMIFS(sigs!$B:$B,sigs!$A:$A,$B45,sigs!$C:$C,AA45))/20</f>
        <v>1.45</v>
      </c>
    </row>
    <row r="46" spans="1:29" ht="12.75" customHeight="1">
      <c r="A46" s="32">
        <v>28</v>
      </c>
      <c r="B46" s="30" t="s">
        <v>9</v>
      </c>
      <c r="C46" s="2">
        <v>12</v>
      </c>
      <c r="D46" s="35">
        <v>5400</v>
      </c>
      <c r="E46" s="2">
        <v>7</v>
      </c>
      <c r="F46" s="2">
        <v>4</v>
      </c>
      <c r="G46" s="2">
        <v>6</v>
      </c>
      <c r="H46" s="2">
        <v>5</v>
      </c>
      <c r="I46" s="26">
        <f t="shared" si="6"/>
        <v>4.6361636363636363</v>
      </c>
      <c r="J46" s="15" t="s">
        <v>68</v>
      </c>
      <c r="K46" s="2" t="str">
        <f t="shared" si="8"/>
        <v/>
      </c>
      <c r="L46" s="2" t="str">
        <f t="shared" si="8"/>
        <v/>
      </c>
      <c r="M46" s="2" t="str">
        <f t="shared" si="8"/>
        <v/>
      </c>
      <c r="N46" s="2" t="str">
        <f t="shared" si="8"/>
        <v/>
      </c>
      <c r="O46" s="2" t="str">
        <f t="shared" si="8"/>
        <v>Fists</v>
      </c>
      <c r="P46" s="2" t="str">
        <f t="shared" si="8"/>
        <v/>
      </c>
      <c r="Q46" s="2" t="str">
        <f t="shared" si="8"/>
        <v/>
      </c>
      <c r="R46" s="2" t="str">
        <f t="shared" si="8"/>
        <v/>
      </c>
      <c r="S46" s="2" t="str">
        <f t="shared" si="8"/>
        <v/>
      </c>
      <c r="T46" s="2" t="str">
        <f t="shared" si="8"/>
        <v>Guns</v>
      </c>
      <c r="U46" s="2" t="str">
        <f t="shared" si="8"/>
        <v/>
      </c>
      <c r="V46" s="2" t="str">
        <f t="shared" si="8"/>
        <v/>
      </c>
      <c r="W46" s="2" t="str">
        <f t="shared" si="8"/>
        <v/>
      </c>
      <c r="X46" s="20">
        <f>(SUMIFS(weapons!$B$2:$B$14,weapons!$A$2:$A$14,Y46)*(SUMIFS(weapons!$C$2:$C$14,weapons!$A$2:$A$14,Y46)*$E46+SUMIFS(weapons!$D$2:$D$14,weapons!$A$2:$A$14,Y46)*$F46+SUMIFS(weapons!$E$2:$E$14,weapons!$A$2:$A$14,Y46)*$G46+SUMIFS(weapons!$F$2:$F$14,weapons!$A$2:$A$14,Y46)*$H46))/5.5+SUMIFS(sigs!$B:$B,sigs!$A:$A,$B46,sigs!$C:$C,Y46)/sigs!$F$1</f>
        <v>4.2402727272727274</v>
      </c>
      <c r="Y46" s="7" t="s">
        <v>74</v>
      </c>
      <c r="Z46" s="20">
        <f>(SUMIFS(weapons!$B$2:$B$14,weapons!$A$2:$A$14,AA46)*(SUMIFS(weapons!$C$2:$C$14,weapons!$A$2:$A$14,AA46)*$E46+SUMIFS(weapons!$D$2:$D$14,weapons!$A$2:$A$14,AA46)*$F46+SUMIFS(weapons!$E$2:$E$14,weapons!$A$2:$A$14,AA46)*$G46+SUMIFS(weapons!$F$2:$F$14,weapons!$A$2:$A$14,AA46)*$H46))/5.5+SUMIFS(sigs!$B:$B,sigs!$A:$A,$B46,sigs!$C:$C,AA46)/sigs!$F$1</f>
        <v>4.9000909090909088</v>
      </c>
      <c r="AA46" s="7" t="s">
        <v>73</v>
      </c>
      <c r="AB46" s="38">
        <f t="shared" si="7"/>
        <v>0.53609365054105662</v>
      </c>
      <c r="AC46" s="27">
        <f>(SUMIFS(sigs!$B:$B,sigs!$A:$A,$B46,sigs!$C:$C,Y46)+SUMIFS(sigs!$B:$B,sigs!$A:$A,$B46,sigs!$C:$C,AA46))/20</f>
        <v>2.5499999999999998</v>
      </c>
    </row>
    <row r="47" spans="1:29" ht="12.75" customHeight="1">
      <c r="A47" s="32">
        <v>50</v>
      </c>
      <c r="B47" s="30" t="s">
        <v>62</v>
      </c>
      <c r="C47" s="2">
        <v>12</v>
      </c>
      <c r="D47" s="35">
        <v>5400</v>
      </c>
      <c r="E47" s="2">
        <v>6</v>
      </c>
      <c r="F47" s="2">
        <v>5</v>
      </c>
      <c r="G47" s="2">
        <v>5</v>
      </c>
      <c r="H47" s="2">
        <v>6</v>
      </c>
      <c r="I47" s="26">
        <f t="shared" si="6"/>
        <v>3.6246727272727277</v>
      </c>
      <c r="J47" s="15" t="s">
        <v>68</v>
      </c>
      <c r="K47" s="2" t="str">
        <f t="shared" si="8"/>
        <v/>
      </c>
      <c r="L47" s="2" t="str">
        <f t="shared" si="8"/>
        <v/>
      </c>
      <c r="M47" s="2" t="str">
        <f t="shared" si="8"/>
        <v>Swd</v>
      </c>
      <c r="N47" s="2" t="str">
        <f t="shared" si="8"/>
        <v/>
      </c>
      <c r="O47" s="2" t="str">
        <f t="shared" si="8"/>
        <v/>
      </c>
      <c r="P47" s="2" t="str">
        <f t="shared" si="8"/>
        <v/>
      </c>
      <c r="Q47" s="2" t="str">
        <f t="shared" si="8"/>
        <v/>
      </c>
      <c r="R47" s="2" t="str">
        <f t="shared" si="8"/>
        <v/>
      </c>
      <c r="S47" s="2" t="str">
        <f t="shared" si="8"/>
        <v/>
      </c>
      <c r="T47" s="2" t="str">
        <f t="shared" si="8"/>
        <v/>
      </c>
      <c r="U47" s="2" t="str">
        <f t="shared" si="8"/>
        <v/>
      </c>
      <c r="V47" s="2" t="str">
        <f t="shared" si="8"/>
        <v/>
      </c>
      <c r="W47" s="2" t="str">
        <f t="shared" si="8"/>
        <v>Gswd</v>
      </c>
      <c r="X47" s="20">
        <f>(SUMIFS(weapons!$B$2:$B$14,weapons!$A$2:$A$14,Y47)*(SUMIFS(weapons!$C$2:$C$14,weapons!$A$2:$A$14,Y47)*$E47+SUMIFS(weapons!$D$2:$D$14,weapons!$A$2:$A$14,Y47)*$F47+SUMIFS(weapons!$E$2:$E$14,weapons!$A$2:$A$14,Y47)*$G47+SUMIFS(weapons!$F$2:$F$14,weapons!$A$2:$A$14,Y47)*$H47))/5.5+SUMIFS(sigs!$B:$B,sigs!$A:$A,$B47,sigs!$C:$C,Y47)/sigs!$F$1</f>
        <v>4.4853636363636369</v>
      </c>
      <c r="Y47" s="7" t="s">
        <v>78</v>
      </c>
      <c r="Z47" s="20">
        <f>(SUMIFS(weapons!$B$2:$B$14,weapons!$A$2:$A$14,AA47)*(SUMIFS(weapons!$C$2:$C$14,weapons!$A$2:$A$14,AA47)*$E47+SUMIFS(weapons!$D$2:$D$14,weapons!$A$2:$A$14,AA47)*$F47+SUMIFS(weapons!$E$2:$E$14,weapons!$A$2:$A$14,AA47)*$G47+SUMIFS(weapons!$F$2:$F$14,weapons!$A$2:$A$14,AA47)*$H47))/5.5+SUMIFS(sigs!$B:$B,sigs!$A:$A,$B47,sigs!$C:$C,AA47)/sigs!$F$1</f>
        <v>2.333636363636364</v>
      </c>
      <c r="AA47" s="7" t="s">
        <v>71</v>
      </c>
      <c r="AB47" s="38">
        <f t="shared" si="7"/>
        <v>0.65777440040528468</v>
      </c>
      <c r="AC47" s="26">
        <f>(SUMIFS(sigs!$B:$B,sigs!$A:$A,$B47,sigs!$C:$C,Y47)+SUMIFS(sigs!$B:$B,sigs!$A:$A,$B47,sigs!$C:$C,AA47))/20</f>
        <v>1.95</v>
      </c>
    </row>
    <row r="48" spans="1:29" ht="12.75" customHeight="1">
      <c r="A48" s="32">
        <v>30</v>
      </c>
      <c r="B48" s="30" t="s">
        <v>27</v>
      </c>
      <c r="C48" s="2">
        <v>11</v>
      </c>
      <c r="D48" s="35">
        <v>5400</v>
      </c>
      <c r="E48" s="2">
        <v>4</v>
      </c>
      <c r="F48" s="2">
        <v>5</v>
      </c>
      <c r="G48" s="2">
        <v>7</v>
      </c>
      <c r="H48" s="2">
        <v>6</v>
      </c>
      <c r="I48" s="26">
        <f t="shared" si="6"/>
        <v>5.6452181818181817</v>
      </c>
      <c r="J48" s="40" t="s">
        <v>108</v>
      </c>
      <c r="K48" s="2" t="str">
        <f t="shared" si="8"/>
        <v/>
      </c>
      <c r="L48" s="2" t="str">
        <f t="shared" si="8"/>
        <v/>
      </c>
      <c r="M48" s="2" t="str">
        <f t="shared" si="8"/>
        <v/>
      </c>
      <c r="N48" s="2" t="str">
        <f t="shared" si="8"/>
        <v/>
      </c>
      <c r="O48" s="2" t="str">
        <f t="shared" si="8"/>
        <v/>
      </c>
      <c r="P48" s="2" t="str">
        <f t="shared" si="8"/>
        <v/>
      </c>
      <c r="Q48" s="2" t="str">
        <f t="shared" si="8"/>
        <v/>
      </c>
      <c r="R48" s="2" t="str">
        <f t="shared" si="8"/>
        <v/>
      </c>
      <c r="S48" s="2" t="str">
        <f t="shared" si="8"/>
        <v/>
      </c>
      <c r="T48" s="2" t="str">
        <f t="shared" si="8"/>
        <v>Guns</v>
      </c>
      <c r="U48" s="2" t="str">
        <f t="shared" si="8"/>
        <v>Scy</v>
      </c>
      <c r="V48" s="2" t="str">
        <f t="shared" si="8"/>
        <v/>
      </c>
      <c r="W48" s="2" t="str">
        <f t="shared" si="8"/>
        <v/>
      </c>
      <c r="X48" s="20">
        <f>(SUMIFS(weapons!$B$2:$B$14,weapons!$A$2:$A$14,Y48)*(SUMIFS(weapons!$C$2:$C$14,weapons!$A$2:$A$14,Y48)*$E48+SUMIFS(weapons!$D$2:$D$14,weapons!$A$2:$A$14,Y48)*$F48+SUMIFS(weapons!$E$2:$E$14,weapons!$A$2:$A$14,Y48)*$G48+SUMIFS(weapons!$F$2:$F$14,weapons!$A$2:$A$14,Y48)*$H48))/5.5+SUMIFS(sigs!$B:$B,sigs!$A:$A,$B48,sigs!$C:$C,Y48)/sigs!$F$1</f>
        <v>7.3444545454545445</v>
      </c>
      <c r="Y48" s="7" t="s">
        <v>73</v>
      </c>
      <c r="Z48" s="20">
        <f>(SUMIFS(weapons!$B$2:$B$14,weapons!$A$2:$A$14,AA48)*(SUMIFS(weapons!$C$2:$C$14,weapons!$A$2:$A$14,AA48)*$E48+SUMIFS(weapons!$D$2:$D$14,weapons!$A$2:$A$14,AA48)*$F48+SUMIFS(weapons!$E$2:$E$14,weapons!$A$2:$A$14,AA48)*$G48+SUMIFS(weapons!$F$2:$F$14,weapons!$A$2:$A$14,AA48)*$H48))/5.5+SUMIFS(sigs!$B:$B,sigs!$A:$A,$B48,sigs!$C:$C,AA48)/sigs!$F$1</f>
        <v>3.0963636363636367</v>
      </c>
      <c r="AA48" s="7" t="s">
        <v>77</v>
      </c>
      <c r="AB48" s="38">
        <f t="shared" si="7"/>
        <v>0.7034366864317495</v>
      </c>
      <c r="AC48" s="21">
        <f>(SUMIFS(sigs!$B:$B,sigs!$A:$A,$B48,sigs!$C:$C,Y48)+SUMIFS(sigs!$B:$B,sigs!$A:$A,$B48,sigs!$C:$C,AA48))/20</f>
        <v>5.4</v>
      </c>
    </row>
    <row r="49" spans="1:29" ht="12.75" customHeight="1">
      <c r="A49" s="32">
        <v>13</v>
      </c>
      <c r="B49" s="30" t="s">
        <v>23</v>
      </c>
      <c r="C49" s="2">
        <v>11</v>
      </c>
      <c r="D49" s="35">
        <v>5400</v>
      </c>
      <c r="E49" s="2">
        <v>3</v>
      </c>
      <c r="F49" s="2">
        <v>5</v>
      </c>
      <c r="G49" s="2">
        <v>6</v>
      </c>
      <c r="H49" s="2">
        <v>8</v>
      </c>
      <c r="I49" s="26">
        <f t="shared" si="6"/>
        <v>4.8940000000000001</v>
      </c>
      <c r="J49" s="15" t="s">
        <v>68</v>
      </c>
      <c r="K49" s="2" t="str">
        <f t="shared" si="8"/>
        <v/>
      </c>
      <c r="L49" s="2" t="str">
        <f t="shared" si="8"/>
        <v/>
      </c>
      <c r="M49" s="2" t="str">
        <f t="shared" si="8"/>
        <v/>
      </c>
      <c r="N49" s="2" t="str">
        <f t="shared" si="8"/>
        <v/>
      </c>
      <c r="O49" s="2" t="str">
        <f t="shared" si="8"/>
        <v/>
      </c>
      <c r="P49" s="2" t="str">
        <f t="shared" si="8"/>
        <v/>
      </c>
      <c r="Q49" s="2" t="str">
        <f t="shared" si="8"/>
        <v/>
      </c>
      <c r="R49" s="2" t="str">
        <f t="shared" si="8"/>
        <v/>
      </c>
      <c r="S49" s="2" t="str">
        <f t="shared" si="8"/>
        <v/>
      </c>
      <c r="T49" s="2" t="str">
        <f t="shared" si="8"/>
        <v>Guns</v>
      </c>
      <c r="U49" s="2" t="str">
        <f t="shared" si="8"/>
        <v/>
      </c>
      <c r="V49" s="2" t="str">
        <f t="shared" si="8"/>
        <v>Katar</v>
      </c>
      <c r="W49" s="2" t="str">
        <f t="shared" si="8"/>
        <v/>
      </c>
      <c r="X49" s="20">
        <f>(SUMIFS(weapons!$B$2:$B$14,weapons!$A$2:$A$14,Y49)*(SUMIFS(weapons!$C$2:$C$14,weapons!$A$2:$A$14,Y49)*$E49+SUMIFS(weapons!$D$2:$D$14,weapons!$A$2:$A$14,Y49)*$F49+SUMIFS(weapons!$E$2:$E$14,weapons!$A$2:$A$14,Y49)*$G49+SUMIFS(weapons!$F$2:$F$14,weapons!$A$2:$A$14,Y49)*$H49))/5.5+SUMIFS(sigs!$B:$B,sigs!$A:$A,$B49,sigs!$C:$C,Y49)/sigs!$F$1</f>
        <v>3.7668181818181816</v>
      </c>
      <c r="Y49" s="7" t="s">
        <v>73</v>
      </c>
      <c r="Z49" s="20">
        <f>(SUMIFS(weapons!$B$2:$B$14,weapons!$A$2:$A$14,AA49)*(SUMIFS(weapons!$C$2:$C$14,weapons!$A$2:$A$14,AA49)*$E49+SUMIFS(weapons!$D$2:$D$14,weapons!$A$2:$A$14,AA49)*$F49+SUMIFS(weapons!$E$2:$E$14,weapons!$A$2:$A$14,AA49)*$G49+SUMIFS(weapons!$F$2:$F$14,weapons!$A$2:$A$14,AA49)*$H49))/5.5+SUMIFS(sigs!$B:$B,sigs!$A:$A,$B49,sigs!$C:$C,AA49)/sigs!$F$1</f>
        <v>5.6454545454545455</v>
      </c>
      <c r="AA49" s="7" t="s">
        <v>76</v>
      </c>
      <c r="AB49" s="38">
        <f t="shared" si="7"/>
        <v>0.59979717003911726</v>
      </c>
      <c r="AC49" s="21">
        <f>(SUMIFS(sigs!$B:$B,sigs!$A:$A,$B49,sigs!$C:$C,Y49)+SUMIFS(sigs!$B:$B,sigs!$A:$A,$B49,sigs!$C:$C,AA49))/20</f>
        <v>4.5</v>
      </c>
    </row>
    <row r="50" spans="1:29" ht="12.75" customHeight="1">
      <c r="A50" s="32">
        <v>2</v>
      </c>
      <c r="B50" s="30" t="s">
        <v>8</v>
      </c>
      <c r="C50" s="2">
        <v>11</v>
      </c>
      <c r="D50" s="35">
        <v>2300</v>
      </c>
      <c r="E50" s="2">
        <v>6</v>
      </c>
      <c r="F50" s="2">
        <v>8</v>
      </c>
      <c r="G50" s="2">
        <v>4</v>
      </c>
      <c r="H50" s="2">
        <v>4</v>
      </c>
      <c r="I50" s="26">
        <f t="shared" si="6"/>
        <v>4.8688000000000002</v>
      </c>
      <c r="J50" s="15" t="s">
        <v>68</v>
      </c>
      <c r="K50" s="2" t="str">
        <f t="shared" si="8"/>
        <v/>
      </c>
      <c r="L50" s="2" t="str">
        <f t="shared" si="8"/>
        <v/>
      </c>
      <c r="M50" s="2" t="str">
        <f t="shared" si="8"/>
        <v/>
      </c>
      <c r="N50" s="2" t="str">
        <f t="shared" si="8"/>
        <v/>
      </c>
      <c r="O50" s="2" t="str">
        <f t="shared" si="8"/>
        <v/>
      </c>
      <c r="P50" s="2" t="str">
        <f t="shared" si="8"/>
        <v>Ham</v>
      </c>
      <c r="Q50" s="2" t="str">
        <f t="shared" si="8"/>
        <v/>
      </c>
      <c r="R50" s="2" t="str">
        <f t="shared" si="8"/>
        <v/>
      </c>
      <c r="S50" s="2" t="str">
        <f t="shared" si="8"/>
        <v/>
      </c>
      <c r="T50" s="2" t="str">
        <f t="shared" si="8"/>
        <v>Guns</v>
      </c>
      <c r="U50" s="2" t="str">
        <f t="shared" si="8"/>
        <v/>
      </c>
      <c r="V50" s="2" t="str">
        <f t="shared" si="8"/>
        <v/>
      </c>
      <c r="W50" s="2" t="str">
        <f t="shared" si="8"/>
        <v/>
      </c>
      <c r="X50" s="20">
        <f>(SUMIFS(weapons!$B$2:$B$14,weapons!$A$2:$A$14,Y50)*(SUMIFS(weapons!$C$2:$C$14,weapons!$A$2:$A$14,Y50)*$E50+SUMIFS(weapons!$D$2:$D$14,weapons!$A$2:$A$14,Y50)*$F50+SUMIFS(weapons!$E$2:$E$14,weapons!$A$2:$A$14,Y50)*$G50+SUMIFS(weapons!$F$2:$F$14,weapons!$A$2:$A$14,Y50)*$H50))/5.5+SUMIFS(sigs!$B:$B,sigs!$A:$A,$B50,sigs!$C:$C,Y50)/sigs!$F$1</f>
        <v>5.8592727272727272</v>
      </c>
      <c r="Y50" s="7" t="s">
        <v>72</v>
      </c>
      <c r="Z50" s="20">
        <f>(SUMIFS(weapons!$B$2:$B$14,weapons!$A$2:$A$14,AA50)*(SUMIFS(weapons!$C$2:$C$14,weapons!$A$2:$A$14,AA50)*$E50+SUMIFS(weapons!$D$2:$D$14,weapons!$A$2:$A$14,AA50)*$F50+SUMIFS(weapons!$E$2:$E$14,weapons!$A$2:$A$14,AA50)*$G50+SUMIFS(weapons!$F$2:$F$14,weapons!$A$2:$A$14,AA50)*$H50))/5.5+SUMIFS(sigs!$B:$B,sigs!$A:$A,$B50,sigs!$C:$C,AA50)/sigs!$F$1</f>
        <v>3.3830909090909089</v>
      </c>
      <c r="AA50" s="7" t="s">
        <v>73</v>
      </c>
      <c r="AB50" s="38">
        <f t="shared" si="7"/>
        <v>0.63395825546397022</v>
      </c>
      <c r="AC50" s="26">
        <f>(SUMIFS(sigs!$B:$B,sigs!$A:$A,$B50,sigs!$C:$C,Y50)+SUMIFS(sigs!$B:$B,sigs!$A:$A,$B50,sigs!$C:$C,AA50))/20</f>
        <v>2.25</v>
      </c>
    </row>
    <row r="51" spans="1:29" ht="12.75" customHeight="1">
      <c r="A51" s="32">
        <v>10</v>
      </c>
      <c r="B51" s="30" t="s">
        <v>37</v>
      </c>
      <c r="C51" s="2">
        <v>11</v>
      </c>
      <c r="D51" s="35">
        <v>3900</v>
      </c>
      <c r="E51" s="2">
        <v>7</v>
      </c>
      <c r="F51" s="2">
        <v>5</v>
      </c>
      <c r="G51" s="2">
        <v>3</v>
      </c>
      <c r="H51" s="2">
        <v>7</v>
      </c>
      <c r="I51" s="26">
        <f t="shared" si="6"/>
        <v>4.4863999999999997</v>
      </c>
      <c r="J51" s="15" t="s">
        <v>68</v>
      </c>
      <c r="K51" s="2" t="str">
        <f t="shared" si="8"/>
        <v/>
      </c>
      <c r="L51" s="2" t="str">
        <f t="shared" si="8"/>
        <v/>
      </c>
      <c r="M51" s="2" t="str">
        <f t="shared" si="8"/>
        <v>Swd</v>
      </c>
      <c r="N51" s="2" t="str">
        <f t="shared" si="8"/>
        <v/>
      </c>
      <c r="O51" s="2" t="str">
        <f t="shared" si="8"/>
        <v/>
      </c>
      <c r="P51" s="2" t="str">
        <f t="shared" si="8"/>
        <v/>
      </c>
      <c r="Q51" s="2" t="str">
        <f t="shared" si="8"/>
        <v/>
      </c>
      <c r="R51" s="2" t="str">
        <f t="shared" si="8"/>
        <v/>
      </c>
      <c r="S51" s="2" t="str">
        <f t="shared" si="8"/>
        <v/>
      </c>
      <c r="T51" s="2" t="str">
        <f t="shared" si="8"/>
        <v>Guns</v>
      </c>
      <c r="U51" s="2" t="str">
        <f t="shared" si="8"/>
        <v/>
      </c>
      <c r="V51" s="2" t="str">
        <f t="shared" si="8"/>
        <v/>
      </c>
      <c r="W51" s="2" t="str">
        <f t="shared" si="8"/>
        <v/>
      </c>
      <c r="X51" s="20">
        <f>(SUMIFS(weapons!$B$2:$B$14,weapons!$A$2:$A$14,Y51)*(SUMIFS(weapons!$C$2:$C$14,weapons!$A$2:$A$14,Y51)*$E51+SUMIFS(weapons!$D$2:$D$14,weapons!$A$2:$A$14,Y51)*$F51+SUMIFS(weapons!$E$2:$E$14,weapons!$A$2:$A$14,Y51)*$G51+SUMIFS(weapons!$F$2:$F$14,weapons!$A$2:$A$14,Y51)*$H51))/5.5+SUMIFS(sigs!$B:$B,sigs!$A:$A,$B51,sigs!$C:$C,Y51)/sigs!$F$1</f>
        <v>5.2919999999999998</v>
      </c>
      <c r="Y51" s="7" t="s">
        <v>78</v>
      </c>
      <c r="Z51" s="20">
        <f>(SUMIFS(weapons!$B$2:$B$14,weapons!$A$2:$A$14,AA51)*(SUMIFS(weapons!$C$2:$C$14,weapons!$A$2:$A$14,AA51)*$E51+SUMIFS(weapons!$D$2:$D$14,weapons!$A$2:$A$14,AA51)*$F51+SUMIFS(weapons!$E$2:$E$14,weapons!$A$2:$A$14,AA51)*$G51+SUMIFS(weapons!$F$2:$F$14,weapons!$A$2:$A$14,AA51)*$H51))/5.5+SUMIFS(sigs!$B:$B,sigs!$A:$A,$B51,sigs!$C:$C,AA51)/sigs!$F$1</f>
        <v>3.2779999999999991</v>
      </c>
      <c r="AA51" s="7" t="s">
        <v>73</v>
      </c>
      <c r="AB51" s="38">
        <f t="shared" si="7"/>
        <v>0.61750291715285888</v>
      </c>
      <c r="AC51" s="26">
        <f>(SUMIFS(sigs!$B:$B,sigs!$A:$A,$B51,sigs!$C:$C,Y51)+SUMIFS(sigs!$B:$B,sigs!$A:$A,$B51,sigs!$C:$C,AA51))/20</f>
        <v>1.85</v>
      </c>
    </row>
    <row r="54" spans="1:29" ht="12.75" customHeight="1">
      <c r="A54" s="32">
        <v>0</v>
      </c>
      <c r="B54" s="30" t="s">
        <v>89</v>
      </c>
      <c r="C54" s="29">
        <v>0</v>
      </c>
      <c r="D54" s="35">
        <v>7200</v>
      </c>
      <c r="E54" s="2">
        <v>5.5</v>
      </c>
      <c r="F54" s="2">
        <v>5.5</v>
      </c>
      <c r="G54" s="2">
        <v>5.5</v>
      </c>
      <c r="H54" s="2">
        <v>5.5</v>
      </c>
      <c r="I54" s="22">
        <f t="shared" ref="I54:I70" si="9">0.6*MAX(X54:AA54)+0.4*MIN(X54:AA54)</f>
        <v>8.6650000000000027</v>
      </c>
      <c r="J54" s="13" t="s">
        <v>65</v>
      </c>
      <c r="K54" s="2" t="str">
        <f t="shared" ref="K54:W63" si="10">IF(COUNTIF($X54:$AA54,K$1)=0,"",K$1)</f>
        <v>Spear</v>
      </c>
      <c r="L54" s="2" t="str">
        <f t="shared" si="10"/>
        <v/>
      </c>
      <c r="M54" s="2" t="str">
        <f t="shared" si="10"/>
        <v/>
      </c>
      <c r="N54" s="2" t="str">
        <f t="shared" si="10"/>
        <v/>
      </c>
      <c r="O54" s="2" t="str">
        <f t="shared" si="10"/>
        <v/>
      </c>
      <c r="P54" s="2" t="str">
        <f t="shared" si="10"/>
        <v/>
      </c>
      <c r="Q54" s="2" t="str">
        <f t="shared" si="10"/>
        <v/>
      </c>
      <c r="R54" s="2" t="str">
        <f t="shared" si="10"/>
        <v>Cann</v>
      </c>
      <c r="S54" s="2" t="str">
        <f t="shared" si="10"/>
        <v/>
      </c>
      <c r="T54" s="2" t="str">
        <f t="shared" si="10"/>
        <v/>
      </c>
      <c r="U54" s="2" t="str">
        <f t="shared" si="10"/>
        <v/>
      </c>
      <c r="V54" s="2" t="str">
        <f t="shared" si="10"/>
        <v/>
      </c>
      <c r="W54" s="2" t="str">
        <f t="shared" si="10"/>
        <v/>
      </c>
      <c r="X54" s="20">
        <f>(SUMIFS(weapons!$B$2:$B$14,weapons!$A$2:$A$14,Y54)*(SUMIFS(weapons!$C$2:$C$14,weapons!$A$2:$A$14,Y54)*$E54+SUMIFS(weapons!$D$2:$D$14,weapons!$A$2:$A$14,Y54)*$F54+SUMIFS(weapons!$E$2:$E$14,weapons!$A$2:$A$14,Y54)*$G54+SUMIFS(weapons!$F$2:$F$14,weapons!$A$2:$A$14,Y54)*$H54))/5.5+SUMIFS(sigs!$B:$B,sigs!$A:$A,$B54,sigs!$C:$C,Y54)/sigs!$F$1</f>
        <v>10.525000000000002</v>
      </c>
      <c r="Y54" s="7" t="s">
        <v>49</v>
      </c>
      <c r="Z54" s="20">
        <f>(SUMIFS(weapons!$B$2:$B$14,weapons!$A$2:$A$14,AA54)*(SUMIFS(weapons!$C$2:$C$14,weapons!$A$2:$A$14,AA54)*$E54+SUMIFS(weapons!$D$2:$D$14,weapons!$A$2:$A$14,AA54)*$F54+SUMIFS(weapons!$E$2:$E$14,weapons!$A$2:$A$14,AA54)*$G54+SUMIFS(weapons!$F$2:$F$14,weapons!$A$2:$A$14,AA54)*$H54))/5.5+SUMIFS(sigs!$B:$B,sigs!$A:$A,$B54,sigs!$C:$C,AA54)/sigs!$F$1</f>
        <v>5.8750000000000009</v>
      </c>
      <c r="AA54" s="7" t="s">
        <v>75</v>
      </c>
      <c r="AB54" s="38">
        <f t="shared" ref="AB54" si="11">MAX(X54:AA54)/SUM(X54:AA54)</f>
        <v>0.6417682926829269</v>
      </c>
      <c r="AC54" s="20">
        <f>(SUMIFS(sigs!$B:$B,sigs!$A:$A,$B54,sigs!$C:$C,Y54)+SUMIFS(sigs!$B:$B,sigs!$A:$A,$B54,sigs!$C:$C,AA54))/20</f>
        <v>5.05</v>
      </c>
    </row>
    <row r="55" spans="1:29" ht="12.75" customHeight="1">
      <c r="A55" s="32">
        <v>0</v>
      </c>
      <c r="B55" s="30" t="s">
        <v>91</v>
      </c>
      <c r="C55" s="29">
        <v>0</v>
      </c>
      <c r="D55" s="35">
        <v>7200</v>
      </c>
      <c r="E55" s="2">
        <v>5.5</v>
      </c>
      <c r="F55" s="2">
        <v>5.5</v>
      </c>
      <c r="G55" s="2">
        <v>5.5</v>
      </c>
      <c r="H55" s="2">
        <v>5.5</v>
      </c>
      <c r="I55" s="22">
        <f t="shared" si="9"/>
        <v>7.9450000000000003</v>
      </c>
      <c r="J55" s="45" t="s">
        <v>110</v>
      </c>
      <c r="K55" s="2" t="str">
        <f t="shared" si="10"/>
        <v/>
      </c>
      <c r="L55" s="2" t="str">
        <f t="shared" si="10"/>
        <v>Axe</v>
      </c>
      <c r="M55" s="2" t="str">
        <f t="shared" si="10"/>
        <v/>
      </c>
      <c r="N55" s="2" t="str">
        <f t="shared" si="10"/>
        <v/>
      </c>
      <c r="O55" s="2" t="str">
        <f t="shared" si="10"/>
        <v/>
      </c>
      <c r="P55" s="2" t="str">
        <f t="shared" si="10"/>
        <v/>
      </c>
      <c r="Q55" s="2" t="str">
        <f t="shared" si="10"/>
        <v/>
      </c>
      <c r="R55" s="2" t="str">
        <f t="shared" si="10"/>
        <v/>
      </c>
      <c r="S55" s="2" t="str">
        <f t="shared" si="10"/>
        <v>Orb</v>
      </c>
      <c r="T55" s="2" t="str">
        <f t="shared" si="10"/>
        <v/>
      </c>
      <c r="U55" s="2" t="str">
        <f t="shared" si="10"/>
        <v/>
      </c>
      <c r="V55" s="2" t="str">
        <f t="shared" si="10"/>
        <v/>
      </c>
      <c r="W55" s="2" t="str">
        <f t="shared" si="10"/>
        <v/>
      </c>
      <c r="X55" s="20">
        <f>(SUMIFS(weapons!$B$2:$B$14,weapons!$A$2:$A$14,Y55)*(SUMIFS(weapons!$C$2:$C$14,weapons!$A$2:$A$14,Y55)*$E55+SUMIFS(weapons!$D$2:$D$14,weapons!$A$2:$A$14,Y55)*$F55+SUMIFS(weapons!$E$2:$E$14,weapons!$A$2:$A$14,Y55)*$G55+SUMIFS(weapons!$F$2:$F$14,weapons!$A$2:$A$14,Y55)*$H55))/5.5+SUMIFS(sigs!$B:$B,sigs!$A:$A,$B55,sigs!$C:$C,Y55)/sigs!$F$1</f>
        <v>9.5250000000000004</v>
      </c>
      <c r="Y55" s="7" t="s">
        <v>51</v>
      </c>
      <c r="Z55" s="20">
        <f>(SUMIFS(weapons!$B$2:$B$14,weapons!$A$2:$A$14,AA55)*(SUMIFS(weapons!$C$2:$C$14,weapons!$A$2:$A$14,AA55)*$E55+SUMIFS(weapons!$D$2:$D$14,weapons!$A$2:$A$14,AA55)*$F55+SUMIFS(weapons!$E$2:$E$14,weapons!$A$2:$A$14,AA55)*$G55+SUMIFS(weapons!$F$2:$F$14,weapons!$A$2:$A$14,AA55)*$H55))/5.5+SUMIFS(sigs!$B:$B,sigs!$A:$A,$B55,sigs!$C:$C,AA55)/sigs!$F$1</f>
        <v>5.5750000000000002</v>
      </c>
      <c r="AA55" s="7" t="s">
        <v>52</v>
      </c>
      <c r="AB55" s="38">
        <f t="shared" ref="AB55:AB70" si="12">MAX(X55:AA55)/SUM(X55:AA55)</f>
        <v>0.63079470198675491</v>
      </c>
      <c r="AC55" s="20">
        <f>(SUMIFS(sigs!$B:$B,sigs!$A:$A,$B55,sigs!$C:$C,Y55)+SUMIFS(sigs!$B:$B,sigs!$A:$A,$B55,sigs!$C:$C,AA55))/20</f>
        <v>5.05</v>
      </c>
    </row>
    <row r="56" spans="1:29" ht="12.75" customHeight="1">
      <c r="A56" s="32">
        <v>0</v>
      </c>
      <c r="B56" s="30" t="s">
        <v>90</v>
      </c>
      <c r="C56" s="29">
        <v>0</v>
      </c>
      <c r="D56" s="35">
        <v>7200</v>
      </c>
      <c r="E56" s="2">
        <v>5.5</v>
      </c>
      <c r="F56" s="2">
        <v>5.5</v>
      </c>
      <c r="G56" s="2">
        <v>5.5</v>
      </c>
      <c r="H56" s="2">
        <v>5.5</v>
      </c>
      <c r="I56" s="21">
        <f t="shared" si="9"/>
        <v>6.3550000000000013</v>
      </c>
      <c r="J56" s="34" t="s">
        <v>66</v>
      </c>
      <c r="K56" s="2" t="str">
        <f t="shared" si="10"/>
        <v/>
      </c>
      <c r="L56" s="2" t="str">
        <f t="shared" si="10"/>
        <v/>
      </c>
      <c r="M56" s="2" t="str">
        <f t="shared" si="10"/>
        <v/>
      </c>
      <c r="N56" s="2" t="str">
        <f t="shared" si="10"/>
        <v>Lance</v>
      </c>
      <c r="O56" s="2" t="str">
        <f t="shared" si="10"/>
        <v>Fists</v>
      </c>
      <c r="P56" s="2" t="str">
        <f t="shared" si="10"/>
        <v/>
      </c>
      <c r="Q56" s="2" t="str">
        <f t="shared" si="10"/>
        <v/>
      </c>
      <c r="R56" s="2" t="str">
        <f t="shared" si="10"/>
        <v/>
      </c>
      <c r="S56" s="2" t="str">
        <f t="shared" si="10"/>
        <v/>
      </c>
      <c r="T56" s="2" t="str">
        <f t="shared" si="10"/>
        <v/>
      </c>
      <c r="U56" s="2" t="str">
        <f t="shared" si="10"/>
        <v/>
      </c>
      <c r="V56" s="2" t="str">
        <f t="shared" si="10"/>
        <v/>
      </c>
      <c r="W56" s="2" t="str">
        <f t="shared" si="10"/>
        <v/>
      </c>
      <c r="X56" s="20">
        <f>(SUMIFS(weapons!$B$2:$B$14,weapons!$A$2:$A$14,Y56)*(SUMIFS(weapons!$C$2:$C$14,weapons!$A$2:$A$14,Y56)*$E56+SUMIFS(weapons!$D$2:$D$14,weapons!$A$2:$A$14,Y56)*$F56+SUMIFS(weapons!$E$2:$E$14,weapons!$A$2:$A$14,Y56)*$G56+SUMIFS(weapons!$F$2:$F$14,weapons!$A$2:$A$14,Y56)*$H56))/5.5+SUMIFS(sigs!$B:$B,sigs!$A:$A,$B56,sigs!$C:$C,Y56)/sigs!$F$1</f>
        <v>6.4750000000000014</v>
      </c>
      <c r="Y56" s="7" t="s">
        <v>48</v>
      </c>
      <c r="Z56" s="20">
        <f>(SUMIFS(weapons!$B$2:$B$14,weapons!$A$2:$A$14,AA56)*(SUMIFS(weapons!$C$2:$C$14,weapons!$A$2:$A$14,AA56)*$E56+SUMIFS(weapons!$D$2:$D$14,weapons!$A$2:$A$14,AA56)*$F56+SUMIFS(weapons!$E$2:$E$14,weapons!$A$2:$A$14,AA56)*$G56+SUMIFS(weapons!$F$2:$F$14,weapons!$A$2:$A$14,AA56)*$H56))/5.5+SUMIFS(sigs!$B:$B,sigs!$A:$A,$B56,sigs!$C:$C,AA56)/sigs!$F$1</f>
        <v>6.1750000000000007</v>
      </c>
      <c r="AA56" s="7" t="s">
        <v>74</v>
      </c>
      <c r="AB56" s="38">
        <f t="shared" si="12"/>
        <v>0.51185770750988147</v>
      </c>
      <c r="AC56" s="20">
        <f>(SUMIFS(sigs!$B:$B,sigs!$A:$A,$B56,sigs!$C:$C,Y56)+SUMIFS(sigs!$B:$B,sigs!$A:$A,$B56,sigs!$C:$C,AA56))/20</f>
        <v>5.05</v>
      </c>
    </row>
    <row r="57" spans="1:29" ht="12.75" customHeight="1">
      <c r="A57" s="32">
        <v>0</v>
      </c>
      <c r="B57" s="30" t="s">
        <v>88</v>
      </c>
      <c r="C57" s="29">
        <v>0</v>
      </c>
      <c r="D57" s="35">
        <v>7200</v>
      </c>
      <c r="E57" s="2">
        <v>5.5</v>
      </c>
      <c r="F57" s="2">
        <v>5.5</v>
      </c>
      <c r="G57" s="2">
        <v>5.5</v>
      </c>
      <c r="H57" s="2">
        <v>5.5</v>
      </c>
      <c r="I57" s="21">
        <f t="shared" si="9"/>
        <v>6.2350000000000012</v>
      </c>
      <c r="J57" s="34" t="s">
        <v>66</v>
      </c>
      <c r="K57" s="2" t="str">
        <f t="shared" si="10"/>
        <v/>
      </c>
      <c r="L57" s="2" t="str">
        <f t="shared" si="10"/>
        <v/>
      </c>
      <c r="M57" s="2" t="str">
        <f t="shared" si="10"/>
        <v/>
      </c>
      <c r="N57" s="2" t="str">
        <f t="shared" si="10"/>
        <v>Lance</v>
      </c>
      <c r="O57" s="2" t="str">
        <f t="shared" si="10"/>
        <v/>
      </c>
      <c r="P57" s="2" t="str">
        <f t="shared" si="10"/>
        <v/>
      </c>
      <c r="Q57" s="2" t="str">
        <f t="shared" si="10"/>
        <v/>
      </c>
      <c r="R57" s="2" t="str">
        <f t="shared" si="10"/>
        <v>Cann</v>
      </c>
      <c r="S57" s="2" t="str">
        <f t="shared" si="10"/>
        <v/>
      </c>
      <c r="T57" s="2" t="str">
        <f t="shared" si="10"/>
        <v/>
      </c>
      <c r="U57" s="2" t="str">
        <f t="shared" si="10"/>
        <v/>
      </c>
      <c r="V57" s="2" t="str">
        <f t="shared" si="10"/>
        <v/>
      </c>
      <c r="W57" s="2" t="str">
        <f t="shared" si="10"/>
        <v/>
      </c>
      <c r="X57" s="20">
        <f>(SUMIFS(weapons!$B$2:$B$14,weapons!$A$2:$A$14,Y57)*(SUMIFS(weapons!$C$2:$C$14,weapons!$A$2:$A$14,Y57)*$E57+SUMIFS(weapons!$D$2:$D$14,weapons!$A$2:$A$14,Y57)*$F57+SUMIFS(weapons!$E$2:$E$14,weapons!$A$2:$A$14,Y57)*$G57+SUMIFS(weapons!$F$2:$F$14,weapons!$A$2:$A$14,Y57)*$H57))/5.5+SUMIFS(sigs!$B:$B,sigs!$A:$A,$B57,sigs!$C:$C,Y57)/sigs!$F$1</f>
        <v>6.4750000000000014</v>
      </c>
      <c r="Y57" s="7" t="s">
        <v>48</v>
      </c>
      <c r="Z57" s="20">
        <f>(SUMIFS(weapons!$B$2:$B$14,weapons!$A$2:$A$14,AA57)*(SUMIFS(weapons!$C$2:$C$14,weapons!$A$2:$A$14,AA57)*$E57+SUMIFS(weapons!$D$2:$D$14,weapons!$A$2:$A$14,AA57)*$F57+SUMIFS(weapons!$E$2:$E$14,weapons!$A$2:$A$14,AA57)*$G57+SUMIFS(weapons!$F$2:$F$14,weapons!$A$2:$A$14,AA57)*$H57))/5.5+SUMIFS(sigs!$B:$B,sigs!$A:$A,$B57,sigs!$C:$C,AA57)/sigs!$F$1</f>
        <v>5.8750000000000009</v>
      </c>
      <c r="AA57" s="7" t="s">
        <v>75</v>
      </c>
      <c r="AB57" s="38">
        <f t="shared" si="12"/>
        <v>0.52429149797570851</v>
      </c>
      <c r="AC57" s="20">
        <f>(SUMIFS(sigs!$B:$B,sigs!$A:$A,$B57,sigs!$C:$C,Y57)+SUMIFS(sigs!$B:$B,sigs!$A:$A,$B57,sigs!$C:$C,AA57))/20</f>
        <v>5.05</v>
      </c>
    </row>
    <row r="58" spans="1:29" ht="12.75" customHeight="1">
      <c r="A58" s="32">
        <v>0</v>
      </c>
      <c r="B58" s="30" t="s">
        <v>93</v>
      </c>
      <c r="C58" s="29">
        <v>0</v>
      </c>
      <c r="D58" s="35">
        <v>7200</v>
      </c>
      <c r="E58" s="2">
        <v>5.5</v>
      </c>
      <c r="F58" s="2">
        <v>5.5</v>
      </c>
      <c r="G58" s="2">
        <v>5.5</v>
      </c>
      <c r="H58" s="2">
        <v>5.5</v>
      </c>
      <c r="I58" s="21">
        <f t="shared" si="9"/>
        <v>6.1150000000000002</v>
      </c>
      <c r="J58" s="34" t="s">
        <v>66</v>
      </c>
      <c r="K58" s="2" t="str">
        <f t="shared" si="10"/>
        <v/>
      </c>
      <c r="L58" s="2" t="str">
        <f t="shared" si="10"/>
        <v/>
      </c>
      <c r="M58" s="2" t="str">
        <f t="shared" si="10"/>
        <v>Swd</v>
      </c>
      <c r="N58" s="2" t="str">
        <f t="shared" si="10"/>
        <v/>
      </c>
      <c r="O58" s="2" t="str">
        <f t="shared" si="10"/>
        <v/>
      </c>
      <c r="P58" s="2" t="str">
        <f t="shared" si="10"/>
        <v/>
      </c>
      <c r="Q58" s="2" t="str">
        <f t="shared" si="10"/>
        <v/>
      </c>
      <c r="R58" s="2" t="str">
        <f t="shared" si="10"/>
        <v/>
      </c>
      <c r="S58" s="2" t="str">
        <f t="shared" si="10"/>
        <v>Orb</v>
      </c>
      <c r="T58" s="2" t="str">
        <f t="shared" si="10"/>
        <v/>
      </c>
      <c r="U58" s="2" t="str">
        <f t="shared" si="10"/>
        <v/>
      </c>
      <c r="V58" s="2" t="str">
        <f t="shared" si="10"/>
        <v/>
      </c>
      <c r="W58" s="2" t="str">
        <f t="shared" si="10"/>
        <v/>
      </c>
      <c r="X58" s="20">
        <f>(SUMIFS(weapons!$B$2:$B$14,weapons!$A$2:$A$14,Y58)*(SUMIFS(weapons!$C$2:$C$14,weapons!$A$2:$A$14,Y58)*$E58+SUMIFS(weapons!$D$2:$D$14,weapons!$A$2:$A$14,Y58)*$F58+SUMIFS(weapons!$E$2:$E$14,weapons!$A$2:$A$14,Y58)*$G58+SUMIFS(weapons!$F$2:$F$14,weapons!$A$2:$A$14,Y58)*$H58))/5.5+SUMIFS(sigs!$B:$B,sigs!$A:$A,$B58,sigs!$C:$C,Y58)/sigs!$F$1</f>
        <v>6.4750000000000014</v>
      </c>
      <c r="Y58" s="7" t="s">
        <v>78</v>
      </c>
      <c r="Z58" s="20">
        <f>(SUMIFS(weapons!$B$2:$B$14,weapons!$A$2:$A$14,AA58)*(SUMIFS(weapons!$C$2:$C$14,weapons!$A$2:$A$14,AA58)*$E58+SUMIFS(weapons!$D$2:$D$14,weapons!$A$2:$A$14,AA58)*$F58+SUMIFS(weapons!$E$2:$E$14,weapons!$A$2:$A$14,AA58)*$G58+SUMIFS(weapons!$F$2:$F$14,weapons!$A$2:$A$14,AA58)*$H58))/5.5+SUMIFS(sigs!$B:$B,sigs!$A:$A,$B58,sigs!$C:$C,AA58)/sigs!$F$1</f>
        <v>5.5750000000000002</v>
      </c>
      <c r="AA58" s="7" t="s">
        <v>52</v>
      </c>
      <c r="AB58" s="38">
        <f t="shared" si="12"/>
        <v>0.53734439834024905</v>
      </c>
      <c r="AC58" s="20">
        <f>(SUMIFS(sigs!$B:$B,sigs!$A:$A,$B58,sigs!$C:$C,Y58)+SUMIFS(sigs!$B:$B,sigs!$A:$A,$B58,sigs!$C:$C,AA58))/20</f>
        <v>5.05</v>
      </c>
    </row>
    <row r="59" spans="1:29" ht="12.75" customHeight="1">
      <c r="A59" s="32">
        <v>0</v>
      </c>
      <c r="B59" s="30" t="s">
        <v>92</v>
      </c>
      <c r="C59" s="29">
        <v>0</v>
      </c>
      <c r="D59" s="35">
        <v>7200</v>
      </c>
      <c r="E59" s="2">
        <v>5.5</v>
      </c>
      <c r="F59" s="2">
        <v>5.5</v>
      </c>
      <c r="G59" s="2">
        <v>5.5</v>
      </c>
      <c r="H59" s="2">
        <v>5.5</v>
      </c>
      <c r="I59" s="21">
        <f t="shared" si="9"/>
        <v>6.1150000000000002</v>
      </c>
      <c r="J59" s="34" t="s">
        <v>66</v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>Lance</v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>Orb</v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0">
        <f>(SUMIFS(weapons!$B$2:$B$14,weapons!$A$2:$A$14,Y59)*(SUMIFS(weapons!$C$2:$C$14,weapons!$A$2:$A$14,Y59)*$E59+SUMIFS(weapons!$D$2:$D$14,weapons!$A$2:$A$14,Y59)*$F59+SUMIFS(weapons!$E$2:$E$14,weapons!$A$2:$A$14,Y59)*$G59+SUMIFS(weapons!$F$2:$F$14,weapons!$A$2:$A$14,Y59)*$H59))/5.5+SUMIFS(sigs!$B:$B,sigs!$A:$A,$B59,sigs!$C:$C,Y59)/sigs!$F$1</f>
        <v>6.4750000000000014</v>
      </c>
      <c r="Y59" s="7" t="s">
        <v>48</v>
      </c>
      <c r="Z59" s="20">
        <f>(SUMIFS(weapons!$B$2:$B$14,weapons!$A$2:$A$14,AA59)*(SUMIFS(weapons!$C$2:$C$14,weapons!$A$2:$A$14,AA59)*$E59+SUMIFS(weapons!$D$2:$D$14,weapons!$A$2:$A$14,AA59)*$F59+SUMIFS(weapons!$E$2:$E$14,weapons!$A$2:$A$14,AA59)*$G59+SUMIFS(weapons!$F$2:$F$14,weapons!$A$2:$A$14,AA59)*$H59))/5.5+SUMIFS(sigs!$B:$B,sigs!$A:$A,$B59,sigs!$C:$C,AA59)/sigs!$F$1</f>
        <v>5.5750000000000002</v>
      </c>
      <c r="AA59" s="7" t="s">
        <v>52</v>
      </c>
      <c r="AB59" s="38">
        <f t="shared" si="12"/>
        <v>0.53734439834024905</v>
      </c>
      <c r="AC59" s="20">
        <f>(SUMIFS(sigs!$B:$B,sigs!$A:$A,$B59,sigs!$C:$C,Y59)+SUMIFS(sigs!$B:$B,sigs!$A:$A,$B59,sigs!$C:$C,AA59))/20</f>
        <v>5.05</v>
      </c>
    </row>
    <row r="60" spans="1:29" ht="12.75" customHeight="1">
      <c r="A60" s="32">
        <v>0</v>
      </c>
      <c r="B60" s="30" t="s">
        <v>94</v>
      </c>
      <c r="C60" s="29">
        <v>0</v>
      </c>
      <c r="D60" s="35">
        <v>7200</v>
      </c>
      <c r="E60" s="2">
        <v>5.5</v>
      </c>
      <c r="F60" s="2">
        <v>5.5</v>
      </c>
      <c r="G60" s="2">
        <v>5.5</v>
      </c>
      <c r="H60" s="2">
        <v>5.5</v>
      </c>
      <c r="I60" s="21">
        <f t="shared" si="9"/>
        <v>6.0550000000000006</v>
      </c>
      <c r="J60" s="34" t="s">
        <v>66</v>
      </c>
      <c r="K60" s="2" t="str">
        <f t="shared" si="10"/>
        <v/>
      </c>
      <c r="L60" s="2" t="str">
        <f t="shared" si="10"/>
        <v/>
      </c>
      <c r="M60" s="2" t="str">
        <f t="shared" si="10"/>
        <v/>
      </c>
      <c r="N60" s="2" t="str">
        <f t="shared" si="10"/>
        <v/>
      </c>
      <c r="O60" s="2" t="str">
        <f t="shared" si="10"/>
        <v/>
      </c>
      <c r="P60" s="2" t="str">
        <f t="shared" si="10"/>
        <v>Ham</v>
      </c>
      <c r="Q60" s="2" t="str">
        <f t="shared" si="10"/>
        <v/>
      </c>
      <c r="R60" s="2" t="str">
        <f t="shared" si="10"/>
        <v>Cann</v>
      </c>
      <c r="S60" s="2" t="str">
        <f t="shared" si="10"/>
        <v/>
      </c>
      <c r="T60" s="2" t="str">
        <f t="shared" si="10"/>
        <v/>
      </c>
      <c r="U60" s="2" t="str">
        <f t="shared" si="10"/>
        <v/>
      </c>
      <c r="V60" s="2" t="str">
        <f t="shared" si="10"/>
        <v/>
      </c>
      <c r="W60" s="2" t="str">
        <f t="shared" si="10"/>
        <v/>
      </c>
      <c r="X60" s="20">
        <f>(SUMIFS(weapons!$B$2:$B$14,weapons!$A$2:$A$14,Y60)*(SUMIFS(weapons!$C$2:$C$14,weapons!$A$2:$A$14,Y60)*$E60+SUMIFS(weapons!$D$2:$D$14,weapons!$A$2:$A$14,Y60)*$F60+SUMIFS(weapons!$E$2:$E$14,weapons!$A$2:$A$14,Y60)*$G60+SUMIFS(weapons!$F$2:$F$14,weapons!$A$2:$A$14,Y60)*$H60))/5.5+SUMIFS(sigs!$B:$B,sigs!$A:$A,$B60,sigs!$C:$C,Y60)/sigs!$F$1</f>
        <v>6.1750000000000007</v>
      </c>
      <c r="Y60" s="7" t="s">
        <v>72</v>
      </c>
      <c r="Z60" s="20">
        <f>(SUMIFS(weapons!$B$2:$B$14,weapons!$A$2:$A$14,AA60)*(SUMIFS(weapons!$C$2:$C$14,weapons!$A$2:$A$14,AA60)*$E60+SUMIFS(weapons!$D$2:$D$14,weapons!$A$2:$A$14,AA60)*$F60+SUMIFS(weapons!$E$2:$E$14,weapons!$A$2:$A$14,AA60)*$G60+SUMIFS(weapons!$F$2:$F$14,weapons!$A$2:$A$14,AA60)*$H60))/5.5+SUMIFS(sigs!$B:$B,sigs!$A:$A,$B60,sigs!$C:$C,AA60)/sigs!$F$1</f>
        <v>5.8750000000000009</v>
      </c>
      <c r="AA60" s="7" t="s">
        <v>75</v>
      </c>
      <c r="AB60" s="38">
        <f t="shared" si="12"/>
        <v>0.51244813278008305</v>
      </c>
      <c r="AC60" s="20">
        <f>(SUMIFS(sigs!$B:$B,sigs!$A:$A,$B60,sigs!$C:$C,Y60)+SUMIFS(sigs!$B:$B,sigs!$A:$A,$B60,sigs!$C:$C,AA60))/20</f>
        <v>5.05</v>
      </c>
    </row>
    <row r="61" spans="1:29" ht="12.75" customHeight="1">
      <c r="A61" s="32">
        <v>0</v>
      </c>
      <c r="B61" s="30" t="s">
        <v>95</v>
      </c>
      <c r="C61" s="29">
        <v>0</v>
      </c>
      <c r="D61" s="35">
        <v>7200</v>
      </c>
      <c r="E61" s="2">
        <v>5.5</v>
      </c>
      <c r="F61" s="2">
        <v>5.5</v>
      </c>
      <c r="G61" s="2">
        <v>5.5</v>
      </c>
      <c r="H61" s="2">
        <v>5.5</v>
      </c>
      <c r="I61" s="26">
        <f t="shared" si="9"/>
        <v>5.8750000000000009</v>
      </c>
      <c r="J61" s="40" t="s">
        <v>108</v>
      </c>
      <c r="K61" s="2" t="str">
        <f t="shared" si="10"/>
        <v/>
      </c>
      <c r="L61" s="2" t="str">
        <f t="shared" si="10"/>
        <v/>
      </c>
      <c r="M61" s="2" t="str">
        <f t="shared" si="10"/>
        <v/>
      </c>
      <c r="N61" s="2" t="str">
        <f t="shared" si="10"/>
        <v/>
      </c>
      <c r="O61" s="2" t="str">
        <f t="shared" si="10"/>
        <v/>
      </c>
      <c r="P61" s="2" t="str">
        <f t="shared" si="10"/>
        <v/>
      </c>
      <c r="Q61" s="2" t="str">
        <f t="shared" si="10"/>
        <v>Bow</v>
      </c>
      <c r="R61" s="2" t="str">
        <f t="shared" si="10"/>
        <v>Cann</v>
      </c>
      <c r="S61" s="2" t="str">
        <f t="shared" si="10"/>
        <v/>
      </c>
      <c r="T61" s="2" t="str">
        <f t="shared" si="10"/>
        <v/>
      </c>
      <c r="U61" s="2" t="str">
        <f t="shared" si="10"/>
        <v/>
      </c>
      <c r="V61" s="2" t="str">
        <f t="shared" si="10"/>
        <v/>
      </c>
      <c r="W61" s="2" t="str">
        <f t="shared" si="10"/>
        <v/>
      </c>
      <c r="X61" s="20">
        <f>(SUMIFS(weapons!$B$2:$B$14,weapons!$A$2:$A$14,Y61)*(SUMIFS(weapons!$C$2:$C$14,weapons!$A$2:$A$14,Y61)*$E61+SUMIFS(weapons!$D$2:$D$14,weapons!$A$2:$A$14,Y61)*$F61+SUMIFS(weapons!$E$2:$E$14,weapons!$A$2:$A$14,Y61)*$G61+SUMIFS(weapons!$F$2:$F$14,weapons!$A$2:$A$14,Y61)*$H61))/5.5+SUMIFS(sigs!$B:$B,sigs!$A:$A,$B61,sigs!$C:$C,Y61)/sigs!$F$1</f>
        <v>5.8750000000000009</v>
      </c>
      <c r="Y61" s="7" t="s">
        <v>50</v>
      </c>
      <c r="Z61" s="20">
        <f>(SUMIFS(weapons!$B$2:$B$14,weapons!$A$2:$A$14,AA61)*(SUMIFS(weapons!$C$2:$C$14,weapons!$A$2:$A$14,AA61)*$E61+SUMIFS(weapons!$D$2:$D$14,weapons!$A$2:$A$14,AA61)*$F61+SUMIFS(weapons!$E$2:$E$14,weapons!$A$2:$A$14,AA61)*$G61+SUMIFS(weapons!$F$2:$F$14,weapons!$A$2:$A$14,AA61)*$H61))/5.5+SUMIFS(sigs!$B:$B,sigs!$A:$A,$B61,sigs!$C:$C,AA61)/sigs!$F$1</f>
        <v>5.8750000000000009</v>
      </c>
      <c r="AA61" s="7" t="s">
        <v>75</v>
      </c>
      <c r="AB61" s="38">
        <f t="shared" si="12"/>
        <v>0.5</v>
      </c>
      <c r="AC61" s="20">
        <f>(SUMIFS(sigs!$B:$B,sigs!$A:$A,$B61,sigs!$C:$C,Y61)+SUMIFS(sigs!$B:$B,sigs!$A:$A,$B61,sigs!$C:$C,AA61))/20</f>
        <v>5.05</v>
      </c>
    </row>
    <row r="62" spans="1:29" ht="12.75" customHeight="1">
      <c r="A62" s="32">
        <v>0</v>
      </c>
      <c r="B62" s="30" t="s">
        <v>98</v>
      </c>
      <c r="C62" s="29">
        <v>0</v>
      </c>
      <c r="D62" s="35">
        <v>7200</v>
      </c>
      <c r="E62" s="2">
        <v>5.5</v>
      </c>
      <c r="F62" s="2">
        <v>5.5</v>
      </c>
      <c r="G62" s="2">
        <v>5.5</v>
      </c>
      <c r="H62" s="2">
        <v>5.5</v>
      </c>
      <c r="I62" s="26">
        <f t="shared" si="9"/>
        <v>5.7550000000000008</v>
      </c>
      <c r="J62" s="40" t="s">
        <v>108</v>
      </c>
      <c r="K62" s="2" t="str">
        <f t="shared" si="10"/>
        <v/>
      </c>
      <c r="L62" s="2" t="str">
        <f t="shared" si="10"/>
        <v/>
      </c>
      <c r="M62" s="2" t="str">
        <f t="shared" si="10"/>
        <v/>
      </c>
      <c r="N62" s="2" t="str">
        <f t="shared" si="10"/>
        <v/>
      </c>
      <c r="O62" s="2" t="str">
        <f t="shared" si="10"/>
        <v/>
      </c>
      <c r="P62" s="2" t="str">
        <f t="shared" si="10"/>
        <v/>
      </c>
      <c r="Q62" s="2" t="str">
        <f t="shared" si="10"/>
        <v>Bow</v>
      </c>
      <c r="R62" s="2" t="str">
        <f t="shared" si="10"/>
        <v/>
      </c>
      <c r="S62" s="2" t="str">
        <f t="shared" si="10"/>
        <v>Orb</v>
      </c>
      <c r="T62" s="2" t="str">
        <f t="shared" si="10"/>
        <v/>
      </c>
      <c r="U62" s="2" t="str">
        <f t="shared" si="10"/>
        <v/>
      </c>
      <c r="V62" s="2" t="str">
        <f t="shared" si="10"/>
        <v/>
      </c>
      <c r="W62" s="2" t="str">
        <f t="shared" si="10"/>
        <v/>
      </c>
      <c r="X62" s="20">
        <f>(SUMIFS(weapons!$B$2:$B$14,weapons!$A$2:$A$14,Y62)*(SUMIFS(weapons!$C$2:$C$14,weapons!$A$2:$A$14,Y62)*$E62+SUMIFS(weapons!$D$2:$D$14,weapons!$A$2:$A$14,Y62)*$F62+SUMIFS(weapons!$E$2:$E$14,weapons!$A$2:$A$14,Y62)*$G62+SUMIFS(weapons!$F$2:$F$14,weapons!$A$2:$A$14,Y62)*$H62))/5.5+SUMIFS(sigs!$B:$B,sigs!$A:$A,$B62,sigs!$C:$C,Y62)/sigs!$F$1</f>
        <v>5.8750000000000009</v>
      </c>
      <c r="Y62" s="7" t="s">
        <v>50</v>
      </c>
      <c r="Z62" s="20">
        <f>(SUMIFS(weapons!$B$2:$B$14,weapons!$A$2:$A$14,AA62)*(SUMIFS(weapons!$C$2:$C$14,weapons!$A$2:$A$14,AA62)*$E62+SUMIFS(weapons!$D$2:$D$14,weapons!$A$2:$A$14,AA62)*$F62+SUMIFS(weapons!$E$2:$E$14,weapons!$A$2:$A$14,AA62)*$G62+SUMIFS(weapons!$F$2:$F$14,weapons!$A$2:$A$14,AA62)*$H62))/5.5+SUMIFS(sigs!$B:$B,sigs!$A:$A,$B62,sigs!$C:$C,AA62)/sigs!$F$1</f>
        <v>5.5750000000000002</v>
      </c>
      <c r="AA62" s="7" t="s">
        <v>52</v>
      </c>
      <c r="AB62" s="38">
        <f t="shared" si="12"/>
        <v>0.51310043668122274</v>
      </c>
      <c r="AC62" s="20">
        <f>(SUMIFS(sigs!$B:$B,sigs!$A:$A,$B62,sigs!$C:$C,Y62)+SUMIFS(sigs!$B:$B,sigs!$A:$A,$B62,sigs!$C:$C,AA62))/20</f>
        <v>5.05</v>
      </c>
    </row>
    <row r="63" spans="1:29" ht="12.75" customHeight="1">
      <c r="A63" s="32">
        <v>0</v>
      </c>
      <c r="B63" s="30" t="s">
        <v>96</v>
      </c>
      <c r="C63" s="29">
        <v>0</v>
      </c>
      <c r="D63" s="35">
        <v>7200</v>
      </c>
      <c r="E63" s="2">
        <v>5.5</v>
      </c>
      <c r="F63" s="2">
        <v>5.5</v>
      </c>
      <c r="G63" s="2">
        <v>5.5</v>
      </c>
      <c r="H63" s="2">
        <v>5.5</v>
      </c>
      <c r="I63" s="26">
        <f t="shared" si="9"/>
        <v>5.7550000000000008</v>
      </c>
      <c r="J63" s="40" t="s">
        <v>108</v>
      </c>
      <c r="K63" s="2" t="str">
        <f t="shared" si="10"/>
        <v/>
      </c>
      <c r="L63" s="2" t="str">
        <f t="shared" si="10"/>
        <v/>
      </c>
      <c r="M63" s="2" t="str">
        <f t="shared" si="10"/>
        <v/>
      </c>
      <c r="N63" s="2" t="str">
        <f t="shared" si="10"/>
        <v/>
      </c>
      <c r="O63" s="2" t="str">
        <f t="shared" si="10"/>
        <v/>
      </c>
      <c r="P63" s="2" t="str">
        <f t="shared" si="10"/>
        <v/>
      </c>
      <c r="Q63" s="2" t="str">
        <f t="shared" si="10"/>
        <v/>
      </c>
      <c r="R63" s="2" t="str">
        <f t="shared" si="10"/>
        <v>Cann</v>
      </c>
      <c r="S63" s="2" t="str">
        <f t="shared" si="10"/>
        <v>Orb</v>
      </c>
      <c r="T63" s="2" t="str">
        <f t="shared" si="10"/>
        <v/>
      </c>
      <c r="U63" s="2" t="str">
        <f t="shared" si="10"/>
        <v/>
      </c>
      <c r="V63" s="2" t="str">
        <f t="shared" si="10"/>
        <v/>
      </c>
      <c r="W63" s="2" t="str">
        <f t="shared" si="10"/>
        <v/>
      </c>
      <c r="X63" s="20">
        <f>(SUMIFS(weapons!$B$2:$B$14,weapons!$A$2:$A$14,Y63)*(SUMIFS(weapons!$C$2:$C$14,weapons!$A$2:$A$14,Y63)*$E63+SUMIFS(weapons!$D$2:$D$14,weapons!$A$2:$A$14,Y63)*$F63+SUMIFS(weapons!$E$2:$E$14,weapons!$A$2:$A$14,Y63)*$G63+SUMIFS(weapons!$F$2:$F$14,weapons!$A$2:$A$14,Y63)*$H63))/5.5+SUMIFS(sigs!$B:$B,sigs!$A:$A,$B63,sigs!$C:$C,Y63)/sigs!$F$1</f>
        <v>5.8750000000000009</v>
      </c>
      <c r="Y63" s="7" t="s">
        <v>75</v>
      </c>
      <c r="Z63" s="20">
        <f>(SUMIFS(weapons!$B$2:$B$14,weapons!$A$2:$A$14,AA63)*(SUMIFS(weapons!$C$2:$C$14,weapons!$A$2:$A$14,AA63)*$E63+SUMIFS(weapons!$D$2:$D$14,weapons!$A$2:$A$14,AA63)*$F63+SUMIFS(weapons!$E$2:$E$14,weapons!$A$2:$A$14,AA63)*$G63+SUMIFS(weapons!$F$2:$F$14,weapons!$A$2:$A$14,AA63)*$H63))/5.5+SUMIFS(sigs!$B:$B,sigs!$A:$A,$B63,sigs!$C:$C,AA63)/sigs!$F$1</f>
        <v>5.5750000000000002</v>
      </c>
      <c r="AA63" s="7" t="s">
        <v>52</v>
      </c>
      <c r="AB63" s="38">
        <f t="shared" si="12"/>
        <v>0.51310043668122274</v>
      </c>
      <c r="AC63" s="20">
        <f>(SUMIFS(sigs!$B:$B,sigs!$A:$A,$B63,sigs!$C:$C,Y63)+SUMIFS(sigs!$B:$B,sigs!$A:$A,$B63,sigs!$C:$C,AA63))/20</f>
        <v>5.05</v>
      </c>
    </row>
    <row r="64" spans="1:29" ht="12.75" customHeight="1">
      <c r="A64" s="32">
        <v>0</v>
      </c>
      <c r="B64" s="30" t="s">
        <v>103</v>
      </c>
      <c r="C64" s="29">
        <v>0</v>
      </c>
      <c r="D64" s="35">
        <v>7200</v>
      </c>
      <c r="E64" s="2">
        <v>5.5</v>
      </c>
      <c r="F64" s="2">
        <v>5.5</v>
      </c>
      <c r="G64" s="2">
        <v>5.5</v>
      </c>
      <c r="H64" s="2">
        <v>5.5</v>
      </c>
      <c r="I64" s="26">
        <f t="shared" si="9"/>
        <v>5.5750000000000002</v>
      </c>
      <c r="J64" s="40" t="s">
        <v>108</v>
      </c>
      <c r="K64" s="2" t="str">
        <f t="shared" ref="K64:W70" si="13">IF(COUNTIF($X64:$AA64,K$1)=0,"",K$1)</f>
        <v/>
      </c>
      <c r="L64" s="2" t="str">
        <f t="shared" si="13"/>
        <v/>
      </c>
      <c r="M64" s="2" t="str">
        <f t="shared" si="13"/>
        <v/>
      </c>
      <c r="N64" s="2" t="str">
        <f t="shared" si="13"/>
        <v/>
      </c>
      <c r="O64" s="2" t="str">
        <f t="shared" si="13"/>
        <v/>
      </c>
      <c r="P64" s="2" t="str">
        <f t="shared" si="13"/>
        <v/>
      </c>
      <c r="Q64" s="2" t="str">
        <f t="shared" si="13"/>
        <v/>
      </c>
      <c r="R64" s="2" t="str">
        <f t="shared" si="13"/>
        <v/>
      </c>
      <c r="S64" s="2" t="str">
        <f t="shared" si="13"/>
        <v>Orb</v>
      </c>
      <c r="T64" s="2" t="str">
        <f t="shared" si="13"/>
        <v>Guns</v>
      </c>
      <c r="U64" s="2" t="str">
        <f t="shared" si="13"/>
        <v/>
      </c>
      <c r="V64" s="2" t="str">
        <f t="shared" si="13"/>
        <v/>
      </c>
      <c r="W64" s="2" t="str">
        <f t="shared" si="13"/>
        <v/>
      </c>
      <c r="X64" s="20">
        <f>(SUMIFS(weapons!$B$2:$B$14,weapons!$A$2:$A$14,Y64)*(SUMIFS(weapons!$C$2:$C$14,weapons!$A$2:$A$14,Y64)*$E64+SUMIFS(weapons!$D$2:$D$14,weapons!$A$2:$A$14,Y64)*$F64+SUMIFS(weapons!$E$2:$E$14,weapons!$A$2:$A$14,Y64)*$G64+SUMIFS(weapons!$F$2:$F$14,weapons!$A$2:$A$14,Y64)*$H64))/5.5+SUMIFS(sigs!$B:$B,sigs!$A:$A,$B64,sigs!$C:$C,Y64)/sigs!$F$1</f>
        <v>5.5750000000000002</v>
      </c>
      <c r="Y64" s="7" t="s">
        <v>52</v>
      </c>
      <c r="Z64" s="20">
        <f>(SUMIFS(weapons!$B$2:$B$14,weapons!$A$2:$A$14,AA64)*(SUMIFS(weapons!$C$2:$C$14,weapons!$A$2:$A$14,AA64)*$E64+SUMIFS(weapons!$D$2:$D$14,weapons!$A$2:$A$14,AA64)*$F64+SUMIFS(weapons!$E$2:$E$14,weapons!$A$2:$A$14,AA64)*$G64+SUMIFS(weapons!$F$2:$F$14,weapons!$A$2:$A$14,AA64)*$H64))/5.5+SUMIFS(sigs!$B:$B,sigs!$A:$A,$B64,sigs!$C:$C,AA64)/sigs!$F$1</f>
        <v>5.5750000000000002</v>
      </c>
      <c r="AA64" s="7" t="s">
        <v>73</v>
      </c>
      <c r="AB64" s="38">
        <f t="shared" si="12"/>
        <v>0.5</v>
      </c>
      <c r="AC64" s="20">
        <f>(SUMIFS(sigs!$B:$B,sigs!$A:$A,$B64,sigs!$C:$C,Y64)+SUMIFS(sigs!$B:$B,sigs!$A:$A,$B64,sigs!$C:$C,AA64))/20</f>
        <v>5.05</v>
      </c>
    </row>
    <row r="65" spans="1:29" ht="12.75" customHeight="1">
      <c r="A65" s="32">
        <v>0</v>
      </c>
      <c r="B65" s="30" t="s">
        <v>97</v>
      </c>
      <c r="C65" s="29">
        <v>0</v>
      </c>
      <c r="D65" s="35">
        <v>7200</v>
      </c>
      <c r="E65" s="2">
        <v>5.5</v>
      </c>
      <c r="F65" s="2">
        <v>5.5</v>
      </c>
      <c r="G65" s="2">
        <v>5.5</v>
      </c>
      <c r="H65" s="2">
        <v>5.5</v>
      </c>
      <c r="I65" s="26">
        <f t="shared" si="9"/>
        <v>5.6950000000000012</v>
      </c>
      <c r="J65" s="15" t="s">
        <v>68</v>
      </c>
      <c r="K65" s="2" t="str">
        <f t="shared" si="13"/>
        <v/>
      </c>
      <c r="L65" s="2" t="str">
        <f t="shared" si="13"/>
        <v/>
      </c>
      <c r="M65" s="2" t="str">
        <f t="shared" si="13"/>
        <v/>
      </c>
      <c r="N65" s="2" t="str">
        <f t="shared" si="13"/>
        <v>Lance</v>
      </c>
      <c r="O65" s="2" t="str">
        <f t="shared" si="13"/>
        <v/>
      </c>
      <c r="P65" s="2" t="str">
        <f t="shared" si="13"/>
        <v/>
      </c>
      <c r="Q65" s="2" t="str">
        <f t="shared" si="13"/>
        <v/>
      </c>
      <c r="R65" s="2" t="str">
        <f t="shared" si="13"/>
        <v/>
      </c>
      <c r="S65" s="2" t="str">
        <f t="shared" si="13"/>
        <v/>
      </c>
      <c r="T65" s="2" t="str">
        <f t="shared" si="13"/>
        <v/>
      </c>
      <c r="U65" s="2" t="str">
        <f t="shared" si="13"/>
        <v/>
      </c>
      <c r="V65" s="2" t="str">
        <f t="shared" si="13"/>
        <v>Katar</v>
      </c>
      <c r="W65" s="2" t="str">
        <f t="shared" si="13"/>
        <v/>
      </c>
      <c r="X65" s="20">
        <f>(SUMIFS(weapons!$B$2:$B$14,weapons!$A$2:$A$14,Y65)*(SUMIFS(weapons!$C$2:$C$14,weapons!$A$2:$A$14,Y65)*$E65+SUMIFS(weapons!$D$2:$D$14,weapons!$A$2:$A$14,Y65)*$F65+SUMIFS(weapons!$E$2:$E$14,weapons!$A$2:$A$14,Y65)*$G65+SUMIFS(weapons!$F$2:$F$14,weapons!$A$2:$A$14,Y65)*$H65))/5.5+SUMIFS(sigs!$B:$B,sigs!$A:$A,$B65,sigs!$C:$C,Y65)/sigs!$F$1</f>
        <v>6.4750000000000014</v>
      </c>
      <c r="Y65" s="7" t="s">
        <v>48</v>
      </c>
      <c r="Z65" s="20">
        <f>(SUMIFS(weapons!$B$2:$B$14,weapons!$A$2:$A$14,AA65)*(SUMIFS(weapons!$C$2:$C$14,weapons!$A$2:$A$14,AA65)*$E65+SUMIFS(weapons!$D$2:$D$14,weapons!$A$2:$A$14,AA65)*$F65+SUMIFS(weapons!$E$2:$E$14,weapons!$A$2:$A$14,AA65)*$G65+SUMIFS(weapons!$F$2:$F$14,weapons!$A$2:$A$14,AA65)*$H65))/5.5+SUMIFS(sigs!$B:$B,sigs!$A:$A,$B65,sigs!$C:$C,AA65)/sigs!$F$1</f>
        <v>4.5250000000000004</v>
      </c>
      <c r="AA65" s="7" t="s">
        <v>76</v>
      </c>
      <c r="AB65" s="38">
        <f t="shared" si="12"/>
        <v>0.58863636363636362</v>
      </c>
      <c r="AC65" s="20">
        <f>(SUMIFS(sigs!$B:$B,sigs!$A:$A,$B65,sigs!$C:$C,Y65)+SUMIFS(sigs!$B:$B,sigs!$A:$A,$B65,sigs!$C:$C,AA65))/20</f>
        <v>5.05</v>
      </c>
    </row>
    <row r="66" spans="1:29" ht="12.75" customHeight="1">
      <c r="A66" s="32">
        <v>0</v>
      </c>
      <c r="B66" s="30" t="s">
        <v>100</v>
      </c>
      <c r="C66" s="29">
        <v>0</v>
      </c>
      <c r="D66" s="35">
        <v>7200</v>
      </c>
      <c r="E66" s="2">
        <v>5.5</v>
      </c>
      <c r="F66" s="2">
        <v>5.5</v>
      </c>
      <c r="G66" s="2">
        <v>5.5</v>
      </c>
      <c r="H66" s="2">
        <v>5.5</v>
      </c>
      <c r="I66" s="26">
        <f t="shared" si="9"/>
        <v>5.5150000000000006</v>
      </c>
      <c r="J66" s="15" t="s">
        <v>68</v>
      </c>
      <c r="K66" s="2" t="str">
        <f t="shared" si="13"/>
        <v/>
      </c>
      <c r="L66" s="2" t="str">
        <f t="shared" si="13"/>
        <v/>
      </c>
      <c r="M66" s="2" t="str">
        <f t="shared" si="13"/>
        <v/>
      </c>
      <c r="N66" s="2" t="str">
        <f t="shared" si="13"/>
        <v/>
      </c>
      <c r="O66" s="2" t="str">
        <f t="shared" si="13"/>
        <v/>
      </c>
      <c r="P66" s="2" t="str">
        <f t="shared" si="13"/>
        <v>Ham</v>
      </c>
      <c r="Q66" s="2" t="str">
        <f t="shared" si="13"/>
        <v/>
      </c>
      <c r="R66" s="2" t="str">
        <f t="shared" si="13"/>
        <v/>
      </c>
      <c r="S66" s="2" t="str">
        <f t="shared" si="13"/>
        <v/>
      </c>
      <c r="T66" s="2" t="str">
        <f t="shared" si="13"/>
        <v/>
      </c>
      <c r="U66" s="2" t="str">
        <f t="shared" si="13"/>
        <v>Scy</v>
      </c>
      <c r="V66" s="2" t="str">
        <f t="shared" si="13"/>
        <v/>
      </c>
      <c r="W66" s="2" t="str">
        <f t="shared" si="13"/>
        <v/>
      </c>
      <c r="X66" s="20">
        <f>(SUMIFS(weapons!$B$2:$B$14,weapons!$A$2:$A$14,Y66)*(SUMIFS(weapons!$C$2:$C$14,weapons!$A$2:$A$14,Y66)*$E66+SUMIFS(weapons!$D$2:$D$14,weapons!$A$2:$A$14,Y66)*$F66+SUMIFS(weapons!$E$2:$E$14,weapons!$A$2:$A$14,Y66)*$G66+SUMIFS(weapons!$F$2:$F$14,weapons!$A$2:$A$14,Y66)*$H66))/5.5+SUMIFS(sigs!$B:$B,sigs!$A:$A,$B66,sigs!$C:$C,Y66)/sigs!$F$1</f>
        <v>6.1750000000000007</v>
      </c>
      <c r="Y66" s="7" t="s">
        <v>72</v>
      </c>
      <c r="Z66" s="20">
        <f>(SUMIFS(weapons!$B$2:$B$14,weapons!$A$2:$A$14,AA66)*(SUMIFS(weapons!$C$2:$C$14,weapons!$A$2:$A$14,AA66)*$E66+SUMIFS(weapons!$D$2:$D$14,weapons!$A$2:$A$14,AA66)*$F66+SUMIFS(weapons!$E$2:$E$14,weapons!$A$2:$A$14,AA66)*$G66+SUMIFS(weapons!$F$2:$F$14,weapons!$A$2:$A$14,AA66)*$H66))/5.5+SUMIFS(sigs!$B:$B,sigs!$A:$A,$B66,sigs!$C:$C,AA66)/sigs!$F$1</f>
        <v>4.5250000000000004</v>
      </c>
      <c r="AA66" s="7" t="s">
        <v>77</v>
      </c>
      <c r="AB66" s="38">
        <f t="shared" si="12"/>
        <v>0.57710280373831779</v>
      </c>
      <c r="AC66" s="20">
        <f>(SUMIFS(sigs!$B:$B,sigs!$A:$A,$B66,sigs!$C:$C,Y66)+SUMIFS(sigs!$B:$B,sigs!$A:$A,$B66,sigs!$C:$C,AA66))/20</f>
        <v>5.05</v>
      </c>
    </row>
    <row r="67" spans="1:29" ht="12.75" customHeight="1">
      <c r="A67" s="32">
        <v>0</v>
      </c>
      <c r="B67" s="30" t="s">
        <v>101</v>
      </c>
      <c r="C67" s="29">
        <v>0</v>
      </c>
      <c r="D67" s="35">
        <v>7200</v>
      </c>
      <c r="E67" s="2">
        <v>5.5</v>
      </c>
      <c r="F67" s="2">
        <v>5.5</v>
      </c>
      <c r="G67" s="2">
        <v>5.5</v>
      </c>
      <c r="H67" s="2">
        <v>5.5</v>
      </c>
      <c r="I67" s="26">
        <f t="shared" si="9"/>
        <v>5.3350000000000009</v>
      </c>
      <c r="J67" s="15" t="s">
        <v>68</v>
      </c>
      <c r="K67" s="2" t="str">
        <f t="shared" si="13"/>
        <v/>
      </c>
      <c r="L67" s="2" t="str">
        <f t="shared" si="13"/>
        <v/>
      </c>
      <c r="M67" s="2" t="str">
        <f t="shared" si="13"/>
        <v/>
      </c>
      <c r="N67" s="2" t="str">
        <f t="shared" si="13"/>
        <v/>
      </c>
      <c r="O67" s="2" t="str">
        <f t="shared" si="13"/>
        <v/>
      </c>
      <c r="P67" s="2" t="str">
        <f t="shared" si="13"/>
        <v/>
      </c>
      <c r="Q67" s="2" t="str">
        <f t="shared" si="13"/>
        <v>Bow</v>
      </c>
      <c r="R67" s="2" t="str">
        <f t="shared" si="13"/>
        <v/>
      </c>
      <c r="S67" s="2" t="str">
        <f t="shared" si="13"/>
        <v/>
      </c>
      <c r="T67" s="2" t="str">
        <f t="shared" si="13"/>
        <v/>
      </c>
      <c r="U67" s="2" t="str">
        <f t="shared" si="13"/>
        <v>Scy</v>
      </c>
      <c r="V67" s="2" t="str">
        <f t="shared" si="13"/>
        <v/>
      </c>
      <c r="W67" s="2" t="str">
        <f t="shared" si="13"/>
        <v/>
      </c>
      <c r="X67" s="20">
        <f>(SUMIFS(weapons!$B$2:$B$14,weapons!$A$2:$A$14,Y67)*(SUMIFS(weapons!$C$2:$C$14,weapons!$A$2:$A$14,Y67)*$E67+SUMIFS(weapons!$D$2:$D$14,weapons!$A$2:$A$14,Y67)*$F67+SUMIFS(weapons!$E$2:$E$14,weapons!$A$2:$A$14,Y67)*$G67+SUMIFS(weapons!$F$2:$F$14,weapons!$A$2:$A$14,Y67)*$H67))/5.5+SUMIFS(sigs!$B:$B,sigs!$A:$A,$B67,sigs!$C:$C,Y67)/sigs!$F$1</f>
        <v>5.8750000000000009</v>
      </c>
      <c r="Y67" s="7" t="s">
        <v>50</v>
      </c>
      <c r="Z67" s="20">
        <f>(SUMIFS(weapons!$B$2:$B$14,weapons!$A$2:$A$14,AA67)*(SUMIFS(weapons!$C$2:$C$14,weapons!$A$2:$A$14,AA67)*$E67+SUMIFS(weapons!$D$2:$D$14,weapons!$A$2:$A$14,AA67)*$F67+SUMIFS(weapons!$E$2:$E$14,weapons!$A$2:$A$14,AA67)*$G67+SUMIFS(weapons!$F$2:$F$14,weapons!$A$2:$A$14,AA67)*$H67))/5.5+SUMIFS(sigs!$B:$B,sigs!$A:$A,$B67,sigs!$C:$C,AA67)/sigs!$F$1</f>
        <v>4.5250000000000004</v>
      </c>
      <c r="AA67" s="7" t="s">
        <v>77</v>
      </c>
      <c r="AB67" s="38">
        <f t="shared" si="12"/>
        <v>0.56490384615384615</v>
      </c>
      <c r="AC67" s="20">
        <f>(SUMIFS(sigs!$B:$B,sigs!$A:$A,$B67,sigs!$C:$C,Y67)+SUMIFS(sigs!$B:$B,sigs!$A:$A,$B67,sigs!$C:$C,AA67))/20</f>
        <v>5.05</v>
      </c>
    </row>
    <row r="68" spans="1:29" ht="12.75" customHeight="1">
      <c r="A68" s="32">
        <v>0</v>
      </c>
      <c r="B68" s="30" t="s">
        <v>99</v>
      </c>
      <c r="C68" s="29">
        <v>0</v>
      </c>
      <c r="D68" s="35">
        <v>7200</v>
      </c>
      <c r="E68" s="2">
        <v>5.5</v>
      </c>
      <c r="F68" s="2">
        <v>5.5</v>
      </c>
      <c r="G68" s="2">
        <v>5.5</v>
      </c>
      <c r="H68" s="2">
        <v>5.5</v>
      </c>
      <c r="I68" s="26">
        <f t="shared" si="9"/>
        <v>5.3350000000000009</v>
      </c>
      <c r="J68" s="15" t="s">
        <v>68</v>
      </c>
      <c r="K68" s="2" t="str">
        <f t="shared" si="13"/>
        <v/>
      </c>
      <c r="L68" s="2" t="str">
        <f t="shared" si="13"/>
        <v/>
      </c>
      <c r="M68" s="2" t="str">
        <f t="shared" si="13"/>
        <v/>
      </c>
      <c r="N68" s="2" t="str">
        <f t="shared" si="13"/>
        <v/>
      </c>
      <c r="O68" s="2" t="str">
        <f t="shared" si="13"/>
        <v/>
      </c>
      <c r="P68" s="2" t="str">
        <f t="shared" si="13"/>
        <v/>
      </c>
      <c r="Q68" s="2" t="str">
        <f t="shared" si="13"/>
        <v/>
      </c>
      <c r="R68" s="2" t="str">
        <f t="shared" si="13"/>
        <v>Cann</v>
      </c>
      <c r="S68" s="2" t="str">
        <f t="shared" si="13"/>
        <v/>
      </c>
      <c r="T68" s="2" t="str">
        <f t="shared" si="13"/>
        <v/>
      </c>
      <c r="U68" s="2" t="str">
        <f t="shared" si="13"/>
        <v>Scy</v>
      </c>
      <c r="V68" s="2" t="str">
        <f t="shared" si="13"/>
        <v/>
      </c>
      <c r="W68" s="2" t="str">
        <f t="shared" si="13"/>
        <v/>
      </c>
      <c r="X68" s="20">
        <f>(SUMIFS(weapons!$B$2:$B$14,weapons!$A$2:$A$14,Y68)*(SUMIFS(weapons!$C$2:$C$14,weapons!$A$2:$A$14,Y68)*$E68+SUMIFS(weapons!$D$2:$D$14,weapons!$A$2:$A$14,Y68)*$F68+SUMIFS(weapons!$E$2:$E$14,weapons!$A$2:$A$14,Y68)*$G68+SUMIFS(weapons!$F$2:$F$14,weapons!$A$2:$A$14,Y68)*$H68))/5.5+SUMIFS(sigs!$B:$B,sigs!$A:$A,$B68,sigs!$C:$C,Y68)/sigs!$F$1</f>
        <v>5.8750000000000009</v>
      </c>
      <c r="Y68" s="7" t="s">
        <v>75</v>
      </c>
      <c r="Z68" s="20">
        <f>(SUMIFS(weapons!$B$2:$B$14,weapons!$A$2:$A$14,AA68)*(SUMIFS(weapons!$C$2:$C$14,weapons!$A$2:$A$14,AA68)*$E68+SUMIFS(weapons!$D$2:$D$14,weapons!$A$2:$A$14,AA68)*$F68+SUMIFS(weapons!$E$2:$E$14,weapons!$A$2:$A$14,AA68)*$G68+SUMIFS(weapons!$F$2:$F$14,weapons!$A$2:$A$14,AA68)*$H68))/5.5+SUMIFS(sigs!$B:$B,sigs!$A:$A,$B68,sigs!$C:$C,AA68)/sigs!$F$1</f>
        <v>4.5250000000000004</v>
      </c>
      <c r="AA68" s="7" t="s">
        <v>77</v>
      </c>
      <c r="AB68" s="38">
        <f t="shared" si="12"/>
        <v>0.56490384615384615</v>
      </c>
      <c r="AC68" s="20">
        <f>(SUMIFS(sigs!$B:$B,sigs!$A:$A,$B68,sigs!$C:$C,Y68)+SUMIFS(sigs!$B:$B,sigs!$A:$A,$B68,sigs!$C:$C,AA68))/20</f>
        <v>5.05</v>
      </c>
    </row>
    <row r="69" spans="1:29" ht="12.75" customHeight="1">
      <c r="A69" s="32">
        <v>0</v>
      </c>
      <c r="B69" s="30" t="s">
        <v>102</v>
      </c>
      <c r="C69" s="29">
        <v>0</v>
      </c>
      <c r="D69" s="35">
        <v>7200</v>
      </c>
      <c r="E69" s="2">
        <v>5.5</v>
      </c>
      <c r="F69" s="2">
        <v>5.5</v>
      </c>
      <c r="G69" s="2">
        <v>5.5</v>
      </c>
      <c r="H69" s="2">
        <v>5.5</v>
      </c>
      <c r="I69" s="26">
        <f t="shared" si="9"/>
        <v>5.1550000000000002</v>
      </c>
      <c r="J69" s="15" t="s">
        <v>68</v>
      </c>
      <c r="K69" s="2" t="str">
        <f t="shared" si="13"/>
        <v/>
      </c>
      <c r="L69" s="2" t="str">
        <f t="shared" si="13"/>
        <v/>
      </c>
      <c r="M69" s="2" t="str">
        <f t="shared" si="13"/>
        <v/>
      </c>
      <c r="N69" s="2" t="str">
        <f t="shared" si="13"/>
        <v/>
      </c>
      <c r="O69" s="2" t="str">
        <f t="shared" si="13"/>
        <v/>
      </c>
      <c r="P69" s="2" t="str">
        <f t="shared" si="13"/>
        <v/>
      </c>
      <c r="Q69" s="2" t="str">
        <f t="shared" si="13"/>
        <v/>
      </c>
      <c r="R69" s="2" t="str">
        <f t="shared" si="13"/>
        <v/>
      </c>
      <c r="S69" s="2" t="str">
        <f t="shared" si="13"/>
        <v>Orb</v>
      </c>
      <c r="T69" s="2" t="str">
        <f t="shared" si="13"/>
        <v/>
      </c>
      <c r="U69" s="2" t="str">
        <f t="shared" si="13"/>
        <v/>
      </c>
      <c r="V69" s="2" t="str">
        <f t="shared" si="13"/>
        <v>Katar</v>
      </c>
      <c r="W69" s="2" t="str">
        <f t="shared" si="13"/>
        <v/>
      </c>
      <c r="X69" s="20">
        <f>(SUMIFS(weapons!$B$2:$B$14,weapons!$A$2:$A$14,Y69)*(SUMIFS(weapons!$C$2:$C$14,weapons!$A$2:$A$14,Y69)*$E69+SUMIFS(weapons!$D$2:$D$14,weapons!$A$2:$A$14,Y69)*$F69+SUMIFS(weapons!$E$2:$E$14,weapons!$A$2:$A$14,Y69)*$G69+SUMIFS(weapons!$F$2:$F$14,weapons!$A$2:$A$14,Y69)*$H69))/5.5+SUMIFS(sigs!$B:$B,sigs!$A:$A,$B69,sigs!$C:$C,Y69)/sigs!$F$1</f>
        <v>5.5750000000000002</v>
      </c>
      <c r="Y69" s="7" t="s">
        <v>52</v>
      </c>
      <c r="Z69" s="20">
        <f>(SUMIFS(weapons!$B$2:$B$14,weapons!$A$2:$A$14,AA69)*(SUMIFS(weapons!$C$2:$C$14,weapons!$A$2:$A$14,AA69)*$E69+SUMIFS(weapons!$D$2:$D$14,weapons!$A$2:$A$14,AA69)*$F69+SUMIFS(weapons!$E$2:$E$14,weapons!$A$2:$A$14,AA69)*$G69+SUMIFS(weapons!$F$2:$F$14,weapons!$A$2:$A$14,AA69)*$H69))/5.5+SUMIFS(sigs!$B:$B,sigs!$A:$A,$B69,sigs!$C:$C,AA69)/sigs!$F$1</f>
        <v>4.5250000000000004</v>
      </c>
      <c r="AA69" s="7" t="s">
        <v>76</v>
      </c>
      <c r="AB69" s="38">
        <f t="shared" si="12"/>
        <v>0.55198019801980192</v>
      </c>
      <c r="AC69" s="20">
        <f>(SUMIFS(sigs!$B:$B,sigs!$A:$A,$B69,sigs!$C:$C,Y69)+SUMIFS(sigs!$B:$B,sigs!$A:$A,$B69,sigs!$C:$C,AA69))/20</f>
        <v>5.05</v>
      </c>
    </row>
    <row r="70" spans="1:29" ht="12.75" customHeight="1">
      <c r="A70" s="32">
        <v>0</v>
      </c>
      <c r="B70" s="30" t="s">
        <v>104</v>
      </c>
      <c r="C70" s="29">
        <v>0</v>
      </c>
      <c r="D70" s="35">
        <v>7200</v>
      </c>
      <c r="E70" s="2">
        <v>5.5</v>
      </c>
      <c r="F70" s="2">
        <v>5.5</v>
      </c>
      <c r="G70" s="2">
        <v>5.5</v>
      </c>
      <c r="H70" s="2">
        <v>5.5</v>
      </c>
      <c r="I70" s="26">
        <f t="shared" si="9"/>
        <v>4.5250000000000004</v>
      </c>
      <c r="J70" s="41" t="s">
        <v>105</v>
      </c>
      <c r="K70" s="2" t="str">
        <f t="shared" si="13"/>
        <v/>
      </c>
      <c r="L70" s="2" t="str">
        <f t="shared" si="13"/>
        <v/>
      </c>
      <c r="M70" s="2" t="str">
        <f t="shared" si="13"/>
        <v/>
      </c>
      <c r="N70" s="2" t="str">
        <f t="shared" si="13"/>
        <v/>
      </c>
      <c r="O70" s="2" t="str">
        <f t="shared" si="13"/>
        <v/>
      </c>
      <c r="P70" s="2" t="str">
        <f t="shared" si="13"/>
        <v/>
      </c>
      <c r="Q70" s="2" t="str">
        <f t="shared" si="13"/>
        <v/>
      </c>
      <c r="R70" s="2" t="str">
        <f t="shared" si="13"/>
        <v/>
      </c>
      <c r="S70" s="2" t="str">
        <f t="shared" si="13"/>
        <v/>
      </c>
      <c r="T70" s="2" t="str">
        <f t="shared" si="13"/>
        <v/>
      </c>
      <c r="U70" s="2" t="str">
        <f t="shared" si="13"/>
        <v>Scy</v>
      </c>
      <c r="V70" s="2" t="str">
        <f t="shared" si="13"/>
        <v>Katar</v>
      </c>
      <c r="W70" s="2" t="str">
        <f t="shared" si="13"/>
        <v/>
      </c>
      <c r="X70" s="20">
        <f>(SUMIFS(weapons!$B$2:$B$14,weapons!$A$2:$A$14,Y70)*(SUMIFS(weapons!$C$2:$C$14,weapons!$A$2:$A$14,Y70)*$E70+SUMIFS(weapons!$D$2:$D$14,weapons!$A$2:$A$14,Y70)*$F70+SUMIFS(weapons!$E$2:$E$14,weapons!$A$2:$A$14,Y70)*$G70+SUMIFS(weapons!$F$2:$F$14,weapons!$A$2:$A$14,Y70)*$H70))/5.5+SUMIFS(sigs!$B:$B,sigs!$A:$A,$B70,sigs!$C:$C,Y70)/sigs!$F$1</f>
        <v>4.5250000000000004</v>
      </c>
      <c r="Y70" s="7" t="s">
        <v>77</v>
      </c>
      <c r="Z70" s="20">
        <f>(SUMIFS(weapons!$B$2:$B$14,weapons!$A$2:$A$14,AA70)*(SUMIFS(weapons!$C$2:$C$14,weapons!$A$2:$A$14,AA70)*$E70+SUMIFS(weapons!$D$2:$D$14,weapons!$A$2:$A$14,AA70)*$F70+SUMIFS(weapons!$E$2:$E$14,weapons!$A$2:$A$14,AA70)*$G70+SUMIFS(weapons!$F$2:$F$14,weapons!$A$2:$A$14,AA70)*$H70))/5.5+SUMIFS(sigs!$B:$B,sigs!$A:$A,$B70,sigs!$C:$C,AA70)/sigs!$F$1</f>
        <v>4.5250000000000004</v>
      </c>
      <c r="AA70" s="7" t="s">
        <v>76</v>
      </c>
      <c r="AB70" s="38">
        <f t="shared" si="12"/>
        <v>0.5</v>
      </c>
      <c r="AC70" s="20">
        <f>(SUMIFS(sigs!$B:$B,sigs!$A:$A,$B70,sigs!$C:$C,Y70)+SUMIFS(sigs!$B:$B,sigs!$A:$A,$B70,sigs!$C:$C,AA70))/20</f>
        <v>5.05</v>
      </c>
    </row>
  </sheetData>
  <autoFilter ref="A1:AC51">
    <filterColumn colId="3"/>
    <filterColumn colId="10"/>
    <filterColumn colId="12"/>
    <filterColumn colId="14"/>
    <filterColumn colId="15"/>
    <filterColumn colId="16"/>
    <filterColumn colId="19"/>
    <filterColumn colId="22"/>
    <sortState ref="A2:AF51">
      <sortCondition descending="1" ref="C3"/>
    </sortState>
  </autoFilter>
  <sortState ref="D55:AH70">
    <sortCondition descending="1" ref="AB18:AB26"/>
  </sortState>
  <conditionalFormatting sqref="K2:W51 K54:W70">
    <cfRule type="notContainsBlanks" dxfId="0" priority="26">
      <formula>LEN(TRIM(K2))&gt;0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8515625" defaultRowHeight="50.25" customHeight="1"/>
  <cols>
    <col min="1" max="1" width="9.28515625" style="5"/>
    <col min="2" max="2" width="9.28515625" style="42"/>
    <col min="3" max="6" width="18.5703125" style="4" customWidth="1"/>
    <col min="7" max="16384" width="9.28515625" style="1"/>
  </cols>
  <sheetData>
    <row r="1" spans="1:6" s="10" customFormat="1" ht="50.25" customHeight="1">
      <c r="A1" s="10" t="s">
        <v>64</v>
      </c>
      <c r="B1" s="9" t="s">
        <v>87</v>
      </c>
      <c r="C1" s="11" t="s">
        <v>53</v>
      </c>
      <c r="D1" s="11" t="s">
        <v>55</v>
      </c>
      <c r="E1" s="11" t="s">
        <v>54</v>
      </c>
      <c r="F1" s="11" t="s">
        <v>56</v>
      </c>
    </row>
    <row r="2" spans="1:6" ht="50.25" customHeight="1">
      <c r="A2" s="5" t="s">
        <v>49</v>
      </c>
      <c r="B2" s="42">
        <v>8</v>
      </c>
      <c r="C2" s="4">
        <v>0.23</v>
      </c>
      <c r="D2" s="4">
        <v>0.32</v>
      </c>
      <c r="E2" s="4">
        <v>0.27</v>
      </c>
      <c r="F2" s="4">
        <v>0.18</v>
      </c>
    </row>
    <row r="3" spans="1:6" ht="50.25" customHeight="1">
      <c r="A3" s="5" t="s">
        <v>51</v>
      </c>
      <c r="B3" s="42">
        <v>7</v>
      </c>
      <c r="C3" s="4">
        <v>0.23</v>
      </c>
      <c r="D3" s="4">
        <v>0.32</v>
      </c>
      <c r="E3" s="4">
        <v>0.27</v>
      </c>
      <c r="F3" s="4">
        <v>0.18</v>
      </c>
    </row>
    <row r="4" spans="1:6" ht="50.25" customHeight="1">
      <c r="A4" s="5" t="s">
        <v>78</v>
      </c>
      <c r="B4" s="42">
        <v>3.95</v>
      </c>
      <c r="C4" s="4">
        <v>0.23</v>
      </c>
      <c r="D4" s="4">
        <v>0.32</v>
      </c>
      <c r="E4" s="4">
        <v>0.27</v>
      </c>
      <c r="F4" s="4">
        <v>0.18</v>
      </c>
    </row>
    <row r="5" spans="1:6" ht="50.25" customHeight="1">
      <c r="A5" s="5" t="s">
        <v>48</v>
      </c>
      <c r="B5" s="42">
        <v>3.95</v>
      </c>
      <c r="C5" s="4">
        <v>0.23</v>
      </c>
      <c r="D5" s="4">
        <v>0.32</v>
      </c>
      <c r="E5" s="4">
        <v>0.27</v>
      </c>
      <c r="F5" s="4">
        <v>0.18</v>
      </c>
    </row>
    <row r="6" spans="1:6" ht="50.25" customHeight="1">
      <c r="A6" s="5" t="s">
        <v>74</v>
      </c>
      <c r="B6" s="42">
        <v>3.65</v>
      </c>
      <c r="C6" s="4">
        <v>0.23</v>
      </c>
      <c r="D6" s="4">
        <v>0.32</v>
      </c>
      <c r="E6" s="4">
        <v>0.27</v>
      </c>
      <c r="F6" s="4">
        <v>0.18</v>
      </c>
    </row>
    <row r="7" spans="1:6" ht="50.25" customHeight="1">
      <c r="A7" s="5" t="s">
        <v>72</v>
      </c>
      <c r="B7" s="42">
        <v>3.65</v>
      </c>
      <c r="C7" s="4">
        <v>0.23</v>
      </c>
      <c r="D7" s="4">
        <v>0.32</v>
      </c>
      <c r="E7" s="4">
        <v>0.27</v>
      </c>
      <c r="F7" s="4">
        <v>0.18</v>
      </c>
    </row>
    <row r="8" spans="1:6" ht="50.25" customHeight="1">
      <c r="A8" s="5" t="s">
        <v>50</v>
      </c>
      <c r="B8" s="42">
        <v>3.35</v>
      </c>
      <c r="C8" s="4">
        <v>0.23</v>
      </c>
      <c r="D8" s="4">
        <v>0.32</v>
      </c>
      <c r="E8" s="4">
        <v>0.27</v>
      </c>
      <c r="F8" s="4">
        <v>0.18</v>
      </c>
    </row>
    <row r="9" spans="1:6" ht="50.25" customHeight="1">
      <c r="A9" s="5" t="s">
        <v>75</v>
      </c>
      <c r="B9" s="42">
        <v>3.35</v>
      </c>
      <c r="C9" s="4">
        <v>0.23</v>
      </c>
      <c r="D9" s="4">
        <v>0.32</v>
      </c>
      <c r="E9" s="4">
        <v>0.27</v>
      </c>
      <c r="F9" s="4">
        <v>0.18</v>
      </c>
    </row>
    <row r="10" spans="1:6" ht="50.25" customHeight="1">
      <c r="A10" s="5" t="s">
        <v>52</v>
      </c>
      <c r="B10" s="42">
        <v>3.05</v>
      </c>
      <c r="C10" s="4">
        <v>0.23</v>
      </c>
      <c r="D10" s="4">
        <v>0.32</v>
      </c>
      <c r="E10" s="4">
        <v>0.27</v>
      </c>
      <c r="F10" s="4">
        <v>0.18</v>
      </c>
    </row>
    <row r="11" spans="1:6" ht="50.25" customHeight="1">
      <c r="A11" s="5" t="s">
        <v>73</v>
      </c>
      <c r="B11" s="42">
        <v>3.05</v>
      </c>
      <c r="C11" s="4">
        <v>0.23</v>
      </c>
      <c r="D11" s="4">
        <v>0.32</v>
      </c>
      <c r="E11" s="4">
        <v>0.27</v>
      </c>
      <c r="F11" s="4">
        <v>0.18</v>
      </c>
    </row>
    <row r="12" spans="1:6" ht="50.25" customHeight="1">
      <c r="A12" s="5" t="s">
        <v>77</v>
      </c>
      <c r="B12" s="42">
        <v>2</v>
      </c>
      <c r="C12" s="4">
        <v>0.23</v>
      </c>
      <c r="D12" s="4">
        <v>0.32</v>
      </c>
      <c r="E12" s="4">
        <v>0.27</v>
      </c>
      <c r="F12" s="4">
        <v>0.18</v>
      </c>
    </row>
    <row r="13" spans="1:6" ht="50.25" customHeight="1">
      <c r="A13" s="5" t="s">
        <v>76</v>
      </c>
      <c r="B13" s="42">
        <v>2</v>
      </c>
      <c r="C13" s="4">
        <v>0.23</v>
      </c>
      <c r="D13" s="4">
        <v>0.32</v>
      </c>
      <c r="E13" s="4">
        <v>0.27</v>
      </c>
      <c r="F13" s="4">
        <v>0.18</v>
      </c>
    </row>
    <row r="14" spans="1:6" s="12" customFormat="1" ht="50.25" customHeight="1">
      <c r="A14" s="5" t="s">
        <v>71</v>
      </c>
      <c r="B14" s="43">
        <v>1</v>
      </c>
      <c r="C14" s="4">
        <v>0.23</v>
      </c>
      <c r="D14" s="4">
        <v>0.32</v>
      </c>
      <c r="E14" s="4">
        <v>0.27</v>
      </c>
      <c r="F14" s="4">
        <v>0.18</v>
      </c>
    </row>
  </sheetData>
  <sortState ref="A2:F14">
    <sortCondition descending="1" ref="B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8515625" defaultRowHeight="11.25" customHeight="1"/>
  <cols>
    <col min="1" max="1" width="9.28515625" style="6"/>
    <col min="2" max="2" width="3.5703125" style="8" bestFit="1" customWidth="1"/>
    <col min="3" max="3" width="9.28515625" style="7"/>
    <col min="4" max="16384" width="9.28515625" style="3"/>
  </cols>
  <sheetData>
    <row r="1" spans="1:6" s="10" customFormat="1" ht="50.25" customHeight="1">
      <c r="A1" s="10" t="s">
        <v>63</v>
      </c>
      <c r="B1" s="9"/>
      <c r="C1" s="10" t="s">
        <v>64</v>
      </c>
      <c r="E1" s="10" t="s">
        <v>107</v>
      </c>
      <c r="F1" s="10">
        <v>20</v>
      </c>
    </row>
    <row r="2" spans="1:6" ht="11.25" customHeight="1">
      <c r="A2" s="6" t="s">
        <v>45</v>
      </c>
      <c r="B2" s="8">
        <v>100</v>
      </c>
      <c r="C2" s="7" t="s">
        <v>51</v>
      </c>
    </row>
    <row r="3" spans="1:6" ht="11.25" customHeight="1">
      <c r="A3" s="6" t="s">
        <v>31</v>
      </c>
      <c r="B3" s="8">
        <v>99</v>
      </c>
      <c r="C3" s="7" t="s">
        <v>51</v>
      </c>
    </row>
    <row r="4" spans="1:6" ht="11.25" customHeight="1">
      <c r="A4" s="6" t="s">
        <v>28</v>
      </c>
      <c r="B4" s="8">
        <v>98</v>
      </c>
      <c r="C4" s="7" t="s">
        <v>49</v>
      </c>
    </row>
    <row r="5" spans="1:6" ht="11.25" customHeight="1">
      <c r="A5" s="6" t="s">
        <v>36</v>
      </c>
      <c r="B5" s="8">
        <v>97</v>
      </c>
      <c r="C5" s="7" t="s">
        <v>51</v>
      </c>
    </row>
    <row r="6" spans="1:6" ht="11.25" customHeight="1">
      <c r="A6" s="6" t="s">
        <v>30</v>
      </c>
      <c r="B6" s="8">
        <v>96</v>
      </c>
      <c r="C6" s="7" t="s">
        <v>76</v>
      </c>
    </row>
    <row r="7" spans="1:6" ht="11.25" customHeight="1">
      <c r="A7" s="6" t="s">
        <v>44</v>
      </c>
      <c r="B7" s="8">
        <v>95</v>
      </c>
      <c r="C7" s="7" t="s">
        <v>74</v>
      </c>
    </row>
    <row r="8" spans="1:6" ht="11.25" customHeight="1">
      <c r="A8" s="6" t="s">
        <v>47</v>
      </c>
      <c r="B8" s="8">
        <v>94</v>
      </c>
      <c r="C8" s="7" t="s">
        <v>74</v>
      </c>
    </row>
    <row r="9" spans="1:6" ht="11.25" customHeight="1">
      <c r="A9" s="6" t="s">
        <v>6</v>
      </c>
      <c r="B9" s="8">
        <v>93</v>
      </c>
      <c r="C9" s="7" t="s">
        <v>49</v>
      </c>
    </row>
    <row r="10" spans="1:6" ht="11.25" customHeight="1">
      <c r="A10" s="6" t="s">
        <v>40</v>
      </c>
      <c r="B10" s="8">
        <v>92</v>
      </c>
      <c r="C10" s="7" t="s">
        <v>74</v>
      </c>
    </row>
    <row r="11" spans="1:6" ht="11.25" customHeight="1">
      <c r="A11" s="6" t="s">
        <v>29</v>
      </c>
      <c r="B11" s="8">
        <v>91</v>
      </c>
      <c r="C11" s="7" t="s">
        <v>74</v>
      </c>
    </row>
    <row r="12" spans="1:6" ht="11.25" customHeight="1">
      <c r="A12" s="6" t="s">
        <v>46</v>
      </c>
      <c r="B12" s="8">
        <v>90</v>
      </c>
      <c r="C12" s="7" t="s">
        <v>72</v>
      </c>
    </row>
    <row r="13" spans="1:6" ht="11.25" customHeight="1">
      <c r="A13" s="6" t="s">
        <v>32</v>
      </c>
      <c r="B13" s="8">
        <v>89</v>
      </c>
      <c r="C13" s="7" t="s">
        <v>48</v>
      </c>
    </row>
    <row r="14" spans="1:6" ht="11.25" customHeight="1">
      <c r="A14" s="6" t="s">
        <v>33</v>
      </c>
      <c r="B14" s="8">
        <v>88</v>
      </c>
      <c r="C14" s="7" t="s">
        <v>48</v>
      </c>
    </row>
    <row r="15" spans="1:6" ht="11.25" customHeight="1">
      <c r="A15" s="6" t="s">
        <v>45</v>
      </c>
      <c r="B15" s="8">
        <v>87</v>
      </c>
      <c r="C15" s="7" t="s">
        <v>75</v>
      </c>
    </row>
    <row r="16" spans="1:6" ht="11.25" customHeight="1">
      <c r="A16" s="6" t="s">
        <v>27</v>
      </c>
      <c r="B16" s="8">
        <v>86</v>
      </c>
      <c r="C16" s="7" t="s">
        <v>73</v>
      </c>
    </row>
    <row r="17" spans="1:3" ht="11.25" customHeight="1">
      <c r="A17" s="6" t="s">
        <v>47</v>
      </c>
      <c r="B17" s="8">
        <v>85</v>
      </c>
      <c r="C17" s="7" t="s">
        <v>50</v>
      </c>
    </row>
    <row r="18" spans="1:3" ht="11.25" customHeight="1">
      <c r="A18" s="6" t="s">
        <v>18</v>
      </c>
      <c r="B18" s="8">
        <v>84</v>
      </c>
      <c r="C18" s="7" t="s">
        <v>78</v>
      </c>
    </row>
    <row r="19" spans="1:3" ht="11.25" customHeight="1">
      <c r="A19" s="6" t="s">
        <v>4</v>
      </c>
      <c r="B19" s="8">
        <v>83</v>
      </c>
      <c r="C19" s="7" t="s">
        <v>51</v>
      </c>
    </row>
    <row r="20" spans="1:3" ht="11.25" customHeight="1">
      <c r="A20" s="6" t="s">
        <v>14</v>
      </c>
      <c r="B20" s="8">
        <v>82</v>
      </c>
      <c r="C20" s="7" t="s">
        <v>72</v>
      </c>
    </row>
    <row r="21" spans="1:3" ht="11.25" customHeight="1">
      <c r="A21" s="6" t="s">
        <v>22</v>
      </c>
      <c r="B21" s="8">
        <v>81</v>
      </c>
      <c r="C21" s="7" t="s">
        <v>75</v>
      </c>
    </row>
    <row r="22" spans="1:3" ht="11.25" customHeight="1">
      <c r="A22" s="6" t="s">
        <v>17</v>
      </c>
      <c r="B22" s="8">
        <v>80</v>
      </c>
      <c r="C22" s="7" t="s">
        <v>51</v>
      </c>
    </row>
    <row r="23" spans="1:3" ht="11.25" customHeight="1">
      <c r="A23" s="6" t="s">
        <v>46</v>
      </c>
      <c r="B23" s="8">
        <v>79</v>
      </c>
      <c r="C23" s="7" t="s">
        <v>50</v>
      </c>
    </row>
    <row r="24" spans="1:3" ht="11.25" customHeight="1">
      <c r="A24" s="6" t="s">
        <v>2</v>
      </c>
      <c r="B24" s="8">
        <v>78</v>
      </c>
      <c r="C24" s="7" t="s">
        <v>78</v>
      </c>
    </row>
    <row r="25" spans="1:3" ht="11.25" customHeight="1">
      <c r="A25" s="6" t="s">
        <v>0</v>
      </c>
      <c r="B25" s="8">
        <v>77</v>
      </c>
      <c r="C25" s="7" t="s">
        <v>49</v>
      </c>
    </row>
    <row r="26" spans="1:3" ht="11.25" customHeight="1">
      <c r="A26" s="6" t="s">
        <v>2</v>
      </c>
      <c r="B26" s="8">
        <v>76</v>
      </c>
      <c r="C26" s="7" t="s">
        <v>76</v>
      </c>
    </row>
    <row r="27" spans="1:3" ht="11.25" customHeight="1">
      <c r="A27" s="6" t="s">
        <v>39</v>
      </c>
      <c r="B27" s="8">
        <v>75</v>
      </c>
      <c r="C27" s="7" t="s">
        <v>51</v>
      </c>
    </row>
    <row r="28" spans="1:3" ht="11.25" customHeight="1">
      <c r="A28" s="6" t="s">
        <v>23</v>
      </c>
      <c r="B28" s="8">
        <v>74</v>
      </c>
      <c r="C28" s="7" t="s">
        <v>76</v>
      </c>
    </row>
    <row r="29" spans="1:3" ht="11.25" customHeight="1">
      <c r="A29" s="6" t="s">
        <v>13</v>
      </c>
      <c r="B29" s="8">
        <v>73</v>
      </c>
      <c r="C29" s="7" t="s">
        <v>52</v>
      </c>
    </row>
    <row r="30" spans="1:3" ht="11.25" customHeight="1">
      <c r="A30" s="6" t="s">
        <v>19</v>
      </c>
      <c r="B30" s="8">
        <v>72</v>
      </c>
      <c r="C30" s="7" t="s">
        <v>50</v>
      </c>
    </row>
    <row r="31" spans="1:3" ht="11.25" customHeight="1">
      <c r="A31" s="6" t="s">
        <v>42</v>
      </c>
      <c r="B31" s="8">
        <v>71</v>
      </c>
      <c r="C31" s="7" t="s">
        <v>51</v>
      </c>
    </row>
    <row r="32" spans="1:3" ht="11.25" customHeight="1">
      <c r="A32" s="6" t="s">
        <v>11</v>
      </c>
      <c r="B32" s="8">
        <v>70</v>
      </c>
      <c r="C32" s="7" t="s">
        <v>52</v>
      </c>
    </row>
    <row r="33" spans="1:3" ht="11.25" customHeight="1">
      <c r="A33" s="6" t="s">
        <v>22</v>
      </c>
      <c r="B33" s="8">
        <v>69</v>
      </c>
      <c r="C33" s="7" t="s">
        <v>76</v>
      </c>
    </row>
    <row r="34" spans="1:3" ht="11.25" customHeight="1">
      <c r="A34" s="6" t="s">
        <v>41</v>
      </c>
      <c r="B34" s="8">
        <v>68</v>
      </c>
      <c r="C34" s="7" t="s">
        <v>48</v>
      </c>
    </row>
    <row r="35" spans="1:3" ht="11.25" customHeight="1">
      <c r="A35" s="6" t="s">
        <v>19</v>
      </c>
      <c r="B35" s="8">
        <v>67</v>
      </c>
      <c r="C35" s="7" t="s">
        <v>49</v>
      </c>
    </row>
    <row r="36" spans="1:3" ht="11.25" customHeight="1">
      <c r="A36" s="6" t="s">
        <v>41</v>
      </c>
      <c r="B36" s="8">
        <v>66</v>
      </c>
      <c r="C36" s="7" t="s">
        <v>50</v>
      </c>
    </row>
    <row r="37" spans="1:3" ht="11.25" customHeight="1">
      <c r="A37" s="6" t="s">
        <v>38</v>
      </c>
      <c r="B37" s="8">
        <v>65</v>
      </c>
      <c r="C37" s="7" t="s">
        <v>52</v>
      </c>
    </row>
    <row r="38" spans="1:3" ht="11.25" customHeight="1">
      <c r="A38" s="6" t="s">
        <v>12</v>
      </c>
      <c r="B38" s="8">
        <v>64</v>
      </c>
      <c r="C38" s="7" t="s">
        <v>50</v>
      </c>
    </row>
    <row r="39" spans="1:3" ht="11.25" customHeight="1">
      <c r="A39" s="6" t="s">
        <v>40</v>
      </c>
      <c r="B39" s="8">
        <v>63</v>
      </c>
      <c r="C39" s="7" t="s">
        <v>78</v>
      </c>
    </row>
    <row r="40" spans="1:3" ht="11.25" customHeight="1">
      <c r="A40" s="6" t="s">
        <v>44</v>
      </c>
      <c r="B40" s="8">
        <v>62</v>
      </c>
      <c r="C40" s="7" t="s">
        <v>49</v>
      </c>
    </row>
    <row r="41" spans="1:3" ht="11.25" customHeight="1">
      <c r="A41" s="6" t="s">
        <v>26</v>
      </c>
      <c r="B41" s="8">
        <v>61</v>
      </c>
      <c r="C41" s="7" t="s">
        <v>76</v>
      </c>
    </row>
    <row r="42" spans="1:3" ht="11.25" customHeight="1">
      <c r="A42" s="6" t="s">
        <v>10</v>
      </c>
      <c r="B42" s="8">
        <v>60</v>
      </c>
      <c r="C42" s="7" t="s">
        <v>50</v>
      </c>
    </row>
    <row r="43" spans="1:3" ht="11.25" customHeight="1">
      <c r="A43" s="6" t="s">
        <v>35</v>
      </c>
      <c r="B43" s="8">
        <v>59</v>
      </c>
      <c r="C43" s="7" t="s">
        <v>78</v>
      </c>
    </row>
    <row r="44" spans="1:3" ht="11.25" customHeight="1">
      <c r="A44" s="6" t="s">
        <v>15</v>
      </c>
      <c r="B44" s="8">
        <v>58</v>
      </c>
      <c r="C44" s="7" t="s">
        <v>49</v>
      </c>
    </row>
    <row r="45" spans="1:3" ht="11.25" customHeight="1">
      <c r="A45" s="6" t="s">
        <v>21</v>
      </c>
      <c r="B45" s="8">
        <v>57</v>
      </c>
      <c r="C45" s="7" t="s">
        <v>74</v>
      </c>
    </row>
    <row r="46" spans="1:3" ht="11.25" customHeight="1">
      <c r="A46" s="6" t="s">
        <v>12</v>
      </c>
      <c r="B46" s="8">
        <v>56</v>
      </c>
      <c r="C46" s="7" t="s">
        <v>76</v>
      </c>
    </row>
    <row r="47" spans="1:3" ht="11.25" customHeight="1">
      <c r="A47" s="6" t="s">
        <v>34</v>
      </c>
      <c r="B47" s="8">
        <v>55</v>
      </c>
      <c r="C47" s="7" t="s">
        <v>76</v>
      </c>
    </row>
    <row r="48" spans="1:3" ht="11.25" customHeight="1">
      <c r="A48" s="6" t="s">
        <v>36</v>
      </c>
      <c r="B48" s="8">
        <v>54</v>
      </c>
      <c r="C48" s="7" t="s">
        <v>72</v>
      </c>
    </row>
    <row r="49" spans="1:3" ht="11.25" customHeight="1">
      <c r="A49" s="6" t="s">
        <v>5</v>
      </c>
      <c r="B49" s="8">
        <v>53</v>
      </c>
      <c r="C49" s="7" t="s">
        <v>78</v>
      </c>
    </row>
    <row r="50" spans="1:3" ht="11.25" customHeight="1">
      <c r="A50" s="6" t="s">
        <v>38</v>
      </c>
      <c r="B50" s="8">
        <v>52</v>
      </c>
      <c r="C50" s="7" t="s">
        <v>72</v>
      </c>
    </row>
    <row r="51" spans="1:3" ht="11.25" customHeight="1">
      <c r="A51" s="6" t="s">
        <v>61</v>
      </c>
      <c r="B51" s="8">
        <v>51</v>
      </c>
      <c r="C51" s="7" t="s">
        <v>74</v>
      </c>
    </row>
    <row r="52" spans="1:3" ht="11.25" customHeight="1">
      <c r="A52" s="6" t="s">
        <v>25</v>
      </c>
      <c r="B52" s="8">
        <v>50</v>
      </c>
      <c r="C52" s="7" t="s">
        <v>74</v>
      </c>
    </row>
    <row r="53" spans="1:3" ht="11.25" customHeight="1">
      <c r="A53" s="6" t="s">
        <v>15</v>
      </c>
      <c r="B53" s="8">
        <v>49</v>
      </c>
      <c r="C53" s="7" t="s">
        <v>78</v>
      </c>
    </row>
    <row r="54" spans="1:3" ht="11.25" customHeight="1">
      <c r="A54" s="6" t="s">
        <v>1</v>
      </c>
      <c r="B54" s="8">
        <v>48</v>
      </c>
      <c r="C54" s="7" t="s">
        <v>48</v>
      </c>
    </row>
    <row r="55" spans="1:3" ht="11.25" customHeight="1">
      <c r="A55" s="6" t="s">
        <v>39</v>
      </c>
      <c r="B55" s="8">
        <v>47</v>
      </c>
      <c r="C55" s="7" t="s">
        <v>48</v>
      </c>
    </row>
    <row r="56" spans="1:3" ht="11.25" customHeight="1">
      <c r="A56" s="6" t="s">
        <v>35</v>
      </c>
      <c r="B56" s="8">
        <v>46</v>
      </c>
      <c r="C56" s="7" t="s">
        <v>75</v>
      </c>
    </row>
    <row r="57" spans="1:3" ht="11.25" customHeight="1">
      <c r="A57" s="6" t="s">
        <v>21</v>
      </c>
      <c r="B57" s="8">
        <v>45</v>
      </c>
      <c r="C57" s="7" t="s">
        <v>72</v>
      </c>
    </row>
    <row r="58" spans="1:3" ht="11.25" customHeight="1">
      <c r="A58" s="6" t="s">
        <v>14</v>
      </c>
      <c r="B58" s="8">
        <v>44</v>
      </c>
      <c r="C58" s="7" t="s">
        <v>49</v>
      </c>
    </row>
    <row r="59" spans="1:3" ht="11.25" customHeight="1">
      <c r="A59" s="6" t="s">
        <v>0</v>
      </c>
      <c r="B59" s="8">
        <v>43</v>
      </c>
      <c r="C59" s="7" t="s">
        <v>73</v>
      </c>
    </row>
    <row r="60" spans="1:3" ht="11.25" customHeight="1">
      <c r="A60" s="6" t="s">
        <v>4</v>
      </c>
      <c r="B60" s="8">
        <v>42</v>
      </c>
      <c r="C60" s="7" t="s">
        <v>73</v>
      </c>
    </row>
    <row r="61" spans="1:3" ht="11.25" customHeight="1">
      <c r="A61" s="6" t="s">
        <v>8</v>
      </c>
      <c r="B61" s="8">
        <v>41</v>
      </c>
      <c r="C61" s="7" t="s">
        <v>72</v>
      </c>
    </row>
    <row r="62" spans="1:3" ht="11.25" customHeight="1">
      <c r="A62" s="6" t="s">
        <v>24</v>
      </c>
      <c r="B62" s="8">
        <v>40</v>
      </c>
      <c r="C62" s="7" t="s">
        <v>49</v>
      </c>
    </row>
    <row r="63" spans="1:3" ht="11.25" customHeight="1">
      <c r="A63" s="6" t="s">
        <v>28</v>
      </c>
      <c r="B63" s="8">
        <v>39</v>
      </c>
      <c r="C63" s="7" t="s">
        <v>48</v>
      </c>
    </row>
    <row r="64" spans="1:3" ht="11.25" customHeight="1">
      <c r="A64" s="6" t="s">
        <v>9</v>
      </c>
      <c r="B64" s="8">
        <v>38</v>
      </c>
      <c r="C64" s="7" t="s">
        <v>73</v>
      </c>
    </row>
    <row r="65" spans="1:3" ht="11.25" customHeight="1">
      <c r="A65" s="6" t="s">
        <v>10</v>
      </c>
      <c r="B65" s="8">
        <v>37</v>
      </c>
      <c r="C65" s="7" t="s">
        <v>73</v>
      </c>
    </row>
    <row r="66" spans="1:3" ht="11.25" customHeight="1">
      <c r="A66" s="6" t="s">
        <v>16</v>
      </c>
      <c r="B66" s="8">
        <v>36</v>
      </c>
      <c r="C66" s="7" t="s">
        <v>75</v>
      </c>
    </row>
    <row r="67" spans="1:3" ht="11.25" customHeight="1">
      <c r="A67" s="6" t="s">
        <v>43</v>
      </c>
      <c r="B67" s="8">
        <v>35</v>
      </c>
      <c r="C67" s="7" t="s">
        <v>73</v>
      </c>
    </row>
    <row r="68" spans="1:3" ht="11.25" customHeight="1">
      <c r="A68" s="6" t="s">
        <v>16</v>
      </c>
      <c r="B68" s="8">
        <v>34</v>
      </c>
      <c r="C68" s="7" t="s">
        <v>73</v>
      </c>
    </row>
    <row r="69" spans="1:3" ht="11.25" customHeight="1">
      <c r="A69" s="6" t="s">
        <v>1</v>
      </c>
      <c r="B69" s="8">
        <v>33</v>
      </c>
      <c r="C69" s="7" t="s">
        <v>77</v>
      </c>
    </row>
    <row r="70" spans="1:3" ht="11.25" customHeight="1">
      <c r="A70" s="6" t="s">
        <v>18</v>
      </c>
      <c r="B70" s="8">
        <v>32</v>
      </c>
      <c r="C70" s="7" t="s">
        <v>77</v>
      </c>
    </row>
    <row r="71" spans="1:3" ht="11.25" customHeight="1">
      <c r="A71" s="6" t="s">
        <v>30</v>
      </c>
      <c r="B71" s="8">
        <v>31</v>
      </c>
      <c r="C71" s="7" t="s">
        <v>51</v>
      </c>
    </row>
    <row r="72" spans="1:3" ht="11.25" customHeight="1">
      <c r="A72" s="6" t="s">
        <v>37</v>
      </c>
      <c r="B72" s="8">
        <v>30</v>
      </c>
      <c r="C72" s="7" t="s">
        <v>78</v>
      </c>
    </row>
    <row r="73" spans="1:3" ht="11.25" customHeight="1">
      <c r="A73" s="6" t="s">
        <v>11</v>
      </c>
      <c r="B73" s="8">
        <v>29</v>
      </c>
      <c r="C73" s="7" t="s">
        <v>49</v>
      </c>
    </row>
    <row r="74" spans="1:3" ht="11.25" customHeight="1">
      <c r="A74" s="6" t="s">
        <v>43</v>
      </c>
      <c r="B74" s="8">
        <v>28</v>
      </c>
      <c r="C74" s="7" t="s">
        <v>48</v>
      </c>
    </row>
    <row r="75" spans="1:3" ht="11.25" customHeight="1">
      <c r="A75" s="6" t="s">
        <v>62</v>
      </c>
      <c r="B75" s="8">
        <v>27</v>
      </c>
      <c r="C75" s="7" t="s">
        <v>71</v>
      </c>
    </row>
    <row r="76" spans="1:3" ht="11.25" customHeight="1">
      <c r="A76" s="6" t="s">
        <v>20</v>
      </c>
      <c r="B76" s="8">
        <v>26</v>
      </c>
      <c r="C76" s="7" t="s">
        <v>78</v>
      </c>
    </row>
    <row r="77" spans="1:3" ht="11.25" customHeight="1">
      <c r="A77" s="6" t="s">
        <v>6</v>
      </c>
      <c r="B77" s="8">
        <v>25</v>
      </c>
      <c r="C77" s="7" t="s">
        <v>51</v>
      </c>
    </row>
    <row r="78" spans="1:3" ht="11.25" customHeight="1">
      <c r="A78" s="6" t="s">
        <v>34</v>
      </c>
      <c r="B78" s="8">
        <v>24</v>
      </c>
      <c r="C78" s="7" t="s">
        <v>72</v>
      </c>
    </row>
    <row r="79" spans="1:3" ht="11.25" customHeight="1">
      <c r="A79" s="6" t="s">
        <v>17</v>
      </c>
      <c r="B79" s="8">
        <v>23</v>
      </c>
      <c r="C79" s="7" t="s">
        <v>78</v>
      </c>
    </row>
    <row r="80" spans="1:3" ht="11.25" customHeight="1">
      <c r="A80" s="6" t="s">
        <v>27</v>
      </c>
      <c r="B80" s="8">
        <v>22</v>
      </c>
      <c r="C80" s="7" t="s">
        <v>77</v>
      </c>
    </row>
    <row r="81" spans="1:3" ht="11.25" customHeight="1">
      <c r="A81" s="6" t="s">
        <v>42</v>
      </c>
      <c r="B81" s="8">
        <v>21</v>
      </c>
      <c r="C81" s="7" t="s">
        <v>77</v>
      </c>
    </row>
    <row r="82" spans="1:3" ht="11.25" customHeight="1">
      <c r="A82" s="6" t="s">
        <v>25</v>
      </c>
      <c r="B82" s="8">
        <v>20</v>
      </c>
      <c r="C82" s="7" t="s">
        <v>77</v>
      </c>
    </row>
    <row r="83" spans="1:3" ht="11.25" customHeight="1">
      <c r="A83" s="6" t="s">
        <v>7</v>
      </c>
      <c r="B83" s="8">
        <v>19</v>
      </c>
      <c r="C83" s="7" t="s">
        <v>74</v>
      </c>
    </row>
    <row r="84" spans="1:3" ht="11.25" customHeight="1">
      <c r="A84" s="6" t="s">
        <v>32</v>
      </c>
      <c r="B84" s="8">
        <v>18</v>
      </c>
      <c r="C84" s="7" t="s">
        <v>78</v>
      </c>
    </row>
    <row r="85" spans="1:3" ht="11.25" customHeight="1">
      <c r="A85" s="6" t="s">
        <v>3</v>
      </c>
      <c r="B85" s="8">
        <v>17</v>
      </c>
      <c r="C85" s="7" t="s">
        <v>51</v>
      </c>
    </row>
    <row r="86" spans="1:3" ht="11.25" customHeight="1">
      <c r="A86" s="6" t="s">
        <v>23</v>
      </c>
      <c r="B86" s="8">
        <v>16</v>
      </c>
      <c r="C86" s="7" t="s">
        <v>73</v>
      </c>
    </row>
    <row r="87" spans="1:3" ht="11.25" customHeight="1">
      <c r="A87" s="6" t="s">
        <v>33</v>
      </c>
      <c r="B87" s="8">
        <v>15</v>
      </c>
      <c r="C87" s="7" t="s">
        <v>72</v>
      </c>
    </row>
    <row r="88" spans="1:3" ht="11.25" customHeight="1">
      <c r="A88" s="6" t="s">
        <v>24</v>
      </c>
      <c r="B88" s="8">
        <v>14</v>
      </c>
      <c r="C88" s="7" t="s">
        <v>77</v>
      </c>
    </row>
    <row r="89" spans="1:3" ht="11.25" customHeight="1">
      <c r="A89" s="6" t="s">
        <v>9</v>
      </c>
      <c r="B89" s="8">
        <v>13</v>
      </c>
      <c r="C89" s="7" t="s">
        <v>74</v>
      </c>
    </row>
    <row r="90" spans="1:3" ht="11.25" customHeight="1">
      <c r="A90" s="6" t="s">
        <v>62</v>
      </c>
      <c r="B90" s="8">
        <v>12</v>
      </c>
      <c r="C90" s="7" t="s">
        <v>78</v>
      </c>
    </row>
    <row r="91" spans="1:3" ht="11.25" customHeight="1">
      <c r="A91" s="6" t="s">
        <v>29</v>
      </c>
      <c r="B91" s="8">
        <v>11</v>
      </c>
      <c r="C91" s="7" t="s">
        <v>52</v>
      </c>
    </row>
    <row r="92" spans="1:3" ht="11.25" customHeight="1">
      <c r="A92" s="6" t="s">
        <v>7</v>
      </c>
      <c r="B92" s="8">
        <v>10</v>
      </c>
      <c r="C92" s="7" t="s">
        <v>76</v>
      </c>
    </row>
    <row r="93" spans="1:3" ht="11.25" customHeight="1">
      <c r="A93" s="6" t="s">
        <v>13</v>
      </c>
      <c r="B93" s="8">
        <v>9</v>
      </c>
      <c r="C93" s="7" t="s">
        <v>77</v>
      </c>
    </row>
    <row r="94" spans="1:3" ht="11.25" customHeight="1">
      <c r="A94" s="6" t="s">
        <v>26</v>
      </c>
      <c r="B94" s="8">
        <v>8</v>
      </c>
      <c r="C94" s="7" t="s">
        <v>49</v>
      </c>
    </row>
    <row r="95" spans="1:3" ht="11.25" customHeight="1">
      <c r="A95" s="6" t="s">
        <v>37</v>
      </c>
      <c r="B95" s="8">
        <v>7</v>
      </c>
      <c r="C95" s="7" t="s">
        <v>73</v>
      </c>
    </row>
    <row r="96" spans="1:3" ht="11.25" customHeight="1">
      <c r="A96" s="6" t="s">
        <v>61</v>
      </c>
      <c r="B96" s="8">
        <v>6</v>
      </c>
      <c r="C96" s="7" t="s">
        <v>75</v>
      </c>
    </row>
    <row r="97" spans="1:3" ht="11.25" customHeight="1">
      <c r="A97" s="6" t="s">
        <v>31</v>
      </c>
      <c r="B97" s="8">
        <v>5</v>
      </c>
      <c r="C97" s="7" t="s">
        <v>74</v>
      </c>
    </row>
    <row r="98" spans="1:3" ht="11.25" customHeight="1">
      <c r="A98" s="6" t="s">
        <v>8</v>
      </c>
      <c r="B98" s="8">
        <v>4</v>
      </c>
      <c r="C98" s="7" t="s">
        <v>73</v>
      </c>
    </row>
    <row r="99" spans="1:3" ht="11.25" customHeight="1">
      <c r="A99" s="6" t="s">
        <v>20</v>
      </c>
      <c r="B99" s="8">
        <v>3</v>
      </c>
      <c r="C99" s="7" t="s">
        <v>50</v>
      </c>
    </row>
    <row r="100" spans="1:3" ht="11.25" customHeight="1">
      <c r="A100" s="6" t="s">
        <v>3</v>
      </c>
      <c r="B100" s="8">
        <v>2</v>
      </c>
      <c r="C100" s="7" t="s">
        <v>50</v>
      </c>
    </row>
    <row r="101" spans="1:3" ht="11.25" customHeight="1">
      <c r="A101" s="6" t="s">
        <v>5</v>
      </c>
      <c r="B101" s="8">
        <v>1</v>
      </c>
      <c r="C101" s="7" t="s">
        <v>72</v>
      </c>
    </row>
    <row r="104" spans="1:3" ht="11.25" customHeight="1">
      <c r="A104" s="6" t="s">
        <v>89</v>
      </c>
      <c r="B104" s="8">
        <v>50.5</v>
      </c>
      <c r="C104" s="7" t="s">
        <v>49</v>
      </c>
    </row>
    <row r="105" spans="1:3" ht="11.25" customHeight="1">
      <c r="A105" s="6" t="s">
        <v>89</v>
      </c>
      <c r="B105" s="8">
        <v>50.5</v>
      </c>
      <c r="C105" s="7" t="s">
        <v>75</v>
      </c>
    </row>
    <row r="106" spans="1:3" ht="11.25" customHeight="1">
      <c r="A106" s="6" t="s">
        <v>91</v>
      </c>
      <c r="B106" s="8">
        <v>50.5</v>
      </c>
      <c r="C106" s="7" t="s">
        <v>51</v>
      </c>
    </row>
    <row r="107" spans="1:3" ht="11.25" customHeight="1">
      <c r="A107" s="6" t="s">
        <v>91</v>
      </c>
      <c r="B107" s="8">
        <v>50.5</v>
      </c>
      <c r="C107" s="7" t="s">
        <v>52</v>
      </c>
    </row>
    <row r="108" spans="1:3" ht="11.25" customHeight="1">
      <c r="A108" s="6" t="s">
        <v>90</v>
      </c>
      <c r="B108" s="8">
        <v>50.5</v>
      </c>
      <c r="C108" s="7" t="s">
        <v>48</v>
      </c>
    </row>
    <row r="109" spans="1:3" ht="11.25" customHeight="1">
      <c r="A109" s="6" t="s">
        <v>90</v>
      </c>
      <c r="B109" s="8">
        <v>50.5</v>
      </c>
      <c r="C109" s="7" t="s">
        <v>74</v>
      </c>
    </row>
    <row r="110" spans="1:3" ht="11.25" customHeight="1">
      <c r="A110" s="6" t="s">
        <v>88</v>
      </c>
      <c r="B110" s="8">
        <v>50.5</v>
      </c>
      <c r="C110" s="7" t="s">
        <v>48</v>
      </c>
    </row>
    <row r="111" spans="1:3" ht="11.25" customHeight="1">
      <c r="A111" s="6" t="s">
        <v>88</v>
      </c>
      <c r="B111" s="8">
        <v>50.5</v>
      </c>
      <c r="C111" s="7" t="s">
        <v>75</v>
      </c>
    </row>
    <row r="112" spans="1:3" ht="11.25" customHeight="1">
      <c r="A112" s="6" t="s">
        <v>92</v>
      </c>
      <c r="B112" s="8">
        <v>50.5</v>
      </c>
      <c r="C112" s="7" t="s">
        <v>48</v>
      </c>
    </row>
    <row r="113" spans="1:3" ht="11.25" customHeight="1">
      <c r="A113" s="6" t="s">
        <v>92</v>
      </c>
      <c r="B113" s="8">
        <v>50.5</v>
      </c>
      <c r="C113" s="7" t="s">
        <v>52</v>
      </c>
    </row>
    <row r="114" spans="1:3" ht="11.25" customHeight="1">
      <c r="A114" s="6" t="s">
        <v>93</v>
      </c>
      <c r="B114" s="8">
        <v>50.5</v>
      </c>
      <c r="C114" s="7" t="s">
        <v>78</v>
      </c>
    </row>
    <row r="115" spans="1:3" ht="11.25" customHeight="1">
      <c r="A115" s="6" t="s">
        <v>93</v>
      </c>
      <c r="B115" s="8">
        <v>50.5</v>
      </c>
      <c r="C115" s="7" t="s">
        <v>52</v>
      </c>
    </row>
    <row r="116" spans="1:3" ht="11.25" customHeight="1">
      <c r="A116" s="6" t="s">
        <v>94</v>
      </c>
      <c r="B116" s="8">
        <v>50.5</v>
      </c>
      <c r="C116" s="7" t="s">
        <v>75</v>
      </c>
    </row>
    <row r="117" spans="1:3" ht="11.25" customHeight="1">
      <c r="A117" s="6" t="s">
        <v>94</v>
      </c>
      <c r="B117" s="8">
        <v>50.5</v>
      </c>
      <c r="C117" s="7" t="s">
        <v>72</v>
      </c>
    </row>
    <row r="118" spans="1:3" ht="11.25" customHeight="1">
      <c r="A118" s="6" t="s">
        <v>95</v>
      </c>
      <c r="B118" s="8">
        <v>50.5</v>
      </c>
      <c r="C118" s="7" t="s">
        <v>75</v>
      </c>
    </row>
    <row r="119" spans="1:3" ht="11.25" customHeight="1">
      <c r="A119" s="6" t="s">
        <v>95</v>
      </c>
      <c r="B119" s="8">
        <v>50.5</v>
      </c>
      <c r="C119" s="7" t="s">
        <v>50</v>
      </c>
    </row>
    <row r="120" spans="1:3" ht="11.25" customHeight="1">
      <c r="A120" s="6" t="s">
        <v>96</v>
      </c>
      <c r="B120" s="8">
        <v>50.5</v>
      </c>
      <c r="C120" s="7" t="s">
        <v>75</v>
      </c>
    </row>
    <row r="121" spans="1:3" ht="11.25" customHeight="1">
      <c r="A121" s="6" t="s">
        <v>96</v>
      </c>
      <c r="B121" s="8">
        <v>50.5</v>
      </c>
      <c r="C121" s="7" t="s">
        <v>52</v>
      </c>
    </row>
    <row r="122" spans="1:3" ht="11.25" customHeight="1">
      <c r="A122" s="6" t="s">
        <v>98</v>
      </c>
      <c r="B122" s="8">
        <v>50.5</v>
      </c>
      <c r="C122" s="7" t="s">
        <v>50</v>
      </c>
    </row>
    <row r="123" spans="1:3" ht="11.25" customHeight="1">
      <c r="A123" s="6" t="s">
        <v>98</v>
      </c>
      <c r="B123" s="8">
        <v>50.5</v>
      </c>
      <c r="C123" s="7" t="s">
        <v>52</v>
      </c>
    </row>
    <row r="124" spans="1:3" ht="11.25" customHeight="1">
      <c r="A124" s="6" t="s">
        <v>97</v>
      </c>
      <c r="B124" s="8">
        <v>50.5</v>
      </c>
      <c r="C124" s="7" t="s">
        <v>48</v>
      </c>
    </row>
    <row r="125" spans="1:3" ht="11.25" customHeight="1">
      <c r="A125" s="6" t="s">
        <v>97</v>
      </c>
      <c r="B125" s="8">
        <v>50.5</v>
      </c>
      <c r="C125" s="7" t="s">
        <v>76</v>
      </c>
    </row>
    <row r="126" spans="1:3" ht="11.25" customHeight="1">
      <c r="A126" s="6" t="s">
        <v>99</v>
      </c>
      <c r="B126" s="8">
        <v>50.5</v>
      </c>
      <c r="C126" s="7" t="s">
        <v>75</v>
      </c>
    </row>
    <row r="127" spans="1:3" ht="11.25" customHeight="1">
      <c r="A127" s="6" t="s">
        <v>99</v>
      </c>
      <c r="B127" s="8">
        <v>50.5</v>
      </c>
      <c r="C127" s="7" t="s">
        <v>77</v>
      </c>
    </row>
    <row r="128" spans="1:3" ht="11.25" customHeight="1">
      <c r="A128" s="6" t="s">
        <v>100</v>
      </c>
      <c r="B128" s="8">
        <v>50.5</v>
      </c>
      <c r="C128" s="7" t="s">
        <v>72</v>
      </c>
    </row>
    <row r="129" spans="1:3" ht="11.25" customHeight="1">
      <c r="A129" s="6" t="s">
        <v>100</v>
      </c>
      <c r="B129" s="8">
        <v>50.5</v>
      </c>
      <c r="C129" s="7" t="s">
        <v>77</v>
      </c>
    </row>
    <row r="130" spans="1:3" ht="11.25" customHeight="1">
      <c r="A130" s="6" t="s">
        <v>101</v>
      </c>
      <c r="B130" s="8">
        <v>50.5</v>
      </c>
      <c r="C130" s="7" t="s">
        <v>50</v>
      </c>
    </row>
    <row r="131" spans="1:3" ht="11.25" customHeight="1">
      <c r="A131" s="6" t="s">
        <v>101</v>
      </c>
      <c r="B131" s="8">
        <v>50.5</v>
      </c>
      <c r="C131" s="7" t="s">
        <v>77</v>
      </c>
    </row>
    <row r="132" spans="1:3" ht="11.25" customHeight="1">
      <c r="A132" s="6" t="s">
        <v>102</v>
      </c>
      <c r="B132" s="8">
        <v>50.5</v>
      </c>
      <c r="C132" s="7" t="s">
        <v>52</v>
      </c>
    </row>
    <row r="133" spans="1:3" ht="11.25" customHeight="1">
      <c r="A133" s="6" t="s">
        <v>102</v>
      </c>
      <c r="B133" s="8">
        <v>50.5</v>
      </c>
      <c r="C133" s="7" t="s">
        <v>76</v>
      </c>
    </row>
    <row r="134" spans="1:3" ht="11.25" customHeight="1">
      <c r="A134" s="6" t="s">
        <v>103</v>
      </c>
      <c r="B134" s="8">
        <v>50.5</v>
      </c>
      <c r="C134" s="7" t="s">
        <v>52</v>
      </c>
    </row>
    <row r="135" spans="1:3" ht="11.25" customHeight="1">
      <c r="A135" s="6" t="s">
        <v>103</v>
      </c>
      <c r="B135" s="8">
        <v>50.5</v>
      </c>
      <c r="C135" s="7" t="s">
        <v>73</v>
      </c>
    </row>
    <row r="136" spans="1:3" ht="11.25" customHeight="1">
      <c r="A136" s="6" t="s">
        <v>104</v>
      </c>
      <c r="B136" s="8">
        <v>50.5</v>
      </c>
      <c r="C136" s="7" t="s">
        <v>77</v>
      </c>
    </row>
    <row r="137" spans="1:3" ht="11.25" customHeight="1">
      <c r="A137" s="6" t="s">
        <v>104</v>
      </c>
      <c r="B137" s="8">
        <v>50.5</v>
      </c>
      <c r="C137" s="7" t="s">
        <v>76</v>
      </c>
    </row>
  </sheetData>
  <autoFilter ref="A1:C101"/>
  <sortState ref="A2:C101">
    <sortCondition descending="1" ref="B8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weapons</vt:lpstr>
      <vt:lpstr>sigs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Giordano</dc:creator>
  <cp:lastModifiedBy>Nick Giordano</cp:lastModifiedBy>
  <cp:lastPrinted>2020-09-08T09:11:41Z</cp:lastPrinted>
  <dcterms:created xsi:type="dcterms:W3CDTF">2019-12-27T21:03:50Z</dcterms:created>
  <dcterms:modified xsi:type="dcterms:W3CDTF">2020-09-17T00:49:28Z</dcterms:modified>
</cp:coreProperties>
</file>