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ickj\Desktop\"/>
    </mc:Choice>
  </mc:AlternateContent>
  <xr:revisionPtr revIDLastSave="0" documentId="13_ncr:1_{958B9DE0-6409-4B58-A2A1-10D777597090}" xr6:coauthVersionLast="47" xr6:coauthVersionMax="47" xr10:uidLastSave="{00000000-0000-0000-0000-000000000000}"/>
  <bookViews>
    <workbookView xWindow="38280" yWindow="-120" windowWidth="29040" windowHeight="15720" xr2:uid="{401A49E1-F4CB-4EC6-B934-36A43E23B3C4}"/>
  </bookViews>
  <sheets>
    <sheet name="ESP" sheetId="1" r:id="rId1"/>
  </sheets>
  <definedNames>
    <definedName name="bend_180">ESP!$L1</definedName>
    <definedName name="bend_45">ESP!$J1</definedName>
    <definedName name="bend_90">ESP!$K1</definedName>
    <definedName name="duct_diameter">IF(duct_flow="","",ROUND((((((duct_flow/duct_velocity)*144)/3.14)^0.5)*2),1))</definedName>
    <definedName name="duct_flow">ESP!$G1</definedName>
    <definedName name="duct_height">ESP!$N1</definedName>
    <definedName name="duct_length">ESP!$I1</definedName>
    <definedName name="duct_velocity">ESP!$H1</definedName>
    <definedName name="duct_width">IF(duct_flow="","",ROUND((((3.1416*((duct_diameter*25.4)/2)^2)/duct_height)),-2))</definedName>
    <definedName name="fitting_loss_in">IF(ESP!XFD1="","",ESP!XFD1/249)</definedName>
    <definedName name="fitting_loss_pa">IF(ESP!XFD1="","",ESP!XFC1*ESP!XFD1)</definedName>
    <definedName name="friction_loss">IF(duct_flow="","",(duct_flow/(3.12*(duct_diameter^2.63)))^2*((IF(duct_length="",1,duct_length)+(bend_45*10)+(bend_90*10)+(bend_180*30))/100))</definedName>
    <definedName name="gross_friction_in">IF(ESP!I1048556="","",ESP!I1048556+ESP!C1048572)</definedName>
    <definedName name="gross_friction_pa">IF(ESP!B1="","",ESP!B1*249)</definedName>
    <definedName name="safety_factor">ESP!$F$53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1" l="1"/>
  <c r="I38" i="1" a="1"/>
  <c r="I38" i="1" s="1"/>
  <c r="J38" i="1" s="1" a="1"/>
  <c r="J38" i="1" s="1"/>
  <c r="I39" i="1" a="1"/>
  <c r="I39" i="1" s="1"/>
  <c r="J39" i="1" s="1" a="1"/>
  <c r="J39" i="1" s="1"/>
  <c r="I40" i="1" a="1"/>
  <c r="I40" i="1" s="1"/>
  <c r="J40" i="1" s="1" a="1"/>
  <c r="J40" i="1" s="1"/>
  <c r="I41" i="1" a="1"/>
  <c r="I41" i="1" s="1"/>
  <c r="J41" i="1" s="1" a="1"/>
  <c r="J41" i="1" s="1"/>
  <c r="I42" i="1" a="1"/>
  <c r="I42" i="1" s="1"/>
  <c r="J42" i="1" s="1" a="1"/>
  <c r="J42" i="1" s="1"/>
  <c r="I43" i="1" a="1"/>
  <c r="I43" i="1"/>
  <c r="J43" i="1" s="1" a="1"/>
  <c r="J43" i="1" s="1"/>
  <c r="I44" i="1" a="1"/>
  <c r="I44" i="1" s="1"/>
  <c r="J44" i="1" s="1" a="1"/>
  <c r="J44" i="1" s="1"/>
  <c r="I45" i="1" a="1"/>
  <c r="I45" i="1" s="1"/>
  <c r="J45" i="1" s="1" a="1"/>
  <c r="J45" i="1" s="1"/>
  <c r="I46" i="1" a="1"/>
  <c r="I46" i="1" s="1"/>
  <c r="J46" i="1" s="1" a="1"/>
  <c r="J46" i="1" s="1"/>
  <c r="I37" i="1" a="1"/>
  <c r="I37" i="1" s="1"/>
  <c r="J37" i="1" s="1" a="1"/>
  <c r="J37" i="1" s="1"/>
  <c r="P9" i="1" a="1"/>
  <c r="P9" i="1"/>
  <c r="P10" i="1" a="1"/>
  <c r="P10" i="1"/>
  <c r="P11" i="1" a="1"/>
  <c r="P11" i="1"/>
  <c r="P12" i="1" a="1"/>
  <c r="P12" i="1"/>
  <c r="P13" i="1" a="1"/>
  <c r="P13" i="1"/>
  <c r="P14" i="1" a="1"/>
  <c r="P14" i="1"/>
  <c r="P15" i="1" a="1"/>
  <c r="P15" i="1" s="1"/>
  <c r="P16" i="1" a="1"/>
  <c r="P16" i="1"/>
  <c r="P17" i="1" a="1"/>
  <c r="P17" i="1"/>
  <c r="P18" i="1" a="1"/>
  <c r="P18" i="1"/>
  <c r="P19" i="1" a="1"/>
  <c r="P19" i="1"/>
  <c r="P20" i="1" a="1"/>
  <c r="P20" i="1" s="1"/>
  <c r="P21" i="1" a="1"/>
  <c r="P21" i="1"/>
  <c r="P22" i="1" a="1"/>
  <c r="P22" i="1"/>
  <c r="P23" i="1" a="1"/>
  <c r="P23" i="1" s="1"/>
  <c r="P24" i="1" a="1"/>
  <c r="P24" i="1"/>
  <c r="P25" i="1" a="1"/>
  <c r="P25" i="1"/>
  <c r="P26" i="1" a="1"/>
  <c r="P26" i="1" s="1"/>
  <c r="P27" i="1" a="1"/>
  <c r="P27" i="1" s="1"/>
  <c r="P28" i="1" a="1"/>
  <c r="P28" i="1"/>
  <c r="P29" i="1" a="1"/>
  <c r="P29" i="1"/>
  <c r="P30" i="1" a="1"/>
  <c r="P30" i="1" s="1"/>
  <c r="P8" i="1" a="1"/>
  <c r="P8" i="1" s="1"/>
  <c r="M9" i="1" a="1"/>
  <c r="M9" i="1" s="1"/>
  <c r="O9" i="1" a="1"/>
  <c r="O9" i="1" s="1"/>
  <c r="M10" i="1" a="1"/>
  <c r="M10" i="1" s="1"/>
  <c r="O10" i="1" a="1"/>
  <c r="O10" i="1" s="1"/>
  <c r="M11" i="1" a="1"/>
  <c r="M11" i="1"/>
  <c r="O11" i="1" a="1"/>
  <c r="O11" i="1" s="1"/>
  <c r="M12" i="1" a="1"/>
  <c r="M12" i="1" s="1"/>
  <c r="O12" i="1" a="1"/>
  <c r="O12" i="1" s="1"/>
  <c r="M13" i="1" a="1"/>
  <c r="M13" i="1" s="1"/>
  <c r="O13" i="1" a="1"/>
  <c r="O13" i="1" s="1"/>
  <c r="M14" i="1" a="1"/>
  <c r="M14" i="1" s="1"/>
  <c r="O14" i="1" a="1"/>
  <c r="O14" i="1" s="1"/>
  <c r="M15" i="1" a="1"/>
  <c r="M15" i="1" s="1"/>
  <c r="O15" i="1" a="1"/>
  <c r="O15" i="1" s="1"/>
  <c r="M16" i="1" a="1"/>
  <c r="M16" i="1" s="1"/>
  <c r="O16" i="1" a="1"/>
  <c r="O16" i="1" s="1"/>
  <c r="M17" i="1" a="1"/>
  <c r="M17" i="1" s="1"/>
  <c r="O17" i="1" a="1"/>
  <c r="O17" i="1" s="1"/>
  <c r="M18" i="1" a="1"/>
  <c r="M18" i="1" s="1"/>
  <c r="O18" i="1" a="1"/>
  <c r="O18" i="1" s="1"/>
  <c r="M20" i="1" a="1"/>
  <c r="M20" i="1" s="1"/>
  <c r="O20" i="1" a="1"/>
  <c r="O20" i="1" s="1"/>
  <c r="M21" i="1" a="1"/>
  <c r="M21" i="1" s="1"/>
  <c r="O21" i="1" a="1"/>
  <c r="O21" i="1" s="1"/>
  <c r="M22" i="1" a="1"/>
  <c r="M22" i="1" s="1"/>
  <c r="O22" i="1" a="1"/>
  <c r="O22" i="1" s="1"/>
  <c r="M23" i="1" a="1"/>
  <c r="M23" i="1" s="1"/>
  <c r="O23" i="1" a="1"/>
  <c r="O23" i="1" s="1"/>
  <c r="M24" i="1" a="1"/>
  <c r="M24" i="1" s="1"/>
  <c r="O24" i="1" a="1"/>
  <c r="O24" i="1" s="1"/>
  <c r="M25" i="1" a="1"/>
  <c r="M25" i="1" s="1"/>
  <c r="O25" i="1" a="1"/>
  <c r="O25" i="1" s="1"/>
  <c r="M26" i="1" a="1"/>
  <c r="M26" i="1" s="1"/>
  <c r="O26" i="1" a="1"/>
  <c r="O26" i="1" s="1"/>
  <c r="M27" i="1" a="1"/>
  <c r="M27" i="1"/>
  <c r="O27" i="1" a="1"/>
  <c r="O27" i="1" s="1"/>
  <c r="M28" i="1" a="1"/>
  <c r="M28" i="1" s="1"/>
  <c r="O28" i="1" a="1"/>
  <c r="O28" i="1" s="1"/>
  <c r="M29" i="1" a="1"/>
  <c r="M29" i="1" s="1"/>
  <c r="O29" i="1" a="1"/>
  <c r="O29" i="1" s="1"/>
  <c r="M30" i="1" a="1"/>
  <c r="M30" i="1" s="1"/>
  <c r="O30" i="1" a="1"/>
  <c r="O30" i="1" s="1"/>
  <c r="O8" i="1" a="1"/>
  <c r="O8" i="1" s="1"/>
  <c r="M8" i="1" a="1"/>
  <c r="M8" i="1" s="1"/>
  <c r="M31" i="1"/>
  <c r="O31" i="1" s="1"/>
  <c r="J47" i="1" l="1"/>
  <c r="H52" i="1" s="1" a="1"/>
  <c r="H52" i="1" s="1"/>
  <c r="G52" i="1" l="1" a="1"/>
  <c r="G52" i="1" s="1"/>
  <c r="G53" i="1" s="1"/>
  <c r="P31" i="1"/>
  <c r="H54" i="1" s="1"/>
  <c r="G5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<sst xmlns="http://schemas.openxmlformats.org/spreadsheetml/2006/main" count="59" uniqueCount="43">
  <si>
    <t>(Duct - External Static Pressure)</t>
  </si>
  <si>
    <t>I.</t>
  </si>
  <si>
    <t>FRICTION LOSS FOR DUCTS</t>
  </si>
  <si>
    <t>DUCT DESCRIPTION</t>
  </si>
  <si>
    <t>DUCT AIR FLOW</t>
  </si>
  <si>
    <t>DUCT VELOCITY</t>
  </si>
  <si>
    <t>DUCT LENGTH</t>
  </si>
  <si>
    <t>45º Bend(s)</t>
  </si>
  <si>
    <t>90º Bend(s)</t>
  </si>
  <si>
    <t>180º OFFSET(s)</t>
  </si>
  <si>
    <t>DUCT DIAMETER</t>
  </si>
  <si>
    <t>DUCT HEIGHT</t>
  </si>
  <si>
    <t>DUCT WIDTH</t>
  </si>
  <si>
    <t>FRICTION LOSS</t>
  </si>
  <si>
    <t>CFM</t>
  </si>
  <si>
    <t>FPM</t>
  </si>
  <si>
    <t>FT</t>
  </si>
  <si>
    <t>QTY</t>
  </si>
  <si>
    <t>IN</t>
  </si>
  <si>
    <t>MM</t>
  </si>
  <si>
    <t>IN H20</t>
  </si>
  <si>
    <t>SUPPLY DUCT</t>
  </si>
  <si>
    <t>RETURN DUCT</t>
  </si>
  <si>
    <t>TOTAL</t>
  </si>
  <si>
    <t>II.</t>
  </si>
  <si>
    <t>STATIC LOSS FOR DAMPERS, DIFFUSERS, GRILLES, AND LOUVERS</t>
  </si>
  <si>
    <t>RATE</t>
  </si>
  <si>
    <t>Pa</t>
  </si>
  <si>
    <t>SUPPLY</t>
  </si>
  <si>
    <t>Back Draft Damper</t>
  </si>
  <si>
    <t>Volume Damper</t>
  </si>
  <si>
    <t>Fire Damper</t>
  </si>
  <si>
    <t>Louvers</t>
  </si>
  <si>
    <t>RETURN</t>
  </si>
  <si>
    <t>Grille</t>
  </si>
  <si>
    <t>III.</t>
  </si>
  <si>
    <t>SUMMARY</t>
  </si>
  <si>
    <t>GROSS EXTERNAL STATIC</t>
  </si>
  <si>
    <t>SAFETY FACTOR</t>
  </si>
  <si>
    <t>TOTAL EXTERNAL STATIC</t>
  </si>
  <si>
    <t>Diffusers</t>
  </si>
  <si>
    <t>in H20</t>
  </si>
  <si>
    <t>Pa /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</si>
</sst>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0.0000"/>
    <numFmt numFmtId="166" formatCode="_(* #,##0.0000_);_(* \(#,##0.0000\);_(* &quot;-&quot;??_);_(@_)"/>
    <numFmt numFmtId="167" formatCode="_(* #,##0.00000_);_(* \(#,##0.00000\);_(* &quot;-&quot;??_);_(@_)"/>
    <numFmt numFmtId="168" formatCode="_(* #,##0.000_);_(* \(#,##0.000\);_(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00"/>
      <name val="Arial"/>
      <family val="2"/>
    </font>
    <font>
      <sz val="10"/>
      <color rgb="FFFFFF00"/>
      <name val="Arial"/>
      <family val="2"/>
    </font>
    <font>
      <sz val="10"/>
      <color theme="1"/>
      <name val="Arial"/>
      <family val="2"/>
    </font>
    <font>
      <b/>
      <sz val="10"/>
      <color theme="6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8">
    <xf numFmtId="0" fontId="0" fillId="0" borderId="0" xfId="0"/>
    <xf numFmtId="0" fontId="3" fillId="2" borderId="0" xfId="2" quotePrefix="1" applyFont="1" applyFill="1" applyAlignment="1">
      <alignment horizontal="right"/>
    </xf>
    <xf numFmtId="0" fontId="3" fillId="2" borderId="0" xfId="2" applyFont="1" applyFill="1"/>
    <xf numFmtId="0" fontId="3" fillId="2" borderId="3" xfId="2" applyFont="1" applyFill="1" applyBorder="1" applyAlignment="1">
      <alignment horizontal="center" vertical="top" wrapText="1"/>
    </xf>
    <xf numFmtId="0" fontId="3" fillId="2" borderId="3" xfId="2" applyFont="1" applyFill="1" applyBorder="1" applyAlignment="1">
      <alignment horizontal="center" vertical="distributed"/>
    </xf>
    <xf numFmtId="0" fontId="3" fillId="2" borderId="4" xfId="2" applyFont="1" applyFill="1" applyBorder="1" applyAlignment="1">
      <alignment horizontal="center" vertical="distributed"/>
    </xf>
    <xf numFmtId="0" fontId="3" fillId="2" borderId="10" xfId="2" applyFont="1" applyFill="1" applyBorder="1" applyAlignment="1" applyProtection="1">
      <alignment horizontal="center"/>
      <protection locked="0"/>
    </xf>
    <xf numFmtId="0" fontId="4" fillId="2" borderId="16" xfId="2" applyFont="1" applyFill="1" applyBorder="1" applyAlignment="1" applyProtection="1">
      <alignment horizontal="center"/>
      <protection locked="0"/>
    </xf>
    <xf numFmtId="0" fontId="3" fillId="2" borderId="13" xfId="2" applyFont="1" applyFill="1" applyBorder="1" applyAlignment="1" applyProtection="1">
      <alignment horizontal="left"/>
      <protection locked="0"/>
    </xf>
    <xf numFmtId="0" fontId="6" fillId="4" borderId="21" xfId="2" applyFont="1" applyFill="1" applyBorder="1" applyAlignment="1">
      <alignment horizontal="center"/>
    </xf>
    <xf numFmtId="1" fontId="6" fillId="4" borderId="21" xfId="2" applyNumberFormat="1" applyFont="1" applyFill="1" applyBorder="1" applyAlignment="1">
      <alignment horizontal="center"/>
    </xf>
    <xf numFmtId="0" fontId="5" fillId="4" borderId="21" xfId="2" applyFont="1" applyFill="1" applyBorder="1" applyAlignment="1">
      <alignment horizontal="center"/>
    </xf>
    <xf numFmtId="0" fontId="6" fillId="4" borderId="21" xfId="2" applyFont="1" applyFill="1" applyBorder="1"/>
    <xf numFmtId="0" fontId="3" fillId="2" borderId="3" xfId="2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8" fillId="2" borderId="0" xfId="2" applyFont="1" applyFill="1" applyAlignment="1">
      <alignment horizontal="left" vertical="center"/>
    </xf>
    <xf numFmtId="0" fontId="7" fillId="2" borderId="0" xfId="0" applyFont="1" applyFill="1"/>
    <xf numFmtId="43" fontId="2" fillId="2" borderId="11" xfId="1" applyFont="1" applyFill="1" applyBorder="1" applyProtection="1">
      <protection locked="0"/>
    </xf>
    <xf numFmtId="43" fontId="2" fillId="2" borderId="11" xfId="1" applyFont="1" applyFill="1" applyBorder="1"/>
    <xf numFmtId="43" fontId="2" fillId="2" borderId="16" xfId="1" applyFont="1" applyFill="1" applyBorder="1" applyProtection="1">
      <protection locked="0"/>
    </xf>
    <xf numFmtId="43" fontId="6" fillId="4" borderId="21" xfId="1" applyFont="1" applyFill="1" applyBorder="1" applyAlignment="1">
      <alignment horizontal="center"/>
    </xf>
    <xf numFmtId="43" fontId="5" fillId="4" borderId="21" xfId="1" applyFont="1" applyFill="1" applyBorder="1" applyAlignment="1">
      <alignment horizontal="center"/>
    </xf>
    <xf numFmtId="2" fontId="6" fillId="4" borderId="21" xfId="1" applyNumberFormat="1" applyFont="1" applyFill="1" applyBorder="1" applyAlignment="1">
      <alignment horizontal="center" vertical="center"/>
    </xf>
    <xf numFmtId="165" fontId="6" fillId="4" borderId="22" xfId="2" applyNumberFormat="1" applyFont="1" applyFill="1" applyBorder="1" applyAlignment="1">
      <alignment horizontal="center" vertical="center"/>
    </xf>
    <xf numFmtId="1" fontId="2" fillId="2" borderId="11" xfId="1" applyNumberFormat="1" applyFont="1" applyFill="1" applyBorder="1" applyAlignment="1" applyProtection="1">
      <alignment horizontal="center" vertical="center"/>
      <protection locked="0"/>
    </xf>
    <xf numFmtId="1" fontId="2" fillId="2" borderId="16" xfId="1" applyNumberFormat="1" applyFont="1" applyFill="1" applyBorder="1" applyAlignment="1" applyProtection="1">
      <alignment horizontal="center" vertical="center"/>
      <protection locked="0"/>
    </xf>
    <xf numFmtId="166" fontId="2" fillId="2" borderId="25" xfId="1" applyNumberFormat="1" applyFont="1" applyFill="1" applyBorder="1"/>
    <xf numFmtId="166" fontId="5" fillId="4" borderId="22" xfId="1" applyNumberFormat="1" applyFont="1" applyFill="1" applyBorder="1" applyAlignment="1">
      <alignment horizontal="center"/>
    </xf>
    <xf numFmtId="167" fontId="2" fillId="2" borderId="25" xfId="1" applyNumberFormat="1" applyFont="1" applyFill="1" applyBorder="1"/>
    <xf numFmtId="0" fontId="2" fillId="2" borderId="0" xfId="2" applyFill="1"/>
    <xf numFmtId="1" fontId="2" fillId="2" borderId="6" xfId="2" applyNumberFormat="1" applyFill="1" applyBorder="1" applyAlignment="1">
      <alignment horizontal="center"/>
    </xf>
    <xf numFmtId="0" fontId="2" fillId="2" borderId="6" xfId="2" applyFill="1" applyBorder="1" applyAlignment="1">
      <alignment horizontal="center" vertical="distributed"/>
    </xf>
    <xf numFmtId="0" fontId="2" fillId="2" borderId="7" xfId="2" applyFill="1" applyBorder="1" applyAlignment="1">
      <alignment horizontal="center" vertical="distributed"/>
    </xf>
    <xf numFmtId="0" fontId="2" fillId="2" borderId="8" xfId="2" applyFill="1" applyBorder="1" applyAlignment="1">
      <alignment horizontal="center" vertical="distributed"/>
    </xf>
    <xf numFmtId="0" fontId="2" fillId="2" borderId="10" xfId="2" applyFill="1" applyBorder="1" applyAlignment="1" applyProtection="1">
      <alignment horizontal="center"/>
      <protection locked="0"/>
    </xf>
    <xf numFmtId="1" fontId="2" fillId="2" borderId="10" xfId="2" applyNumberFormat="1" applyFill="1" applyBorder="1" applyAlignment="1" applyProtection="1">
      <alignment horizontal="center"/>
      <protection locked="0"/>
    </xf>
    <xf numFmtId="1" fontId="2" fillId="3" borderId="11" xfId="2" applyNumberFormat="1" applyFill="1" applyBorder="1" applyAlignment="1">
      <alignment horizontal="center"/>
    </xf>
    <xf numFmtId="0" fontId="2" fillId="2" borderId="10" xfId="2" applyFill="1" applyBorder="1" applyProtection="1">
      <protection locked="0"/>
    </xf>
    <xf numFmtId="0" fontId="2" fillId="3" borderId="10" xfId="2" applyFill="1" applyBorder="1"/>
    <xf numFmtId="165" fontId="2" fillId="3" borderId="12" xfId="2" applyNumberFormat="1" applyFill="1" applyBorder="1"/>
    <xf numFmtId="0" fontId="2" fillId="2" borderId="13" xfId="2" applyFill="1" applyBorder="1" applyProtection="1">
      <protection locked="0"/>
    </xf>
    <xf numFmtId="0" fontId="2" fillId="2" borderId="14" xfId="2" applyFill="1" applyBorder="1" applyAlignment="1" applyProtection="1">
      <alignment horizontal="left"/>
      <protection locked="0"/>
    </xf>
    <xf numFmtId="0" fontId="2" fillId="2" borderId="15" xfId="2" applyFill="1" applyBorder="1" applyAlignment="1" applyProtection="1">
      <alignment horizontal="left"/>
      <protection locked="0"/>
    </xf>
    <xf numFmtId="0" fontId="2" fillId="2" borderId="16" xfId="2" applyFill="1" applyBorder="1" applyAlignment="1" applyProtection="1">
      <alignment horizontal="center"/>
      <protection locked="0"/>
    </xf>
    <xf numFmtId="1" fontId="2" fillId="2" borderId="16" xfId="2" applyNumberFormat="1" applyFill="1" applyBorder="1" applyAlignment="1" applyProtection="1">
      <alignment horizontal="center"/>
      <protection locked="0"/>
    </xf>
    <xf numFmtId="1" fontId="2" fillId="3" borderId="16" xfId="2" applyNumberFormat="1" applyFill="1" applyBorder="1" applyAlignment="1">
      <alignment horizontal="center"/>
    </xf>
    <xf numFmtId="0" fontId="2" fillId="3" borderId="16" xfId="2" applyFill="1" applyBorder="1" applyAlignment="1">
      <alignment horizontal="center"/>
    </xf>
    <xf numFmtId="165" fontId="2" fillId="3" borderId="17" xfId="2" applyNumberFormat="1" applyFill="1" applyBorder="1" applyAlignment="1">
      <alignment horizontal="center"/>
    </xf>
    <xf numFmtId="0" fontId="2" fillId="2" borderId="7" xfId="2" applyFill="1" applyBorder="1" applyAlignment="1">
      <alignment horizontal="center"/>
    </xf>
    <xf numFmtId="0" fontId="2" fillId="2" borderId="11" xfId="2" applyFill="1" applyBorder="1" applyProtection="1">
      <protection locked="0"/>
    </xf>
    <xf numFmtId="1" fontId="2" fillId="2" borderId="11" xfId="2" applyNumberFormat="1" applyFill="1" applyBorder="1" applyProtection="1">
      <protection locked="0"/>
    </xf>
    <xf numFmtId="0" fontId="2" fillId="2" borderId="11" xfId="2" applyFill="1" applyBorder="1"/>
    <xf numFmtId="0" fontId="2" fillId="2" borderId="13" xfId="2" applyFill="1" applyBorder="1"/>
    <xf numFmtId="0" fontId="2" fillId="2" borderId="26" xfId="2" applyFill="1" applyBorder="1"/>
    <xf numFmtId="0" fontId="2" fillId="2" borderId="27" xfId="2" applyFill="1" applyBorder="1" applyAlignment="1">
      <alignment horizontal="left"/>
    </xf>
    <xf numFmtId="0" fontId="2" fillId="2" borderId="28" xfId="2" applyFill="1" applyBorder="1" applyAlignment="1">
      <alignment horizontal="left"/>
    </xf>
    <xf numFmtId="0" fontId="2" fillId="2" borderId="31" xfId="2" applyFill="1" applyBorder="1"/>
    <xf numFmtId="0" fontId="2" fillId="2" borderId="32" xfId="2" applyFill="1" applyBorder="1"/>
    <xf numFmtId="9" fontId="2" fillId="2" borderId="33" xfId="2" applyNumberFormat="1" applyFill="1" applyBorder="1" applyAlignment="1">
      <alignment horizontal="center"/>
    </xf>
    <xf numFmtId="0" fontId="2" fillId="2" borderId="14" xfId="2" applyFill="1" applyBorder="1" applyAlignment="1">
      <alignment horizontal="left"/>
    </xf>
    <xf numFmtId="0" fontId="2" fillId="2" borderId="15" xfId="2" applyFill="1" applyBorder="1" applyAlignment="1">
      <alignment horizontal="left"/>
    </xf>
    <xf numFmtId="0" fontId="5" fillId="4" borderId="18" xfId="2" applyFont="1" applyFill="1" applyBorder="1" applyAlignment="1">
      <alignment horizontal="left"/>
    </xf>
    <xf numFmtId="0" fontId="5" fillId="4" borderId="19" xfId="2" applyFont="1" applyFill="1" applyBorder="1" applyAlignment="1">
      <alignment horizontal="left"/>
    </xf>
    <xf numFmtId="0" fontId="5" fillId="4" borderId="20" xfId="2" applyFont="1" applyFill="1" applyBorder="1" applyAlignment="1">
      <alignment horizontal="left"/>
    </xf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3" xfId="2" applyFont="1" applyFill="1" applyBorder="1" applyAlignment="1">
      <alignment horizontal="center" vertical="center"/>
    </xf>
    <xf numFmtId="0" fontId="3" fillId="2" borderId="24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9" xfId="2" applyFont="1" applyFill="1" applyBorder="1" applyAlignment="1">
      <alignment horizontal="left"/>
    </xf>
    <xf numFmtId="0" fontId="3" fillId="2" borderId="10" xfId="2" applyFont="1" applyFill="1" applyBorder="1" applyAlignment="1">
      <alignment horizontal="left"/>
    </xf>
    <xf numFmtId="0" fontId="9" fillId="2" borderId="0" xfId="2" applyFont="1" applyFill="1" applyAlignment="1">
      <alignment horizontal="center" vertical="center" wrapText="1"/>
    </xf>
    <xf numFmtId="0" fontId="3" fillId="2" borderId="29" xfId="2" applyFont="1" applyFill="1" applyBorder="1" applyAlignment="1">
      <alignment horizontal="left"/>
    </xf>
    <xf numFmtId="0" fontId="3" fillId="2" borderId="11" xfId="2" applyFont="1" applyFill="1" applyBorder="1" applyAlignment="1">
      <alignment horizontal="left"/>
    </xf>
    <xf numFmtId="0" fontId="3" fillId="2" borderId="5" xfId="2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3" fillId="2" borderId="9" xfId="2" applyFont="1" applyFill="1" applyBorder="1" applyAlignment="1" applyProtection="1">
      <alignment horizontal="left"/>
      <protection locked="0"/>
    </xf>
    <xf numFmtId="0" fontId="3" fillId="2" borderId="10" xfId="2" applyFont="1" applyFill="1" applyBorder="1" applyAlignment="1" applyProtection="1">
      <alignment horizontal="left"/>
      <protection locked="0"/>
    </xf>
    <xf numFmtId="0" fontId="2" fillId="2" borderId="14" xfId="2" applyFill="1" applyBorder="1" applyAlignment="1" applyProtection="1">
      <alignment horizontal="left"/>
      <protection locked="0"/>
    </xf>
    <xf numFmtId="0" fontId="2" fillId="2" borderId="15" xfId="2" applyFill="1" applyBorder="1" applyAlignment="1" applyProtection="1">
      <alignment horizontal="left"/>
      <protection locked="0"/>
    </xf>
    <xf numFmtId="0" fontId="3" fillId="2" borderId="13" xfId="2" applyFont="1" applyFill="1" applyBorder="1" applyAlignment="1" applyProtection="1">
      <alignment horizontal="left"/>
      <protection locked="0"/>
    </xf>
    <xf numFmtId="0" fontId="3" fillId="2" borderId="14" xfId="2" applyFont="1" applyFill="1" applyBorder="1" applyAlignment="1" applyProtection="1">
      <alignment horizontal="left"/>
      <protection locked="0"/>
    </xf>
    <xf numFmtId="0" fontId="3" fillId="2" borderId="15" xfId="2" applyFont="1" applyFill="1" applyBorder="1" applyAlignment="1" applyProtection="1">
      <alignment horizontal="left"/>
      <protection locked="0"/>
    </xf>
    <xf numFmtId="0" fontId="2" fillId="2" borderId="14" xfId="2" applyFill="1" applyBorder="1" applyAlignment="1" applyProtection="1">
      <alignment horizontal="center"/>
      <protection locked="0"/>
    </xf>
    <xf numFmtId="0" fontId="2" fillId="2" borderId="15" xfId="2" applyFill="1" applyBorder="1" applyAlignment="1" applyProtection="1">
      <alignment horizontal="center"/>
      <protection locked="0"/>
    </xf>
    <xf numFmtId="0" fontId="2" fillId="2" borderId="1" xfId="2" applyFill="1" applyBorder="1" applyAlignment="1">
      <alignment horizontal="left" vertical="center"/>
    </xf>
    <xf numFmtId="0" fontId="2" fillId="2" borderId="2" xfId="2" applyFill="1" applyBorder="1" applyAlignment="1">
      <alignment horizontal="left" vertical="center"/>
    </xf>
    <xf numFmtId="0" fontId="2" fillId="2" borderId="30" xfId="2" applyFill="1" applyBorder="1" applyAlignment="1">
      <alignment horizontal="left" vertical="center"/>
    </xf>
    <xf numFmtId="0" fontId="5" fillId="4" borderId="36" xfId="2" applyFont="1" applyFill="1" applyBorder="1" applyAlignment="1">
      <alignment horizontal="left"/>
    </xf>
    <xf numFmtId="0" fontId="5" fillId="4" borderId="37" xfId="2" applyFont="1" applyFill="1" applyBorder="1" applyAlignment="1">
      <alignment horizontal="left"/>
    </xf>
    <xf numFmtId="0" fontId="5" fillId="4" borderId="38" xfId="2" applyFont="1" applyFill="1" applyBorder="1" applyAlignment="1">
      <alignment horizontal="left"/>
    </xf>
    <xf numFmtId="168" fontId="2" fillId="2" borderId="10" xfId="1" applyNumberFormat="1" applyFont="1" applyFill="1" applyBorder="1" applyAlignment="1">
      <alignment horizontal="center" vertical="distributed"/>
    </xf>
    <xf numFmtId="168" fontId="2" fillId="2" borderId="12" xfId="1" applyNumberFormat="1" applyFont="1" applyFill="1" applyBorder="1" applyAlignment="1">
      <alignment horizontal="center" vertical="distributed"/>
    </xf>
    <xf numFmtId="168" fontId="2" fillId="2" borderId="34" xfId="1" applyNumberFormat="1" applyFont="1" applyFill="1" applyBorder="1" applyAlignment="1">
      <alignment horizontal="center"/>
    </xf>
    <xf numFmtId="168" fontId="2" fillId="2" borderId="35" xfId="1" applyNumberFormat="1" applyFont="1" applyFill="1" applyBorder="1" applyAlignment="1">
      <alignment horizontal="center"/>
    </xf>
    <xf numFmtId="168" fontId="6" fillId="4" borderId="39" xfId="1" applyNumberFormat="1" applyFont="1" applyFill="1" applyBorder="1" applyAlignment="1">
      <alignment horizontal="center"/>
    </xf>
    <xf numFmtId="168" fontId="6" fillId="4" borderId="40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 10" xfId="2" xr:uid="{CF73C3A1-47CD-450B-AA73-0FF31B2681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106121</xdr:colOff>
      <xdr:row>31</xdr:row>
      <xdr:rowOff>91247</xdr:rowOff>
    </xdr:from>
    <xdr:to>
      <xdr:col>15</xdr:col>
      <xdr:colOff>768567</xdr:colOff>
      <xdr:row>71</xdr:row>
      <xdr:rowOff>143283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C7C82D9C-5C0B-48F4-80F8-CA70ACD13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0828" y="2961885"/>
          <a:ext cx="5451222" cy="66801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F39B-5B96-4857-BE63-B562A7153C39}">
  <sheetPr codeName="Sheet2">
    <tabColor theme="0"/>
  </sheetPr>
  <dimension ref="B2:P64"/>
  <sheetViews>
    <sheetView tabSelected="1" topLeftCell="A48" zoomScale="175" zoomScaleNormal="175" zoomScaleSheetLayoutView="85" workbookViewId="0">
      <selection activeCell="H53" sqref="H53"/>
    </sheetView>
  </sheetViews>
  <sheetFormatPr defaultColWidth="2.85546875" defaultRowHeight="12.75" x14ac:dyDescent="0.2"/>
  <cols>
    <col min="1" max="1" width="2.28515625" style="29" customWidth="1"/>
    <col min="2" max="2" width="4.140625" style="29" customWidth="1"/>
    <col min="3" max="3" width="3.7109375" style="29" customWidth="1"/>
    <col min="4" max="4" width="8.140625" style="29" customWidth="1"/>
    <col min="5" max="5" width="7.42578125" style="29" customWidth="1"/>
    <col min="6" max="6" width="9.42578125" style="29" customWidth="1"/>
    <col min="7" max="7" width="13.85546875" style="29" customWidth="1"/>
    <col min="8" max="8" width="11.5703125" style="29" customWidth="1"/>
    <col min="9" max="12" width="12.7109375" style="29" customWidth="1"/>
    <col min="13" max="15" width="15.42578125" style="29" customWidth="1"/>
    <col min="16" max="16" width="12.7109375" style="29" customWidth="1"/>
    <col min="17" max="17" width="7.42578125" style="29" customWidth="1"/>
    <col min="18" max="255" width="9.140625" style="29" customWidth="1"/>
    <col min="256" max="16384" width="2.85546875" style="29"/>
  </cols>
  <sheetData>
    <row r="2" spans="2:16" ht="17.25" customHeight="1" x14ac:dyDescent="0.2">
      <c r="B2" s="72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</row>
    <row r="3" spans="2:16" ht="12.75" customHeight="1" x14ac:dyDescent="0.2"/>
    <row r="4" spans="2:16" ht="12.75" customHeight="1" thickBot="1" x14ac:dyDescent="0.25">
      <c r="B4" s="1" t="s">
        <v>1</v>
      </c>
      <c r="C4" s="2" t="s">
        <v>2</v>
      </c>
    </row>
    <row r="5" spans="2:16" ht="25.5" customHeight="1" x14ac:dyDescent="0.2">
      <c r="C5" s="64" t="s">
        <v>3</v>
      </c>
      <c r="D5" s="65"/>
      <c r="E5" s="65"/>
      <c r="F5" s="65"/>
      <c r="G5" s="3" t="s">
        <v>4</v>
      </c>
      <c r="H5" s="3" t="s">
        <v>5</v>
      </c>
      <c r="I5" s="3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5" t="s">
        <v>13</v>
      </c>
    </row>
    <row r="6" spans="2:16" ht="12.75" customHeight="1" thickBot="1" x14ac:dyDescent="0.25">
      <c r="C6" s="75"/>
      <c r="D6" s="76"/>
      <c r="E6" s="76"/>
      <c r="F6" s="76"/>
      <c r="G6" s="14" t="s">
        <v>14</v>
      </c>
      <c r="H6" s="30" t="s">
        <v>15</v>
      </c>
      <c r="I6" s="30" t="s">
        <v>16</v>
      </c>
      <c r="J6" s="31" t="s">
        <v>17</v>
      </c>
      <c r="K6" s="31" t="s">
        <v>17</v>
      </c>
      <c r="L6" s="31" t="s">
        <v>17</v>
      </c>
      <c r="M6" s="32" t="s">
        <v>18</v>
      </c>
      <c r="N6" s="31" t="s">
        <v>19</v>
      </c>
      <c r="O6" s="31" t="s">
        <v>19</v>
      </c>
      <c r="P6" s="33" t="s">
        <v>20</v>
      </c>
    </row>
    <row r="7" spans="2:16" x14ac:dyDescent="0.2">
      <c r="C7" s="77" t="s">
        <v>21</v>
      </c>
      <c r="D7" s="78"/>
      <c r="E7" s="78"/>
      <c r="F7" s="78"/>
      <c r="G7" s="34"/>
      <c r="H7" s="35"/>
      <c r="I7" s="34"/>
      <c r="J7" s="6"/>
      <c r="K7" s="6"/>
      <c r="L7" s="6"/>
      <c r="M7" s="36"/>
      <c r="N7" s="37"/>
      <c r="O7" s="38"/>
      <c r="P7" s="39"/>
    </row>
    <row r="8" spans="2:16" x14ac:dyDescent="0.2">
      <c r="C8" s="40"/>
      <c r="D8" s="79"/>
      <c r="E8" s="79"/>
      <c r="F8" s="80"/>
      <c r="G8" s="43">
        <v>5000</v>
      </c>
      <c r="H8" s="44">
        <v>1000</v>
      </c>
      <c r="I8" s="43"/>
      <c r="J8" s="7"/>
      <c r="K8" s="7"/>
      <c r="L8" s="7"/>
      <c r="M8" s="45" cm="1">
        <f t="array" ref="M8">duct_diameter</f>
        <v>30.3</v>
      </c>
      <c r="N8" s="43">
        <v>200</v>
      </c>
      <c r="O8" s="46" cm="1">
        <f t="array" ref="O8">duct_width</f>
        <v>2300</v>
      </c>
      <c r="P8" s="47" cm="1">
        <f t="array" ref="P8">friction_loss</f>
        <v>4.1423099755745078E-4</v>
      </c>
    </row>
    <row r="9" spans="2:16" x14ac:dyDescent="0.2">
      <c r="C9" s="40"/>
      <c r="D9" s="79"/>
      <c r="E9" s="79"/>
      <c r="F9" s="80"/>
      <c r="G9" s="43"/>
      <c r="H9" s="44"/>
      <c r="I9" s="43"/>
      <c r="J9" s="7"/>
      <c r="K9" s="7"/>
      <c r="L9" s="7"/>
      <c r="M9" s="45" t="str" cm="1">
        <f t="array" ref="M9">duct_diameter</f>
        <v/>
      </c>
      <c r="N9" s="43"/>
      <c r="O9" s="46" t="str" cm="1">
        <f t="array" ref="O9">duct_width</f>
        <v/>
      </c>
      <c r="P9" s="47" t="str" cm="1">
        <f t="array" ref="P9">friction_loss</f>
        <v/>
      </c>
    </row>
    <row r="10" spans="2:16" x14ac:dyDescent="0.2">
      <c r="C10" s="40"/>
      <c r="D10" s="41"/>
      <c r="E10" s="41"/>
      <c r="F10" s="42"/>
      <c r="G10" s="43"/>
      <c r="H10" s="44"/>
      <c r="I10" s="43"/>
      <c r="J10" s="7"/>
      <c r="K10" s="7"/>
      <c r="L10" s="7"/>
      <c r="M10" s="45" t="str" cm="1">
        <f t="array" ref="M10">duct_diameter</f>
        <v/>
      </c>
      <c r="N10" s="43"/>
      <c r="O10" s="46" t="str" cm="1">
        <f t="array" ref="O10">duct_width</f>
        <v/>
      </c>
      <c r="P10" s="47" t="str" cm="1">
        <f t="array" ref="P10">friction_loss</f>
        <v/>
      </c>
    </row>
    <row r="11" spans="2:16" x14ac:dyDescent="0.2">
      <c r="C11" s="40"/>
      <c r="D11" s="41"/>
      <c r="E11" s="41"/>
      <c r="F11" s="42"/>
      <c r="G11" s="43"/>
      <c r="H11" s="44"/>
      <c r="I11" s="43"/>
      <c r="J11" s="7"/>
      <c r="K11" s="7"/>
      <c r="L11" s="7"/>
      <c r="M11" s="45" t="str" cm="1">
        <f t="array" ref="M11">duct_diameter</f>
        <v/>
      </c>
      <c r="N11" s="43"/>
      <c r="O11" s="46" t="str" cm="1">
        <f t="array" ref="O11">duct_width</f>
        <v/>
      </c>
      <c r="P11" s="47" t="str" cm="1">
        <f t="array" ref="P11">friction_loss</f>
        <v/>
      </c>
    </row>
    <row r="12" spans="2:16" x14ac:dyDescent="0.2">
      <c r="C12" s="40"/>
      <c r="D12" s="41"/>
      <c r="E12" s="41"/>
      <c r="F12" s="42"/>
      <c r="G12" s="43"/>
      <c r="H12" s="44"/>
      <c r="I12" s="43"/>
      <c r="J12" s="7"/>
      <c r="K12" s="7"/>
      <c r="L12" s="7"/>
      <c r="M12" s="45" t="str" cm="1">
        <f t="array" ref="M12">duct_diameter</f>
        <v/>
      </c>
      <c r="N12" s="43"/>
      <c r="O12" s="46" t="str" cm="1">
        <f t="array" ref="O12">duct_width</f>
        <v/>
      </c>
      <c r="P12" s="47" t="str" cm="1">
        <f t="array" ref="P12">friction_loss</f>
        <v/>
      </c>
    </row>
    <row r="13" spans="2:16" x14ac:dyDescent="0.2">
      <c r="C13" s="40"/>
      <c r="D13" s="41"/>
      <c r="E13" s="41"/>
      <c r="F13" s="42"/>
      <c r="G13" s="43"/>
      <c r="H13" s="44"/>
      <c r="I13" s="43"/>
      <c r="J13" s="7"/>
      <c r="K13" s="7"/>
      <c r="L13" s="7"/>
      <c r="M13" s="45" t="str" cm="1">
        <f t="array" ref="M13">duct_diameter</f>
        <v/>
      </c>
      <c r="N13" s="43"/>
      <c r="O13" s="46" t="str" cm="1">
        <f t="array" ref="O13">duct_width</f>
        <v/>
      </c>
      <c r="P13" s="47" t="str" cm="1">
        <f t="array" ref="P13">friction_loss</f>
        <v/>
      </c>
    </row>
    <row r="14" spans="2:16" x14ac:dyDescent="0.2">
      <c r="C14" s="40"/>
      <c r="D14" s="41"/>
      <c r="E14" s="41"/>
      <c r="F14" s="42"/>
      <c r="G14" s="43"/>
      <c r="H14" s="44"/>
      <c r="I14" s="43"/>
      <c r="J14" s="7"/>
      <c r="K14" s="7"/>
      <c r="L14" s="7"/>
      <c r="M14" s="45" t="str" cm="1">
        <f t="array" ref="M14">duct_diameter</f>
        <v/>
      </c>
      <c r="N14" s="43"/>
      <c r="O14" s="46" t="str" cm="1">
        <f t="array" ref="O14">duct_width</f>
        <v/>
      </c>
      <c r="P14" s="47" t="str" cm="1">
        <f t="array" ref="P14">friction_loss</f>
        <v/>
      </c>
    </row>
    <row r="15" spans="2:16" x14ac:dyDescent="0.2">
      <c r="C15" s="40"/>
      <c r="D15" s="41"/>
      <c r="E15" s="41"/>
      <c r="F15" s="42"/>
      <c r="G15" s="43"/>
      <c r="H15" s="44"/>
      <c r="I15" s="43"/>
      <c r="J15" s="7"/>
      <c r="K15" s="7"/>
      <c r="L15" s="7"/>
      <c r="M15" s="45" t="str" cm="1">
        <f t="array" ref="M15">duct_diameter</f>
        <v/>
      </c>
      <c r="N15" s="43"/>
      <c r="O15" s="46" t="str" cm="1">
        <f t="array" ref="O15">duct_width</f>
        <v/>
      </c>
      <c r="P15" s="47" t="str" cm="1">
        <f t="array" ref="P15">friction_loss</f>
        <v/>
      </c>
    </row>
    <row r="16" spans="2:16" x14ac:dyDescent="0.2">
      <c r="C16" s="40"/>
      <c r="D16" s="41"/>
      <c r="E16" s="41"/>
      <c r="F16" s="42"/>
      <c r="G16" s="43"/>
      <c r="H16" s="44"/>
      <c r="I16" s="43"/>
      <c r="J16" s="7"/>
      <c r="K16" s="7"/>
      <c r="L16" s="7"/>
      <c r="M16" s="45" t="str" cm="1">
        <f t="array" ref="M16">duct_diameter</f>
        <v/>
      </c>
      <c r="N16" s="43"/>
      <c r="O16" s="46" t="str" cm="1">
        <f t="array" ref="O16">duct_width</f>
        <v/>
      </c>
      <c r="P16" s="47" t="str" cm="1">
        <f t="array" ref="P16">friction_loss</f>
        <v/>
      </c>
    </row>
    <row r="17" spans="3:16" x14ac:dyDescent="0.2">
      <c r="C17" s="40"/>
      <c r="D17" s="41"/>
      <c r="E17" s="41"/>
      <c r="F17" s="42"/>
      <c r="G17" s="43"/>
      <c r="H17" s="44"/>
      <c r="I17" s="43"/>
      <c r="J17" s="7"/>
      <c r="K17" s="7"/>
      <c r="L17" s="7"/>
      <c r="M17" s="45" t="str" cm="1">
        <f t="array" ref="M17">duct_diameter</f>
        <v/>
      </c>
      <c r="N17" s="43"/>
      <c r="O17" s="46" t="str" cm="1">
        <f t="array" ref="O17">duct_width</f>
        <v/>
      </c>
      <c r="P17" s="47" t="str" cm="1">
        <f t="array" ref="P17">friction_loss</f>
        <v/>
      </c>
    </row>
    <row r="18" spans="3:16" x14ac:dyDescent="0.2">
      <c r="C18" s="40"/>
      <c r="D18" s="41"/>
      <c r="E18" s="41"/>
      <c r="F18" s="42"/>
      <c r="G18" s="43"/>
      <c r="H18" s="44"/>
      <c r="I18" s="43"/>
      <c r="J18" s="7"/>
      <c r="K18" s="7"/>
      <c r="L18" s="7"/>
      <c r="M18" s="45" t="str" cm="1">
        <f t="array" ref="M18">duct_diameter</f>
        <v/>
      </c>
      <c r="N18" s="43"/>
      <c r="O18" s="46" t="str" cm="1">
        <f t="array" ref="O18">duct_width</f>
        <v/>
      </c>
      <c r="P18" s="47" t="str" cm="1">
        <f t="array" ref="P18">friction_loss</f>
        <v/>
      </c>
    </row>
    <row r="19" spans="3:16" x14ac:dyDescent="0.2">
      <c r="C19" s="81" t="s">
        <v>22</v>
      </c>
      <c r="D19" s="82"/>
      <c r="E19" s="82"/>
      <c r="F19" s="83"/>
      <c r="G19" s="43"/>
      <c r="H19" s="44"/>
      <c r="I19" s="43"/>
      <c r="J19" s="7"/>
      <c r="K19" s="7"/>
      <c r="L19" s="7"/>
      <c r="M19" s="45"/>
      <c r="N19" s="43"/>
      <c r="O19" s="46"/>
      <c r="P19" s="47" t="str" cm="1">
        <f t="array" ref="P19">friction_loss</f>
        <v/>
      </c>
    </row>
    <row r="20" spans="3:16" x14ac:dyDescent="0.2">
      <c r="C20" s="8"/>
      <c r="D20" s="41"/>
      <c r="E20" s="41"/>
      <c r="F20" s="42"/>
      <c r="G20" s="43">
        <v>5000</v>
      </c>
      <c r="H20" s="44">
        <v>1000</v>
      </c>
      <c r="I20" s="43"/>
      <c r="J20" s="7"/>
      <c r="K20" s="7"/>
      <c r="L20" s="7"/>
      <c r="M20" s="45" cm="1">
        <f t="array" ref="M20">duct_diameter</f>
        <v>30.3</v>
      </c>
      <c r="N20" s="43">
        <v>212</v>
      </c>
      <c r="O20" s="46" cm="1">
        <f t="array" ref="O20">duct_width</f>
        <v>2200</v>
      </c>
      <c r="P20" s="47" cm="1">
        <f t="array" ref="P20">friction_loss</f>
        <v>4.1423099755745078E-4</v>
      </c>
    </row>
    <row r="21" spans="3:16" x14ac:dyDescent="0.2">
      <c r="C21" s="8"/>
      <c r="D21" s="41"/>
      <c r="E21" s="41"/>
      <c r="F21" s="42"/>
      <c r="G21" s="43"/>
      <c r="H21" s="44"/>
      <c r="I21" s="43"/>
      <c r="J21" s="7"/>
      <c r="K21" s="7"/>
      <c r="L21" s="7"/>
      <c r="M21" s="45" t="str" cm="1">
        <f t="array" ref="M21">duct_diameter</f>
        <v/>
      </c>
      <c r="N21" s="43"/>
      <c r="O21" s="46" t="str" cm="1">
        <f t="array" ref="O21">duct_width</f>
        <v/>
      </c>
      <c r="P21" s="47" t="str" cm="1">
        <f t="array" ref="P21">friction_loss</f>
        <v/>
      </c>
    </row>
    <row r="22" spans="3:16" x14ac:dyDescent="0.2">
      <c r="C22" s="8"/>
      <c r="D22" s="41"/>
      <c r="E22" s="41"/>
      <c r="F22" s="42"/>
      <c r="G22" s="43"/>
      <c r="H22" s="44"/>
      <c r="I22" s="43"/>
      <c r="J22" s="7"/>
      <c r="K22" s="7"/>
      <c r="L22" s="7"/>
      <c r="M22" s="45" t="str" cm="1">
        <f t="array" ref="M22">duct_diameter</f>
        <v/>
      </c>
      <c r="N22" s="43"/>
      <c r="O22" s="46" t="str" cm="1">
        <f t="array" ref="O22">duct_width</f>
        <v/>
      </c>
      <c r="P22" s="47" t="str" cm="1">
        <f t="array" ref="P22">friction_loss</f>
        <v/>
      </c>
    </row>
    <row r="23" spans="3:16" x14ac:dyDescent="0.2">
      <c r="C23" s="8"/>
      <c r="D23" s="41"/>
      <c r="E23" s="41"/>
      <c r="F23" s="42"/>
      <c r="G23" s="43"/>
      <c r="H23" s="44"/>
      <c r="I23" s="43"/>
      <c r="J23" s="7"/>
      <c r="K23" s="7"/>
      <c r="L23" s="7"/>
      <c r="M23" s="45" t="str" cm="1">
        <f t="array" ref="M23">duct_diameter</f>
        <v/>
      </c>
      <c r="N23" s="43"/>
      <c r="O23" s="46" t="str" cm="1">
        <f t="array" ref="O23">duct_width</f>
        <v/>
      </c>
      <c r="P23" s="47" t="str" cm="1">
        <f t="array" ref="P23">friction_loss</f>
        <v/>
      </c>
    </row>
    <row r="24" spans="3:16" x14ac:dyDescent="0.2">
      <c r="C24" s="8"/>
      <c r="D24" s="41"/>
      <c r="E24" s="41"/>
      <c r="F24" s="42"/>
      <c r="G24" s="43"/>
      <c r="H24" s="44"/>
      <c r="I24" s="43"/>
      <c r="J24" s="7"/>
      <c r="K24" s="7"/>
      <c r="L24" s="7"/>
      <c r="M24" s="45" t="str" cm="1">
        <f t="array" ref="M24">duct_diameter</f>
        <v/>
      </c>
      <c r="N24" s="43"/>
      <c r="O24" s="46" t="str" cm="1">
        <f t="array" ref="O24">duct_width</f>
        <v/>
      </c>
      <c r="P24" s="47" t="str" cm="1">
        <f t="array" ref="P24">friction_loss</f>
        <v/>
      </c>
    </row>
    <row r="25" spans="3:16" x14ac:dyDescent="0.2">
      <c r="C25" s="8"/>
      <c r="D25" s="41"/>
      <c r="E25" s="41"/>
      <c r="F25" s="42"/>
      <c r="G25" s="43"/>
      <c r="H25" s="44"/>
      <c r="I25" s="43"/>
      <c r="J25" s="7"/>
      <c r="K25" s="7"/>
      <c r="L25" s="7"/>
      <c r="M25" s="45" t="str" cm="1">
        <f t="array" ref="M25">duct_diameter</f>
        <v/>
      </c>
      <c r="N25" s="43"/>
      <c r="O25" s="46" t="str" cm="1">
        <f t="array" ref="O25">duct_width</f>
        <v/>
      </c>
      <c r="P25" s="47" t="str" cm="1">
        <f t="array" ref="P25">friction_loss</f>
        <v/>
      </c>
    </row>
    <row r="26" spans="3:16" x14ac:dyDescent="0.2">
      <c r="C26" s="8"/>
      <c r="D26" s="41"/>
      <c r="E26" s="41"/>
      <c r="F26" s="42"/>
      <c r="G26" s="43"/>
      <c r="H26" s="44"/>
      <c r="I26" s="43"/>
      <c r="J26" s="7"/>
      <c r="K26" s="7"/>
      <c r="L26" s="7"/>
      <c r="M26" s="45" t="str" cm="1">
        <f t="array" ref="M26">duct_diameter</f>
        <v/>
      </c>
      <c r="N26" s="43"/>
      <c r="O26" s="46" t="str" cm="1">
        <f t="array" ref="O26">duct_width</f>
        <v/>
      </c>
      <c r="P26" s="47" t="str" cm="1">
        <f t="array" ref="P26">friction_loss</f>
        <v/>
      </c>
    </row>
    <row r="27" spans="3:16" x14ac:dyDescent="0.2">
      <c r="C27" s="8"/>
      <c r="D27" s="41"/>
      <c r="E27" s="41"/>
      <c r="F27" s="42"/>
      <c r="G27" s="43"/>
      <c r="H27" s="44"/>
      <c r="I27" s="43"/>
      <c r="J27" s="7"/>
      <c r="K27" s="7"/>
      <c r="L27" s="7"/>
      <c r="M27" s="45" t="str" cm="1">
        <f t="array" ref="M27">duct_diameter</f>
        <v/>
      </c>
      <c r="N27" s="43"/>
      <c r="O27" s="46" t="str" cm="1">
        <f t="array" ref="O27">duct_width</f>
        <v/>
      </c>
      <c r="P27" s="47" t="str" cm="1">
        <f t="array" ref="P27">friction_loss</f>
        <v/>
      </c>
    </row>
    <row r="28" spans="3:16" x14ac:dyDescent="0.2">
      <c r="C28" s="8"/>
      <c r="D28" s="41"/>
      <c r="E28" s="41"/>
      <c r="F28" s="42"/>
      <c r="G28" s="43"/>
      <c r="H28" s="44"/>
      <c r="I28" s="43"/>
      <c r="J28" s="7"/>
      <c r="K28" s="7"/>
      <c r="L28" s="7"/>
      <c r="M28" s="45" t="str" cm="1">
        <f t="array" ref="M28">duct_diameter</f>
        <v/>
      </c>
      <c r="N28" s="43"/>
      <c r="O28" s="46" t="str" cm="1">
        <f t="array" ref="O28">duct_width</f>
        <v/>
      </c>
      <c r="P28" s="47" t="str" cm="1">
        <f t="array" ref="P28">friction_loss</f>
        <v/>
      </c>
    </row>
    <row r="29" spans="3:16" x14ac:dyDescent="0.2">
      <c r="C29" s="8"/>
      <c r="D29" s="41"/>
      <c r="E29" s="41"/>
      <c r="F29" s="42"/>
      <c r="G29" s="43"/>
      <c r="H29" s="44"/>
      <c r="I29" s="43"/>
      <c r="J29" s="7"/>
      <c r="K29" s="7"/>
      <c r="L29" s="7"/>
      <c r="M29" s="45" t="str" cm="1">
        <f t="array" ref="M29">duct_diameter</f>
        <v/>
      </c>
      <c r="N29" s="43"/>
      <c r="O29" s="46" t="str" cm="1">
        <f t="array" ref="O29">duct_width</f>
        <v/>
      </c>
      <c r="P29" s="47" t="str" cm="1">
        <f t="array" ref="P29">friction_loss</f>
        <v/>
      </c>
    </row>
    <row r="30" spans="3:16" x14ac:dyDescent="0.2">
      <c r="C30" s="40"/>
      <c r="D30" s="84"/>
      <c r="E30" s="84"/>
      <c r="F30" s="85"/>
      <c r="G30" s="43"/>
      <c r="H30" s="44"/>
      <c r="I30" s="43"/>
      <c r="J30" s="7"/>
      <c r="K30" s="7"/>
      <c r="L30" s="7"/>
      <c r="M30" s="45" t="str" cm="1">
        <f t="array" ref="M30">duct_diameter</f>
        <v/>
      </c>
      <c r="N30" s="43"/>
      <c r="O30" s="46" t="str" cm="1">
        <f t="array" ref="O30">duct_width</f>
        <v/>
      </c>
      <c r="P30" s="47" t="str" cm="1">
        <f t="array" ref="P30">friction_loss</f>
        <v/>
      </c>
    </row>
    <row r="31" spans="3:16" ht="15.75" customHeight="1" thickBot="1" x14ac:dyDescent="0.25">
      <c r="C31" s="61" t="s">
        <v>23</v>
      </c>
      <c r="D31" s="62"/>
      <c r="E31" s="62"/>
      <c r="F31" s="63"/>
      <c r="G31" s="9"/>
      <c r="H31" s="10"/>
      <c r="I31" s="11"/>
      <c r="J31" s="11"/>
      <c r="K31" s="11"/>
      <c r="L31" s="11"/>
      <c r="M31" s="12" t="str">
        <f>IF(G31="","",ROUND((((((G31/H31)*144)/3.14)^0.5)*2),1))</f>
        <v/>
      </c>
      <c r="N31" s="12"/>
      <c r="O31" s="12" t="str">
        <f>IF(M31="","",ROUND((PI()*(M31/2)^2)/N31,0))</f>
        <v/>
      </c>
      <c r="P31" s="23">
        <f>SUM(P7:P30)</f>
        <v>8.2846199511490157E-4</v>
      </c>
    </row>
    <row r="33" spans="2:12" ht="12" customHeight="1" thickBot="1" x14ac:dyDescent="0.25">
      <c r="B33" s="1" t="s">
        <v>24</v>
      </c>
      <c r="C33" s="2" t="s">
        <v>25</v>
      </c>
    </row>
    <row r="34" spans="2:12" ht="27.75" customHeight="1" x14ac:dyDescent="0.2">
      <c r="B34" s="1"/>
      <c r="C34" s="64" t="s">
        <v>3</v>
      </c>
      <c r="D34" s="65"/>
      <c r="E34" s="65"/>
      <c r="F34" s="65"/>
      <c r="G34" s="13" t="s">
        <v>26</v>
      </c>
      <c r="H34" s="68" t="s">
        <v>17</v>
      </c>
      <c r="I34" s="4" t="s">
        <v>13</v>
      </c>
      <c r="J34" s="4" t="s">
        <v>13</v>
      </c>
      <c r="L34" s="15"/>
    </row>
    <row r="35" spans="2:12" ht="12" customHeight="1" thickBot="1" x14ac:dyDescent="0.25">
      <c r="C35" s="66"/>
      <c r="D35" s="67"/>
      <c r="E35" s="67"/>
      <c r="F35" s="67"/>
      <c r="G35" s="48" t="s">
        <v>42</v>
      </c>
      <c r="H35" s="69"/>
      <c r="I35" s="32" t="s">
        <v>27</v>
      </c>
      <c r="J35" s="32" t="s">
        <v>20</v>
      </c>
    </row>
    <row r="36" spans="2:12" ht="12" customHeight="1" x14ac:dyDescent="0.2">
      <c r="C36" s="70" t="s">
        <v>28</v>
      </c>
      <c r="D36" s="71"/>
      <c r="E36" s="71"/>
      <c r="F36" s="71"/>
      <c r="G36" s="49"/>
      <c r="H36" s="50"/>
      <c r="I36" s="51"/>
      <c r="J36" s="28"/>
    </row>
    <row r="37" spans="2:12" ht="12" customHeight="1" x14ac:dyDescent="0.2">
      <c r="C37" s="52"/>
      <c r="D37" s="59" t="s">
        <v>29</v>
      </c>
      <c r="E37" s="59"/>
      <c r="F37" s="60"/>
      <c r="G37" s="17">
        <v>37.6</v>
      </c>
      <c r="H37" s="24"/>
      <c r="I37" s="18" t="str" cm="1">
        <f t="array" ref="I37">fitting_loss_pa</f>
        <v/>
      </c>
      <c r="J37" s="26" t="str" cm="1">
        <f t="array" ref="J37">fitting_loss_in</f>
        <v/>
      </c>
    </row>
    <row r="38" spans="2:12" ht="12" customHeight="1" x14ac:dyDescent="0.2">
      <c r="C38" s="52"/>
      <c r="D38" s="59" t="s">
        <v>30</v>
      </c>
      <c r="E38" s="59"/>
      <c r="F38" s="60"/>
      <c r="G38" s="17">
        <v>37.6</v>
      </c>
      <c r="H38" s="25"/>
      <c r="I38" s="18" t="str" cm="1">
        <f t="array" ref="I38">fitting_loss_pa</f>
        <v/>
      </c>
      <c r="J38" s="26" t="str" cm="1">
        <f t="array" ref="J38">fitting_loss_in</f>
        <v/>
      </c>
    </row>
    <row r="39" spans="2:12" ht="12" customHeight="1" x14ac:dyDescent="0.2">
      <c r="C39" s="52"/>
      <c r="D39" s="59" t="s">
        <v>31</v>
      </c>
      <c r="E39" s="59"/>
      <c r="F39" s="60"/>
      <c r="G39" s="17">
        <v>37.6</v>
      </c>
      <c r="H39" s="25"/>
      <c r="I39" s="18" t="str" cm="1">
        <f t="array" ref="I39">fitting_loss_pa</f>
        <v/>
      </c>
      <c r="J39" s="26" t="str" cm="1">
        <f t="array" ref="J39">fitting_loss_in</f>
        <v/>
      </c>
    </row>
    <row r="40" spans="2:12" ht="12" customHeight="1" x14ac:dyDescent="0.2">
      <c r="C40" s="52"/>
      <c r="D40" s="59" t="s">
        <v>32</v>
      </c>
      <c r="E40" s="59"/>
      <c r="F40" s="60"/>
      <c r="G40" s="17">
        <v>37.6</v>
      </c>
      <c r="H40" s="25"/>
      <c r="I40" s="18" t="str" cm="1">
        <f t="array" ref="I40">fitting_loss_pa</f>
        <v/>
      </c>
      <c r="J40" s="26" t="str" cm="1">
        <f t="array" ref="J40">fitting_loss_in</f>
        <v/>
      </c>
    </row>
    <row r="41" spans="2:12" ht="12" customHeight="1" x14ac:dyDescent="0.2">
      <c r="C41" s="53"/>
      <c r="D41" s="54" t="s">
        <v>40</v>
      </c>
      <c r="E41" s="54"/>
      <c r="F41" s="55"/>
      <c r="G41" s="19">
        <v>30</v>
      </c>
      <c r="H41" s="25"/>
      <c r="I41" s="18" t="str" cm="1">
        <f t="array" ref="I41">fitting_loss_pa</f>
        <v/>
      </c>
      <c r="J41" s="26" t="str" cm="1">
        <f t="array" ref="J41">fitting_loss_in</f>
        <v/>
      </c>
    </row>
    <row r="42" spans="2:12" ht="12" customHeight="1" x14ac:dyDescent="0.2">
      <c r="C42" s="73" t="s">
        <v>33</v>
      </c>
      <c r="D42" s="74"/>
      <c r="E42" s="74"/>
      <c r="F42" s="74"/>
      <c r="G42" s="19"/>
      <c r="H42" s="25"/>
      <c r="I42" s="18" t="str" cm="1">
        <f t="array" ref="I42">fitting_loss_pa</f>
        <v/>
      </c>
      <c r="J42" s="26" t="str" cm="1">
        <f t="array" ref="J42">fitting_loss_in</f>
        <v/>
      </c>
    </row>
    <row r="43" spans="2:12" ht="12" customHeight="1" x14ac:dyDescent="0.2">
      <c r="C43" s="52"/>
      <c r="D43" s="59" t="s">
        <v>29</v>
      </c>
      <c r="E43" s="59"/>
      <c r="F43" s="60"/>
      <c r="G43" s="17">
        <v>37.6</v>
      </c>
      <c r="H43" s="25"/>
      <c r="I43" s="18" t="str" cm="1">
        <f t="array" ref="I43">fitting_loss_pa</f>
        <v/>
      </c>
      <c r="J43" s="26" t="str" cm="1">
        <f t="array" ref="J43">fitting_loss_in</f>
        <v/>
      </c>
    </row>
    <row r="44" spans="2:12" ht="12" customHeight="1" x14ac:dyDescent="0.2">
      <c r="C44" s="52"/>
      <c r="D44" s="59" t="s">
        <v>30</v>
      </c>
      <c r="E44" s="59"/>
      <c r="F44" s="60"/>
      <c r="G44" s="17">
        <v>37.6</v>
      </c>
      <c r="H44" s="25"/>
      <c r="I44" s="18" t="str" cm="1">
        <f t="array" ref="I44">fitting_loss_pa</f>
        <v/>
      </c>
      <c r="J44" s="26" t="str" cm="1">
        <f t="array" ref="J44">fitting_loss_in</f>
        <v/>
      </c>
    </row>
    <row r="45" spans="2:12" ht="12" customHeight="1" x14ac:dyDescent="0.2">
      <c r="C45" s="52"/>
      <c r="D45" s="59" t="s">
        <v>31</v>
      </c>
      <c r="E45" s="59"/>
      <c r="F45" s="60"/>
      <c r="G45" s="17">
        <v>37.6</v>
      </c>
      <c r="H45" s="25"/>
      <c r="I45" s="18" t="str" cm="1">
        <f t="array" ref="I45">fitting_loss_pa</f>
        <v/>
      </c>
      <c r="J45" s="26" t="str" cm="1">
        <f t="array" ref="J45">fitting_loss_in</f>
        <v/>
      </c>
    </row>
    <row r="46" spans="2:12" ht="12" customHeight="1" x14ac:dyDescent="0.2">
      <c r="C46" s="52"/>
      <c r="D46" s="59" t="s">
        <v>34</v>
      </c>
      <c r="E46" s="59"/>
      <c r="F46" s="60"/>
      <c r="G46" s="19">
        <v>25</v>
      </c>
      <c r="H46" s="25"/>
      <c r="I46" s="18" t="str" cm="1">
        <f t="array" ref="I46">fitting_loss_pa</f>
        <v/>
      </c>
      <c r="J46" s="26" t="str" cm="1">
        <f t="array" ref="J46">fitting_loss_in</f>
        <v/>
      </c>
    </row>
    <row r="47" spans="2:12" ht="12" customHeight="1" thickBot="1" x14ac:dyDescent="0.25">
      <c r="C47" s="61" t="s">
        <v>23</v>
      </c>
      <c r="D47" s="62"/>
      <c r="E47" s="62"/>
      <c r="F47" s="63"/>
      <c r="G47" s="20"/>
      <c r="H47" s="22"/>
      <c r="I47" s="21"/>
      <c r="J47" s="27">
        <f>SUM(J36:J46)</f>
        <v>0</v>
      </c>
    </row>
    <row r="48" spans="2:12" ht="12" customHeight="1" x14ac:dyDescent="0.2"/>
    <row r="49" spans="2:8" ht="12" customHeight="1" thickBot="1" x14ac:dyDescent="0.25">
      <c r="B49" s="1" t="s">
        <v>35</v>
      </c>
      <c r="C49" s="2" t="s">
        <v>36</v>
      </c>
    </row>
    <row r="50" spans="2:8" ht="25.5" customHeight="1" x14ac:dyDescent="0.2">
      <c r="B50" s="1"/>
      <c r="C50" s="64" t="s">
        <v>3</v>
      </c>
      <c r="D50" s="65"/>
      <c r="E50" s="65"/>
      <c r="F50" s="65"/>
      <c r="G50" s="4" t="s">
        <v>13</v>
      </c>
      <c r="H50" s="4" t="s">
        <v>13</v>
      </c>
    </row>
    <row r="51" spans="2:8" ht="12" customHeight="1" thickBot="1" x14ac:dyDescent="0.25">
      <c r="C51" s="75"/>
      <c r="D51" s="76"/>
      <c r="E51" s="76"/>
      <c r="F51" s="76"/>
      <c r="G51" s="31" t="s">
        <v>27</v>
      </c>
      <c r="H51" s="31" t="s">
        <v>41</v>
      </c>
    </row>
    <row r="52" spans="2:8" ht="12" customHeight="1" x14ac:dyDescent="0.2">
      <c r="C52" s="86" t="s">
        <v>37</v>
      </c>
      <c r="D52" s="87"/>
      <c r="E52" s="87"/>
      <c r="F52" s="88"/>
      <c r="G52" s="92" cm="1">
        <f t="array" ref="G52">gross_friction_pa</f>
        <v>0.20628703678361049</v>
      </c>
      <c r="H52" s="93" cm="1">
        <f t="array" ref="H52">gross_friction_in</f>
        <v>8.2846199511490157E-4</v>
      </c>
    </row>
    <row r="53" spans="2:8" ht="12" customHeight="1" thickBot="1" x14ac:dyDescent="0.25">
      <c r="C53" s="56" t="s">
        <v>38</v>
      </c>
      <c r="D53" s="57"/>
      <c r="E53" s="57"/>
      <c r="F53" s="58">
        <v>0.05</v>
      </c>
      <c r="G53" s="94">
        <f>G52*safety_factor</f>
        <v>1.0314351839180525E-2</v>
      </c>
      <c r="H53" s="95">
        <f>H52*safety_factor</f>
        <v>4.142309975574508E-5</v>
      </c>
    </row>
    <row r="54" spans="2:8" ht="12" customHeight="1" thickBot="1" x14ac:dyDescent="0.25">
      <c r="C54" s="89" t="s">
        <v>39</v>
      </c>
      <c r="D54" s="90"/>
      <c r="E54" s="90"/>
      <c r="F54" s="91"/>
      <c r="G54" s="96">
        <f>IF(G52="","",SUM(G52:G53))</f>
        <v>0.21660138862279102</v>
      </c>
      <c r="H54" s="97">
        <f>IF(H52="","",SUM(H52:H53))</f>
        <v>8.6988509487064664E-4</v>
      </c>
    </row>
    <row r="55" spans="2:8" ht="12" customHeight="1" x14ac:dyDescent="0.2"/>
    <row r="56" spans="2:8" ht="12" customHeight="1" x14ac:dyDescent="0.2"/>
    <row r="59" spans="2:8" x14ac:dyDescent="0.2">
      <c r="C59" s="16"/>
    </row>
    <row r="60" spans="2:8" x14ac:dyDescent="0.2">
      <c r="D60" s="16"/>
    </row>
    <row r="61" spans="2:8" x14ac:dyDescent="0.2">
      <c r="D61" s="16"/>
    </row>
    <row r="62" spans="2:8" x14ac:dyDescent="0.2">
      <c r="C62" s="16"/>
    </row>
    <row r="63" spans="2:8" x14ac:dyDescent="0.2">
      <c r="C63" s="16"/>
    </row>
    <row r="64" spans="2:8" x14ac:dyDescent="0.2">
      <c r="C64" s="16"/>
    </row>
  </sheetData>
  <sheetProtection selectLockedCells="1"/>
  <mergeCells count="24">
    <mergeCell ref="D46:F46"/>
    <mergeCell ref="C47:F47"/>
    <mergeCell ref="C50:F51"/>
    <mergeCell ref="C52:F52"/>
    <mergeCell ref="C54:F54"/>
    <mergeCell ref="B2:P2"/>
    <mergeCell ref="D39:F39"/>
    <mergeCell ref="D40:F40"/>
    <mergeCell ref="C42:F42"/>
    <mergeCell ref="D43:F43"/>
    <mergeCell ref="C5:F6"/>
    <mergeCell ref="C7:F7"/>
    <mergeCell ref="D8:F8"/>
    <mergeCell ref="C19:F19"/>
    <mergeCell ref="D30:F30"/>
    <mergeCell ref="D9:F9"/>
    <mergeCell ref="D44:F44"/>
    <mergeCell ref="D45:F45"/>
    <mergeCell ref="C31:F31"/>
    <mergeCell ref="C34:F35"/>
    <mergeCell ref="H34:H35"/>
    <mergeCell ref="C36:F36"/>
    <mergeCell ref="D37:F37"/>
    <mergeCell ref="D38:F38"/>
  </mergeCells>
  <pageMargins left="0.25" right="0.25" top="0.75" bottom="0.75" header="0.3" footer="0.3"/>
  <pageSetup paperSize="9" scale="57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ESP</vt:lpstr>
      <vt:lpstr>bend_180</vt:lpstr>
      <vt:lpstr>bend_45</vt:lpstr>
      <vt:lpstr>bend_90</vt:lpstr>
      <vt:lpstr>duct_flow</vt:lpstr>
      <vt:lpstr>duct_height</vt:lpstr>
      <vt:lpstr>duct_length</vt:lpstr>
      <vt:lpstr>duct_velocity</vt:lpstr>
      <vt:lpstr>safety_factor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Johnsonn</dc:creator>
  <cp:lastModifiedBy>Nick Johnsonn</cp:lastModifiedBy>
  <cp:lastPrinted>2024-03-19T06:27:28Z</cp:lastPrinted>
  <dcterms:created xsi:type="dcterms:W3CDTF">2024-03-16T01:43:52Z</dcterms:created>
  <dcterms:modified xsi:type="dcterms:W3CDTF">2024-03-19T08:31:10Z</dcterms:modified>
</cp:coreProperties>
</file>