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YU\Desktop\181112\"/>
    </mc:Choice>
  </mc:AlternateContent>
  <bookViews>
    <workbookView xWindow="0" yWindow="0" windowWidth="28800" windowHeight="12285" activeTab="4"/>
  </bookViews>
  <sheets>
    <sheet name="p251" sheetId="5" r:id="rId1"/>
    <sheet name="p255" sheetId="20" r:id="rId2"/>
    <sheet name="p348" sheetId="16" r:id="rId3"/>
    <sheet name="p285" sheetId="26" r:id="rId4"/>
    <sheet name="실습1" sheetId="17" r:id="rId5"/>
  </sheets>
  <externalReferences>
    <externalReference r:id="rId6"/>
    <externalReference r:id="rId7"/>
  </externalReferences>
  <definedNames>
    <definedName name="_xlnm._FilterDatabase" localSheetId="3" hidden="1">'p285'!$B$4:$I$113</definedName>
    <definedName name="anscount" hidden="1">1</definedName>
    <definedName name="b" localSheetId="1" hidden="1">OFFSET([1]제품정보!#REF!,1,0,COUNTA([1]제품정보!#REF!)-3,1)</definedName>
    <definedName name="b" hidden="1">OFFSET([1]제품정보!#REF!,1,0,COUNTA([1]제품정보!#REF!)-3,1)</definedName>
    <definedName name="d" localSheetId="1" hidden="1">OFFSET([1]제품정보!#REF!,1,0,COUNTA([1]제품정보!#REF!)-3,1)</definedName>
    <definedName name="d" hidden="1">OFFSET([1]제품정보!#REF!,1,0,COUNTA([1]제품정보!#REF!)-3,1)</definedName>
    <definedName name="PM_Emission목록" hidden="1">OFFSET([2]관리인자!$B$29,1,0,COUNTA([2]관리인자!$B$29:'[2]관리인자'!$B$95),8)</definedName>
    <definedName name="PM_누적재활용가능율" localSheetId="1" hidden="1">OFFSET([1]제품정보!#REF!,1,0,COUNTA([1]제품정보!#REF!)-3,1)</definedName>
    <definedName name="PM_누적재활용가능율" hidden="1">OFFSET([1]제품정보!#REF!,1,0,COUNTA([1]제품정보!#REF!)-3,1)</definedName>
    <definedName name="PM_분해효율" localSheetId="1" hidden="1">OFFSET([1]제품정보!#REF!,1,0,COUNTA([1]제품정보!#REF!)-3,1)</definedName>
    <definedName name="PM_분해효율" hidden="1">OFFSET([1]제품정보!#REF!,1,0,COUNTA([1]제품정보!#REF!)-3,1)</definedName>
    <definedName name="PM_에너지목록" hidden="1">OFFSET([2]관리인자!$O$29,1,0,COUNTA([2]관리인자!$O$29:'[2]관리인자'!$O$98),8)</definedName>
    <definedName name="PM_작성자" hidden="1">[2]개요!$H$3</definedName>
    <definedName name="PM_첨부1" localSheetId="1" hidden="1">#REF!</definedName>
    <definedName name="PM_첨부1" hidden="1">#REF!</definedName>
    <definedName name="PM_첨부1_End" localSheetId="1" hidden="1">#REF!</definedName>
    <definedName name="PM_첨부1_End" hidden="1">#REF!</definedName>
    <definedName name="PM_해체" localSheetId="1" hidden="1">[1]제품정보!#REF!</definedName>
    <definedName name="PM_해체" hidden="1">[1]제품정보!#REF!</definedName>
    <definedName name="ㅁㅁ" localSheetId="1" hidden="1">OFFSET([1]제품정보!#REF!,1,0,COUNTA([1]제품정보!#REF!)-3,1)</definedName>
    <definedName name="ㅁㅁ" hidden="1">OFFSET([1]제품정보!#REF!,1,0,COUNTA([1]제품정보!#REF!)-3,1)</definedName>
    <definedName name="ㅁㅁㅁ" localSheetId="1" hidden="1">OFFSET([1]제품정보!#REF!,1,0,COUNTA([1]제품정보!#REF!)-3,1)</definedName>
    <definedName name="ㅁㅁㅁ" hidden="1">OFFSET([1]제품정보!#REF!,1,0,COUNTA([1]제품정보!#REF!)-3,1)</definedName>
    <definedName name="발송지역" localSheetId="1">#REF!</definedName>
    <definedName name="발송지역">#REF!</definedName>
    <definedName name="사원_신상_명세서" localSheetId="1">#REF!</definedName>
    <definedName name="사원_신상_명세서">#REF!</definedName>
    <definedName name="소계" localSheetId="1">#REF!</definedName>
    <definedName name="소계">#REF!</definedName>
    <definedName name="시험관리" localSheetId="1">#REF!</definedName>
    <definedName name="시험관리">#REF!</definedName>
    <definedName name="지역별요금" localSheetId="1">#REF!</definedName>
    <definedName name="지역별요금">#REF!</definedName>
    <definedName name="판매구분" localSheetId="1">#REF!</definedName>
    <definedName name="판매구분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17" l="1"/>
  <c r="B7" i="17"/>
  <c r="B8" i="17"/>
  <c r="B9" i="17"/>
  <c r="B10" i="17"/>
  <c r="B11" i="17"/>
  <c r="B12" i="17"/>
  <c r="B13" i="17"/>
  <c r="B14" i="17"/>
  <c r="B15" i="17"/>
  <c r="B16" i="17"/>
  <c r="B17" i="17"/>
  <c r="B18" i="17"/>
  <c r="B19" i="17"/>
  <c r="B20" i="17"/>
  <c r="B21" i="17"/>
  <c r="B22" i="17"/>
  <c r="B23" i="17"/>
  <c r="B24" i="17"/>
  <c r="B25" i="17"/>
  <c r="B26" i="17"/>
  <c r="B27" i="17"/>
  <c r="B28" i="17"/>
  <c r="B5" i="17"/>
  <c r="D5" i="17"/>
  <c r="D6" i="17"/>
  <c r="D7" i="17"/>
  <c r="D8" i="17"/>
  <c r="D9" i="17"/>
  <c r="D10" i="17"/>
  <c r="D11" i="17"/>
  <c r="D12" i="17"/>
  <c r="D13" i="17"/>
  <c r="D14" i="17"/>
  <c r="D15" i="17"/>
  <c r="D16" i="17"/>
  <c r="D17" i="17"/>
  <c r="D18" i="17"/>
  <c r="D19" i="17"/>
  <c r="D20" i="17"/>
  <c r="D21" i="17"/>
  <c r="D22" i="17"/>
  <c r="D23" i="17"/>
  <c r="D24" i="17"/>
  <c r="D25" i="17"/>
  <c r="D26" i="17"/>
  <c r="D27" i="17"/>
  <c r="D28" i="17"/>
  <c r="D4" i="17"/>
  <c r="D6" i="26"/>
  <c r="D7" i="26"/>
  <c r="D8" i="26"/>
  <c r="D9" i="26"/>
  <c r="D10" i="26"/>
  <c r="D11" i="26"/>
  <c r="D12" i="26"/>
  <c r="D13" i="26"/>
  <c r="D14" i="26"/>
  <c r="D15" i="26"/>
  <c r="D16" i="26"/>
  <c r="D17" i="26"/>
  <c r="D18" i="26"/>
  <c r="D19" i="26"/>
  <c r="D20" i="26"/>
  <c r="D21" i="26"/>
  <c r="D22" i="26"/>
  <c r="D23" i="26"/>
  <c r="D24" i="26"/>
  <c r="D25" i="26"/>
  <c r="D26" i="26"/>
  <c r="D27" i="26"/>
  <c r="D28" i="26"/>
  <c r="D29" i="26"/>
  <c r="D30" i="26"/>
  <c r="D31" i="26"/>
  <c r="D32" i="26"/>
  <c r="D33" i="26"/>
  <c r="D34" i="26"/>
  <c r="D35" i="26"/>
  <c r="D36" i="26"/>
  <c r="D37" i="26"/>
  <c r="D38" i="26"/>
  <c r="D39" i="26"/>
  <c r="D40" i="26"/>
  <c r="D41" i="26"/>
  <c r="D42" i="26"/>
  <c r="D43" i="26"/>
  <c r="D44" i="26"/>
  <c r="D45" i="26"/>
  <c r="D46" i="26"/>
  <c r="D47" i="26"/>
  <c r="D48" i="26"/>
  <c r="D49" i="26"/>
  <c r="D50" i="26"/>
  <c r="D51" i="26"/>
  <c r="D52" i="26"/>
  <c r="D53" i="26"/>
  <c r="D54" i="26"/>
  <c r="D55" i="26"/>
  <c r="D56" i="26"/>
  <c r="D57" i="26"/>
  <c r="D58" i="26"/>
  <c r="D59" i="26"/>
  <c r="D60" i="26"/>
  <c r="D61" i="26"/>
  <c r="D62" i="26"/>
  <c r="D63" i="26"/>
  <c r="D64" i="26"/>
  <c r="D65" i="26"/>
  <c r="D66" i="26"/>
  <c r="D67" i="26"/>
  <c r="D68" i="26"/>
  <c r="D69" i="26"/>
  <c r="D70" i="26"/>
  <c r="D71" i="26"/>
  <c r="D72" i="26"/>
  <c r="D73" i="26"/>
  <c r="D74" i="26"/>
  <c r="D75" i="26"/>
  <c r="D76" i="26"/>
  <c r="D77" i="26"/>
  <c r="D78" i="26"/>
  <c r="D79" i="26"/>
  <c r="D80" i="26"/>
  <c r="D81" i="26"/>
  <c r="D82" i="26"/>
  <c r="D83" i="26"/>
  <c r="D84" i="26"/>
  <c r="D85" i="26"/>
  <c r="D86" i="26"/>
  <c r="D87" i="26"/>
  <c r="D88" i="26"/>
  <c r="D89" i="26"/>
  <c r="D90" i="26"/>
  <c r="D91" i="26"/>
  <c r="D92" i="26"/>
  <c r="D93" i="26"/>
  <c r="D94" i="26"/>
  <c r="D95" i="26"/>
  <c r="D96" i="26"/>
  <c r="D97" i="26"/>
  <c r="D98" i="26"/>
  <c r="D99" i="26"/>
  <c r="D100" i="26"/>
  <c r="D101" i="26"/>
  <c r="D102" i="26"/>
  <c r="D103" i="26"/>
  <c r="D104" i="26"/>
  <c r="D105" i="26"/>
  <c r="D106" i="26"/>
  <c r="D107" i="26"/>
  <c r="D108" i="26"/>
  <c r="D109" i="26"/>
  <c r="D110" i="26"/>
  <c r="D111" i="26"/>
  <c r="D112" i="26"/>
  <c r="D113" i="26"/>
  <c r="D5" i="26"/>
  <c r="C6" i="26"/>
  <c r="C7" i="26"/>
  <c r="C8" i="26"/>
  <c r="C9" i="26"/>
  <c r="C10" i="26"/>
  <c r="C11" i="26"/>
  <c r="C12" i="26"/>
  <c r="C13" i="26"/>
  <c r="C14" i="26"/>
  <c r="C15" i="26"/>
  <c r="C16" i="26"/>
  <c r="C17" i="26"/>
  <c r="C18" i="26"/>
  <c r="C19" i="26"/>
  <c r="C20" i="26"/>
  <c r="C21" i="26"/>
  <c r="C22" i="26"/>
  <c r="C23" i="26"/>
  <c r="C24" i="26"/>
  <c r="C25" i="26"/>
  <c r="C26" i="26"/>
  <c r="C27" i="26"/>
  <c r="C28" i="26"/>
  <c r="C29" i="26"/>
  <c r="C30" i="26"/>
  <c r="C31" i="26"/>
  <c r="C32" i="26"/>
  <c r="C33" i="26"/>
  <c r="C34" i="26"/>
  <c r="C35" i="26"/>
  <c r="C36" i="26"/>
  <c r="C37" i="26"/>
  <c r="C38" i="26"/>
  <c r="C39" i="26"/>
  <c r="C40" i="26"/>
  <c r="C41" i="26"/>
  <c r="C42" i="26"/>
  <c r="C43" i="26"/>
  <c r="C44" i="26"/>
  <c r="C45" i="26"/>
  <c r="C46" i="26"/>
  <c r="C47" i="26"/>
  <c r="C48" i="26"/>
  <c r="C49" i="26"/>
  <c r="C50" i="26"/>
  <c r="C51" i="26"/>
  <c r="C52" i="26"/>
  <c r="C53" i="26"/>
  <c r="C54" i="26"/>
  <c r="C55" i="26"/>
  <c r="C56" i="26"/>
  <c r="C57" i="26"/>
  <c r="C58" i="26"/>
  <c r="C59" i="26"/>
  <c r="C60" i="26"/>
  <c r="C61" i="26"/>
  <c r="C62" i="26"/>
  <c r="C63" i="26"/>
  <c r="C64" i="26"/>
  <c r="C65" i="26"/>
  <c r="C66" i="26"/>
  <c r="C67" i="26"/>
  <c r="C68" i="26"/>
  <c r="C69" i="26"/>
  <c r="C70" i="26"/>
  <c r="C71" i="26"/>
  <c r="C72" i="26"/>
  <c r="C73" i="26"/>
  <c r="C74" i="26"/>
  <c r="C75" i="26"/>
  <c r="C76" i="26"/>
  <c r="C77" i="26"/>
  <c r="C78" i="26"/>
  <c r="C79" i="26"/>
  <c r="C80" i="26"/>
  <c r="C81" i="26"/>
  <c r="C82" i="26"/>
  <c r="C83" i="26"/>
  <c r="C84" i="26"/>
  <c r="C85" i="26"/>
  <c r="C86" i="26"/>
  <c r="C87" i="26"/>
  <c r="C88" i="26"/>
  <c r="C89" i="26"/>
  <c r="C90" i="26"/>
  <c r="C91" i="26"/>
  <c r="C92" i="26"/>
  <c r="C93" i="26"/>
  <c r="C94" i="26"/>
  <c r="C95" i="26"/>
  <c r="C96" i="26"/>
  <c r="C97" i="26"/>
  <c r="C98" i="26"/>
  <c r="C99" i="26"/>
  <c r="C100" i="26"/>
  <c r="C101" i="26"/>
  <c r="C102" i="26"/>
  <c r="C103" i="26"/>
  <c r="C104" i="26"/>
  <c r="C105" i="26"/>
  <c r="C106" i="26"/>
  <c r="C107" i="26"/>
  <c r="C108" i="26"/>
  <c r="C109" i="26"/>
  <c r="C110" i="26"/>
  <c r="C111" i="26"/>
  <c r="C112" i="26"/>
  <c r="C113" i="26"/>
  <c r="C5" i="26"/>
  <c r="E7" i="16"/>
  <c r="E8" i="16"/>
  <c r="E9" i="16"/>
  <c r="E10" i="16"/>
  <c r="E11" i="16"/>
  <c r="E12" i="16"/>
  <c r="E13" i="16"/>
  <c r="E14" i="16"/>
  <c r="E6" i="16"/>
  <c r="C7" i="16"/>
  <c r="C8" i="16"/>
  <c r="C9" i="16"/>
  <c r="C10" i="16"/>
  <c r="C11" i="16"/>
  <c r="C12" i="16"/>
  <c r="C13" i="16"/>
  <c r="C14" i="16"/>
  <c r="C6" i="16"/>
  <c r="D7" i="16"/>
  <c r="D8" i="16"/>
  <c r="D9" i="16"/>
  <c r="D10" i="16"/>
  <c r="D11" i="16"/>
  <c r="D12" i="16"/>
  <c r="D13" i="16"/>
  <c r="D14" i="16"/>
  <c r="D6" i="16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5" i="20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5" i="5"/>
  <c r="H113" i="26" l="1"/>
  <c r="I113" i="26" s="1"/>
  <c r="H112" i="26"/>
  <c r="I112" i="26" s="1"/>
  <c r="H111" i="26"/>
  <c r="I111" i="26" s="1"/>
  <c r="H110" i="26"/>
  <c r="I110" i="26" s="1"/>
  <c r="H109" i="26"/>
  <c r="I109" i="26" s="1"/>
  <c r="H108" i="26"/>
  <c r="I108" i="26" s="1"/>
  <c r="H107" i="26"/>
  <c r="I107" i="26" s="1"/>
  <c r="H106" i="26"/>
  <c r="I106" i="26" s="1"/>
  <c r="H105" i="26"/>
  <c r="I105" i="26" s="1"/>
  <c r="H104" i="26"/>
  <c r="I104" i="26" s="1"/>
  <c r="H103" i="26"/>
  <c r="I103" i="26" s="1"/>
  <c r="H102" i="26"/>
  <c r="I102" i="26" s="1"/>
  <c r="H101" i="26"/>
  <c r="I101" i="26" s="1"/>
  <c r="H100" i="26"/>
  <c r="I100" i="26" s="1"/>
  <c r="H99" i="26"/>
  <c r="I99" i="26" s="1"/>
  <c r="H98" i="26"/>
  <c r="I98" i="26" s="1"/>
  <c r="H97" i="26"/>
  <c r="I97" i="26" s="1"/>
  <c r="H96" i="26"/>
  <c r="I96" i="26" s="1"/>
  <c r="H95" i="26"/>
  <c r="I95" i="26" s="1"/>
  <c r="H94" i="26"/>
  <c r="I94" i="26" s="1"/>
  <c r="H93" i="26"/>
  <c r="I93" i="26" s="1"/>
  <c r="H92" i="26"/>
  <c r="I92" i="26" s="1"/>
  <c r="H91" i="26"/>
  <c r="I91" i="26" s="1"/>
  <c r="H90" i="26"/>
  <c r="I90" i="26" s="1"/>
  <c r="H89" i="26"/>
  <c r="I89" i="26" s="1"/>
  <c r="H88" i="26"/>
  <c r="I88" i="26" s="1"/>
  <c r="H87" i="26"/>
  <c r="I87" i="26" s="1"/>
  <c r="H86" i="26"/>
  <c r="I86" i="26" s="1"/>
  <c r="H85" i="26"/>
  <c r="I85" i="26" s="1"/>
  <c r="H84" i="26"/>
  <c r="I84" i="26" s="1"/>
  <c r="H83" i="26"/>
  <c r="I83" i="26" s="1"/>
  <c r="H82" i="26"/>
  <c r="I82" i="26" s="1"/>
  <c r="H81" i="26"/>
  <c r="I81" i="26" s="1"/>
  <c r="H80" i="26"/>
  <c r="I80" i="26" s="1"/>
  <c r="H79" i="26"/>
  <c r="I79" i="26" s="1"/>
  <c r="H78" i="26"/>
  <c r="I78" i="26" s="1"/>
  <c r="H77" i="26"/>
  <c r="I77" i="26" s="1"/>
  <c r="H76" i="26"/>
  <c r="I76" i="26" s="1"/>
  <c r="H75" i="26"/>
  <c r="I75" i="26" s="1"/>
  <c r="H74" i="26"/>
  <c r="I74" i="26" s="1"/>
  <c r="H73" i="26"/>
  <c r="I73" i="26" s="1"/>
  <c r="H72" i="26"/>
  <c r="I72" i="26" s="1"/>
  <c r="H71" i="26"/>
  <c r="I71" i="26" s="1"/>
  <c r="H70" i="26"/>
  <c r="I70" i="26" s="1"/>
  <c r="H69" i="26"/>
  <c r="I69" i="26" s="1"/>
  <c r="H68" i="26"/>
  <c r="I68" i="26" s="1"/>
  <c r="H67" i="26"/>
  <c r="I67" i="26" s="1"/>
  <c r="H66" i="26"/>
  <c r="I66" i="26" s="1"/>
  <c r="H65" i="26"/>
  <c r="I65" i="26" s="1"/>
  <c r="H64" i="26"/>
  <c r="I64" i="26" s="1"/>
  <c r="H63" i="26"/>
  <c r="I63" i="26" s="1"/>
  <c r="H62" i="26"/>
  <c r="I62" i="26" s="1"/>
  <c r="H61" i="26"/>
  <c r="I61" i="26" s="1"/>
  <c r="H60" i="26"/>
  <c r="I60" i="26" s="1"/>
  <c r="H59" i="26"/>
  <c r="I59" i="26" s="1"/>
  <c r="H58" i="26"/>
  <c r="I58" i="26" s="1"/>
  <c r="H57" i="26"/>
  <c r="I57" i="26" s="1"/>
  <c r="H56" i="26"/>
  <c r="I56" i="26" s="1"/>
  <c r="H55" i="26"/>
  <c r="I55" i="26" s="1"/>
  <c r="H54" i="26"/>
  <c r="I54" i="26" s="1"/>
  <c r="H53" i="26"/>
  <c r="I53" i="26" s="1"/>
  <c r="H52" i="26"/>
  <c r="I52" i="26" s="1"/>
  <c r="H51" i="26"/>
  <c r="I51" i="26" s="1"/>
  <c r="H50" i="26"/>
  <c r="I50" i="26" s="1"/>
  <c r="H49" i="26"/>
  <c r="I49" i="26" s="1"/>
  <c r="H48" i="26"/>
  <c r="I48" i="26" s="1"/>
  <c r="H47" i="26"/>
  <c r="I47" i="26" s="1"/>
  <c r="H46" i="26"/>
  <c r="I46" i="26" s="1"/>
  <c r="H45" i="26"/>
  <c r="I45" i="26" s="1"/>
  <c r="H44" i="26"/>
  <c r="I44" i="26" s="1"/>
  <c r="H43" i="26"/>
  <c r="I43" i="26" s="1"/>
  <c r="H42" i="26"/>
  <c r="I42" i="26" s="1"/>
  <c r="H41" i="26"/>
  <c r="I41" i="26" s="1"/>
  <c r="H40" i="26"/>
  <c r="I40" i="26" s="1"/>
  <c r="H39" i="26"/>
  <c r="I39" i="26" s="1"/>
  <c r="H38" i="26"/>
  <c r="I38" i="26" s="1"/>
  <c r="H37" i="26"/>
  <c r="I37" i="26" s="1"/>
  <c r="H36" i="26"/>
  <c r="I36" i="26" s="1"/>
  <c r="H35" i="26"/>
  <c r="I35" i="26" s="1"/>
  <c r="I34" i="26"/>
  <c r="H34" i="26"/>
  <c r="H33" i="26"/>
  <c r="I33" i="26" s="1"/>
  <c r="I32" i="26"/>
  <c r="H32" i="26"/>
  <c r="H31" i="26"/>
  <c r="I31" i="26" s="1"/>
  <c r="I30" i="26"/>
  <c r="H30" i="26"/>
  <c r="H29" i="26"/>
  <c r="I29" i="26" s="1"/>
  <c r="I28" i="26"/>
  <c r="H28" i="26"/>
  <c r="H27" i="26"/>
  <c r="I27" i="26" s="1"/>
  <c r="I26" i="26"/>
  <c r="H26" i="26"/>
  <c r="H25" i="26"/>
  <c r="I25" i="26" s="1"/>
  <c r="I24" i="26"/>
  <c r="H24" i="26"/>
  <c r="H23" i="26"/>
  <c r="I23" i="26" s="1"/>
  <c r="I22" i="26"/>
  <c r="H22" i="26"/>
  <c r="I21" i="26"/>
  <c r="H21" i="26"/>
  <c r="I20" i="26"/>
  <c r="H20" i="26"/>
  <c r="I19" i="26"/>
  <c r="H19" i="26"/>
  <c r="I18" i="26"/>
  <c r="H18" i="26"/>
  <c r="I17" i="26"/>
  <c r="H17" i="26"/>
  <c r="I16" i="26"/>
  <c r="H16" i="26"/>
  <c r="I15" i="26"/>
  <c r="H15" i="26"/>
  <c r="I14" i="26"/>
  <c r="H14" i="26"/>
  <c r="I13" i="26"/>
  <c r="H13" i="26"/>
  <c r="I12" i="26"/>
  <c r="H12" i="26"/>
  <c r="I11" i="26"/>
  <c r="H11" i="26"/>
  <c r="I10" i="26"/>
  <c r="H10" i="26"/>
  <c r="I9" i="26"/>
  <c r="H9" i="26"/>
  <c r="I8" i="26"/>
  <c r="H8" i="26"/>
  <c r="I7" i="26"/>
  <c r="H7" i="26"/>
  <c r="I6" i="26"/>
  <c r="H6" i="26"/>
  <c r="I5" i="26"/>
  <c r="H5" i="26"/>
</calcChain>
</file>

<file path=xl/sharedStrings.xml><?xml version="1.0" encoding="utf-8"?>
<sst xmlns="http://schemas.openxmlformats.org/spreadsheetml/2006/main" count="656" uniqueCount="261">
  <si>
    <t>주요 수출입 업체</t>
    <phoneticPr fontId="2" type="noConversion"/>
  </si>
  <si>
    <t>사업장 정보</t>
    <phoneticPr fontId="2" type="noConversion"/>
  </si>
  <si>
    <t>사업자등록번호</t>
    <phoneticPr fontId="2" type="noConversion"/>
  </si>
  <si>
    <t>상호</t>
    <phoneticPr fontId="2" type="noConversion"/>
  </si>
  <si>
    <t>대표장명</t>
    <phoneticPr fontId="2" type="noConversion"/>
  </si>
  <si>
    <t>업태</t>
    <phoneticPr fontId="2" type="noConversion"/>
  </si>
  <si>
    <t>종목</t>
    <phoneticPr fontId="2" type="noConversion"/>
  </si>
  <si>
    <t>김학진</t>
  </si>
  <si>
    <t>도소매</t>
  </si>
  <si>
    <t>무역</t>
  </si>
  <si>
    <t>6058150416 (주)엔시스</t>
  </si>
  <si>
    <t>김형중</t>
  </si>
  <si>
    <t>무역업</t>
  </si>
  <si>
    <t>6178137809 (주)에오커뮤니케이션</t>
  </si>
  <si>
    <t>김호</t>
  </si>
  <si>
    <t>기계공구</t>
  </si>
  <si>
    <t>6038149456 (주)재형수산</t>
  </si>
  <si>
    <t>김홍긍</t>
  </si>
  <si>
    <t>철판</t>
  </si>
  <si>
    <t>6058152243 (주)구보상사</t>
  </si>
  <si>
    <t>김홍석</t>
  </si>
  <si>
    <t>카오디오</t>
  </si>
  <si>
    <t>6068174541 (주)부전무역</t>
  </si>
  <si>
    <t>노도용</t>
  </si>
  <si>
    <t>수산물，수산물수출입</t>
  </si>
  <si>
    <t>6058152826 (주)씨월드코리아</t>
  </si>
  <si>
    <t>노석호</t>
  </si>
  <si>
    <t>도매</t>
  </si>
  <si>
    <t>6068173047 (주)남경테크</t>
  </si>
  <si>
    <t>노원석</t>
  </si>
  <si>
    <t>냉동수산물</t>
  </si>
  <si>
    <t>6038148383 성호특수강(주)</t>
  </si>
  <si>
    <t>류경상</t>
  </si>
  <si>
    <t>무역（유리）</t>
  </si>
  <si>
    <t>6068174143 주식회사 웰텍</t>
  </si>
  <si>
    <t>류재화</t>
  </si>
  <si>
    <t>파지，고철，비철</t>
  </si>
  <si>
    <t>6028124170 (주)간구무역</t>
  </si>
  <si>
    <t>문덕태</t>
  </si>
  <si>
    <t>수산물</t>
  </si>
  <si>
    <t>6038149062 금호글로벌주식회사</t>
  </si>
  <si>
    <t>박상현</t>
  </si>
  <si>
    <t>6038148985 (주)디앤에프</t>
  </si>
  <si>
    <t>박성진</t>
  </si>
  <si>
    <t>6218148080 하이넷코리아(주)</t>
  </si>
  <si>
    <t>박순</t>
  </si>
  <si>
    <t>6028123827 (주)윤쉽핑</t>
  </si>
  <si>
    <t>박재현</t>
  </si>
  <si>
    <t>6058152831 (주)대주엔텍</t>
  </si>
  <si>
    <t>박정현</t>
  </si>
  <si>
    <t>도소매</t>
    <phoneticPr fontId="2" type="noConversion"/>
  </si>
  <si>
    <t>화공약품</t>
  </si>
  <si>
    <t>6078158490 동아푸드뱅크주식회사</t>
  </si>
  <si>
    <t>박창석</t>
  </si>
  <si>
    <t>도매</t>
    <phoneticPr fontId="2" type="noConversion"/>
  </si>
  <si>
    <t>스텐레스</t>
  </si>
  <si>
    <t>6038149247 (주)제이앤에이치트레이딩</t>
  </si>
  <si>
    <t>백명원</t>
  </si>
  <si>
    <t>소매</t>
    <phoneticPr fontId="2" type="noConversion"/>
  </si>
  <si>
    <t>섬유，화학</t>
  </si>
  <si>
    <t>상호</t>
  </si>
  <si>
    <t>필드터프승목 서산점</t>
    <phoneticPr fontId="2" type="noConversion"/>
  </si>
  <si>
    <t>씨버드 금천점</t>
  </si>
  <si>
    <t>대운교역 도봉점</t>
  </si>
  <si>
    <t>협신 연수점</t>
  </si>
  <si>
    <t>대강수산 주엽점</t>
  </si>
  <si>
    <t>한솔물산 오산점</t>
  </si>
  <si>
    <t>삼호에프엠 부평점</t>
  </si>
  <si>
    <t>강서인더스트리 구리점</t>
  </si>
  <si>
    <t>동우인터내쇼날 의왕점</t>
  </si>
  <si>
    <t>동원물산 청주점</t>
  </si>
  <si>
    <t>반석종합석재 서산점</t>
  </si>
  <si>
    <t>아트인터내셔날 울산점</t>
  </si>
  <si>
    <t>만어수산 사하점</t>
  </si>
  <si>
    <t>이오푸드 익산점</t>
  </si>
  <si>
    <t>천일인더스트리 강변점</t>
  </si>
  <si>
    <t>영농보상 대상자</t>
    <phoneticPr fontId="7" type="noConversion"/>
  </si>
  <si>
    <t>성명</t>
    <phoneticPr fontId="7" type="noConversion"/>
  </si>
  <si>
    <t>시도</t>
    <phoneticPr fontId="7" type="noConversion"/>
  </si>
  <si>
    <t>구군</t>
    <phoneticPr fontId="7" type="noConversion"/>
  </si>
  <si>
    <t>동면</t>
    <phoneticPr fontId="7" type="noConversion"/>
  </si>
  <si>
    <t>번지1</t>
    <phoneticPr fontId="7" type="noConversion"/>
  </si>
  <si>
    <t>번지2</t>
    <phoneticPr fontId="7" type="noConversion"/>
  </si>
  <si>
    <t>주소</t>
    <phoneticPr fontId="7" type="noConversion"/>
  </si>
  <si>
    <t>이혜온</t>
  </si>
  <si>
    <t>경기도</t>
    <phoneticPr fontId="7" type="noConversion"/>
  </si>
  <si>
    <t>경기도</t>
    <phoneticPr fontId="7" type="noConversion"/>
  </si>
  <si>
    <t>분당구</t>
  </si>
  <si>
    <t>삼평동</t>
  </si>
  <si>
    <t>심상현</t>
  </si>
  <si>
    <t>수정구</t>
  </si>
  <si>
    <t>사송동</t>
  </si>
  <si>
    <t>원진우</t>
  </si>
  <si>
    <t>백현동</t>
  </si>
  <si>
    <t>오예준</t>
  </si>
  <si>
    <t>권은지</t>
    <phoneticPr fontId="15" type="noConversion"/>
  </si>
  <si>
    <t>오현규</t>
  </si>
  <si>
    <t>백성훈</t>
  </si>
  <si>
    <t>임종민</t>
  </si>
  <si>
    <t>천수빈</t>
  </si>
  <si>
    <t>판교동</t>
  </si>
  <si>
    <t>방수민</t>
  </si>
  <si>
    <t>상지민</t>
  </si>
  <si>
    <t>유태상</t>
  </si>
  <si>
    <t>황태현</t>
  </si>
  <si>
    <t>이매동</t>
  </si>
  <si>
    <t>정진우</t>
  </si>
  <si>
    <t>배종윤</t>
    <phoneticPr fontId="15" type="noConversion"/>
  </si>
  <si>
    <t>곽재경</t>
  </si>
  <si>
    <t>김윤경</t>
  </si>
  <si>
    <t>김예찬</t>
  </si>
  <si>
    <t>백인찬</t>
  </si>
  <si>
    <t>윤성우</t>
  </si>
  <si>
    <t>조수빈</t>
  </si>
  <si>
    <t>조영민</t>
  </si>
  <si>
    <t>임서연</t>
  </si>
  <si>
    <t>강예지</t>
  </si>
  <si>
    <t>이시원</t>
  </si>
  <si>
    <t>김태현</t>
  </si>
  <si>
    <t>정아현</t>
  </si>
  <si>
    <t>한승환</t>
  </si>
  <si>
    <t>송유진</t>
  </si>
  <si>
    <t>신영훈</t>
  </si>
  <si>
    <t>김정수</t>
  </si>
  <si>
    <t>박창현</t>
  </si>
  <si>
    <t>마은별</t>
  </si>
  <si>
    <t>서진선</t>
  </si>
  <si>
    <t>백승은</t>
  </si>
  <si>
    <t>경기도</t>
    <phoneticPr fontId="7" type="noConversion"/>
  </si>
  <si>
    <t>이지은</t>
  </si>
  <si>
    <t>윤성은</t>
    <phoneticPr fontId="15" type="noConversion"/>
  </si>
  <si>
    <t>이지혜</t>
  </si>
  <si>
    <t>임예진</t>
  </si>
  <si>
    <t>이승연</t>
  </si>
  <si>
    <t>장수연</t>
    <phoneticPr fontId="15" type="noConversion"/>
  </si>
  <si>
    <t>조서현</t>
    <phoneticPr fontId="15" type="noConversion"/>
  </si>
  <si>
    <t>장희정</t>
    <phoneticPr fontId="15" type="noConversion"/>
  </si>
  <si>
    <t>홍예지</t>
  </si>
  <si>
    <t>우신욱</t>
  </si>
  <si>
    <t>황정태</t>
    <phoneticPr fontId="15" type="noConversion"/>
  </si>
  <si>
    <t>임호빈</t>
    <phoneticPr fontId="15" type="noConversion"/>
  </si>
  <si>
    <t>김다현</t>
  </si>
  <si>
    <t>정예지</t>
  </si>
  <si>
    <t>최승웅</t>
    <phoneticPr fontId="15" type="noConversion"/>
  </si>
  <si>
    <t>박창수</t>
  </si>
  <si>
    <t>전세연</t>
  </si>
  <si>
    <t>정예림</t>
  </si>
  <si>
    <t>정시영</t>
  </si>
  <si>
    <t>윤소정</t>
  </si>
  <si>
    <t>박상우</t>
  </si>
  <si>
    <t>박동연</t>
    <phoneticPr fontId="15" type="noConversion"/>
  </si>
  <si>
    <t>황태준</t>
    <phoneticPr fontId="15" type="noConversion"/>
  </si>
  <si>
    <t>황현우</t>
    <phoneticPr fontId="15" type="noConversion"/>
  </si>
  <si>
    <t>강지은</t>
  </si>
  <si>
    <t>이예희</t>
  </si>
  <si>
    <t>이하경</t>
  </si>
  <si>
    <t>한성결</t>
  </si>
  <si>
    <t>권영빈</t>
    <phoneticPr fontId="15" type="noConversion"/>
  </si>
  <si>
    <t>이지율</t>
    <phoneticPr fontId="15" type="noConversion"/>
  </si>
  <si>
    <t>이다영</t>
    <phoneticPr fontId="15" type="noConversion"/>
  </si>
  <si>
    <t>이찬영</t>
    <phoneticPr fontId="15" type="noConversion"/>
  </si>
  <si>
    <t>박채린</t>
  </si>
  <si>
    <t>수내동</t>
  </si>
  <si>
    <t>박혜진</t>
  </si>
  <si>
    <t>허가예</t>
  </si>
  <si>
    <t>송서연</t>
  </si>
  <si>
    <t>차성민</t>
  </si>
  <si>
    <t>정윤혁</t>
  </si>
  <si>
    <t>하성욱</t>
  </si>
  <si>
    <t>김성은</t>
    <phoneticPr fontId="15" type="noConversion"/>
  </si>
  <si>
    <t>양수빈</t>
    <phoneticPr fontId="15" type="noConversion"/>
  </si>
  <si>
    <t>권다윤</t>
  </si>
  <si>
    <t>김수지</t>
  </si>
  <si>
    <t>허가영</t>
  </si>
  <si>
    <t>백주영</t>
    <phoneticPr fontId="15" type="noConversion"/>
  </si>
  <si>
    <t>이준호</t>
    <phoneticPr fontId="15" type="noConversion"/>
  </si>
  <si>
    <t>김재훈</t>
    <phoneticPr fontId="15" type="noConversion"/>
  </si>
  <si>
    <t>민지영</t>
    <phoneticPr fontId="15" type="noConversion"/>
  </si>
  <si>
    <t>이현주</t>
    <phoneticPr fontId="15" type="noConversion"/>
  </si>
  <si>
    <t>고승현</t>
    <phoneticPr fontId="15" type="noConversion"/>
  </si>
  <si>
    <t>이효민</t>
    <phoneticPr fontId="15" type="noConversion"/>
  </si>
  <si>
    <t>강지인</t>
    <phoneticPr fontId="15" type="noConversion"/>
  </si>
  <si>
    <t>최희연</t>
    <phoneticPr fontId="15" type="noConversion"/>
  </si>
  <si>
    <t>이도훈</t>
    <phoneticPr fontId="15" type="noConversion"/>
  </si>
  <si>
    <t>오민철</t>
    <phoneticPr fontId="15" type="noConversion"/>
  </si>
  <si>
    <t>황치훈</t>
    <phoneticPr fontId="15" type="noConversion"/>
  </si>
  <si>
    <t>김성준</t>
    <phoneticPr fontId="15" type="noConversion"/>
  </si>
  <si>
    <t>이성주</t>
    <phoneticPr fontId="15" type="noConversion"/>
  </si>
  <si>
    <t>한경진</t>
    <phoneticPr fontId="15" type="noConversion"/>
  </si>
  <si>
    <t>안영후</t>
    <phoneticPr fontId="15" type="noConversion"/>
  </si>
  <si>
    <t>경기도</t>
    <phoneticPr fontId="7" type="noConversion"/>
  </si>
  <si>
    <t>정인환</t>
    <phoneticPr fontId="15" type="noConversion"/>
  </si>
  <si>
    <t>김정수</t>
    <phoneticPr fontId="15" type="noConversion"/>
  </si>
  <si>
    <t>황윤태</t>
    <phoneticPr fontId="15" type="noConversion"/>
  </si>
  <si>
    <t>여권발급용 영문 성명</t>
    <phoneticPr fontId="2" type="noConversion"/>
  </si>
  <si>
    <t>영문 성명</t>
    <phoneticPr fontId="2" type="noConversion"/>
  </si>
  <si>
    <t>성만 표시</t>
  </si>
  <si>
    <t>이름 공백대신 - 으로 표시</t>
    <phoneticPr fontId="2" type="noConversion"/>
  </si>
  <si>
    <t>FIND 함수</t>
    <phoneticPr fontId="2" type="noConversion"/>
  </si>
  <si>
    <t>SUBSTITUTE 함수</t>
    <phoneticPr fontId="2" type="noConversion"/>
  </si>
  <si>
    <t>kim kyong ja</t>
    <phoneticPr fontId="2" type="noConversion"/>
  </si>
  <si>
    <t>Nam jung yoon</t>
    <phoneticPr fontId="2" type="noConversion"/>
  </si>
  <si>
    <t>Jeong yong jin</t>
    <phoneticPr fontId="2" type="noConversion"/>
  </si>
  <si>
    <t>Cha su kyoung</t>
  </si>
  <si>
    <t>Lee hae won</t>
  </si>
  <si>
    <t>Kim su cheol</t>
  </si>
  <si>
    <t>Kwon mi ra</t>
  </si>
  <si>
    <t>Yoon dong joo</t>
  </si>
  <si>
    <t>Bae wan keun</t>
  </si>
  <si>
    <t>지점</t>
    <phoneticPr fontId="2" type="noConversion"/>
  </si>
  <si>
    <t>제이비씨코퍼레이숀 영등포점</t>
  </si>
  <si>
    <t>에이팩토리 서울역점</t>
  </si>
  <si>
    <t>명성종합서비스 의정부점</t>
  </si>
  <si>
    <t>삼진티씨 천안점</t>
    <phoneticPr fontId="7" type="noConversion"/>
  </si>
  <si>
    <t>우드뱅크 마사점</t>
  </si>
  <si>
    <t>유한회사경진목재 목포점</t>
    <phoneticPr fontId="2" type="noConversion"/>
  </si>
  <si>
    <t>티케이공구 동수원점</t>
    <phoneticPr fontId="2" type="noConversion"/>
  </si>
  <si>
    <t>스피드 상주점</t>
    <phoneticPr fontId="2" type="noConversion"/>
  </si>
  <si>
    <t>베스트마린씨푸드 동해점</t>
    <phoneticPr fontId="2" type="noConversion"/>
  </si>
  <si>
    <t>은성트레이딩 제주점</t>
    <phoneticPr fontId="2" type="noConversion"/>
  </si>
  <si>
    <t>날짜</t>
    <phoneticPr fontId="2" type="noConversion"/>
  </si>
  <si>
    <t>변경된 날짜</t>
    <phoneticPr fontId="2" type="noConversion"/>
  </si>
  <si>
    <t>일자별 매출현황(5월~9월)</t>
    <phoneticPr fontId="2" type="noConversion"/>
  </si>
  <si>
    <t>[요일별 집계]</t>
    <phoneticPr fontId="2" type="noConversion"/>
  </si>
  <si>
    <t>매출일자</t>
  </si>
  <si>
    <t>요일</t>
    <phoneticPr fontId="2" type="noConversion"/>
  </si>
  <si>
    <t>품목</t>
    <phoneticPr fontId="2" type="noConversion"/>
  </si>
  <si>
    <t>수량</t>
  </si>
  <si>
    <t>공급가</t>
  </si>
  <si>
    <t>부가세</t>
  </si>
  <si>
    <t>합계</t>
  </si>
  <si>
    <t>구분</t>
    <phoneticPr fontId="2" type="noConversion"/>
  </si>
  <si>
    <t>합계</t>
    <phoneticPr fontId="2" type="noConversion"/>
  </si>
  <si>
    <t>MDH1S</t>
  </si>
  <si>
    <t>월</t>
    <phoneticPr fontId="2" type="noConversion"/>
  </si>
  <si>
    <t>ZF110</t>
  </si>
  <si>
    <t>화</t>
  </si>
  <si>
    <t>BT541</t>
  </si>
  <si>
    <t>수</t>
  </si>
  <si>
    <t>목</t>
  </si>
  <si>
    <t>ZF115N</t>
  </si>
  <si>
    <t>금</t>
  </si>
  <si>
    <t>ZT7538</t>
  </si>
  <si>
    <t>토</t>
  </si>
  <si>
    <t>MP TOOL</t>
  </si>
  <si>
    <t>일</t>
  </si>
  <si>
    <t>BT532</t>
  </si>
  <si>
    <t>BT432</t>
  </si>
  <si>
    <t>BT431</t>
  </si>
  <si>
    <t>BT531</t>
  </si>
  <si>
    <t>WV517S</t>
  </si>
  <si>
    <t>ZF100</t>
  </si>
  <si>
    <t>ZC533</t>
  </si>
  <si>
    <t>WV511A</t>
  </si>
  <si>
    <t>ZT7548</t>
  </si>
  <si>
    <t>ZT7554</t>
  </si>
  <si>
    <t>ZTW522</t>
  </si>
  <si>
    <t>ZTH538</t>
  </si>
  <si>
    <t>6158125200 (주)에이블스원샷</t>
    <phoneticPr fontId="2" type="noConversion"/>
  </si>
  <si>
    <t>찾은위치</t>
    <phoneticPr fontId="2" type="noConversion"/>
  </si>
  <si>
    <t>요일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</si>
</sst>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2" formatCode="_-&quot;₩&quot;* #,##0_-;\-&quot;₩&quot;* #,##0_-;_-&quot;₩&quot;* &quot;-&quot;_-;_-@_-"/>
    <numFmt numFmtId="41" formatCode="_-* #,##0_-;\-* #,##0_-;_-* &quot;-&quot;_-;_-@_-"/>
    <numFmt numFmtId="176" formatCode="0_ "/>
    <numFmt numFmtId="177" formatCode="yy&quot;년&quot;\ m&quot;월&quot;\ d&quot;일&quot;"/>
    <numFmt numFmtId="180" formatCode="0000000000"/>
    <numFmt numFmtId="184" formatCode="0_);[Red]\(0\)"/>
  </numFmts>
  <fonts count="19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8"/>
      <name val="돋움"/>
      <family val="3"/>
      <charset val="129"/>
    </font>
    <font>
      <b/>
      <sz val="16"/>
      <color theme="1"/>
      <name val="맑은 고딕"/>
      <family val="3"/>
      <charset val="129"/>
      <scheme val="minor"/>
    </font>
    <font>
      <sz val="10"/>
      <name val="돋움"/>
      <family val="3"/>
      <charset val="129"/>
    </font>
    <font>
      <sz val="11"/>
      <name val="돋움"/>
      <family val="3"/>
      <charset val="129"/>
    </font>
    <font>
      <b/>
      <sz val="18"/>
      <color theme="3"/>
      <name val="맑은 고딕"/>
      <family val="2"/>
      <charset val="129"/>
      <scheme val="major"/>
    </font>
    <font>
      <b/>
      <sz val="20"/>
      <color theme="0"/>
      <name val="맑은 고딕"/>
      <family val="3"/>
      <charset val="129"/>
      <scheme val="minor"/>
    </font>
    <font>
      <b/>
      <sz val="18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sz val="8"/>
      <name val="맑은 고딕"/>
      <family val="3"/>
      <charset val="129"/>
    </font>
    <font>
      <b/>
      <sz val="16"/>
      <color theme="0"/>
      <name val="맑은 고딕"/>
      <family val="3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i/>
      <sz val="18"/>
      <color theme="1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theme="7"/>
      </patternFill>
    </fill>
    <fill>
      <patternFill patternType="solid">
        <fgColor theme="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1"/>
      </left>
      <right style="thin">
        <color theme="1" tint="0.499984740745262"/>
      </right>
      <top style="thin">
        <color theme="1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/>
      </right>
      <top style="thin">
        <color theme="1"/>
      </top>
      <bottom style="thin">
        <color theme="1" tint="0.499984740745262"/>
      </bottom>
      <diagonal/>
    </border>
    <border>
      <left style="thin">
        <color theme="1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/>
      </left>
      <right style="thin">
        <color theme="1" tint="0.499984740745262"/>
      </right>
      <top style="thin">
        <color theme="1" tint="0.499984740745262"/>
      </top>
      <bottom style="thin">
        <color theme="1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/>
      </bottom>
      <diagonal/>
    </border>
    <border>
      <left style="thin">
        <color theme="1" tint="0.499984740745262"/>
      </left>
      <right style="thin">
        <color theme="1"/>
      </right>
      <top style="thin">
        <color theme="1" tint="0.499984740745262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theme="0" tint="-0.499984740745262"/>
      </bottom>
      <diagonal/>
    </border>
  </borders>
  <cellStyleXfs count="11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/>
    <xf numFmtId="0" fontId="9" fillId="0" borderId="0"/>
    <xf numFmtId="0" fontId="10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42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10" fillId="0" borderId="0"/>
    <xf numFmtId="0" fontId="10" fillId="0" borderId="0">
      <alignment vertical="center"/>
    </xf>
    <xf numFmtId="41" fontId="10" fillId="0" borderId="0" applyFont="0" applyFill="0" applyBorder="0" applyAlignment="0" applyProtection="0">
      <alignment vertical="center"/>
    </xf>
  </cellStyleXfs>
  <cellXfs count="51">
    <xf numFmtId="0" fontId="0" fillId="0" borderId="0" xfId="0">
      <alignment vertical="center"/>
    </xf>
    <xf numFmtId="0" fontId="5" fillId="0" borderId="0" xfId="0" applyFont="1" applyAlignment="1">
      <alignment vertical="center"/>
    </xf>
    <xf numFmtId="0" fontId="6" fillId="3" borderId="2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3" xfId="3" applyNumberFormat="1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12" fillId="4" borderId="0" xfId="3" applyNumberFormat="1" applyFont="1" applyFill="1" applyBorder="1" applyAlignment="1" applyProtection="1">
      <alignment horizontal="centerContinuous" vertical="center"/>
    </xf>
    <xf numFmtId="176" fontId="12" fillId="4" borderId="0" xfId="3" applyNumberFormat="1" applyFont="1" applyFill="1" applyBorder="1" applyAlignment="1" applyProtection="1">
      <alignment horizontal="centerContinuous" vertical="center"/>
    </xf>
    <xf numFmtId="0" fontId="3" fillId="0" borderId="0" xfId="8" applyFont="1" applyFill="1" applyBorder="1" applyAlignment="1" applyProtection="1">
      <alignment vertical="center"/>
    </xf>
    <xf numFmtId="0" fontId="6" fillId="0" borderId="0" xfId="3" applyNumberFormat="1" applyFont="1" applyFill="1" applyBorder="1" applyAlignment="1" applyProtection="1">
      <alignment horizontal="center" vertical="center"/>
    </xf>
    <xf numFmtId="0" fontId="6" fillId="0" borderId="0" xfId="3" applyFont="1" applyFill="1" applyBorder="1" applyAlignment="1" applyProtection="1">
      <alignment horizontal="center" vertical="center"/>
    </xf>
    <xf numFmtId="0" fontId="3" fillId="0" borderId="0" xfId="3" applyNumberFormat="1" applyFont="1" applyFill="1" applyBorder="1" applyAlignment="1" applyProtection="1">
      <alignment horizontal="center" vertical="center"/>
    </xf>
    <xf numFmtId="0" fontId="3" fillId="0" borderId="0" xfId="3" applyNumberFormat="1" applyFont="1" applyFill="1" applyBorder="1" applyAlignment="1" applyProtection="1">
      <alignment horizontal="left" vertical="center"/>
    </xf>
    <xf numFmtId="14" fontId="3" fillId="0" borderId="0" xfId="3" applyNumberFormat="1" applyFont="1" applyFill="1" applyBorder="1" applyAlignment="1" applyProtection="1">
      <alignment horizontal="center" vertical="center"/>
    </xf>
    <xf numFmtId="177" fontId="3" fillId="0" borderId="0" xfId="3" applyNumberFormat="1" applyFont="1" applyFill="1" applyBorder="1" applyAlignment="1" applyProtection="1">
      <alignment horizontal="center" vertical="center"/>
    </xf>
    <xf numFmtId="0" fontId="3" fillId="0" borderId="0" xfId="0" applyFont="1" applyAlignment="1">
      <alignment vertical="center"/>
    </xf>
    <xf numFmtId="0" fontId="6" fillId="2" borderId="6" xfId="0" applyFont="1" applyFill="1" applyBorder="1" applyAlignment="1" applyProtection="1">
      <alignment horizontal="center" vertical="center"/>
      <protection locked="0"/>
    </xf>
    <xf numFmtId="0" fontId="14" fillId="0" borderId="6" xfId="0" applyFont="1" applyFill="1" applyBorder="1" applyAlignment="1">
      <alignment horizontal="center" vertical="center" wrapText="1"/>
    </xf>
    <xf numFmtId="0" fontId="3" fillId="0" borderId="6" xfId="0" applyFont="1" applyBorder="1" applyAlignment="1" applyProtection="1">
      <alignment horizontal="center" vertical="center"/>
      <protection locked="0"/>
    </xf>
    <xf numFmtId="0" fontId="3" fillId="0" borderId="6" xfId="0" applyFont="1" applyBorder="1" applyAlignment="1" applyProtection="1">
      <alignment vertical="center"/>
      <protection locked="0"/>
    </xf>
    <xf numFmtId="0" fontId="3" fillId="5" borderId="6" xfId="0" applyFont="1" applyFill="1" applyBorder="1" applyAlignment="1">
      <alignment vertical="center"/>
    </xf>
    <xf numFmtId="0" fontId="5" fillId="0" borderId="6" xfId="0" applyFont="1" applyFill="1" applyBorder="1" applyAlignment="1">
      <alignment horizontal="center" vertical="center"/>
    </xf>
    <xf numFmtId="0" fontId="0" fillId="7" borderId="12" xfId="0" applyFill="1" applyBorder="1" applyAlignment="1">
      <alignment horizontal="center" vertical="center"/>
    </xf>
    <xf numFmtId="0" fontId="0" fillId="0" borderId="12" xfId="0" applyBorder="1">
      <alignment vertical="center"/>
    </xf>
    <xf numFmtId="0" fontId="0" fillId="0" borderId="12" xfId="0" applyBorder="1" applyAlignment="1">
      <alignment horizontal="center" vertical="center"/>
    </xf>
    <xf numFmtId="0" fontId="0" fillId="0" borderId="12" xfId="0" applyBorder="1" applyAlignment="1">
      <alignment horizontal="left" vertical="center" indent="1"/>
    </xf>
    <xf numFmtId="0" fontId="17" fillId="0" borderId="0" xfId="0" applyFont="1" applyAlignment="1">
      <alignment horizontal="centerContinuous" vertical="center"/>
    </xf>
    <xf numFmtId="0" fontId="18" fillId="0" borderId="0" xfId="0" applyFont="1" applyAlignment="1">
      <alignment horizontal="centerContinuous" vertical="center"/>
    </xf>
    <xf numFmtId="0" fontId="4" fillId="2" borderId="6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41" fontId="0" fillId="0" borderId="6" xfId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1" fontId="0" fillId="0" borderId="1" xfId="1" applyFont="1" applyBorder="1" applyAlignment="1">
      <alignment horizontal="center" vertical="center"/>
    </xf>
    <xf numFmtId="0" fontId="0" fillId="0" borderId="0" xfId="0" applyNumberFormat="1">
      <alignment vertical="center"/>
    </xf>
    <xf numFmtId="0" fontId="8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6" fillId="6" borderId="0" xfId="0" applyFont="1" applyFill="1" applyAlignment="1">
      <alignment horizontal="center" vertical="center"/>
    </xf>
    <xf numFmtId="0" fontId="0" fillId="7" borderId="11" xfId="0" applyFill="1" applyBorder="1" applyAlignment="1">
      <alignment horizontal="center" vertical="center"/>
    </xf>
    <xf numFmtId="0" fontId="0" fillId="7" borderId="13" xfId="0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180" fontId="3" fillId="0" borderId="6" xfId="3" applyNumberFormat="1" applyFont="1" applyBorder="1" applyAlignment="1" applyProtection="1">
      <alignment horizontal="center" vertical="center"/>
      <protection hidden="1"/>
    </xf>
    <xf numFmtId="0" fontId="5" fillId="0" borderId="0" xfId="0" applyFont="1" applyAlignment="1" applyProtection="1">
      <alignment vertical="center"/>
      <protection hidden="1"/>
    </xf>
    <xf numFmtId="0" fontId="3" fillId="0" borderId="6" xfId="3" applyNumberFormat="1" applyFont="1" applyBorder="1" applyAlignment="1" applyProtection="1">
      <alignment horizontal="center" vertical="center"/>
      <protection locked="0"/>
    </xf>
    <xf numFmtId="0" fontId="3" fillId="0" borderId="7" xfId="3" applyNumberFormat="1" applyFont="1" applyBorder="1" applyAlignment="1" applyProtection="1">
      <alignment vertical="center"/>
      <protection locked="0"/>
    </xf>
    <xf numFmtId="0" fontId="3" fillId="0" borderId="9" xfId="3" applyNumberFormat="1" applyFont="1" applyBorder="1" applyAlignment="1" applyProtection="1">
      <alignment horizontal="center" vertical="center"/>
      <protection locked="0"/>
    </xf>
    <xf numFmtId="0" fontId="3" fillId="0" borderId="10" xfId="3" applyNumberFormat="1" applyFont="1" applyBorder="1" applyAlignment="1" applyProtection="1">
      <alignment vertical="center"/>
      <protection locked="0"/>
    </xf>
    <xf numFmtId="0" fontId="3" fillId="0" borderId="5" xfId="3" applyNumberFormat="1" applyFont="1" applyBorder="1" applyAlignment="1" applyProtection="1">
      <alignment vertical="center"/>
      <protection locked="0"/>
    </xf>
    <xf numFmtId="0" fontId="3" fillId="0" borderId="8" xfId="3" applyNumberFormat="1" applyFont="1" applyBorder="1" applyAlignment="1" applyProtection="1">
      <alignment vertical="center"/>
      <protection locked="0"/>
    </xf>
    <xf numFmtId="184" fontId="4" fillId="5" borderId="6" xfId="0" applyNumberFormat="1" applyFont="1" applyFill="1" applyBorder="1" applyAlignment="1">
      <alignment horizontal="center" vertical="center"/>
    </xf>
  </cellXfs>
  <cellStyles count="11">
    <cellStyle name="쉼표 [0]" xfId="1" builtinId="6"/>
    <cellStyle name="쉼표 [0] 2" xfId="7"/>
    <cellStyle name="쉼표 [0] 2 2" xfId="10"/>
    <cellStyle name="제목 5" xfId="5"/>
    <cellStyle name="통화 [0] 2" xfId="6"/>
    <cellStyle name="표준" xfId="0" builtinId="0"/>
    <cellStyle name="표준 2" xfId="2"/>
    <cellStyle name="표준 2 2" xfId="9"/>
    <cellStyle name="표준 3" xfId="4"/>
    <cellStyle name="표준_외부데이터가공" xfId="3"/>
    <cellStyle name="표준_함수활용데이터관리-실습완료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31050</xdr:colOff>
      <xdr:row>0</xdr:row>
      <xdr:rowOff>0</xdr:rowOff>
    </xdr:from>
    <xdr:ext cx="3309752" cy="419100"/>
    <xdr:sp macro="" textlink="">
      <xdr:nvSpPr>
        <xdr:cNvPr id="2" name="직사각형 1"/>
        <xdr:cNvSpPr/>
      </xdr:nvSpPr>
      <xdr:spPr>
        <a:xfrm>
          <a:off x="1097850" y="0"/>
          <a:ext cx="3309752" cy="419100"/>
        </a:xfrm>
        <a:prstGeom prst="rect">
          <a:avLst/>
        </a:prstGeom>
        <a:noFill/>
      </xdr:spPr>
      <xdr:txBody>
        <a:bodyPr wrap="none" lIns="91440" tIns="0" rIns="91440" bIns="45720">
          <a:noAutofit/>
        </a:bodyPr>
        <a:lstStyle/>
        <a:p>
          <a:pPr algn="ctr"/>
          <a:r>
            <a:rPr lang="ko-KR" altLang="en-US" sz="20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  <a:latin typeface="+mn-ea"/>
              <a:ea typeface="+mn-ea"/>
            </a:rPr>
            <a:t>우수지점 포상 실적</a:t>
          </a:r>
          <a:endParaRPr lang="en-US" altLang="ko-KR" sz="2000" b="0" cap="none" spc="0">
            <a:ln w="18415" cmpd="sng">
              <a:solidFill>
                <a:srgbClr val="FFFFFF"/>
              </a:solidFill>
              <a:prstDash val="solid"/>
            </a:ln>
            <a:solidFill>
              <a:srgbClr val="FFFFFF"/>
            </a:solidFill>
            <a:effectLst>
              <a:outerShdw blurRad="63500" dir="3600000" algn="tl" rotWithShape="0">
                <a:srgbClr val="000000">
                  <a:alpha val="70000"/>
                </a:srgbClr>
              </a:outerShdw>
            </a:effectLst>
            <a:latin typeface="+mn-ea"/>
            <a:ea typeface="+mn-ea"/>
          </a:endParaRP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&#44060;&#51221;_&#50641;&#49472;VBA\&#44600;&#48279;_&#50641;&#49472;%20&#47588;&#53356;&#47196;&#50752;%20VBA\06&#51109;\&#48512;&#54408;&#44288;&#47532;(&#50756;&#49457;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&#44060;&#48156;&#51089;&#50629;&#46308;\SamSung\20050516_&#46356;&#48260;&#44536;\Test_050516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제품정보"/>
      <sheetName val="R1-보고서"/>
      <sheetName val="R2-차트"/>
      <sheetName val="기초정보"/>
      <sheetName val="Sheet1"/>
      <sheetName val="2009-3기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재활용분류정보"/>
      <sheetName val="개요"/>
      <sheetName val="관리인자"/>
      <sheetName val="부품평가정보입력"/>
      <sheetName val="전처리"/>
      <sheetName val="해체"/>
      <sheetName val="포장재"/>
      <sheetName val="에코디자인평가"/>
      <sheetName val="자원효율성평가결과"/>
      <sheetName val="첨부1-제품 재질구성"/>
      <sheetName val="첨부2-재활용 가능부품 재질구성"/>
      <sheetName val="첨부3-포장재 재질구성"/>
      <sheetName val="첨부4-재질표기"/>
      <sheetName val="첨부5-사전분리 대상부품"/>
      <sheetName val="첨부6-재활용 불가능품목 "/>
      <sheetName val="임시작업"/>
    </sheetNames>
    <sheetDataSet>
      <sheetData sheetId="0" refreshError="1"/>
      <sheetData sheetId="1"/>
      <sheetData sheetId="2">
        <row r="29">
          <cell r="B29" t="str">
            <v>평가항목</v>
          </cell>
          <cell r="O29" t="str">
            <v>평가항목</v>
          </cell>
        </row>
      </sheetData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2"/>
  <sheetViews>
    <sheetView showGridLines="0" workbookViewId="0">
      <selection activeCell="C5" sqref="C5"/>
    </sheetView>
  </sheetViews>
  <sheetFormatPr defaultColWidth="9" defaultRowHeight="16.5"/>
  <cols>
    <col min="1" max="1" width="2.5" style="1" customWidth="1"/>
    <col min="2" max="2" width="35.125" style="1" customWidth="1"/>
    <col min="3" max="3" width="18.25" style="1" customWidth="1"/>
    <col min="4" max="4" width="24.875" style="1" bestFit="1" customWidth="1"/>
    <col min="5" max="5" width="10.25" style="1" customWidth="1"/>
    <col min="6" max="6" width="6.5" style="1" customWidth="1"/>
    <col min="7" max="7" width="20.125" style="1" customWidth="1"/>
    <col min="8" max="16384" width="9" style="1"/>
  </cols>
  <sheetData>
    <row r="1" spans="2:7" ht="7.5" customHeight="1"/>
    <row r="2" spans="2:7" ht="26.25">
      <c r="B2" s="36" t="s">
        <v>0</v>
      </c>
      <c r="C2" s="36"/>
      <c r="D2" s="36"/>
      <c r="E2" s="36"/>
      <c r="F2" s="36"/>
      <c r="G2" s="36"/>
    </row>
    <row r="3" spans="2:7" ht="12" customHeight="1"/>
    <row r="4" spans="2:7" ht="29.25" customHeight="1">
      <c r="B4" s="2" t="s">
        <v>1</v>
      </c>
      <c r="C4" s="3" t="s">
        <v>2</v>
      </c>
      <c r="D4" s="4" t="s">
        <v>3</v>
      </c>
      <c r="E4" s="3" t="s">
        <v>4</v>
      </c>
      <c r="F4" s="3" t="s">
        <v>5</v>
      </c>
      <c r="G4" s="5" t="s">
        <v>6</v>
      </c>
    </row>
    <row r="5" spans="2:7" ht="21.75" customHeight="1">
      <c r="B5" s="48" t="s">
        <v>258</v>
      </c>
      <c r="C5" s="42" t="str">
        <f>TEXT(VALUE(LEFT(B5,10)),"00-000-00000")</f>
        <v>61-581-25200</v>
      </c>
      <c r="D5" s="43" t="str">
        <f>RIGHT(B5,LEN(B5)-11)</f>
        <v>(주)에이블스원샷</v>
      </c>
      <c r="E5" s="44" t="s">
        <v>7</v>
      </c>
      <c r="F5" s="44" t="s">
        <v>8</v>
      </c>
      <c r="G5" s="45" t="s">
        <v>9</v>
      </c>
    </row>
    <row r="6" spans="2:7" ht="21.75" customHeight="1">
      <c r="B6" s="48" t="s">
        <v>10</v>
      </c>
      <c r="C6" s="42" t="str">
        <f t="shared" ref="C6:C22" si="0">TEXT(VALUE(LEFT(B6,10)),"00-000-00000")</f>
        <v>60-581-50416</v>
      </c>
      <c r="D6" s="43" t="str">
        <f t="shared" ref="D6:D22" si="1">RIGHT(B6,LEN(B6)-11)</f>
        <v>(주)엔시스</v>
      </c>
      <c r="E6" s="44" t="s">
        <v>11</v>
      </c>
      <c r="F6" s="44" t="s">
        <v>8</v>
      </c>
      <c r="G6" s="45" t="s">
        <v>12</v>
      </c>
    </row>
    <row r="7" spans="2:7" ht="21.75" customHeight="1">
      <c r="B7" s="48" t="s">
        <v>13</v>
      </c>
      <c r="C7" s="42" t="str">
        <f t="shared" si="0"/>
        <v>61-781-37809</v>
      </c>
      <c r="D7" s="43" t="str">
        <f t="shared" si="1"/>
        <v>(주)에오커뮤니케이션</v>
      </c>
      <c r="E7" s="44" t="s">
        <v>14</v>
      </c>
      <c r="F7" s="44" t="s">
        <v>8</v>
      </c>
      <c r="G7" s="45" t="s">
        <v>15</v>
      </c>
    </row>
    <row r="8" spans="2:7" ht="21.75" customHeight="1">
      <c r="B8" s="48" t="s">
        <v>16</v>
      </c>
      <c r="C8" s="42" t="str">
        <f t="shared" si="0"/>
        <v>60-381-49456</v>
      </c>
      <c r="D8" s="43" t="str">
        <f t="shared" si="1"/>
        <v>(주)재형수산</v>
      </c>
      <c r="E8" s="44" t="s">
        <v>17</v>
      </c>
      <c r="F8" s="44" t="s">
        <v>8</v>
      </c>
      <c r="G8" s="45" t="s">
        <v>18</v>
      </c>
    </row>
    <row r="9" spans="2:7" ht="21.75" customHeight="1">
      <c r="B9" s="48" t="s">
        <v>19</v>
      </c>
      <c r="C9" s="42" t="str">
        <f t="shared" si="0"/>
        <v>60-581-52243</v>
      </c>
      <c r="D9" s="43" t="str">
        <f t="shared" si="1"/>
        <v>(주)구보상사</v>
      </c>
      <c r="E9" s="44" t="s">
        <v>20</v>
      </c>
      <c r="F9" s="44" t="s">
        <v>8</v>
      </c>
      <c r="G9" s="45" t="s">
        <v>21</v>
      </c>
    </row>
    <row r="10" spans="2:7" ht="21.75" customHeight="1">
      <c r="B10" s="48" t="s">
        <v>22</v>
      </c>
      <c r="C10" s="42" t="str">
        <f t="shared" si="0"/>
        <v>60-681-74541</v>
      </c>
      <c r="D10" s="43" t="str">
        <f t="shared" si="1"/>
        <v>(주)부전무역</v>
      </c>
      <c r="E10" s="44" t="s">
        <v>23</v>
      </c>
      <c r="F10" s="44" t="s">
        <v>8</v>
      </c>
      <c r="G10" s="45" t="s">
        <v>24</v>
      </c>
    </row>
    <row r="11" spans="2:7" ht="21.75" customHeight="1">
      <c r="B11" s="48" t="s">
        <v>25</v>
      </c>
      <c r="C11" s="42" t="str">
        <f t="shared" si="0"/>
        <v>60-581-52826</v>
      </c>
      <c r="D11" s="43" t="str">
        <f t="shared" si="1"/>
        <v>(주)씨월드코리아</v>
      </c>
      <c r="E11" s="44" t="s">
        <v>26</v>
      </c>
      <c r="F11" s="44" t="s">
        <v>27</v>
      </c>
      <c r="G11" s="45" t="s">
        <v>9</v>
      </c>
    </row>
    <row r="12" spans="2:7" ht="21.75" customHeight="1">
      <c r="B12" s="48" t="s">
        <v>28</v>
      </c>
      <c r="C12" s="42" t="str">
        <f t="shared" si="0"/>
        <v>60-681-73047</v>
      </c>
      <c r="D12" s="43" t="str">
        <f t="shared" si="1"/>
        <v>(주)남경테크</v>
      </c>
      <c r="E12" s="44" t="s">
        <v>29</v>
      </c>
      <c r="F12" s="44" t="s">
        <v>27</v>
      </c>
      <c r="G12" s="45" t="s">
        <v>30</v>
      </c>
    </row>
    <row r="13" spans="2:7" ht="21.75" customHeight="1">
      <c r="B13" s="48" t="s">
        <v>31</v>
      </c>
      <c r="C13" s="42" t="str">
        <f t="shared" si="0"/>
        <v>60-381-48383</v>
      </c>
      <c r="D13" s="43" t="str">
        <f t="shared" si="1"/>
        <v>성호특수강(주)</v>
      </c>
      <c r="E13" s="44" t="s">
        <v>32</v>
      </c>
      <c r="F13" s="44" t="s">
        <v>27</v>
      </c>
      <c r="G13" s="45" t="s">
        <v>33</v>
      </c>
    </row>
    <row r="14" spans="2:7" ht="21.75" customHeight="1">
      <c r="B14" s="48" t="s">
        <v>34</v>
      </c>
      <c r="C14" s="42" t="str">
        <f t="shared" si="0"/>
        <v>60-681-74143</v>
      </c>
      <c r="D14" s="43" t="str">
        <f t="shared" si="1"/>
        <v>주식회사 웰텍</v>
      </c>
      <c r="E14" s="44" t="s">
        <v>35</v>
      </c>
      <c r="F14" s="44" t="s">
        <v>27</v>
      </c>
      <c r="G14" s="45" t="s">
        <v>36</v>
      </c>
    </row>
    <row r="15" spans="2:7" ht="21.75" customHeight="1">
      <c r="B15" s="48" t="s">
        <v>37</v>
      </c>
      <c r="C15" s="42" t="str">
        <f t="shared" si="0"/>
        <v>60-281-24170</v>
      </c>
      <c r="D15" s="43" t="str">
        <f t="shared" si="1"/>
        <v>(주)간구무역</v>
      </c>
      <c r="E15" s="44" t="s">
        <v>38</v>
      </c>
      <c r="F15" s="44" t="s">
        <v>27</v>
      </c>
      <c r="G15" s="45" t="s">
        <v>39</v>
      </c>
    </row>
    <row r="16" spans="2:7" ht="21.75" customHeight="1">
      <c r="B16" s="48" t="s">
        <v>40</v>
      </c>
      <c r="C16" s="42" t="str">
        <f t="shared" si="0"/>
        <v>60-381-49062</v>
      </c>
      <c r="D16" s="43" t="str">
        <f t="shared" si="1"/>
        <v>금호글로벌주식회사</v>
      </c>
      <c r="E16" s="44" t="s">
        <v>41</v>
      </c>
      <c r="F16" s="44" t="s">
        <v>27</v>
      </c>
      <c r="G16" s="45" t="s">
        <v>9</v>
      </c>
    </row>
    <row r="17" spans="2:7" ht="21.75" customHeight="1">
      <c r="B17" s="48" t="s">
        <v>42</v>
      </c>
      <c r="C17" s="42" t="str">
        <f t="shared" si="0"/>
        <v>60-381-48985</v>
      </c>
      <c r="D17" s="43" t="str">
        <f t="shared" si="1"/>
        <v>(주)디앤에프</v>
      </c>
      <c r="E17" s="44" t="s">
        <v>43</v>
      </c>
      <c r="F17" s="44" t="s">
        <v>27</v>
      </c>
      <c r="G17" s="45" t="s">
        <v>12</v>
      </c>
    </row>
    <row r="18" spans="2:7" ht="21.75" customHeight="1">
      <c r="B18" s="48" t="s">
        <v>44</v>
      </c>
      <c r="C18" s="42" t="str">
        <f t="shared" si="0"/>
        <v>62-181-48080</v>
      </c>
      <c r="D18" s="43" t="str">
        <f t="shared" si="1"/>
        <v>하이넷코리아(주)</v>
      </c>
      <c r="E18" s="44" t="s">
        <v>45</v>
      </c>
      <c r="F18" s="44" t="s">
        <v>27</v>
      </c>
      <c r="G18" s="45" t="s">
        <v>9</v>
      </c>
    </row>
    <row r="19" spans="2:7" ht="21.75" customHeight="1">
      <c r="B19" s="48" t="s">
        <v>46</v>
      </c>
      <c r="C19" s="42" t="str">
        <f t="shared" si="0"/>
        <v>60-281-23827</v>
      </c>
      <c r="D19" s="43" t="str">
        <f t="shared" si="1"/>
        <v>(주)윤쉽핑</v>
      </c>
      <c r="E19" s="44" t="s">
        <v>47</v>
      </c>
      <c r="F19" s="44" t="s">
        <v>27</v>
      </c>
      <c r="G19" s="45" t="s">
        <v>9</v>
      </c>
    </row>
    <row r="20" spans="2:7" ht="21.75" customHeight="1">
      <c r="B20" s="48" t="s">
        <v>48</v>
      </c>
      <c r="C20" s="42" t="str">
        <f t="shared" si="0"/>
        <v>60-581-52831</v>
      </c>
      <c r="D20" s="43" t="str">
        <f t="shared" si="1"/>
        <v>(주)대주엔텍</v>
      </c>
      <c r="E20" s="44" t="s">
        <v>49</v>
      </c>
      <c r="F20" s="44" t="s">
        <v>50</v>
      </c>
      <c r="G20" s="45" t="s">
        <v>51</v>
      </c>
    </row>
    <row r="21" spans="2:7" ht="21.75" customHeight="1">
      <c r="B21" s="48" t="s">
        <v>52</v>
      </c>
      <c r="C21" s="42" t="str">
        <f t="shared" si="0"/>
        <v>60-781-58490</v>
      </c>
      <c r="D21" s="43" t="str">
        <f t="shared" si="1"/>
        <v>동아푸드뱅크주식회사</v>
      </c>
      <c r="E21" s="44" t="s">
        <v>53</v>
      </c>
      <c r="F21" s="44" t="s">
        <v>54</v>
      </c>
      <c r="G21" s="45" t="s">
        <v>55</v>
      </c>
    </row>
    <row r="22" spans="2:7" ht="21.75" customHeight="1">
      <c r="B22" s="49" t="s">
        <v>56</v>
      </c>
      <c r="C22" s="42" t="str">
        <f t="shared" si="0"/>
        <v>60-381-49247</v>
      </c>
      <c r="D22" s="43" t="str">
        <f t="shared" si="1"/>
        <v>(주)제이앤에이치트레이딩</v>
      </c>
      <c r="E22" s="46" t="s">
        <v>57</v>
      </c>
      <c r="F22" s="46" t="s">
        <v>58</v>
      </c>
      <c r="G22" s="47" t="s">
        <v>59</v>
      </c>
    </row>
  </sheetData>
  <sheetProtection algorithmName="SHA-512" hashValue="XNcyRRqhikx+npkvFca0vYdIFwL2THmP65TXCLhu2oyzfso95UdUbwPlQ9lk0PD2DuqpT56kVdFZYwycjA2rig==" saltValue="6JLCiby+G/7Mk4zbpMA2cQ==" spinCount="100000" sheet="1" objects="1" scenarios="1"/>
  <mergeCells count="1">
    <mergeCell ref="B2:G2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03"/>
  <sheetViews>
    <sheetView workbookViewId="0">
      <selection activeCell="H25" sqref="H12:H25"/>
    </sheetView>
  </sheetViews>
  <sheetFormatPr defaultColWidth="9" defaultRowHeight="16.5"/>
  <cols>
    <col min="1" max="1" width="1.625" style="15" customWidth="1"/>
    <col min="2" max="3" width="9" style="15"/>
    <col min="4" max="5" width="14.625" style="15" customWidth="1"/>
    <col min="6" max="7" width="9" style="15"/>
    <col min="8" max="8" width="39.875" style="15" customWidth="1"/>
    <col min="9" max="16384" width="9" style="15"/>
  </cols>
  <sheetData>
    <row r="1" spans="2:8" ht="9.75" customHeight="1"/>
    <row r="2" spans="2:8" ht="35.25" customHeight="1">
      <c r="B2" s="37" t="s">
        <v>76</v>
      </c>
      <c r="C2" s="37"/>
      <c r="D2" s="37"/>
      <c r="E2" s="37"/>
      <c r="F2" s="37"/>
      <c r="G2" s="37"/>
      <c r="H2" s="37"/>
    </row>
    <row r="3" spans="2:8" ht="9.75" customHeight="1"/>
    <row r="4" spans="2:8" ht="27" customHeight="1">
      <c r="B4" s="16" t="s">
        <v>77</v>
      </c>
      <c r="C4" s="16" t="s">
        <v>78</v>
      </c>
      <c r="D4" s="16" t="s">
        <v>79</v>
      </c>
      <c r="E4" s="16" t="s">
        <v>80</v>
      </c>
      <c r="F4" s="16" t="s">
        <v>81</v>
      </c>
      <c r="G4" s="16" t="s">
        <v>82</v>
      </c>
      <c r="H4" s="16" t="s">
        <v>83</v>
      </c>
    </row>
    <row r="5" spans="2:8" ht="21" customHeight="1">
      <c r="B5" s="17" t="s">
        <v>84</v>
      </c>
      <c r="C5" s="18" t="s">
        <v>86</v>
      </c>
      <c r="D5" s="18" t="s">
        <v>87</v>
      </c>
      <c r="E5" s="18" t="s">
        <v>88</v>
      </c>
      <c r="F5" s="19">
        <v>8</v>
      </c>
      <c r="G5" s="19">
        <v>0</v>
      </c>
      <c r="H5" s="20" t="str">
        <f>CONCATENATE(C5," ",D5," ",E5," ",+F5,"-",+G5,"번지")</f>
        <v>경기도 분당구 삼평동 8-0번지</v>
      </c>
    </row>
    <row r="6" spans="2:8" ht="21" customHeight="1">
      <c r="B6" s="17" t="s">
        <v>89</v>
      </c>
      <c r="C6" s="18" t="s">
        <v>86</v>
      </c>
      <c r="D6" s="18" t="s">
        <v>90</v>
      </c>
      <c r="E6" s="18" t="s">
        <v>91</v>
      </c>
      <c r="F6" s="19">
        <v>166</v>
      </c>
      <c r="G6" s="19">
        <v>1</v>
      </c>
      <c r="H6" s="20" t="str">
        <f t="shared" ref="H6:H69" si="0">CONCATENATE(C6," ",D6," ",E6," ",+F6,"-",+G6,"번지")</f>
        <v>경기도 수정구 사송동 166-1번지</v>
      </c>
    </row>
    <row r="7" spans="2:8" ht="21" customHeight="1">
      <c r="B7" s="17" t="s">
        <v>92</v>
      </c>
      <c r="C7" s="18" t="s">
        <v>86</v>
      </c>
      <c r="D7" s="18" t="s">
        <v>87</v>
      </c>
      <c r="E7" s="18" t="s">
        <v>93</v>
      </c>
      <c r="F7" s="19">
        <v>147</v>
      </c>
      <c r="G7" s="19">
        <v>1</v>
      </c>
      <c r="H7" s="20" t="str">
        <f t="shared" si="0"/>
        <v>경기도 분당구 백현동 147-1번지</v>
      </c>
    </row>
    <row r="8" spans="2:8" ht="21" customHeight="1">
      <c r="B8" s="17" t="s">
        <v>94</v>
      </c>
      <c r="C8" s="18" t="s">
        <v>86</v>
      </c>
      <c r="D8" s="18" t="s">
        <v>87</v>
      </c>
      <c r="E8" s="18" t="s">
        <v>93</v>
      </c>
      <c r="F8" s="19">
        <v>108</v>
      </c>
      <c r="G8" s="19">
        <v>0</v>
      </c>
      <c r="H8" s="20" t="str">
        <f t="shared" si="0"/>
        <v>경기도 분당구 백현동 108-0번지</v>
      </c>
    </row>
    <row r="9" spans="2:8" ht="21" customHeight="1">
      <c r="B9" s="17" t="s">
        <v>95</v>
      </c>
      <c r="C9" s="18" t="s">
        <v>86</v>
      </c>
      <c r="D9" s="18" t="s">
        <v>87</v>
      </c>
      <c r="E9" s="18" t="s">
        <v>88</v>
      </c>
      <c r="F9" s="19">
        <v>21</v>
      </c>
      <c r="G9" s="19">
        <v>1</v>
      </c>
      <c r="H9" s="20" t="str">
        <f t="shared" si="0"/>
        <v>경기도 분당구 삼평동 21-1번지</v>
      </c>
    </row>
    <row r="10" spans="2:8" ht="21" customHeight="1">
      <c r="B10" s="17" t="s">
        <v>96</v>
      </c>
      <c r="C10" s="18" t="s">
        <v>86</v>
      </c>
      <c r="D10" s="18" t="s">
        <v>87</v>
      </c>
      <c r="E10" s="18" t="s">
        <v>88</v>
      </c>
      <c r="F10" s="19">
        <v>155</v>
      </c>
      <c r="G10" s="19">
        <v>0</v>
      </c>
      <c r="H10" s="20" t="str">
        <f t="shared" si="0"/>
        <v>경기도 분당구 삼평동 155-0번지</v>
      </c>
    </row>
    <row r="11" spans="2:8" ht="21" customHeight="1">
      <c r="B11" s="17" t="s">
        <v>97</v>
      </c>
      <c r="C11" s="18" t="s">
        <v>86</v>
      </c>
      <c r="D11" s="18" t="s">
        <v>87</v>
      </c>
      <c r="E11" s="18" t="s">
        <v>88</v>
      </c>
      <c r="F11" s="19">
        <v>16</v>
      </c>
      <c r="G11" s="19">
        <v>3</v>
      </c>
      <c r="H11" s="20" t="str">
        <f t="shared" si="0"/>
        <v>경기도 분당구 삼평동 16-3번지</v>
      </c>
    </row>
    <row r="12" spans="2:8" ht="21" customHeight="1">
      <c r="B12" s="17" t="s">
        <v>98</v>
      </c>
      <c r="C12" s="18" t="s">
        <v>86</v>
      </c>
      <c r="D12" s="18" t="s">
        <v>90</v>
      </c>
      <c r="E12" s="18" t="s">
        <v>91</v>
      </c>
      <c r="F12" s="19">
        <v>175</v>
      </c>
      <c r="G12" s="19">
        <v>0</v>
      </c>
      <c r="H12" s="20" t="str">
        <f t="shared" si="0"/>
        <v>경기도 수정구 사송동 175-0번지</v>
      </c>
    </row>
    <row r="13" spans="2:8" ht="21" customHeight="1">
      <c r="B13" s="17" t="s">
        <v>99</v>
      </c>
      <c r="C13" s="18" t="s">
        <v>85</v>
      </c>
      <c r="D13" s="18" t="s">
        <v>87</v>
      </c>
      <c r="E13" s="18" t="s">
        <v>100</v>
      </c>
      <c r="F13" s="19">
        <v>16</v>
      </c>
      <c r="G13" s="19">
        <v>2</v>
      </c>
      <c r="H13" s="20" t="str">
        <f t="shared" si="0"/>
        <v>경기도 분당구 판교동 16-2번지</v>
      </c>
    </row>
    <row r="14" spans="2:8" ht="21" customHeight="1">
      <c r="B14" s="17" t="s">
        <v>101</v>
      </c>
      <c r="C14" s="18" t="s">
        <v>86</v>
      </c>
      <c r="D14" s="18" t="s">
        <v>90</v>
      </c>
      <c r="E14" s="18" t="s">
        <v>91</v>
      </c>
      <c r="F14" s="19">
        <v>199</v>
      </c>
      <c r="G14" s="19">
        <v>3</v>
      </c>
      <c r="H14" s="20" t="str">
        <f t="shared" si="0"/>
        <v>경기도 수정구 사송동 199-3번지</v>
      </c>
    </row>
    <row r="15" spans="2:8" ht="21" customHeight="1">
      <c r="B15" s="17" t="s">
        <v>102</v>
      </c>
      <c r="C15" s="18" t="s">
        <v>86</v>
      </c>
      <c r="D15" s="18" t="s">
        <v>90</v>
      </c>
      <c r="E15" s="18" t="s">
        <v>91</v>
      </c>
      <c r="F15" s="19">
        <v>166</v>
      </c>
      <c r="G15" s="19">
        <v>1</v>
      </c>
      <c r="H15" s="20" t="str">
        <f t="shared" si="0"/>
        <v>경기도 수정구 사송동 166-1번지</v>
      </c>
    </row>
    <row r="16" spans="2:8" ht="21" customHeight="1">
      <c r="B16" s="17" t="s">
        <v>103</v>
      </c>
      <c r="C16" s="18" t="s">
        <v>86</v>
      </c>
      <c r="D16" s="18" t="s">
        <v>90</v>
      </c>
      <c r="E16" s="18" t="s">
        <v>91</v>
      </c>
      <c r="F16" s="19">
        <v>158</v>
      </c>
      <c r="G16" s="19">
        <v>0</v>
      </c>
      <c r="H16" s="20" t="str">
        <f t="shared" si="0"/>
        <v>경기도 수정구 사송동 158-0번지</v>
      </c>
    </row>
    <row r="17" spans="2:8" ht="21" customHeight="1">
      <c r="B17" s="17" t="s">
        <v>104</v>
      </c>
      <c r="C17" s="18" t="s">
        <v>86</v>
      </c>
      <c r="D17" s="18" t="s">
        <v>87</v>
      </c>
      <c r="E17" s="18" t="s">
        <v>105</v>
      </c>
      <c r="F17" s="19">
        <v>180</v>
      </c>
      <c r="G17" s="19">
        <v>6</v>
      </c>
      <c r="H17" s="20" t="str">
        <f t="shared" si="0"/>
        <v>경기도 분당구 이매동 180-6번지</v>
      </c>
    </row>
    <row r="18" spans="2:8" ht="21" customHeight="1">
      <c r="B18" s="17" t="s">
        <v>106</v>
      </c>
      <c r="C18" s="18" t="s">
        <v>86</v>
      </c>
      <c r="D18" s="18" t="s">
        <v>87</v>
      </c>
      <c r="E18" s="18" t="s">
        <v>88</v>
      </c>
      <c r="F18" s="19">
        <v>42</v>
      </c>
      <c r="G18" s="19">
        <v>1</v>
      </c>
      <c r="H18" s="20" t="str">
        <f t="shared" si="0"/>
        <v>경기도 분당구 삼평동 42-1번지</v>
      </c>
    </row>
    <row r="19" spans="2:8" ht="21" customHeight="1">
      <c r="B19" s="21" t="s">
        <v>107</v>
      </c>
      <c r="C19" s="18" t="s">
        <v>86</v>
      </c>
      <c r="D19" s="18" t="s">
        <v>87</v>
      </c>
      <c r="E19" s="18" t="s">
        <v>93</v>
      </c>
      <c r="F19" s="19">
        <v>15</v>
      </c>
      <c r="G19" s="19">
        <v>0</v>
      </c>
      <c r="H19" s="20" t="str">
        <f t="shared" si="0"/>
        <v>경기도 분당구 백현동 15-0번지</v>
      </c>
    </row>
    <row r="20" spans="2:8" ht="21" customHeight="1">
      <c r="B20" s="17" t="s">
        <v>108</v>
      </c>
      <c r="C20" s="18" t="s">
        <v>86</v>
      </c>
      <c r="D20" s="18" t="s">
        <v>87</v>
      </c>
      <c r="E20" s="18" t="s">
        <v>93</v>
      </c>
      <c r="F20" s="19">
        <v>162</v>
      </c>
      <c r="G20" s="19">
        <v>1</v>
      </c>
      <c r="H20" s="20" t="str">
        <f t="shared" si="0"/>
        <v>경기도 분당구 백현동 162-1번지</v>
      </c>
    </row>
    <row r="21" spans="2:8" ht="21" customHeight="1">
      <c r="B21" s="17" t="s">
        <v>109</v>
      </c>
      <c r="C21" s="18" t="s">
        <v>86</v>
      </c>
      <c r="D21" s="18" t="s">
        <v>90</v>
      </c>
      <c r="E21" s="18" t="s">
        <v>91</v>
      </c>
      <c r="F21" s="19">
        <v>186</v>
      </c>
      <c r="G21" s="19">
        <v>0</v>
      </c>
      <c r="H21" s="20" t="str">
        <f t="shared" si="0"/>
        <v>경기도 수정구 사송동 186-0번지</v>
      </c>
    </row>
    <row r="22" spans="2:8" ht="21" customHeight="1">
      <c r="B22" s="17" t="s">
        <v>110</v>
      </c>
      <c r="C22" s="18" t="s">
        <v>86</v>
      </c>
      <c r="D22" s="18" t="s">
        <v>87</v>
      </c>
      <c r="E22" s="18" t="s">
        <v>100</v>
      </c>
      <c r="F22" s="19">
        <v>19</v>
      </c>
      <c r="G22" s="19">
        <v>2</v>
      </c>
      <c r="H22" s="20" t="str">
        <f t="shared" si="0"/>
        <v>경기도 분당구 판교동 19-2번지</v>
      </c>
    </row>
    <row r="23" spans="2:8" ht="21" customHeight="1">
      <c r="B23" s="17" t="s">
        <v>111</v>
      </c>
      <c r="C23" s="18" t="s">
        <v>86</v>
      </c>
      <c r="D23" s="18" t="s">
        <v>87</v>
      </c>
      <c r="E23" s="18" t="s">
        <v>88</v>
      </c>
      <c r="F23" s="19">
        <v>177</v>
      </c>
      <c r="G23" s="19">
        <v>3</v>
      </c>
      <c r="H23" s="20" t="str">
        <f t="shared" si="0"/>
        <v>경기도 분당구 삼평동 177-3번지</v>
      </c>
    </row>
    <row r="24" spans="2:8" ht="21" customHeight="1">
      <c r="B24" s="17" t="s">
        <v>112</v>
      </c>
      <c r="C24" s="18" t="s">
        <v>86</v>
      </c>
      <c r="D24" s="18" t="s">
        <v>90</v>
      </c>
      <c r="E24" s="18" t="s">
        <v>91</v>
      </c>
      <c r="F24" s="19">
        <v>165</v>
      </c>
      <c r="G24" s="19">
        <v>1</v>
      </c>
      <c r="H24" s="20" t="str">
        <f t="shared" si="0"/>
        <v>경기도 수정구 사송동 165-1번지</v>
      </c>
    </row>
    <row r="25" spans="2:8" ht="21" customHeight="1">
      <c r="B25" s="17" t="s">
        <v>113</v>
      </c>
      <c r="C25" s="18" t="s">
        <v>86</v>
      </c>
      <c r="D25" s="18" t="s">
        <v>90</v>
      </c>
      <c r="E25" s="18" t="s">
        <v>91</v>
      </c>
      <c r="F25" s="19">
        <v>218</v>
      </c>
      <c r="G25" s="19">
        <v>0</v>
      </c>
      <c r="H25" s="20" t="str">
        <f t="shared" si="0"/>
        <v>경기도 수정구 사송동 218-0번지</v>
      </c>
    </row>
    <row r="26" spans="2:8" ht="21" customHeight="1">
      <c r="B26" s="17" t="s">
        <v>114</v>
      </c>
      <c r="C26" s="18" t="s">
        <v>86</v>
      </c>
      <c r="D26" s="18" t="s">
        <v>87</v>
      </c>
      <c r="E26" s="18" t="s">
        <v>88</v>
      </c>
      <c r="F26" s="19">
        <v>39</v>
      </c>
      <c r="G26" s="19">
        <v>0</v>
      </c>
      <c r="H26" s="20" t="str">
        <f t="shared" si="0"/>
        <v>경기도 분당구 삼평동 39-0번지</v>
      </c>
    </row>
    <row r="27" spans="2:8" ht="21" customHeight="1">
      <c r="B27" s="17" t="s">
        <v>115</v>
      </c>
      <c r="C27" s="18" t="s">
        <v>86</v>
      </c>
      <c r="D27" s="18" t="s">
        <v>87</v>
      </c>
      <c r="E27" s="18" t="s">
        <v>93</v>
      </c>
      <c r="F27" s="19">
        <v>120</v>
      </c>
      <c r="G27" s="19">
        <v>1</v>
      </c>
      <c r="H27" s="20" t="str">
        <f t="shared" si="0"/>
        <v>경기도 분당구 백현동 120-1번지</v>
      </c>
    </row>
    <row r="28" spans="2:8" ht="21" customHeight="1">
      <c r="B28" s="17" t="s">
        <v>116</v>
      </c>
      <c r="C28" s="18" t="s">
        <v>86</v>
      </c>
      <c r="D28" s="18" t="s">
        <v>87</v>
      </c>
      <c r="E28" s="18" t="s">
        <v>88</v>
      </c>
      <c r="F28" s="19">
        <v>28</v>
      </c>
      <c r="G28" s="19">
        <v>3</v>
      </c>
      <c r="H28" s="20" t="str">
        <f t="shared" si="0"/>
        <v>경기도 분당구 삼평동 28-3번지</v>
      </c>
    </row>
    <row r="29" spans="2:8" ht="21" customHeight="1">
      <c r="B29" s="17" t="s">
        <v>117</v>
      </c>
      <c r="C29" s="18" t="s">
        <v>86</v>
      </c>
      <c r="D29" s="18" t="s">
        <v>87</v>
      </c>
      <c r="E29" s="18" t="s">
        <v>93</v>
      </c>
      <c r="F29" s="19">
        <v>172</v>
      </c>
      <c r="G29" s="19">
        <v>1</v>
      </c>
      <c r="H29" s="20" t="str">
        <f t="shared" si="0"/>
        <v>경기도 분당구 백현동 172-1번지</v>
      </c>
    </row>
    <row r="30" spans="2:8" ht="21" customHeight="1">
      <c r="B30" s="17" t="s">
        <v>118</v>
      </c>
      <c r="C30" s="18" t="s">
        <v>86</v>
      </c>
      <c r="D30" s="18" t="s">
        <v>87</v>
      </c>
      <c r="E30" s="18" t="s">
        <v>93</v>
      </c>
      <c r="F30" s="19">
        <v>214</v>
      </c>
      <c r="G30" s="19">
        <v>2</v>
      </c>
      <c r="H30" s="20" t="str">
        <f t="shared" si="0"/>
        <v>경기도 분당구 백현동 214-2번지</v>
      </c>
    </row>
    <row r="31" spans="2:8" ht="21" customHeight="1">
      <c r="B31" s="17" t="s">
        <v>119</v>
      </c>
      <c r="C31" s="18" t="s">
        <v>86</v>
      </c>
      <c r="D31" s="18" t="s">
        <v>87</v>
      </c>
      <c r="E31" s="18" t="s">
        <v>88</v>
      </c>
      <c r="F31" s="19">
        <v>47</v>
      </c>
      <c r="G31" s="19">
        <v>0</v>
      </c>
      <c r="H31" s="20" t="str">
        <f t="shared" si="0"/>
        <v>경기도 분당구 삼평동 47-0번지</v>
      </c>
    </row>
    <row r="32" spans="2:8" ht="21" customHeight="1">
      <c r="B32" s="17" t="s">
        <v>120</v>
      </c>
      <c r="C32" s="18" t="s">
        <v>86</v>
      </c>
      <c r="D32" s="18" t="s">
        <v>87</v>
      </c>
      <c r="E32" s="18" t="s">
        <v>93</v>
      </c>
      <c r="F32" s="19">
        <v>174</v>
      </c>
      <c r="G32" s="19">
        <v>1</v>
      </c>
      <c r="H32" s="20" t="str">
        <f t="shared" si="0"/>
        <v>경기도 분당구 백현동 174-1번지</v>
      </c>
    </row>
    <row r="33" spans="2:8" ht="21" customHeight="1">
      <c r="B33" s="17" t="s">
        <v>121</v>
      </c>
      <c r="C33" s="18" t="s">
        <v>86</v>
      </c>
      <c r="D33" s="18" t="s">
        <v>87</v>
      </c>
      <c r="E33" s="18" t="s">
        <v>93</v>
      </c>
      <c r="F33" s="19">
        <v>90</v>
      </c>
      <c r="G33" s="19">
        <v>0</v>
      </c>
      <c r="H33" s="20" t="str">
        <f t="shared" si="0"/>
        <v>경기도 분당구 백현동 90-0번지</v>
      </c>
    </row>
    <row r="34" spans="2:8" ht="21" customHeight="1">
      <c r="B34" s="17" t="s">
        <v>122</v>
      </c>
      <c r="C34" s="18" t="s">
        <v>85</v>
      </c>
      <c r="D34" s="18" t="s">
        <v>87</v>
      </c>
      <c r="E34" s="18" t="s">
        <v>100</v>
      </c>
      <c r="F34" s="19">
        <v>4</v>
      </c>
      <c r="G34" s="19">
        <v>3</v>
      </c>
      <c r="H34" s="20" t="str">
        <f t="shared" si="0"/>
        <v>경기도 분당구 판교동 4-3번지</v>
      </c>
    </row>
    <row r="35" spans="2:8" ht="21" customHeight="1">
      <c r="B35" s="17" t="s">
        <v>123</v>
      </c>
      <c r="C35" s="18" t="s">
        <v>86</v>
      </c>
      <c r="D35" s="18" t="s">
        <v>87</v>
      </c>
      <c r="E35" s="18" t="s">
        <v>105</v>
      </c>
      <c r="F35" s="19">
        <v>179</v>
      </c>
      <c r="G35" s="19">
        <v>2</v>
      </c>
      <c r="H35" s="20" t="str">
        <f t="shared" si="0"/>
        <v>경기도 분당구 이매동 179-2번지</v>
      </c>
    </row>
    <row r="36" spans="2:8" ht="21" customHeight="1">
      <c r="B36" s="17" t="s">
        <v>124</v>
      </c>
      <c r="C36" s="18" t="s">
        <v>86</v>
      </c>
      <c r="D36" s="18" t="s">
        <v>87</v>
      </c>
      <c r="E36" s="18" t="s">
        <v>88</v>
      </c>
      <c r="F36" s="19">
        <v>159</v>
      </c>
      <c r="G36" s="19">
        <v>1</v>
      </c>
      <c r="H36" s="20" t="str">
        <f t="shared" si="0"/>
        <v>경기도 분당구 삼평동 159-1번지</v>
      </c>
    </row>
    <row r="37" spans="2:8" ht="21" customHeight="1">
      <c r="B37" s="17" t="s">
        <v>125</v>
      </c>
      <c r="C37" s="18" t="s">
        <v>86</v>
      </c>
      <c r="D37" s="18" t="s">
        <v>87</v>
      </c>
      <c r="E37" s="18" t="s">
        <v>88</v>
      </c>
      <c r="F37" s="19">
        <v>17</v>
      </c>
      <c r="G37" s="19">
        <v>1</v>
      </c>
      <c r="H37" s="20" t="str">
        <f t="shared" si="0"/>
        <v>경기도 분당구 삼평동 17-1번지</v>
      </c>
    </row>
    <row r="38" spans="2:8" ht="21" customHeight="1">
      <c r="B38" s="17" t="s">
        <v>126</v>
      </c>
      <c r="C38" s="18" t="s">
        <v>86</v>
      </c>
      <c r="D38" s="18" t="s">
        <v>90</v>
      </c>
      <c r="E38" s="18" t="s">
        <v>91</v>
      </c>
      <c r="F38" s="19">
        <v>171</v>
      </c>
      <c r="G38" s="19">
        <v>2</v>
      </c>
      <c r="H38" s="20" t="str">
        <f t="shared" si="0"/>
        <v>경기도 수정구 사송동 171-2번지</v>
      </c>
    </row>
    <row r="39" spans="2:8" ht="21" customHeight="1">
      <c r="B39" s="17" t="s">
        <v>127</v>
      </c>
      <c r="C39" s="18" t="s">
        <v>128</v>
      </c>
      <c r="D39" s="18" t="s">
        <v>87</v>
      </c>
      <c r="E39" s="18" t="s">
        <v>88</v>
      </c>
      <c r="F39" s="19">
        <v>175</v>
      </c>
      <c r="G39" s="19">
        <v>1</v>
      </c>
      <c r="H39" s="20" t="str">
        <f t="shared" si="0"/>
        <v>경기도 분당구 삼평동 175-1번지</v>
      </c>
    </row>
    <row r="40" spans="2:8" ht="21" customHeight="1">
      <c r="B40" s="17" t="s">
        <v>129</v>
      </c>
      <c r="C40" s="18" t="s">
        <v>86</v>
      </c>
      <c r="D40" s="18" t="s">
        <v>87</v>
      </c>
      <c r="E40" s="18" t="s">
        <v>93</v>
      </c>
      <c r="F40" s="19">
        <v>89</v>
      </c>
      <c r="G40" s="19">
        <v>2</v>
      </c>
      <c r="H40" s="20" t="str">
        <f t="shared" si="0"/>
        <v>경기도 분당구 백현동 89-2번지</v>
      </c>
    </row>
    <row r="41" spans="2:8" ht="21" customHeight="1">
      <c r="B41" s="21" t="s">
        <v>130</v>
      </c>
      <c r="C41" s="18" t="s">
        <v>86</v>
      </c>
      <c r="D41" s="18" t="s">
        <v>90</v>
      </c>
      <c r="E41" s="18" t="s">
        <v>91</v>
      </c>
      <c r="F41" s="19">
        <v>194</v>
      </c>
      <c r="G41" s="19">
        <v>2</v>
      </c>
      <c r="H41" s="20" t="str">
        <f t="shared" si="0"/>
        <v>경기도 수정구 사송동 194-2번지</v>
      </c>
    </row>
    <row r="42" spans="2:8" ht="21" customHeight="1">
      <c r="B42" s="17" t="s">
        <v>131</v>
      </c>
      <c r="C42" s="18" t="s">
        <v>86</v>
      </c>
      <c r="D42" s="18" t="s">
        <v>87</v>
      </c>
      <c r="E42" s="18" t="s">
        <v>88</v>
      </c>
      <c r="F42" s="19">
        <v>140</v>
      </c>
      <c r="G42" s="19">
        <v>2</v>
      </c>
      <c r="H42" s="20" t="str">
        <f t="shared" si="0"/>
        <v>경기도 분당구 삼평동 140-2번지</v>
      </c>
    </row>
    <row r="43" spans="2:8" ht="21" customHeight="1">
      <c r="B43" s="17" t="s">
        <v>132</v>
      </c>
      <c r="C43" s="18" t="s">
        <v>86</v>
      </c>
      <c r="D43" s="18" t="s">
        <v>90</v>
      </c>
      <c r="E43" s="18" t="s">
        <v>91</v>
      </c>
      <c r="F43" s="19">
        <v>175</v>
      </c>
      <c r="G43" s="19">
        <v>0</v>
      </c>
      <c r="H43" s="20" t="str">
        <f t="shared" si="0"/>
        <v>경기도 수정구 사송동 175-0번지</v>
      </c>
    </row>
    <row r="44" spans="2:8" ht="21" customHeight="1">
      <c r="B44" s="17" t="s">
        <v>133</v>
      </c>
      <c r="C44" s="18" t="s">
        <v>85</v>
      </c>
      <c r="D44" s="18" t="s">
        <v>87</v>
      </c>
      <c r="E44" s="18" t="s">
        <v>93</v>
      </c>
      <c r="F44" s="19">
        <v>91</v>
      </c>
      <c r="G44" s="19">
        <v>2</v>
      </c>
      <c r="H44" s="20" t="str">
        <f t="shared" si="0"/>
        <v>경기도 분당구 백현동 91-2번지</v>
      </c>
    </row>
    <row r="45" spans="2:8" ht="21" customHeight="1">
      <c r="B45" s="17" t="s">
        <v>134</v>
      </c>
      <c r="C45" s="18" t="s">
        <v>86</v>
      </c>
      <c r="D45" s="18" t="s">
        <v>87</v>
      </c>
      <c r="E45" s="18" t="s">
        <v>93</v>
      </c>
      <c r="F45" s="19">
        <v>86</v>
      </c>
      <c r="G45" s="19">
        <v>2</v>
      </c>
      <c r="H45" s="20" t="str">
        <f t="shared" si="0"/>
        <v>경기도 분당구 백현동 86-2번지</v>
      </c>
    </row>
    <row r="46" spans="2:8" ht="21" customHeight="1">
      <c r="B46" s="21" t="s">
        <v>135</v>
      </c>
      <c r="C46" s="18" t="s">
        <v>86</v>
      </c>
      <c r="D46" s="18" t="s">
        <v>87</v>
      </c>
      <c r="E46" s="18" t="s">
        <v>93</v>
      </c>
      <c r="F46" s="19">
        <v>15</v>
      </c>
      <c r="G46" s="19">
        <v>1</v>
      </c>
      <c r="H46" s="20" t="str">
        <f t="shared" si="0"/>
        <v>경기도 분당구 백현동 15-1번지</v>
      </c>
    </row>
    <row r="47" spans="2:8" ht="21" customHeight="1">
      <c r="B47" s="21" t="s">
        <v>136</v>
      </c>
      <c r="C47" s="18" t="s">
        <v>86</v>
      </c>
      <c r="D47" s="18" t="s">
        <v>87</v>
      </c>
      <c r="E47" s="18" t="s">
        <v>100</v>
      </c>
      <c r="F47" s="19">
        <v>21</v>
      </c>
      <c r="G47" s="19">
        <v>4</v>
      </c>
      <c r="H47" s="20" t="str">
        <f t="shared" si="0"/>
        <v>경기도 분당구 판교동 21-4번지</v>
      </c>
    </row>
    <row r="48" spans="2:8" ht="21" customHeight="1">
      <c r="B48" s="17" t="s">
        <v>137</v>
      </c>
      <c r="C48" s="18" t="s">
        <v>86</v>
      </c>
      <c r="D48" s="18" t="s">
        <v>87</v>
      </c>
      <c r="E48" s="18" t="s">
        <v>88</v>
      </c>
      <c r="F48" s="19">
        <v>51</v>
      </c>
      <c r="G48" s="19">
        <v>1</v>
      </c>
      <c r="H48" s="20" t="str">
        <f t="shared" si="0"/>
        <v>경기도 분당구 삼평동 51-1번지</v>
      </c>
    </row>
    <row r="49" spans="2:8" ht="21" customHeight="1">
      <c r="B49" s="17" t="s">
        <v>138</v>
      </c>
      <c r="C49" s="18" t="s">
        <v>86</v>
      </c>
      <c r="D49" s="18" t="s">
        <v>87</v>
      </c>
      <c r="E49" s="18" t="s">
        <v>88</v>
      </c>
      <c r="F49" s="19">
        <v>41</v>
      </c>
      <c r="G49" s="19">
        <v>16</v>
      </c>
      <c r="H49" s="20" t="str">
        <f t="shared" si="0"/>
        <v>경기도 분당구 삼평동 41-16번지</v>
      </c>
    </row>
    <row r="50" spans="2:8" ht="21" customHeight="1">
      <c r="B50" s="17" t="s">
        <v>139</v>
      </c>
      <c r="C50" s="18" t="s">
        <v>85</v>
      </c>
      <c r="D50" s="18" t="s">
        <v>87</v>
      </c>
      <c r="E50" s="18" t="s">
        <v>93</v>
      </c>
      <c r="F50" s="19">
        <v>166</v>
      </c>
      <c r="G50" s="19">
        <v>3</v>
      </c>
      <c r="H50" s="20" t="str">
        <f t="shared" si="0"/>
        <v>경기도 분당구 백현동 166-3번지</v>
      </c>
    </row>
    <row r="51" spans="2:8" ht="21" customHeight="1">
      <c r="B51" s="21" t="s">
        <v>140</v>
      </c>
      <c r="C51" s="18" t="s">
        <v>86</v>
      </c>
      <c r="D51" s="18" t="s">
        <v>87</v>
      </c>
      <c r="E51" s="18" t="s">
        <v>93</v>
      </c>
      <c r="F51" s="19">
        <v>69</v>
      </c>
      <c r="G51" s="19">
        <v>3</v>
      </c>
      <c r="H51" s="20" t="str">
        <f t="shared" si="0"/>
        <v>경기도 분당구 백현동 69-3번지</v>
      </c>
    </row>
    <row r="52" spans="2:8" ht="21" customHeight="1">
      <c r="B52" s="17" t="s">
        <v>141</v>
      </c>
      <c r="C52" s="18" t="s">
        <v>86</v>
      </c>
      <c r="D52" s="18" t="s">
        <v>87</v>
      </c>
      <c r="E52" s="18" t="s">
        <v>100</v>
      </c>
      <c r="F52" s="19">
        <v>20</v>
      </c>
      <c r="G52" s="19">
        <v>1</v>
      </c>
      <c r="H52" s="20" t="str">
        <f t="shared" si="0"/>
        <v>경기도 분당구 판교동 20-1번지</v>
      </c>
    </row>
    <row r="53" spans="2:8" ht="21" customHeight="1">
      <c r="B53" s="17" t="s">
        <v>142</v>
      </c>
      <c r="C53" s="18" t="s">
        <v>86</v>
      </c>
      <c r="D53" s="18" t="s">
        <v>87</v>
      </c>
      <c r="E53" s="18" t="s">
        <v>100</v>
      </c>
      <c r="F53" s="19">
        <v>21</v>
      </c>
      <c r="G53" s="19">
        <v>5</v>
      </c>
      <c r="H53" s="20" t="str">
        <f t="shared" si="0"/>
        <v>경기도 분당구 판교동 21-5번지</v>
      </c>
    </row>
    <row r="54" spans="2:8" ht="21" customHeight="1">
      <c r="B54" s="17" t="s">
        <v>143</v>
      </c>
      <c r="C54" s="18" t="s">
        <v>86</v>
      </c>
      <c r="D54" s="18" t="s">
        <v>87</v>
      </c>
      <c r="E54" s="18" t="s">
        <v>88</v>
      </c>
      <c r="F54" s="19">
        <v>42</v>
      </c>
      <c r="G54" s="19">
        <v>2</v>
      </c>
      <c r="H54" s="20" t="str">
        <f t="shared" si="0"/>
        <v>경기도 분당구 삼평동 42-2번지</v>
      </c>
    </row>
    <row r="55" spans="2:8" ht="21" customHeight="1">
      <c r="B55" s="17" t="s">
        <v>144</v>
      </c>
      <c r="C55" s="18" t="s">
        <v>86</v>
      </c>
      <c r="D55" s="18" t="s">
        <v>87</v>
      </c>
      <c r="E55" s="18" t="s">
        <v>88</v>
      </c>
      <c r="F55" s="19">
        <v>30</v>
      </c>
      <c r="G55" s="19">
        <v>5</v>
      </c>
      <c r="H55" s="20" t="str">
        <f t="shared" si="0"/>
        <v>경기도 분당구 삼평동 30-5번지</v>
      </c>
    </row>
    <row r="56" spans="2:8" ht="21" customHeight="1">
      <c r="B56" s="17" t="s">
        <v>145</v>
      </c>
      <c r="C56" s="18" t="s">
        <v>85</v>
      </c>
      <c r="D56" s="18" t="s">
        <v>87</v>
      </c>
      <c r="E56" s="18" t="s">
        <v>88</v>
      </c>
      <c r="F56" s="19">
        <v>41</v>
      </c>
      <c r="G56" s="19">
        <v>9</v>
      </c>
      <c r="H56" s="20" t="str">
        <f t="shared" si="0"/>
        <v>경기도 분당구 삼평동 41-9번지</v>
      </c>
    </row>
    <row r="57" spans="2:8" ht="21" customHeight="1">
      <c r="B57" s="17" t="s">
        <v>146</v>
      </c>
      <c r="C57" s="18" t="s">
        <v>86</v>
      </c>
      <c r="D57" s="18" t="s">
        <v>87</v>
      </c>
      <c r="E57" s="18" t="s">
        <v>100</v>
      </c>
      <c r="F57" s="19">
        <v>21</v>
      </c>
      <c r="G57" s="19">
        <v>1</v>
      </c>
      <c r="H57" s="20" t="str">
        <f t="shared" si="0"/>
        <v>경기도 분당구 판교동 21-1번지</v>
      </c>
    </row>
    <row r="58" spans="2:8" ht="21" customHeight="1">
      <c r="B58" s="17" t="s">
        <v>147</v>
      </c>
      <c r="C58" s="18" t="s">
        <v>86</v>
      </c>
      <c r="D58" s="18" t="s">
        <v>87</v>
      </c>
      <c r="E58" s="18" t="s">
        <v>88</v>
      </c>
      <c r="F58" s="19">
        <v>17</v>
      </c>
      <c r="G58" s="19">
        <v>1</v>
      </c>
      <c r="H58" s="20" t="str">
        <f t="shared" si="0"/>
        <v>경기도 분당구 삼평동 17-1번지</v>
      </c>
    </row>
    <row r="59" spans="2:8" ht="21" customHeight="1">
      <c r="B59" s="17" t="s">
        <v>110</v>
      </c>
      <c r="C59" s="18" t="s">
        <v>86</v>
      </c>
      <c r="D59" s="18" t="s">
        <v>87</v>
      </c>
      <c r="E59" s="18" t="s">
        <v>93</v>
      </c>
      <c r="F59" s="19">
        <v>4</v>
      </c>
      <c r="G59" s="19">
        <v>1</v>
      </c>
      <c r="H59" s="20" t="str">
        <f t="shared" si="0"/>
        <v>경기도 분당구 백현동 4-1번지</v>
      </c>
    </row>
    <row r="60" spans="2:8" ht="21" customHeight="1">
      <c r="B60" s="17" t="s">
        <v>148</v>
      </c>
      <c r="C60" s="18" t="s">
        <v>86</v>
      </c>
      <c r="D60" s="18" t="s">
        <v>87</v>
      </c>
      <c r="E60" s="18" t="s">
        <v>88</v>
      </c>
      <c r="F60" s="19">
        <v>30</v>
      </c>
      <c r="G60" s="19">
        <v>7</v>
      </c>
      <c r="H60" s="20" t="str">
        <f t="shared" si="0"/>
        <v>경기도 분당구 삼평동 30-7번지</v>
      </c>
    </row>
    <row r="61" spans="2:8" ht="21" customHeight="1">
      <c r="B61" s="17" t="s">
        <v>149</v>
      </c>
      <c r="C61" s="18" t="s">
        <v>86</v>
      </c>
      <c r="D61" s="18" t="s">
        <v>87</v>
      </c>
      <c r="E61" s="18" t="s">
        <v>88</v>
      </c>
      <c r="F61" s="19">
        <v>41</v>
      </c>
      <c r="G61" s="19">
        <v>12</v>
      </c>
      <c r="H61" s="20" t="str">
        <f t="shared" si="0"/>
        <v>경기도 분당구 삼평동 41-12번지</v>
      </c>
    </row>
    <row r="62" spans="2:8" ht="21" customHeight="1">
      <c r="B62" s="17" t="s">
        <v>150</v>
      </c>
      <c r="C62" s="18" t="s">
        <v>86</v>
      </c>
      <c r="D62" s="18" t="s">
        <v>87</v>
      </c>
      <c r="E62" s="18" t="s">
        <v>88</v>
      </c>
      <c r="F62" s="19">
        <v>183</v>
      </c>
      <c r="G62" s="19">
        <v>6</v>
      </c>
      <c r="H62" s="20" t="str">
        <f t="shared" si="0"/>
        <v>경기도 분당구 삼평동 183-6번지</v>
      </c>
    </row>
    <row r="63" spans="2:8" ht="21" customHeight="1">
      <c r="B63" s="17" t="s">
        <v>151</v>
      </c>
      <c r="C63" s="18" t="s">
        <v>86</v>
      </c>
      <c r="D63" s="18" t="s">
        <v>87</v>
      </c>
      <c r="E63" s="18" t="s">
        <v>88</v>
      </c>
      <c r="F63" s="19">
        <v>52</v>
      </c>
      <c r="G63" s="19">
        <v>2</v>
      </c>
      <c r="H63" s="20" t="str">
        <f t="shared" si="0"/>
        <v>경기도 분당구 삼평동 52-2번지</v>
      </c>
    </row>
    <row r="64" spans="2:8" ht="21" customHeight="1">
      <c r="B64" s="21" t="s">
        <v>152</v>
      </c>
      <c r="C64" s="18" t="s">
        <v>86</v>
      </c>
      <c r="D64" s="18" t="s">
        <v>87</v>
      </c>
      <c r="E64" s="18" t="s">
        <v>88</v>
      </c>
      <c r="F64" s="19">
        <v>126</v>
      </c>
      <c r="G64" s="19">
        <v>0</v>
      </c>
      <c r="H64" s="20" t="str">
        <f t="shared" si="0"/>
        <v>경기도 분당구 삼평동 126-0번지</v>
      </c>
    </row>
    <row r="65" spans="2:8" ht="21" customHeight="1">
      <c r="B65" s="17" t="s">
        <v>153</v>
      </c>
      <c r="C65" s="18" t="s">
        <v>86</v>
      </c>
      <c r="D65" s="18" t="s">
        <v>90</v>
      </c>
      <c r="E65" s="18" t="s">
        <v>91</v>
      </c>
      <c r="F65" s="19">
        <v>168</v>
      </c>
      <c r="G65" s="19">
        <v>1</v>
      </c>
      <c r="H65" s="20" t="str">
        <f t="shared" si="0"/>
        <v>경기도 수정구 사송동 168-1번지</v>
      </c>
    </row>
    <row r="66" spans="2:8" ht="21" customHeight="1">
      <c r="B66" s="17" t="s">
        <v>154</v>
      </c>
      <c r="C66" s="18" t="s">
        <v>86</v>
      </c>
      <c r="D66" s="18" t="s">
        <v>87</v>
      </c>
      <c r="E66" s="18" t="s">
        <v>88</v>
      </c>
      <c r="F66" s="19">
        <v>190</v>
      </c>
      <c r="G66" s="19">
        <v>0</v>
      </c>
      <c r="H66" s="20" t="str">
        <f t="shared" si="0"/>
        <v>경기도 분당구 삼평동 190-0번지</v>
      </c>
    </row>
    <row r="67" spans="2:8" ht="21" customHeight="1">
      <c r="B67" s="17" t="s">
        <v>155</v>
      </c>
      <c r="C67" s="18" t="s">
        <v>86</v>
      </c>
      <c r="D67" s="18" t="s">
        <v>87</v>
      </c>
      <c r="E67" s="18" t="s">
        <v>88</v>
      </c>
      <c r="F67" s="19">
        <v>16</v>
      </c>
      <c r="G67" s="19">
        <v>1</v>
      </c>
      <c r="H67" s="20" t="str">
        <f t="shared" si="0"/>
        <v>경기도 분당구 삼평동 16-1번지</v>
      </c>
    </row>
    <row r="68" spans="2:8" ht="21" customHeight="1">
      <c r="B68" s="17" t="s">
        <v>156</v>
      </c>
      <c r="C68" s="18" t="s">
        <v>86</v>
      </c>
      <c r="D68" s="18" t="s">
        <v>87</v>
      </c>
      <c r="E68" s="18" t="s">
        <v>88</v>
      </c>
      <c r="F68" s="19">
        <v>30</v>
      </c>
      <c r="G68" s="19">
        <v>6</v>
      </c>
      <c r="H68" s="20" t="str">
        <f t="shared" si="0"/>
        <v>경기도 분당구 삼평동 30-6번지</v>
      </c>
    </row>
    <row r="69" spans="2:8" ht="21" customHeight="1">
      <c r="B69" s="21" t="s">
        <v>157</v>
      </c>
      <c r="C69" s="18" t="s">
        <v>86</v>
      </c>
      <c r="D69" s="18" t="s">
        <v>90</v>
      </c>
      <c r="E69" s="18" t="s">
        <v>91</v>
      </c>
      <c r="F69" s="19">
        <v>165</v>
      </c>
      <c r="G69" s="19">
        <v>2</v>
      </c>
      <c r="H69" s="20" t="str">
        <f t="shared" si="0"/>
        <v>경기도 수정구 사송동 165-2번지</v>
      </c>
    </row>
    <row r="70" spans="2:8" ht="21" customHeight="1">
      <c r="B70" s="21" t="s">
        <v>158</v>
      </c>
      <c r="C70" s="18" t="s">
        <v>86</v>
      </c>
      <c r="D70" s="18" t="s">
        <v>87</v>
      </c>
      <c r="E70" s="18" t="s">
        <v>105</v>
      </c>
      <c r="F70" s="19">
        <v>180</v>
      </c>
      <c r="G70" s="19">
        <v>28</v>
      </c>
      <c r="H70" s="20" t="str">
        <f t="shared" ref="H70:H103" si="1">CONCATENATE(C70," ",D70," ",E70," ",+F70,"-",+G70,"번지")</f>
        <v>경기도 분당구 이매동 180-28번지</v>
      </c>
    </row>
    <row r="71" spans="2:8" ht="21" customHeight="1">
      <c r="B71" s="21" t="s">
        <v>159</v>
      </c>
      <c r="C71" s="18" t="s">
        <v>86</v>
      </c>
      <c r="D71" s="18" t="s">
        <v>87</v>
      </c>
      <c r="E71" s="18" t="s">
        <v>88</v>
      </c>
      <c r="F71" s="19">
        <v>177</v>
      </c>
      <c r="G71" s="19">
        <v>3</v>
      </c>
      <c r="H71" s="20" t="str">
        <f t="shared" si="1"/>
        <v>경기도 분당구 삼평동 177-3번지</v>
      </c>
    </row>
    <row r="72" spans="2:8" ht="21" customHeight="1">
      <c r="B72" s="21" t="s">
        <v>160</v>
      </c>
      <c r="C72" s="18" t="s">
        <v>86</v>
      </c>
      <c r="D72" s="18" t="s">
        <v>90</v>
      </c>
      <c r="E72" s="18" t="s">
        <v>91</v>
      </c>
      <c r="F72" s="19">
        <v>350</v>
      </c>
      <c r="G72" s="19">
        <v>0</v>
      </c>
      <c r="H72" s="20" t="str">
        <f t="shared" si="1"/>
        <v>경기도 수정구 사송동 350-0번지</v>
      </c>
    </row>
    <row r="73" spans="2:8" ht="21" customHeight="1">
      <c r="B73" s="17" t="s">
        <v>161</v>
      </c>
      <c r="C73" s="18" t="s">
        <v>86</v>
      </c>
      <c r="D73" s="18" t="s">
        <v>87</v>
      </c>
      <c r="E73" s="18" t="s">
        <v>162</v>
      </c>
      <c r="F73" s="19">
        <v>46</v>
      </c>
      <c r="G73" s="19">
        <v>5</v>
      </c>
      <c r="H73" s="20" t="str">
        <f t="shared" si="1"/>
        <v>경기도 분당구 수내동 46-5번지</v>
      </c>
    </row>
    <row r="74" spans="2:8" ht="21" customHeight="1">
      <c r="B74" s="17" t="s">
        <v>163</v>
      </c>
      <c r="C74" s="18" t="s">
        <v>86</v>
      </c>
      <c r="D74" s="18" t="s">
        <v>87</v>
      </c>
      <c r="E74" s="18" t="s">
        <v>88</v>
      </c>
      <c r="F74" s="19">
        <v>199</v>
      </c>
      <c r="G74" s="19">
        <v>4</v>
      </c>
      <c r="H74" s="20" t="str">
        <f t="shared" si="1"/>
        <v>경기도 분당구 삼평동 199-4번지</v>
      </c>
    </row>
    <row r="75" spans="2:8" ht="21" customHeight="1">
      <c r="B75" s="17" t="s">
        <v>164</v>
      </c>
      <c r="C75" s="18" t="s">
        <v>86</v>
      </c>
      <c r="D75" s="18" t="s">
        <v>87</v>
      </c>
      <c r="E75" s="18" t="s">
        <v>100</v>
      </c>
      <c r="F75" s="19">
        <v>19</v>
      </c>
      <c r="G75" s="19">
        <v>3</v>
      </c>
      <c r="H75" s="20" t="str">
        <f t="shared" si="1"/>
        <v>경기도 분당구 판교동 19-3번지</v>
      </c>
    </row>
    <row r="76" spans="2:8" ht="21" customHeight="1">
      <c r="B76" s="17" t="s">
        <v>165</v>
      </c>
      <c r="C76" s="18" t="s">
        <v>86</v>
      </c>
      <c r="D76" s="18" t="s">
        <v>87</v>
      </c>
      <c r="E76" s="18" t="s">
        <v>88</v>
      </c>
      <c r="F76" s="19">
        <v>176</v>
      </c>
      <c r="G76" s="19">
        <v>3</v>
      </c>
      <c r="H76" s="20" t="str">
        <f t="shared" si="1"/>
        <v>경기도 분당구 삼평동 176-3번지</v>
      </c>
    </row>
    <row r="77" spans="2:8" ht="21" customHeight="1">
      <c r="B77" s="17" t="s">
        <v>166</v>
      </c>
      <c r="C77" s="18" t="s">
        <v>86</v>
      </c>
      <c r="D77" s="18" t="s">
        <v>87</v>
      </c>
      <c r="E77" s="18" t="s">
        <v>88</v>
      </c>
      <c r="F77" s="19">
        <v>179</v>
      </c>
      <c r="G77" s="19">
        <v>1</v>
      </c>
      <c r="H77" s="20" t="str">
        <f t="shared" si="1"/>
        <v>경기도 분당구 삼평동 179-1번지</v>
      </c>
    </row>
    <row r="78" spans="2:8" ht="21" customHeight="1">
      <c r="B78" s="17" t="s">
        <v>167</v>
      </c>
      <c r="C78" s="18" t="s">
        <v>86</v>
      </c>
      <c r="D78" s="18" t="s">
        <v>90</v>
      </c>
      <c r="E78" s="18" t="s">
        <v>91</v>
      </c>
      <c r="F78" s="19">
        <v>349</v>
      </c>
      <c r="G78" s="19">
        <v>0</v>
      </c>
      <c r="H78" s="20" t="str">
        <f t="shared" si="1"/>
        <v>경기도 수정구 사송동 349-0번지</v>
      </c>
    </row>
    <row r="79" spans="2:8" ht="21" customHeight="1">
      <c r="B79" s="17" t="s">
        <v>168</v>
      </c>
      <c r="C79" s="18" t="s">
        <v>86</v>
      </c>
      <c r="D79" s="18" t="s">
        <v>90</v>
      </c>
      <c r="E79" s="18" t="s">
        <v>91</v>
      </c>
      <c r="F79" s="19">
        <v>385</v>
      </c>
      <c r="G79" s="19">
        <v>2</v>
      </c>
      <c r="H79" s="20" t="str">
        <f t="shared" si="1"/>
        <v>경기도 수정구 사송동 385-2번지</v>
      </c>
    </row>
    <row r="80" spans="2:8" ht="21" customHeight="1">
      <c r="B80" s="21" t="s">
        <v>169</v>
      </c>
      <c r="C80" s="18" t="s">
        <v>86</v>
      </c>
      <c r="D80" s="18" t="s">
        <v>87</v>
      </c>
      <c r="E80" s="18" t="s">
        <v>88</v>
      </c>
      <c r="F80" s="19">
        <v>126</v>
      </c>
      <c r="G80" s="19">
        <v>0</v>
      </c>
      <c r="H80" s="20" t="str">
        <f t="shared" si="1"/>
        <v>경기도 분당구 삼평동 126-0번지</v>
      </c>
    </row>
    <row r="81" spans="2:8" ht="21" customHeight="1">
      <c r="B81" s="21" t="s">
        <v>170</v>
      </c>
      <c r="C81" s="18" t="s">
        <v>86</v>
      </c>
      <c r="D81" s="18" t="s">
        <v>87</v>
      </c>
      <c r="E81" s="18" t="s">
        <v>88</v>
      </c>
      <c r="F81" s="19">
        <v>42</v>
      </c>
      <c r="G81" s="19">
        <v>1</v>
      </c>
      <c r="H81" s="20" t="str">
        <f t="shared" si="1"/>
        <v>경기도 분당구 삼평동 42-1번지</v>
      </c>
    </row>
    <row r="82" spans="2:8" ht="21" customHeight="1">
      <c r="B82" s="17" t="s">
        <v>171</v>
      </c>
      <c r="C82" s="18" t="s">
        <v>86</v>
      </c>
      <c r="D82" s="18" t="s">
        <v>90</v>
      </c>
      <c r="E82" s="18" t="s">
        <v>91</v>
      </c>
      <c r="F82" s="19">
        <v>205</v>
      </c>
      <c r="G82" s="19">
        <v>0</v>
      </c>
      <c r="H82" s="20" t="str">
        <f t="shared" si="1"/>
        <v>경기도 수정구 사송동 205-0번지</v>
      </c>
    </row>
    <row r="83" spans="2:8" ht="21" customHeight="1">
      <c r="B83" s="17" t="s">
        <v>172</v>
      </c>
      <c r="C83" s="18" t="s">
        <v>86</v>
      </c>
      <c r="D83" s="18" t="s">
        <v>87</v>
      </c>
      <c r="E83" s="18" t="s">
        <v>93</v>
      </c>
      <c r="F83" s="19">
        <v>204</v>
      </c>
      <c r="G83" s="19">
        <v>1</v>
      </c>
      <c r="H83" s="20" t="str">
        <f t="shared" si="1"/>
        <v>경기도 분당구 백현동 204-1번지</v>
      </c>
    </row>
    <row r="84" spans="2:8" ht="21" customHeight="1">
      <c r="B84" s="17" t="s">
        <v>173</v>
      </c>
      <c r="C84" s="18" t="s">
        <v>86</v>
      </c>
      <c r="D84" s="18" t="s">
        <v>87</v>
      </c>
      <c r="E84" s="18" t="s">
        <v>88</v>
      </c>
      <c r="F84" s="19">
        <v>194</v>
      </c>
      <c r="G84" s="19">
        <v>0</v>
      </c>
      <c r="H84" s="20" t="str">
        <f t="shared" si="1"/>
        <v>경기도 분당구 삼평동 194-0번지</v>
      </c>
    </row>
    <row r="85" spans="2:8" ht="21" customHeight="1">
      <c r="B85" s="21" t="s">
        <v>174</v>
      </c>
      <c r="C85" s="18" t="s">
        <v>86</v>
      </c>
      <c r="D85" s="18" t="s">
        <v>87</v>
      </c>
      <c r="E85" s="18" t="s">
        <v>88</v>
      </c>
      <c r="F85" s="19">
        <v>29</v>
      </c>
      <c r="G85" s="19">
        <v>3</v>
      </c>
      <c r="H85" s="20" t="str">
        <f t="shared" si="1"/>
        <v>경기도 분당구 삼평동 29-3번지</v>
      </c>
    </row>
    <row r="86" spans="2:8" ht="21" customHeight="1">
      <c r="B86" s="21" t="s">
        <v>175</v>
      </c>
      <c r="C86" s="18" t="s">
        <v>86</v>
      </c>
      <c r="D86" s="18" t="s">
        <v>87</v>
      </c>
      <c r="E86" s="18" t="s">
        <v>93</v>
      </c>
      <c r="F86" s="19">
        <v>61</v>
      </c>
      <c r="G86" s="19">
        <v>3</v>
      </c>
      <c r="H86" s="20" t="str">
        <f t="shared" si="1"/>
        <v>경기도 분당구 백현동 61-3번지</v>
      </c>
    </row>
    <row r="87" spans="2:8" ht="21" customHeight="1">
      <c r="B87" s="21" t="s">
        <v>176</v>
      </c>
      <c r="C87" s="18" t="s">
        <v>86</v>
      </c>
      <c r="D87" s="18" t="s">
        <v>87</v>
      </c>
      <c r="E87" s="18" t="s">
        <v>93</v>
      </c>
      <c r="F87" s="19">
        <v>101</v>
      </c>
      <c r="G87" s="19">
        <v>1</v>
      </c>
      <c r="H87" s="20" t="str">
        <f t="shared" si="1"/>
        <v>경기도 분당구 백현동 101-1번지</v>
      </c>
    </row>
    <row r="88" spans="2:8" ht="21" customHeight="1">
      <c r="B88" s="21" t="s">
        <v>177</v>
      </c>
      <c r="C88" s="18" t="s">
        <v>86</v>
      </c>
      <c r="D88" s="18" t="s">
        <v>87</v>
      </c>
      <c r="E88" s="18" t="s">
        <v>93</v>
      </c>
      <c r="F88" s="19">
        <v>109</v>
      </c>
      <c r="G88" s="19">
        <v>18</v>
      </c>
      <c r="H88" s="20" t="str">
        <f t="shared" si="1"/>
        <v>경기도 분당구 백현동 109-18번지</v>
      </c>
    </row>
    <row r="89" spans="2:8" ht="21" customHeight="1">
      <c r="B89" s="21" t="s">
        <v>178</v>
      </c>
      <c r="C89" s="18" t="s">
        <v>86</v>
      </c>
      <c r="D89" s="18" t="s">
        <v>90</v>
      </c>
      <c r="E89" s="18" t="s">
        <v>91</v>
      </c>
      <c r="F89" s="19">
        <v>176</v>
      </c>
      <c r="G89" s="19">
        <v>2</v>
      </c>
      <c r="H89" s="20" t="str">
        <f t="shared" si="1"/>
        <v>경기도 수정구 사송동 176-2번지</v>
      </c>
    </row>
    <row r="90" spans="2:8" ht="21" customHeight="1">
      <c r="B90" s="21" t="s">
        <v>179</v>
      </c>
      <c r="C90" s="18" t="s">
        <v>86</v>
      </c>
      <c r="D90" s="18" t="s">
        <v>90</v>
      </c>
      <c r="E90" s="18" t="s">
        <v>91</v>
      </c>
      <c r="F90" s="19">
        <v>200</v>
      </c>
      <c r="G90" s="19">
        <v>0</v>
      </c>
      <c r="H90" s="20" t="str">
        <f t="shared" si="1"/>
        <v>경기도 수정구 사송동 200-0번지</v>
      </c>
    </row>
    <row r="91" spans="2:8" ht="21" customHeight="1">
      <c r="B91" s="21" t="s">
        <v>180</v>
      </c>
      <c r="C91" s="18" t="s">
        <v>128</v>
      </c>
      <c r="D91" s="18" t="s">
        <v>90</v>
      </c>
      <c r="E91" s="18" t="s">
        <v>91</v>
      </c>
      <c r="F91" s="19">
        <v>199</v>
      </c>
      <c r="G91" s="19">
        <v>3</v>
      </c>
      <c r="H91" s="20" t="str">
        <f t="shared" si="1"/>
        <v>경기도 수정구 사송동 199-3번지</v>
      </c>
    </row>
    <row r="92" spans="2:8" ht="21" customHeight="1">
      <c r="B92" s="21" t="s">
        <v>181</v>
      </c>
      <c r="C92" s="18" t="s">
        <v>86</v>
      </c>
      <c r="D92" s="18" t="s">
        <v>90</v>
      </c>
      <c r="E92" s="18" t="s">
        <v>91</v>
      </c>
      <c r="F92" s="19">
        <v>194</v>
      </c>
      <c r="G92" s="19">
        <v>2</v>
      </c>
      <c r="H92" s="20" t="str">
        <f t="shared" si="1"/>
        <v>경기도 수정구 사송동 194-2번지</v>
      </c>
    </row>
    <row r="93" spans="2:8" ht="21" customHeight="1">
      <c r="B93" s="21" t="s">
        <v>182</v>
      </c>
      <c r="C93" s="18" t="s">
        <v>86</v>
      </c>
      <c r="D93" s="18" t="s">
        <v>90</v>
      </c>
      <c r="E93" s="18" t="s">
        <v>91</v>
      </c>
      <c r="F93" s="19">
        <v>200</v>
      </c>
      <c r="G93" s="19">
        <v>0</v>
      </c>
      <c r="H93" s="20" t="str">
        <f t="shared" si="1"/>
        <v>경기도 수정구 사송동 200-0번지</v>
      </c>
    </row>
    <row r="94" spans="2:8" ht="21" customHeight="1">
      <c r="B94" s="21" t="s">
        <v>183</v>
      </c>
      <c r="C94" s="18" t="s">
        <v>86</v>
      </c>
      <c r="D94" s="18" t="s">
        <v>87</v>
      </c>
      <c r="E94" s="18" t="s">
        <v>105</v>
      </c>
      <c r="F94" s="19">
        <v>180</v>
      </c>
      <c r="G94" s="19">
        <v>0</v>
      </c>
      <c r="H94" s="20" t="str">
        <f t="shared" si="1"/>
        <v>경기도 분당구 이매동 180-0번지</v>
      </c>
    </row>
    <row r="95" spans="2:8" ht="21" customHeight="1">
      <c r="B95" s="21" t="s">
        <v>184</v>
      </c>
      <c r="C95" s="18" t="s">
        <v>86</v>
      </c>
      <c r="D95" s="18" t="s">
        <v>87</v>
      </c>
      <c r="E95" s="18" t="s">
        <v>93</v>
      </c>
      <c r="F95" s="19">
        <v>65</v>
      </c>
      <c r="G95" s="19">
        <v>13</v>
      </c>
      <c r="H95" s="20" t="str">
        <f t="shared" si="1"/>
        <v>경기도 분당구 백현동 65-13번지</v>
      </c>
    </row>
    <row r="96" spans="2:8" ht="21" customHeight="1">
      <c r="B96" s="21" t="s">
        <v>185</v>
      </c>
      <c r="C96" s="18" t="s">
        <v>86</v>
      </c>
      <c r="D96" s="18" t="s">
        <v>87</v>
      </c>
      <c r="E96" s="18" t="s">
        <v>93</v>
      </c>
      <c r="F96" s="19">
        <v>155</v>
      </c>
      <c r="G96" s="19">
        <v>1</v>
      </c>
      <c r="H96" s="20" t="str">
        <f t="shared" si="1"/>
        <v>경기도 분당구 백현동 155-1번지</v>
      </c>
    </row>
    <row r="97" spans="2:8" ht="21" customHeight="1">
      <c r="B97" s="21" t="s">
        <v>186</v>
      </c>
      <c r="C97" s="18" t="s">
        <v>86</v>
      </c>
      <c r="D97" s="18" t="s">
        <v>87</v>
      </c>
      <c r="E97" s="18" t="s">
        <v>88</v>
      </c>
      <c r="F97" s="19">
        <v>41</v>
      </c>
      <c r="G97" s="19">
        <v>12</v>
      </c>
      <c r="H97" s="20" t="str">
        <f t="shared" si="1"/>
        <v>경기도 분당구 삼평동 41-12번지</v>
      </c>
    </row>
    <row r="98" spans="2:8" ht="21" customHeight="1">
      <c r="B98" s="21" t="s">
        <v>187</v>
      </c>
      <c r="C98" s="18" t="s">
        <v>86</v>
      </c>
      <c r="D98" s="18" t="s">
        <v>87</v>
      </c>
      <c r="E98" s="18" t="s">
        <v>100</v>
      </c>
      <c r="F98" s="19">
        <v>15</v>
      </c>
      <c r="G98" s="19">
        <v>1</v>
      </c>
      <c r="H98" s="20" t="str">
        <f t="shared" si="1"/>
        <v>경기도 분당구 판교동 15-1번지</v>
      </c>
    </row>
    <row r="99" spans="2:8" ht="21" customHeight="1">
      <c r="B99" s="21" t="s">
        <v>188</v>
      </c>
      <c r="C99" s="18" t="s">
        <v>86</v>
      </c>
      <c r="D99" s="18" t="s">
        <v>87</v>
      </c>
      <c r="E99" s="18" t="s">
        <v>162</v>
      </c>
      <c r="F99" s="19">
        <v>509</v>
      </c>
      <c r="G99" s="19">
        <v>3</v>
      </c>
      <c r="H99" s="20" t="str">
        <f t="shared" si="1"/>
        <v>경기도 분당구 수내동 509-3번지</v>
      </c>
    </row>
    <row r="100" spans="2:8" ht="21" customHeight="1">
      <c r="B100" s="21" t="s">
        <v>189</v>
      </c>
      <c r="C100" s="18" t="s">
        <v>190</v>
      </c>
      <c r="D100" s="18" t="s">
        <v>87</v>
      </c>
      <c r="E100" s="18" t="s">
        <v>88</v>
      </c>
      <c r="F100" s="19">
        <v>40</v>
      </c>
      <c r="G100" s="19">
        <v>0</v>
      </c>
      <c r="H100" s="20" t="str">
        <f t="shared" si="1"/>
        <v>경기도 분당구 삼평동 40-0번지</v>
      </c>
    </row>
    <row r="101" spans="2:8" ht="21" customHeight="1">
      <c r="B101" s="21" t="s">
        <v>191</v>
      </c>
      <c r="C101" s="18" t="s">
        <v>86</v>
      </c>
      <c r="D101" s="18" t="s">
        <v>87</v>
      </c>
      <c r="E101" s="18" t="s">
        <v>88</v>
      </c>
      <c r="F101" s="19">
        <v>168</v>
      </c>
      <c r="G101" s="19">
        <v>1</v>
      </c>
      <c r="H101" s="20" t="str">
        <f t="shared" si="1"/>
        <v>경기도 분당구 삼평동 168-1번지</v>
      </c>
    </row>
    <row r="102" spans="2:8" ht="21" customHeight="1">
      <c r="B102" s="21" t="s">
        <v>192</v>
      </c>
      <c r="C102" s="18" t="s">
        <v>86</v>
      </c>
      <c r="D102" s="18" t="s">
        <v>87</v>
      </c>
      <c r="E102" s="18" t="s">
        <v>93</v>
      </c>
      <c r="F102" s="19">
        <v>89</v>
      </c>
      <c r="G102" s="19">
        <v>4</v>
      </c>
      <c r="H102" s="20" t="str">
        <f t="shared" si="1"/>
        <v>경기도 분당구 백현동 89-4번지</v>
      </c>
    </row>
    <row r="103" spans="2:8" ht="21" customHeight="1">
      <c r="B103" s="21" t="s">
        <v>193</v>
      </c>
      <c r="C103" s="18" t="s">
        <v>86</v>
      </c>
      <c r="D103" s="18" t="s">
        <v>87</v>
      </c>
      <c r="E103" s="18" t="s">
        <v>93</v>
      </c>
      <c r="F103" s="19">
        <v>89</v>
      </c>
      <c r="G103" s="19">
        <v>3</v>
      </c>
      <c r="H103" s="20" t="str">
        <f t="shared" si="1"/>
        <v>경기도 분당구 백현동 89-3번지</v>
      </c>
    </row>
  </sheetData>
  <mergeCells count="1">
    <mergeCell ref="B2:H2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4"/>
  <sheetViews>
    <sheetView showGridLines="0" workbookViewId="0">
      <selection activeCell="G6" sqref="G6"/>
    </sheetView>
  </sheetViews>
  <sheetFormatPr defaultRowHeight="16.5"/>
  <cols>
    <col min="1" max="1" width="4.75" customWidth="1"/>
    <col min="2" max="2" width="16.375" bestFit="1" customWidth="1"/>
    <col min="3" max="3" width="16.375" customWidth="1"/>
    <col min="4" max="4" width="17.25" customWidth="1"/>
    <col min="5" max="5" width="30.75" customWidth="1"/>
  </cols>
  <sheetData>
    <row r="2" spans="2:5" ht="26.25">
      <c r="B2" s="38" t="s">
        <v>194</v>
      </c>
      <c r="C2" s="38"/>
      <c r="D2" s="38"/>
      <c r="E2" s="38"/>
    </row>
    <row r="4" spans="2:5" ht="24" customHeight="1">
      <c r="B4" s="39" t="s">
        <v>195</v>
      </c>
      <c r="C4" s="39" t="s">
        <v>259</v>
      </c>
      <c r="D4" s="22" t="s">
        <v>196</v>
      </c>
      <c r="E4" s="22" t="s">
        <v>197</v>
      </c>
    </row>
    <row r="5" spans="2:5" ht="24" customHeight="1">
      <c r="B5" s="40"/>
      <c r="C5" s="40"/>
      <c r="D5" s="22" t="s">
        <v>198</v>
      </c>
      <c r="E5" s="22" t="s">
        <v>199</v>
      </c>
    </row>
    <row r="6" spans="2:5" ht="21" customHeight="1">
      <c r="B6" s="23" t="s">
        <v>200</v>
      </c>
      <c r="C6" s="24">
        <f>FIND(" ",B6)</f>
        <v>4</v>
      </c>
      <c r="D6" s="24" t="str">
        <f>LEFT(B6,FIND(" ",B6,1)-1)</f>
        <v>kim</v>
      </c>
      <c r="E6" s="25" t="str">
        <f>SUBSTITUTE(B6," ","-",2)</f>
        <v>kim kyong-ja</v>
      </c>
    </row>
    <row r="7" spans="2:5" ht="21" customHeight="1">
      <c r="B7" s="23" t="s">
        <v>201</v>
      </c>
      <c r="C7" s="24">
        <f t="shared" ref="C7:C14" si="0">FIND(" ",B7)</f>
        <v>4</v>
      </c>
      <c r="D7" s="24" t="str">
        <f t="shared" ref="D7:D14" si="1">LEFT(B7,FIND(" ",B7,1)-1)</f>
        <v>Nam</v>
      </c>
      <c r="E7" s="25" t="str">
        <f t="shared" ref="E7:E14" si="2">SUBSTITUTE(B7," ","-",2)</f>
        <v>Nam jung-yoon</v>
      </c>
    </row>
    <row r="8" spans="2:5" ht="21" customHeight="1">
      <c r="B8" s="23" t="s">
        <v>202</v>
      </c>
      <c r="C8" s="24">
        <f t="shared" si="0"/>
        <v>6</v>
      </c>
      <c r="D8" s="24" t="str">
        <f t="shared" si="1"/>
        <v>Jeong</v>
      </c>
      <c r="E8" s="25" t="str">
        <f t="shared" si="2"/>
        <v>Jeong yong-jin</v>
      </c>
    </row>
    <row r="9" spans="2:5" ht="21" customHeight="1">
      <c r="B9" s="23" t="s">
        <v>203</v>
      </c>
      <c r="C9" s="24">
        <f t="shared" si="0"/>
        <v>4</v>
      </c>
      <c r="D9" s="24" t="str">
        <f t="shared" si="1"/>
        <v>Cha</v>
      </c>
      <c r="E9" s="25" t="str">
        <f t="shared" si="2"/>
        <v>Cha su-kyoung</v>
      </c>
    </row>
    <row r="10" spans="2:5" ht="21" customHeight="1">
      <c r="B10" s="23" t="s">
        <v>204</v>
      </c>
      <c r="C10" s="24">
        <f t="shared" si="0"/>
        <v>4</v>
      </c>
      <c r="D10" s="24" t="str">
        <f t="shared" si="1"/>
        <v>Lee</v>
      </c>
      <c r="E10" s="25" t="str">
        <f t="shared" si="2"/>
        <v>Lee hae-won</v>
      </c>
    </row>
    <row r="11" spans="2:5" ht="21" customHeight="1">
      <c r="B11" s="23" t="s">
        <v>205</v>
      </c>
      <c r="C11" s="24">
        <f t="shared" si="0"/>
        <v>4</v>
      </c>
      <c r="D11" s="24" t="str">
        <f t="shared" si="1"/>
        <v>Kim</v>
      </c>
      <c r="E11" s="25" t="str">
        <f t="shared" si="2"/>
        <v>Kim su-cheol</v>
      </c>
    </row>
    <row r="12" spans="2:5" ht="21" customHeight="1">
      <c r="B12" s="23" t="s">
        <v>206</v>
      </c>
      <c r="C12" s="24">
        <f t="shared" si="0"/>
        <v>5</v>
      </c>
      <c r="D12" s="24" t="str">
        <f t="shared" si="1"/>
        <v>Kwon</v>
      </c>
      <c r="E12" s="25" t="str">
        <f t="shared" si="2"/>
        <v>Kwon mi-ra</v>
      </c>
    </row>
    <row r="13" spans="2:5" ht="21" customHeight="1">
      <c r="B13" s="23" t="s">
        <v>207</v>
      </c>
      <c r="C13" s="24">
        <f t="shared" si="0"/>
        <v>5</v>
      </c>
      <c r="D13" s="24" t="str">
        <f t="shared" si="1"/>
        <v>Yoon</v>
      </c>
      <c r="E13" s="25" t="str">
        <f t="shared" si="2"/>
        <v>Yoon dong-joo</v>
      </c>
    </row>
    <row r="14" spans="2:5" ht="21" customHeight="1">
      <c r="B14" s="23" t="s">
        <v>208</v>
      </c>
      <c r="C14" s="24">
        <f t="shared" si="0"/>
        <v>4</v>
      </c>
      <c r="D14" s="24" t="str">
        <f t="shared" si="1"/>
        <v>Bae</v>
      </c>
      <c r="E14" s="25" t="str">
        <f t="shared" si="2"/>
        <v>Bae wan-keun</v>
      </c>
    </row>
  </sheetData>
  <mergeCells count="3">
    <mergeCell ref="B2:E2"/>
    <mergeCell ref="B4:B5"/>
    <mergeCell ref="C4:C5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13"/>
  <sheetViews>
    <sheetView showGridLines="0" topLeftCell="C1" workbookViewId="0">
      <selection activeCell="L5" sqref="L5"/>
    </sheetView>
  </sheetViews>
  <sheetFormatPr defaultRowHeight="16.5"/>
  <cols>
    <col min="1" max="1" width="1.875" customWidth="1"/>
    <col min="2" max="2" width="11.125" bestFit="1" customWidth="1"/>
    <col min="3" max="4" width="12.375" style="35" customWidth="1"/>
    <col min="5" max="5" width="9.875" bestFit="1" customWidth="1"/>
    <col min="6" max="6" width="11.875" customWidth="1"/>
    <col min="7" max="9" width="14.25" customWidth="1"/>
    <col min="10" max="10" width="5.75" customWidth="1"/>
    <col min="11" max="11" width="7.625" customWidth="1"/>
    <col min="12" max="12" width="16" customWidth="1"/>
  </cols>
  <sheetData>
    <row r="1" spans="2:12">
      <c r="C1"/>
      <c r="D1"/>
    </row>
    <row r="2" spans="2:12" ht="26.25">
      <c r="B2" s="26" t="s">
        <v>222</v>
      </c>
      <c r="C2" s="26"/>
      <c r="D2" s="26"/>
      <c r="E2" s="27"/>
      <c r="F2" s="27"/>
      <c r="G2" s="27"/>
      <c r="H2" s="27"/>
      <c r="I2" s="27"/>
    </row>
    <row r="3" spans="2:12">
      <c r="C3"/>
      <c r="D3"/>
      <c r="K3" s="41" t="s">
        <v>223</v>
      </c>
      <c r="L3" s="41"/>
    </row>
    <row r="4" spans="2:12" ht="21.75" customHeight="1">
      <c r="B4" s="28" t="s">
        <v>224</v>
      </c>
      <c r="C4" s="28" t="s">
        <v>225</v>
      </c>
      <c r="D4" s="28" t="s">
        <v>260</v>
      </c>
      <c r="E4" s="28" t="s">
        <v>226</v>
      </c>
      <c r="F4" s="28" t="s">
        <v>227</v>
      </c>
      <c r="G4" s="28" t="s">
        <v>228</v>
      </c>
      <c r="H4" s="28" t="s">
        <v>229</v>
      </c>
      <c r="I4" s="28" t="s">
        <v>230</v>
      </c>
      <c r="K4" s="29" t="s">
        <v>231</v>
      </c>
      <c r="L4" s="29" t="s">
        <v>232</v>
      </c>
    </row>
    <row r="5" spans="2:12">
      <c r="B5" s="30">
        <v>43416</v>
      </c>
      <c r="C5" s="50">
        <f>WEEKDAY(B5,1)</f>
        <v>2</v>
      </c>
      <c r="D5" s="50" t="str">
        <f>CHOOSE(WEEKDAY(B5,1),"일","월","화","수","목","금","토")</f>
        <v>월</v>
      </c>
      <c r="E5" s="31" t="s">
        <v>233</v>
      </c>
      <c r="F5" s="32">
        <v>15000</v>
      </c>
      <c r="G5" s="32">
        <v>1163616</v>
      </c>
      <c r="H5" s="32">
        <f t="shared" ref="H5:H68" si="0">G5*0.1</f>
        <v>116361.60000000001</v>
      </c>
      <c r="I5" s="32">
        <f t="shared" ref="I5:I68" si="1">SUM(G5:H5)</f>
        <v>1279977.6000000001</v>
      </c>
      <c r="K5" s="33" t="s">
        <v>234</v>
      </c>
      <c r="L5" s="34"/>
    </row>
    <row r="6" spans="2:12">
      <c r="B6" s="30">
        <v>43417</v>
      </c>
      <c r="C6" s="50">
        <f t="shared" ref="C6:C69" si="2">WEEKDAY(B6,1)</f>
        <v>3</v>
      </c>
      <c r="D6" s="50" t="str">
        <f t="shared" ref="D6:D69" si="3">CHOOSE(WEEKDAY(B6,1),"일","월","화","수","목","금","토")</f>
        <v>화</v>
      </c>
      <c r="E6" s="31" t="s">
        <v>235</v>
      </c>
      <c r="F6" s="32">
        <v>175000</v>
      </c>
      <c r="G6" s="32">
        <v>34057642</v>
      </c>
      <c r="H6" s="32">
        <f t="shared" si="0"/>
        <v>3405764.2</v>
      </c>
      <c r="I6" s="32">
        <f t="shared" si="1"/>
        <v>37463406.200000003</v>
      </c>
      <c r="K6" s="33" t="s">
        <v>236</v>
      </c>
      <c r="L6" s="34"/>
    </row>
    <row r="7" spans="2:12">
      <c r="B7" s="30">
        <v>43418</v>
      </c>
      <c r="C7" s="50">
        <f t="shared" si="2"/>
        <v>4</v>
      </c>
      <c r="D7" s="50" t="str">
        <f t="shared" si="3"/>
        <v>수</v>
      </c>
      <c r="E7" s="31" t="s">
        <v>237</v>
      </c>
      <c r="F7" s="32">
        <v>21000</v>
      </c>
      <c r="G7" s="32">
        <v>8795236</v>
      </c>
      <c r="H7" s="32">
        <f t="shared" si="0"/>
        <v>879523.60000000009</v>
      </c>
      <c r="I7" s="32">
        <f t="shared" si="1"/>
        <v>9674759.5999999996</v>
      </c>
      <c r="K7" s="33" t="s">
        <v>238</v>
      </c>
      <c r="L7" s="34"/>
    </row>
    <row r="8" spans="2:12">
      <c r="B8" s="30">
        <v>43419</v>
      </c>
      <c r="C8" s="50">
        <f t="shared" si="2"/>
        <v>5</v>
      </c>
      <c r="D8" s="50" t="str">
        <f t="shared" si="3"/>
        <v>목</v>
      </c>
      <c r="E8" s="31" t="s">
        <v>235</v>
      </c>
      <c r="F8" s="32">
        <v>40000</v>
      </c>
      <c r="G8" s="32">
        <v>7889940</v>
      </c>
      <c r="H8" s="32">
        <f t="shared" si="0"/>
        <v>788994</v>
      </c>
      <c r="I8" s="32">
        <f t="shared" si="1"/>
        <v>8678934</v>
      </c>
      <c r="K8" s="33" t="s">
        <v>239</v>
      </c>
      <c r="L8" s="34"/>
    </row>
    <row r="9" spans="2:12">
      <c r="B9" s="30">
        <v>43420</v>
      </c>
      <c r="C9" s="50">
        <f t="shared" si="2"/>
        <v>6</v>
      </c>
      <c r="D9" s="50" t="str">
        <f t="shared" si="3"/>
        <v>금</v>
      </c>
      <c r="E9" s="31" t="s">
        <v>240</v>
      </c>
      <c r="F9" s="32">
        <v>85000</v>
      </c>
      <c r="G9" s="32">
        <v>16928914</v>
      </c>
      <c r="H9" s="32">
        <f t="shared" si="0"/>
        <v>1692891.4000000001</v>
      </c>
      <c r="I9" s="32">
        <f t="shared" si="1"/>
        <v>18621805.399999999</v>
      </c>
      <c r="K9" s="33" t="s">
        <v>241</v>
      </c>
      <c r="L9" s="34"/>
    </row>
    <row r="10" spans="2:12">
      <c r="B10" s="30">
        <v>43421</v>
      </c>
      <c r="C10" s="50">
        <f t="shared" si="2"/>
        <v>7</v>
      </c>
      <c r="D10" s="50" t="str">
        <f t="shared" si="3"/>
        <v>토</v>
      </c>
      <c r="E10" s="31" t="s">
        <v>242</v>
      </c>
      <c r="F10" s="32">
        <v>15000</v>
      </c>
      <c r="G10" s="32">
        <v>5623312</v>
      </c>
      <c r="H10" s="32">
        <f t="shared" si="0"/>
        <v>562331.20000000007</v>
      </c>
      <c r="I10" s="32">
        <f t="shared" si="1"/>
        <v>6185643.2000000002</v>
      </c>
      <c r="K10" s="33" t="s">
        <v>243</v>
      </c>
      <c r="L10" s="34"/>
    </row>
    <row r="11" spans="2:12">
      <c r="B11" s="30">
        <v>43422</v>
      </c>
      <c r="C11" s="50">
        <f t="shared" si="2"/>
        <v>1</v>
      </c>
      <c r="D11" s="50" t="str">
        <f t="shared" si="3"/>
        <v>일</v>
      </c>
      <c r="E11" s="31" t="s">
        <v>244</v>
      </c>
      <c r="F11" s="32">
        <v>10</v>
      </c>
      <c r="G11" s="32">
        <v>232820</v>
      </c>
      <c r="H11" s="32">
        <f t="shared" si="0"/>
        <v>23282</v>
      </c>
      <c r="I11" s="32">
        <f t="shared" si="1"/>
        <v>256102</v>
      </c>
      <c r="K11" s="33" t="s">
        <v>245</v>
      </c>
      <c r="L11" s="34"/>
    </row>
    <row r="12" spans="2:12">
      <c r="B12" s="30">
        <v>43423</v>
      </c>
      <c r="C12" s="50">
        <f t="shared" si="2"/>
        <v>2</v>
      </c>
      <c r="D12" s="50" t="str">
        <f t="shared" si="3"/>
        <v>월</v>
      </c>
      <c r="E12" s="31" t="s">
        <v>246</v>
      </c>
      <c r="F12" s="32">
        <v>3000</v>
      </c>
      <c r="G12" s="32">
        <v>1920578</v>
      </c>
      <c r="H12" s="32">
        <f t="shared" si="0"/>
        <v>192057.80000000002</v>
      </c>
      <c r="I12" s="32">
        <f t="shared" si="1"/>
        <v>2112635.7999999998</v>
      </c>
    </row>
    <row r="13" spans="2:12">
      <c r="B13" s="30">
        <v>43424</v>
      </c>
      <c r="C13" s="50">
        <f t="shared" si="2"/>
        <v>3</v>
      </c>
      <c r="D13" s="50" t="str">
        <f t="shared" si="3"/>
        <v>화</v>
      </c>
      <c r="E13" s="31" t="s">
        <v>233</v>
      </c>
      <c r="F13" s="32">
        <v>27000</v>
      </c>
      <c r="G13" s="32">
        <v>2163909</v>
      </c>
      <c r="H13" s="32">
        <f t="shared" si="0"/>
        <v>216390.90000000002</v>
      </c>
      <c r="I13" s="32">
        <f t="shared" si="1"/>
        <v>2380299.9</v>
      </c>
    </row>
    <row r="14" spans="2:12">
      <c r="B14" s="30">
        <v>43425</v>
      </c>
      <c r="C14" s="50">
        <f t="shared" si="2"/>
        <v>4</v>
      </c>
      <c r="D14" s="50" t="str">
        <f t="shared" si="3"/>
        <v>수</v>
      </c>
      <c r="E14" s="31" t="s">
        <v>235</v>
      </c>
      <c r="F14" s="32">
        <v>85000</v>
      </c>
      <c r="G14" s="32">
        <v>16997229</v>
      </c>
      <c r="H14" s="32">
        <f t="shared" si="0"/>
        <v>1699722.9000000001</v>
      </c>
      <c r="I14" s="32">
        <f t="shared" si="1"/>
        <v>18696951.899999999</v>
      </c>
    </row>
    <row r="15" spans="2:12">
      <c r="B15" s="30">
        <v>43426</v>
      </c>
      <c r="C15" s="50">
        <f t="shared" si="2"/>
        <v>5</v>
      </c>
      <c r="D15" s="50" t="str">
        <f t="shared" si="3"/>
        <v>목</v>
      </c>
      <c r="E15" s="31" t="s">
        <v>235</v>
      </c>
      <c r="F15" s="32">
        <v>15000</v>
      </c>
      <c r="G15" s="32">
        <v>2999511</v>
      </c>
      <c r="H15" s="32">
        <f t="shared" si="0"/>
        <v>299951.10000000003</v>
      </c>
      <c r="I15" s="32">
        <f t="shared" si="1"/>
        <v>3299462.1</v>
      </c>
    </row>
    <row r="16" spans="2:12">
      <c r="B16" s="30">
        <v>43427</v>
      </c>
      <c r="C16" s="50">
        <f t="shared" si="2"/>
        <v>6</v>
      </c>
      <c r="D16" s="50" t="str">
        <f t="shared" si="3"/>
        <v>금</v>
      </c>
      <c r="E16" s="31" t="s">
        <v>240</v>
      </c>
      <c r="F16" s="32">
        <v>195000</v>
      </c>
      <c r="G16" s="32">
        <v>39300417</v>
      </c>
      <c r="H16" s="32">
        <f t="shared" si="0"/>
        <v>3930041.7</v>
      </c>
      <c r="I16" s="32">
        <f t="shared" si="1"/>
        <v>43230458.700000003</v>
      </c>
    </row>
    <row r="17" spans="2:9">
      <c r="B17" s="30">
        <v>43428</v>
      </c>
      <c r="C17" s="50">
        <f t="shared" si="2"/>
        <v>7</v>
      </c>
      <c r="D17" s="50" t="str">
        <f t="shared" si="3"/>
        <v>토</v>
      </c>
      <c r="E17" s="31" t="s">
        <v>246</v>
      </c>
      <c r="F17" s="32">
        <v>3000</v>
      </c>
      <c r="G17" s="32">
        <v>1969861</v>
      </c>
      <c r="H17" s="32">
        <f t="shared" si="0"/>
        <v>196986.1</v>
      </c>
      <c r="I17" s="32">
        <f t="shared" si="1"/>
        <v>2166847.1</v>
      </c>
    </row>
    <row r="18" spans="2:9">
      <c r="B18" s="30">
        <v>43429</v>
      </c>
      <c r="C18" s="50">
        <f t="shared" si="2"/>
        <v>1</v>
      </c>
      <c r="D18" s="50" t="str">
        <f t="shared" si="3"/>
        <v>일</v>
      </c>
      <c r="E18" s="31" t="s">
        <v>246</v>
      </c>
      <c r="F18" s="32">
        <v>12000</v>
      </c>
      <c r="G18" s="32">
        <v>7879444</v>
      </c>
      <c r="H18" s="32">
        <f t="shared" si="0"/>
        <v>787944.4</v>
      </c>
      <c r="I18" s="32">
        <f t="shared" si="1"/>
        <v>8667388.4000000004</v>
      </c>
    </row>
    <row r="19" spans="2:9">
      <c r="B19" s="30">
        <v>43430</v>
      </c>
      <c r="C19" s="50">
        <f t="shared" si="2"/>
        <v>2</v>
      </c>
      <c r="D19" s="50" t="str">
        <f t="shared" si="3"/>
        <v>월</v>
      </c>
      <c r="E19" s="31" t="s">
        <v>237</v>
      </c>
      <c r="F19" s="32">
        <v>39000</v>
      </c>
      <c r="G19" s="32">
        <v>16915266</v>
      </c>
      <c r="H19" s="32">
        <f t="shared" si="0"/>
        <v>1691526.6</v>
      </c>
      <c r="I19" s="32">
        <f t="shared" si="1"/>
        <v>18606792.600000001</v>
      </c>
    </row>
    <row r="20" spans="2:9">
      <c r="B20" s="30">
        <v>43431</v>
      </c>
      <c r="C20" s="50">
        <f t="shared" si="2"/>
        <v>3</v>
      </c>
      <c r="D20" s="50" t="str">
        <f t="shared" si="3"/>
        <v>화</v>
      </c>
      <c r="E20" s="31" t="s">
        <v>233</v>
      </c>
      <c r="F20" s="32">
        <v>18000</v>
      </c>
      <c r="G20" s="32">
        <v>1448114</v>
      </c>
      <c r="H20" s="32">
        <f t="shared" si="0"/>
        <v>144811.4</v>
      </c>
      <c r="I20" s="32">
        <f t="shared" si="1"/>
        <v>1592925.4</v>
      </c>
    </row>
    <row r="21" spans="2:9">
      <c r="B21" s="30">
        <v>43432</v>
      </c>
      <c r="C21" s="50">
        <f t="shared" si="2"/>
        <v>4</v>
      </c>
      <c r="D21" s="50" t="str">
        <f t="shared" si="3"/>
        <v>수</v>
      </c>
      <c r="E21" s="31" t="s">
        <v>235</v>
      </c>
      <c r="F21" s="32">
        <v>20000</v>
      </c>
      <c r="G21" s="32">
        <v>4046202</v>
      </c>
      <c r="H21" s="32">
        <f t="shared" si="0"/>
        <v>404620.2</v>
      </c>
      <c r="I21" s="32">
        <f t="shared" si="1"/>
        <v>4450822.2</v>
      </c>
    </row>
    <row r="22" spans="2:9">
      <c r="B22" s="30">
        <v>43433</v>
      </c>
      <c r="C22" s="50">
        <f t="shared" si="2"/>
        <v>5</v>
      </c>
      <c r="D22" s="50" t="str">
        <f t="shared" si="3"/>
        <v>목</v>
      </c>
      <c r="E22" s="31" t="s">
        <v>240</v>
      </c>
      <c r="F22" s="32">
        <v>360000</v>
      </c>
      <c r="G22" s="32">
        <v>72831635</v>
      </c>
      <c r="H22" s="32">
        <f t="shared" si="0"/>
        <v>7283163.5</v>
      </c>
      <c r="I22" s="32">
        <f t="shared" si="1"/>
        <v>80114798.5</v>
      </c>
    </row>
    <row r="23" spans="2:9">
      <c r="B23" s="30">
        <v>43434</v>
      </c>
      <c r="C23" s="50">
        <f t="shared" si="2"/>
        <v>6</v>
      </c>
      <c r="D23" s="50" t="str">
        <f t="shared" si="3"/>
        <v>금</v>
      </c>
      <c r="E23" s="31" t="s">
        <v>240</v>
      </c>
      <c r="F23" s="32">
        <v>500000</v>
      </c>
      <c r="G23" s="32">
        <v>101181556</v>
      </c>
      <c r="H23" s="32">
        <f t="shared" si="0"/>
        <v>10118155.600000001</v>
      </c>
      <c r="I23" s="32">
        <f t="shared" si="1"/>
        <v>111299711.59999999</v>
      </c>
    </row>
    <row r="24" spans="2:9">
      <c r="B24" s="30">
        <v>43435</v>
      </c>
      <c r="C24" s="50">
        <f t="shared" si="2"/>
        <v>7</v>
      </c>
      <c r="D24" s="50" t="str">
        <f t="shared" si="3"/>
        <v>토</v>
      </c>
      <c r="E24" s="31" t="s">
        <v>237</v>
      </c>
      <c r="F24" s="32">
        <v>42000</v>
      </c>
      <c r="G24" s="32">
        <v>17360700</v>
      </c>
      <c r="H24" s="32">
        <f t="shared" si="0"/>
        <v>1736070</v>
      </c>
      <c r="I24" s="32">
        <f t="shared" si="1"/>
        <v>19096770</v>
      </c>
    </row>
    <row r="25" spans="2:9">
      <c r="B25" s="30">
        <v>43436</v>
      </c>
      <c r="C25" s="50">
        <f t="shared" si="2"/>
        <v>1</v>
      </c>
      <c r="D25" s="50" t="str">
        <f t="shared" si="3"/>
        <v>일</v>
      </c>
      <c r="E25" s="31" t="s">
        <v>246</v>
      </c>
      <c r="F25" s="32">
        <v>3000</v>
      </c>
      <c r="G25" s="32">
        <v>1982349</v>
      </c>
      <c r="H25" s="32">
        <f t="shared" si="0"/>
        <v>198234.90000000002</v>
      </c>
      <c r="I25" s="32">
        <f t="shared" si="1"/>
        <v>2180583.9</v>
      </c>
    </row>
    <row r="26" spans="2:9">
      <c r="B26" s="30">
        <v>43437</v>
      </c>
      <c r="C26" s="50">
        <f t="shared" si="2"/>
        <v>2</v>
      </c>
      <c r="D26" s="50" t="str">
        <f t="shared" si="3"/>
        <v>월</v>
      </c>
      <c r="E26" s="31" t="s">
        <v>233</v>
      </c>
      <c r="F26" s="32">
        <v>90000</v>
      </c>
      <c r="G26" s="32">
        <v>7286472</v>
      </c>
      <c r="H26" s="32">
        <f t="shared" si="0"/>
        <v>728647.20000000007</v>
      </c>
      <c r="I26" s="32">
        <f t="shared" si="1"/>
        <v>8015119.2000000002</v>
      </c>
    </row>
    <row r="27" spans="2:9">
      <c r="B27" s="30">
        <v>43438</v>
      </c>
      <c r="C27" s="50">
        <f t="shared" si="2"/>
        <v>3</v>
      </c>
      <c r="D27" s="50" t="str">
        <f t="shared" si="3"/>
        <v>화</v>
      </c>
      <c r="E27" s="31" t="s">
        <v>240</v>
      </c>
      <c r="F27" s="32">
        <v>115000</v>
      </c>
      <c r="G27" s="32">
        <v>23413149</v>
      </c>
      <c r="H27" s="32">
        <f t="shared" si="0"/>
        <v>2341314.9</v>
      </c>
      <c r="I27" s="32">
        <f t="shared" si="1"/>
        <v>25754463.899999999</v>
      </c>
    </row>
    <row r="28" spans="2:9">
      <c r="B28" s="30">
        <v>43439</v>
      </c>
      <c r="C28" s="50">
        <f t="shared" si="2"/>
        <v>4</v>
      </c>
      <c r="D28" s="50" t="str">
        <f t="shared" si="3"/>
        <v>수</v>
      </c>
      <c r="E28" s="31" t="s">
        <v>244</v>
      </c>
      <c r="F28" s="32">
        <v>4</v>
      </c>
      <c r="G28" s="32">
        <v>400000</v>
      </c>
      <c r="H28" s="32">
        <f t="shared" si="0"/>
        <v>40000</v>
      </c>
      <c r="I28" s="32">
        <f t="shared" si="1"/>
        <v>440000</v>
      </c>
    </row>
    <row r="29" spans="2:9">
      <c r="B29" s="30">
        <v>43440</v>
      </c>
      <c r="C29" s="50">
        <f t="shared" si="2"/>
        <v>5</v>
      </c>
      <c r="D29" s="50" t="str">
        <f t="shared" si="3"/>
        <v>목</v>
      </c>
      <c r="E29" s="31" t="s">
        <v>237</v>
      </c>
      <c r="F29" s="32">
        <v>24000</v>
      </c>
      <c r="G29" s="32">
        <v>9363681</v>
      </c>
      <c r="H29" s="32">
        <f t="shared" si="0"/>
        <v>936368.10000000009</v>
      </c>
      <c r="I29" s="32">
        <f t="shared" si="1"/>
        <v>10300049.1</v>
      </c>
    </row>
    <row r="30" spans="2:9">
      <c r="B30" s="30">
        <v>43441</v>
      </c>
      <c r="C30" s="50">
        <f t="shared" si="2"/>
        <v>6</v>
      </c>
      <c r="D30" s="50" t="str">
        <f t="shared" si="3"/>
        <v>금</v>
      </c>
      <c r="E30" s="31" t="s">
        <v>237</v>
      </c>
      <c r="F30" s="32">
        <v>150000</v>
      </c>
      <c r="G30" s="32">
        <v>59747009</v>
      </c>
      <c r="H30" s="32">
        <f t="shared" si="0"/>
        <v>5974700.9000000004</v>
      </c>
      <c r="I30" s="32">
        <f t="shared" si="1"/>
        <v>65721709.899999999</v>
      </c>
    </row>
    <row r="31" spans="2:9">
      <c r="B31" s="30">
        <v>43442</v>
      </c>
      <c r="C31" s="50">
        <f t="shared" si="2"/>
        <v>7</v>
      </c>
      <c r="D31" s="50" t="str">
        <f t="shared" si="3"/>
        <v>토</v>
      </c>
      <c r="E31" s="31" t="s">
        <v>237</v>
      </c>
      <c r="F31" s="32">
        <v>75000</v>
      </c>
      <c r="G31" s="32">
        <v>30360300</v>
      </c>
      <c r="H31" s="32">
        <f t="shared" si="0"/>
        <v>3036030</v>
      </c>
      <c r="I31" s="32">
        <f t="shared" si="1"/>
        <v>33396330</v>
      </c>
    </row>
    <row r="32" spans="2:9">
      <c r="B32" s="30">
        <v>43443</v>
      </c>
      <c r="C32" s="50">
        <f t="shared" si="2"/>
        <v>1</v>
      </c>
      <c r="D32" s="50" t="str">
        <f t="shared" si="3"/>
        <v>일</v>
      </c>
      <c r="E32" s="31" t="s">
        <v>237</v>
      </c>
      <c r="F32" s="32">
        <v>54000</v>
      </c>
      <c r="G32" s="32">
        <v>23280247</v>
      </c>
      <c r="H32" s="32">
        <f t="shared" si="0"/>
        <v>2328024.7000000002</v>
      </c>
      <c r="I32" s="32">
        <f t="shared" si="1"/>
        <v>25608271.699999999</v>
      </c>
    </row>
    <row r="33" spans="2:9">
      <c r="B33" s="30">
        <v>43444</v>
      </c>
      <c r="C33" s="50">
        <f t="shared" si="2"/>
        <v>2</v>
      </c>
      <c r="D33" s="50" t="str">
        <f t="shared" si="3"/>
        <v>월</v>
      </c>
      <c r="E33" s="31" t="s">
        <v>240</v>
      </c>
      <c r="F33" s="32">
        <v>860000</v>
      </c>
      <c r="G33" s="32">
        <v>174079540</v>
      </c>
      <c r="H33" s="32">
        <f t="shared" si="0"/>
        <v>17407954</v>
      </c>
      <c r="I33" s="32">
        <f t="shared" si="1"/>
        <v>191487494</v>
      </c>
    </row>
    <row r="34" spans="2:9">
      <c r="B34" s="30">
        <v>43445</v>
      </c>
      <c r="C34" s="50">
        <f t="shared" si="2"/>
        <v>3</v>
      </c>
      <c r="D34" s="50" t="str">
        <f t="shared" si="3"/>
        <v>화</v>
      </c>
      <c r="E34" s="31" t="s">
        <v>235</v>
      </c>
      <c r="F34" s="32">
        <v>35000</v>
      </c>
      <c r="G34" s="32">
        <v>7058110</v>
      </c>
      <c r="H34" s="32">
        <f t="shared" si="0"/>
        <v>705811</v>
      </c>
      <c r="I34" s="32">
        <f t="shared" si="1"/>
        <v>7763921</v>
      </c>
    </row>
    <row r="35" spans="2:9">
      <c r="B35" s="30">
        <v>43446</v>
      </c>
      <c r="C35" s="50">
        <f t="shared" si="2"/>
        <v>4</v>
      </c>
      <c r="D35" s="50" t="str">
        <f t="shared" si="3"/>
        <v>수</v>
      </c>
      <c r="E35" s="31" t="s">
        <v>235</v>
      </c>
      <c r="F35" s="32">
        <v>15000</v>
      </c>
      <c r="G35" s="32">
        <v>3053889</v>
      </c>
      <c r="H35" s="32">
        <f t="shared" si="0"/>
        <v>305388.90000000002</v>
      </c>
      <c r="I35" s="32">
        <f t="shared" si="1"/>
        <v>3359277.9</v>
      </c>
    </row>
    <row r="36" spans="2:9">
      <c r="B36" s="30">
        <v>43447</v>
      </c>
      <c r="C36" s="50">
        <f t="shared" si="2"/>
        <v>5</v>
      </c>
      <c r="D36" s="50" t="str">
        <f t="shared" si="3"/>
        <v>목</v>
      </c>
      <c r="E36" s="31" t="s">
        <v>246</v>
      </c>
      <c r="F36" s="32">
        <v>3000</v>
      </c>
      <c r="G36" s="32">
        <v>1894936</v>
      </c>
      <c r="H36" s="32">
        <f t="shared" si="0"/>
        <v>189493.6</v>
      </c>
      <c r="I36" s="32">
        <f t="shared" si="1"/>
        <v>2084429.6</v>
      </c>
    </row>
    <row r="37" spans="2:9">
      <c r="B37" s="30">
        <v>43448</v>
      </c>
      <c r="C37" s="50">
        <f t="shared" si="2"/>
        <v>6</v>
      </c>
      <c r="D37" s="50" t="str">
        <f t="shared" si="3"/>
        <v>금</v>
      </c>
      <c r="E37" s="31" t="s">
        <v>246</v>
      </c>
      <c r="F37" s="32">
        <v>48000</v>
      </c>
      <c r="G37" s="32">
        <v>30318983</v>
      </c>
      <c r="H37" s="32">
        <f t="shared" si="0"/>
        <v>3031898.3000000003</v>
      </c>
      <c r="I37" s="32">
        <f t="shared" si="1"/>
        <v>33350881.300000001</v>
      </c>
    </row>
    <row r="38" spans="2:9">
      <c r="B38" s="30">
        <v>43449</v>
      </c>
      <c r="C38" s="50">
        <f t="shared" si="2"/>
        <v>7</v>
      </c>
      <c r="D38" s="50" t="str">
        <f t="shared" si="3"/>
        <v>토</v>
      </c>
      <c r="E38" s="31" t="s">
        <v>247</v>
      </c>
      <c r="F38" s="32">
        <v>30000</v>
      </c>
      <c r="G38" s="32">
        <v>9210510</v>
      </c>
      <c r="H38" s="32">
        <f t="shared" si="0"/>
        <v>921051</v>
      </c>
      <c r="I38" s="32">
        <f t="shared" si="1"/>
        <v>10131561</v>
      </c>
    </row>
    <row r="39" spans="2:9">
      <c r="B39" s="30">
        <v>43450</v>
      </c>
      <c r="C39" s="50">
        <f t="shared" si="2"/>
        <v>1</v>
      </c>
      <c r="D39" s="50" t="str">
        <f t="shared" si="3"/>
        <v>일</v>
      </c>
      <c r="E39" s="31" t="s">
        <v>246</v>
      </c>
      <c r="F39" s="32">
        <v>6000</v>
      </c>
      <c r="G39" s="32">
        <v>3786543</v>
      </c>
      <c r="H39" s="32">
        <f t="shared" si="0"/>
        <v>378654.30000000005</v>
      </c>
      <c r="I39" s="32">
        <f t="shared" si="1"/>
        <v>4165197.3</v>
      </c>
    </row>
    <row r="40" spans="2:9">
      <c r="B40" s="30">
        <v>43451</v>
      </c>
      <c r="C40" s="50">
        <f t="shared" si="2"/>
        <v>2</v>
      </c>
      <c r="D40" s="50" t="str">
        <f t="shared" si="3"/>
        <v>월</v>
      </c>
      <c r="E40" s="31" t="s">
        <v>248</v>
      </c>
      <c r="F40" s="32">
        <v>600000</v>
      </c>
      <c r="G40" s="32">
        <v>175495019</v>
      </c>
      <c r="H40" s="32">
        <f t="shared" si="0"/>
        <v>17549501.900000002</v>
      </c>
      <c r="I40" s="32">
        <f t="shared" si="1"/>
        <v>193044520.90000001</v>
      </c>
    </row>
    <row r="41" spans="2:9">
      <c r="B41" s="30">
        <v>43452</v>
      </c>
      <c r="C41" s="50">
        <f t="shared" si="2"/>
        <v>3</v>
      </c>
      <c r="D41" s="50" t="str">
        <f t="shared" si="3"/>
        <v>화</v>
      </c>
      <c r="E41" s="31" t="s">
        <v>248</v>
      </c>
      <c r="F41" s="32">
        <v>480000</v>
      </c>
      <c r="G41" s="32">
        <v>140396018</v>
      </c>
      <c r="H41" s="32">
        <f t="shared" si="0"/>
        <v>14039601.800000001</v>
      </c>
      <c r="I41" s="32">
        <f t="shared" si="1"/>
        <v>154435619.80000001</v>
      </c>
    </row>
    <row r="42" spans="2:9">
      <c r="B42" s="30">
        <v>43453</v>
      </c>
      <c r="C42" s="50">
        <f t="shared" si="2"/>
        <v>4</v>
      </c>
      <c r="D42" s="50" t="str">
        <f t="shared" si="3"/>
        <v>수</v>
      </c>
      <c r="E42" s="31" t="s">
        <v>246</v>
      </c>
      <c r="F42" s="32">
        <v>21000</v>
      </c>
      <c r="G42" s="32">
        <v>13444042</v>
      </c>
      <c r="H42" s="32">
        <f t="shared" si="0"/>
        <v>1344404.2000000002</v>
      </c>
      <c r="I42" s="32">
        <f t="shared" si="1"/>
        <v>14788446.199999999</v>
      </c>
    </row>
    <row r="43" spans="2:9">
      <c r="B43" s="30">
        <v>43454</v>
      </c>
      <c r="C43" s="50">
        <f t="shared" si="2"/>
        <v>5</v>
      </c>
      <c r="D43" s="50" t="str">
        <f t="shared" si="3"/>
        <v>목</v>
      </c>
      <c r="E43" s="31" t="s">
        <v>247</v>
      </c>
      <c r="F43" s="32">
        <v>72000</v>
      </c>
      <c r="G43" s="32">
        <v>22822560</v>
      </c>
      <c r="H43" s="32">
        <f t="shared" si="0"/>
        <v>2282256</v>
      </c>
      <c r="I43" s="32">
        <f t="shared" si="1"/>
        <v>25104816</v>
      </c>
    </row>
    <row r="44" spans="2:9">
      <c r="B44" s="30">
        <v>43455</v>
      </c>
      <c r="C44" s="50">
        <f t="shared" si="2"/>
        <v>6</v>
      </c>
      <c r="D44" s="50" t="str">
        <f t="shared" si="3"/>
        <v>금</v>
      </c>
      <c r="E44" s="31" t="s">
        <v>248</v>
      </c>
      <c r="F44" s="32">
        <v>600000</v>
      </c>
      <c r="G44" s="32">
        <v>177869700</v>
      </c>
      <c r="H44" s="32">
        <f t="shared" si="0"/>
        <v>17786970</v>
      </c>
      <c r="I44" s="32">
        <f t="shared" si="1"/>
        <v>195656670</v>
      </c>
    </row>
    <row r="45" spans="2:9">
      <c r="B45" s="30">
        <v>43456</v>
      </c>
      <c r="C45" s="50">
        <f t="shared" si="2"/>
        <v>7</v>
      </c>
      <c r="D45" s="50" t="str">
        <f t="shared" si="3"/>
        <v>토</v>
      </c>
      <c r="E45" s="31" t="s">
        <v>248</v>
      </c>
      <c r="F45" s="32">
        <v>480000</v>
      </c>
      <c r="G45" s="32">
        <v>142295760</v>
      </c>
      <c r="H45" s="32">
        <f t="shared" si="0"/>
        <v>14229576</v>
      </c>
      <c r="I45" s="32">
        <f t="shared" si="1"/>
        <v>156525336</v>
      </c>
    </row>
    <row r="46" spans="2:9">
      <c r="B46" s="30">
        <v>43457</v>
      </c>
      <c r="C46" s="50">
        <f t="shared" si="2"/>
        <v>1</v>
      </c>
      <c r="D46" s="50" t="str">
        <f t="shared" si="3"/>
        <v>일</v>
      </c>
      <c r="E46" s="31" t="s">
        <v>246</v>
      </c>
      <c r="F46" s="32">
        <v>36000</v>
      </c>
      <c r="G46" s="32">
        <v>23364612</v>
      </c>
      <c r="H46" s="32">
        <f t="shared" si="0"/>
        <v>2336461.2000000002</v>
      </c>
      <c r="I46" s="32">
        <f t="shared" si="1"/>
        <v>25701073.199999999</v>
      </c>
    </row>
    <row r="47" spans="2:9">
      <c r="B47" s="30">
        <v>43458</v>
      </c>
      <c r="C47" s="50">
        <f t="shared" si="2"/>
        <v>2</v>
      </c>
      <c r="D47" s="50" t="str">
        <f t="shared" si="3"/>
        <v>월</v>
      </c>
      <c r="E47" s="31" t="s">
        <v>246</v>
      </c>
      <c r="F47" s="32">
        <v>3000</v>
      </c>
      <c r="G47" s="32">
        <v>1947051</v>
      </c>
      <c r="H47" s="32">
        <f t="shared" si="0"/>
        <v>194705.1</v>
      </c>
      <c r="I47" s="32">
        <f t="shared" si="1"/>
        <v>2141756.1</v>
      </c>
    </row>
    <row r="48" spans="2:9">
      <c r="B48" s="30">
        <v>43459</v>
      </c>
      <c r="C48" s="50">
        <f t="shared" si="2"/>
        <v>3</v>
      </c>
      <c r="D48" s="50" t="str">
        <f t="shared" si="3"/>
        <v>화</v>
      </c>
      <c r="E48" s="31" t="s">
        <v>247</v>
      </c>
      <c r="F48" s="32">
        <v>21000</v>
      </c>
      <c r="G48" s="32">
        <v>6695703</v>
      </c>
      <c r="H48" s="32">
        <f t="shared" si="0"/>
        <v>669570.30000000005</v>
      </c>
      <c r="I48" s="32">
        <f t="shared" si="1"/>
        <v>7365273.2999999998</v>
      </c>
    </row>
    <row r="49" spans="2:9">
      <c r="B49" s="30">
        <v>43460</v>
      </c>
      <c r="C49" s="50">
        <f t="shared" si="2"/>
        <v>4</v>
      </c>
      <c r="D49" s="50" t="str">
        <f t="shared" si="3"/>
        <v>수</v>
      </c>
      <c r="E49" s="31" t="s">
        <v>248</v>
      </c>
      <c r="F49" s="32">
        <v>741000</v>
      </c>
      <c r="G49" s="32">
        <v>224804169</v>
      </c>
      <c r="H49" s="32">
        <f t="shared" si="0"/>
        <v>22480416.900000002</v>
      </c>
      <c r="I49" s="32">
        <f t="shared" si="1"/>
        <v>247284585.90000001</v>
      </c>
    </row>
    <row r="50" spans="2:9">
      <c r="B50" s="30">
        <v>43461</v>
      </c>
      <c r="C50" s="50">
        <f t="shared" si="2"/>
        <v>5</v>
      </c>
      <c r="D50" s="50" t="str">
        <f t="shared" si="3"/>
        <v>목</v>
      </c>
      <c r="E50" s="31" t="s">
        <v>248</v>
      </c>
      <c r="F50" s="32">
        <v>657000</v>
      </c>
      <c r="G50" s="32">
        <v>199451223</v>
      </c>
      <c r="H50" s="32">
        <f t="shared" si="0"/>
        <v>19945122.300000001</v>
      </c>
      <c r="I50" s="32">
        <f t="shared" si="1"/>
        <v>219396345.30000001</v>
      </c>
    </row>
    <row r="51" spans="2:9">
      <c r="B51" s="30">
        <v>43462</v>
      </c>
      <c r="C51" s="50">
        <f t="shared" si="2"/>
        <v>6</v>
      </c>
      <c r="D51" s="50" t="str">
        <f t="shared" si="3"/>
        <v>금</v>
      </c>
      <c r="E51" s="31" t="s">
        <v>246</v>
      </c>
      <c r="F51" s="32">
        <v>30000</v>
      </c>
      <c r="G51" s="32">
        <v>19786860</v>
      </c>
      <c r="H51" s="32">
        <f t="shared" si="0"/>
        <v>1978686</v>
      </c>
      <c r="I51" s="32">
        <f t="shared" si="1"/>
        <v>21765546</v>
      </c>
    </row>
    <row r="52" spans="2:9">
      <c r="B52" s="30">
        <v>43463</v>
      </c>
      <c r="C52" s="50">
        <f t="shared" si="2"/>
        <v>7</v>
      </c>
      <c r="D52" s="50" t="str">
        <f t="shared" si="3"/>
        <v>토</v>
      </c>
      <c r="E52" s="31" t="s">
        <v>248</v>
      </c>
      <c r="F52" s="32">
        <v>6000</v>
      </c>
      <c r="G52" s="32">
        <v>3647555</v>
      </c>
      <c r="H52" s="32">
        <f t="shared" si="0"/>
        <v>364755.5</v>
      </c>
      <c r="I52" s="32">
        <f t="shared" si="1"/>
        <v>4012310.5</v>
      </c>
    </row>
    <row r="53" spans="2:9">
      <c r="B53" s="30">
        <v>43464</v>
      </c>
      <c r="C53" s="50">
        <f t="shared" si="2"/>
        <v>1</v>
      </c>
      <c r="D53" s="50" t="str">
        <f t="shared" si="3"/>
        <v>일</v>
      </c>
      <c r="E53" s="31" t="s">
        <v>248</v>
      </c>
      <c r="F53" s="32">
        <v>18000</v>
      </c>
      <c r="G53" s="32">
        <v>9914485</v>
      </c>
      <c r="H53" s="32">
        <f t="shared" si="0"/>
        <v>991448.5</v>
      </c>
      <c r="I53" s="32">
        <f t="shared" si="1"/>
        <v>10905933.5</v>
      </c>
    </row>
    <row r="54" spans="2:9">
      <c r="B54" s="30">
        <v>43465</v>
      </c>
      <c r="C54" s="50">
        <f t="shared" si="2"/>
        <v>2</v>
      </c>
      <c r="D54" s="50" t="str">
        <f t="shared" si="3"/>
        <v>월</v>
      </c>
      <c r="E54" s="31" t="s">
        <v>249</v>
      </c>
      <c r="F54" s="32">
        <v>6000</v>
      </c>
      <c r="G54" s="32">
        <v>4714776</v>
      </c>
      <c r="H54" s="32">
        <f t="shared" si="0"/>
        <v>471477.60000000003</v>
      </c>
      <c r="I54" s="32">
        <f t="shared" si="1"/>
        <v>5186253.5999999996</v>
      </c>
    </row>
    <row r="55" spans="2:9">
      <c r="B55" s="30">
        <v>43466</v>
      </c>
      <c r="C55" s="50">
        <f t="shared" si="2"/>
        <v>3</v>
      </c>
      <c r="D55" s="50" t="str">
        <f t="shared" si="3"/>
        <v>화</v>
      </c>
      <c r="E55" s="31" t="s">
        <v>246</v>
      </c>
      <c r="F55" s="32">
        <v>3000</v>
      </c>
      <c r="G55" s="32">
        <v>1982349</v>
      </c>
      <c r="H55" s="32">
        <f t="shared" si="0"/>
        <v>198234.90000000002</v>
      </c>
      <c r="I55" s="32">
        <f t="shared" si="1"/>
        <v>2180583.9</v>
      </c>
    </row>
    <row r="56" spans="2:9">
      <c r="B56" s="30">
        <v>43467</v>
      </c>
      <c r="C56" s="50">
        <f t="shared" si="2"/>
        <v>4</v>
      </c>
      <c r="D56" s="50" t="str">
        <f t="shared" si="3"/>
        <v>수</v>
      </c>
      <c r="E56" s="31" t="s">
        <v>246</v>
      </c>
      <c r="F56" s="32">
        <v>3000</v>
      </c>
      <c r="G56" s="32">
        <v>1963534</v>
      </c>
      <c r="H56" s="32">
        <f t="shared" si="0"/>
        <v>196353.40000000002</v>
      </c>
      <c r="I56" s="32">
        <f t="shared" si="1"/>
        <v>2159887.4</v>
      </c>
    </row>
    <row r="57" spans="2:9">
      <c r="B57" s="30">
        <v>43468</v>
      </c>
      <c r="C57" s="50">
        <f t="shared" si="2"/>
        <v>5</v>
      </c>
      <c r="D57" s="50" t="str">
        <f t="shared" si="3"/>
        <v>목</v>
      </c>
      <c r="E57" s="31" t="s">
        <v>246</v>
      </c>
      <c r="F57" s="32">
        <v>30000</v>
      </c>
      <c r="G57" s="32">
        <v>19635344</v>
      </c>
      <c r="H57" s="32">
        <f t="shared" si="0"/>
        <v>1963534.4000000001</v>
      </c>
      <c r="I57" s="32">
        <f t="shared" si="1"/>
        <v>21598878.399999999</v>
      </c>
    </row>
    <row r="58" spans="2:9">
      <c r="B58" s="30">
        <v>43469</v>
      </c>
      <c r="C58" s="50">
        <f t="shared" si="2"/>
        <v>6</v>
      </c>
      <c r="D58" s="50" t="str">
        <f t="shared" si="3"/>
        <v>금</v>
      </c>
      <c r="E58" s="31" t="s">
        <v>250</v>
      </c>
      <c r="F58" s="32">
        <v>100000</v>
      </c>
      <c r="G58" s="32">
        <v>5292165</v>
      </c>
      <c r="H58" s="32">
        <f t="shared" si="0"/>
        <v>529216.5</v>
      </c>
      <c r="I58" s="32">
        <f t="shared" si="1"/>
        <v>5821381.5</v>
      </c>
    </row>
    <row r="59" spans="2:9">
      <c r="B59" s="30">
        <v>43470</v>
      </c>
      <c r="C59" s="50">
        <f t="shared" si="2"/>
        <v>7</v>
      </c>
      <c r="D59" s="50" t="str">
        <f t="shared" si="3"/>
        <v>토</v>
      </c>
      <c r="E59" s="31" t="s">
        <v>251</v>
      </c>
      <c r="F59" s="32">
        <v>2900</v>
      </c>
      <c r="G59" s="32">
        <v>874630</v>
      </c>
      <c r="H59" s="32">
        <f t="shared" si="0"/>
        <v>87463</v>
      </c>
      <c r="I59" s="32">
        <f t="shared" si="1"/>
        <v>962093</v>
      </c>
    </row>
    <row r="60" spans="2:9">
      <c r="B60" s="30">
        <v>43471</v>
      </c>
      <c r="C60" s="50">
        <f t="shared" si="2"/>
        <v>1</v>
      </c>
      <c r="D60" s="50" t="str">
        <f t="shared" si="3"/>
        <v>일</v>
      </c>
      <c r="E60" s="31" t="s">
        <v>250</v>
      </c>
      <c r="F60" s="32">
        <v>300000</v>
      </c>
      <c r="G60" s="32">
        <v>19032750</v>
      </c>
      <c r="H60" s="32">
        <f t="shared" si="0"/>
        <v>1903275</v>
      </c>
      <c r="I60" s="32">
        <f t="shared" si="1"/>
        <v>20936025</v>
      </c>
    </row>
    <row r="61" spans="2:9">
      <c r="B61" s="30">
        <v>43472</v>
      </c>
      <c r="C61" s="50">
        <f t="shared" si="2"/>
        <v>2</v>
      </c>
      <c r="D61" s="50" t="str">
        <f t="shared" si="3"/>
        <v>월</v>
      </c>
      <c r="E61" s="31" t="s">
        <v>235</v>
      </c>
      <c r="F61" s="32">
        <v>40000</v>
      </c>
      <c r="G61" s="32">
        <v>7966548</v>
      </c>
      <c r="H61" s="32">
        <f t="shared" si="0"/>
        <v>796654.8</v>
      </c>
      <c r="I61" s="32">
        <f t="shared" si="1"/>
        <v>8763202.8000000007</v>
      </c>
    </row>
    <row r="62" spans="2:9">
      <c r="B62" s="30">
        <v>43473</v>
      </c>
      <c r="C62" s="50">
        <f t="shared" si="2"/>
        <v>3</v>
      </c>
      <c r="D62" s="50" t="str">
        <f t="shared" si="3"/>
        <v>화</v>
      </c>
      <c r="E62" s="31" t="s">
        <v>235</v>
      </c>
      <c r="F62" s="32">
        <v>120000</v>
      </c>
      <c r="G62" s="32">
        <v>23669820</v>
      </c>
      <c r="H62" s="32">
        <f t="shared" si="0"/>
        <v>2366982</v>
      </c>
      <c r="I62" s="32">
        <f t="shared" si="1"/>
        <v>26036802</v>
      </c>
    </row>
    <row r="63" spans="2:9">
      <c r="B63" s="30">
        <v>43474</v>
      </c>
      <c r="C63" s="50">
        <f t="shared" si="2"/>
        <v>4</v>
      </c>
      <c r="D63" s="50" t="str">
        <f t="shared" si="3"/>
        <v>수</v>
      </c>
      <c r="E63" s="31" t="s">
        <v>252</v>
      </c>
      <c r="F63" s="32">
        <v>400000</v>
      </c>
      <c r="G63" s="32">
        <v>60108800</v>
      </c>
      <c r="H63" s="32">
        <f t="shared" si="0"/>
        <v>6010880</v>
      </c>
      <c r="I63" s="32">
        <f t="shared" si="1"/>
        <v>66119680</v>
      </c>
    </row>
    <row r="64" spans="2:9">
      <c r="B64" s="30">
        <v>43475</v>
      </c>
      <c r="C64" s="50">
        <f t="shared" si="2"/>
        <v>5</v>
      </c>
      <c r="D64" s="50" t="str">
        <f t="shared" si="3"/>
        <v>목</v>
      </c>
      <c r="E64" s="31" t="s">
        <v>235</v>
      </c>
      <c r="F64" s="32">
        <v>45000</v>
      </c>
      <c r="G64" s="32">
        <v>8998533</v>
      </c>
      <c r="H64" s="32">
        <f t="shared" si="0"/>
        <v>899853.3</v>
      </c>
      <c r="I64" s="32">
        <f t="shared" si="1"/>
        <v>9898386.3000000007</v>
      </c>
    </row>
    <row r="65" spans="2:9">
      <c r="B65" s="30">
        <v>43476</v>
      </c>
      <c r="C65" s="50">
        <f t="shared" si="2"/>
        <v>6</v>
      </c>
      <c r="D65" s="50" t="str">
        <f t="shared" si="3"/>
        <v>금</v>
      </c>
      <c r="E65" s="31" t="s">
        <v>251</v>
      </c>
      <c r="F65" s="32">
        <v>3000</v>
      </c>
      <c r="G65" s="32">
        <v>936987</v>
      </c>
      <c r="H65" s="32">
        <f t="shared" si="0"/>
        <v>93698.700000000012</v>
      </c>
      <c r="I65" s="32">
        <f t="shared" si="1"/>
        <v>1030685.7</v>
      </c>
    </row>
    <row r="66" spans="2:9">
      <c r="B66" s="30">
        <v>43477</v>
      </c>
      <c r="C66" s="50">
        <f t="shared" si="2"/>
        <v>7</v>
      </c>
      <c r="D66" s="50" t="str">
        <f t="shared" si="3"/>
        <v>토</v>
      </c>
      <c r="E66" s="31" t="s">
        <v>235</v>
      </c>
      <c r="F66" s="32">
        <v>80000</v>
      </c>
      <c r="G66" s="32">
        <v>16257312</v>
      </c>
      <c r="H66" s="32">
        <f t="shared" si="0"/>
        <v>1625731.2000000002</v>
      </c>
      <c r="I66" s="32">
        <f t="shared" si="1"/>
        <v>17883043.199999999</v>
      </c>
    </row>
    <row r="67" spans="2:9">
      <c r="B67" s="30">
        <v>43478</v>
      </c>
      <c r="C67" s="50">
        <f t="shared" si="2"/>
        <v>1</v>
      </c>
      <c r="D67" s="50" t="str">
        <f t="shared" si="3"/>
        <v>일</v>
      </c>
      <c r="E67" s="31" t="s">
        <v>252</v>
      </c>
      <c r="F67" s="32">
        <v>400000</v>
      </c>
      <c r="G67" s="32">
        <v>41769364</v>
      </c>
      <c r="H67" s="32">
        <f t="shared" si="0"/>
        <v>4176936.4000000004</v>
      </c>
      <c r="I67" s="32">
        <f t="shared" si="1"/>
        <v>45946300.399999999</v>
      </c>
    </row>
    <row r="68" spans="2:9">
      <c r="B68" s="30">
        <v>43479</v>
      </c>
      <c r="C68" s="50">
        <f t="shared" si="2"/>
        <v>2</v>
      </c>
      <c r="D68" s="50" t="str">
        <f t="shared" si="3"/>
        <v>월</v>
      </c>
      <c r="E68" s="31" t="s">
        <v>252</v>
      </c>
      <c r="F68" s="32">
        <v>1500000</v>
      </c>
      <c r="G68" s="32">
        <v>156635115</v>
      </c>
      <c r="H68" s="32">
        <f t="shared" si="0"/>
        <v>15663511.5</v>
      </c>
      <c r="I68" s="32">
        <f t="shared" si="1"/>
        <v>172298626.5</v>
      </c>
    </row>
    <row r="69" spans="2:9">
      <c r="B69" s="30">
        <v>43480</v>
      </c>
      <c r="C69" s="50">
        <f t="shared" si="2"/>
        <v>3</v>
      </c>
      <c r="D69" s="50" t="str">
        <f t="shared" si="3"/>
        <v>화</v>
      </c>
      <c r="E69" s="31" t="s">
        <v>253</v>
      </c>
      <c r="F69" s="32">
        <v>200000</v>
      </c>
      <c r="G69" s="32">
        <v>12251694</v>
      </c>
      <c r="H69" s="32">
        <f t="shared" ref="H69:H113" si="4">G69*0.1</f>
        <v>1225169.4000000001</v>
      </c>
      <c r="I69" s="32">
        <f t="shared" ref="I69:I113" si="5">SUM(G69:H69)</f>
        <v>13476863.4</v>
      </c>
    </row>
    <row r="70" spans="2:9">
      <c r="B70" s="30">
        <v>43481</v>
      </c>
      <c r="C70" s="50">
        <f t="shared" ref="C70:C113" si="6">WEEKDAY(B70,1)</f>
        <v>4</v>
      </c>
      <c r="D70" s="50" t="str">
        <f t="shared" ref="D70:D113" si="7">CHOOSE(WEEKDAY(B70,1),"일","월","화","수","목","금","토")</f>
        <v>수</v>
      </c>
      <c r="E70" s="31" t="s">
        <v>235</v>
      </c>
      <c r="F70" s="32">
        <v>90000</v>
      </c>
      <c r="G70" s="32">
        <v>18149427</v>
      </c>
      <c r="H70" s="32">
        <f t="shared" si="4"/>
        <v>1814942.7000000002</v>
      </c>
      <c r="I70" s="32">
        <f t="shared" si="5"/>
        <v>19964369.699999999</v>
      </c>
    </row>
    <row r="71" spans="2:9">
      <c r="B71" s="30">
        <v>43482</v>
      </c>
      <c r="C71" s="50">
        <f t="shared" si="6"/>
        <v>5</v>
      </c>
      <c r="D71" s="50" t="str">
        <f t="shared" si="7"/>
        <v>목</v>
      </c>
      <c r="E71" s="31" t="s">
        <v>253</v>
      </c>
      <c r="F71" s="32">
        <v>1000000</v>
      </c>
      <c r="G71" s="32">
        <v>67864200</v>
      </c>
      <c r="H71" s="32">
        <f t="shared" si="4"/>
        <v>6786420</v>
      </c>
      <c r="I71" s="32">
        <f t="shared" si="5"/>
        <v>74650620</v>
      </c>
    </row>
    <row r="72" spans="2:9">
      <c r="B72" s="30">
        <v>43483</v>
      </c>
      <c r="C72" s="50">
        <f t="shared" si="6"/>
        <v>6</v>
      </c>
      <c r="D72" s="50" t="str">
        <f t="shared" si="7"/>
        <v>금</v>
      </c>
      <c r="E72" s="31" t="s">
        <v>253</v>
      </c>
      <c r="F72" s="32">
        <v>25000</v>
      </c>
      <c r="G72" s="32">
        <v>1433794</v>
      </c>
      <c r="H72" s="32">
        <f t="shared" si="4"/>
        <v>143379.4</v>
      </c>
      <c r="I72" s="32">
        <f t="shared" si="5"/>
        <v>1577173.4</v>
      </c>
    </row>
    <row r="73" spans="2:9">
      <c r="B73" s="30">
        <v>43484</v>
      </c>
      <c r="C73" s="50">
        <f t="shared" si="6"/>
        <v>7</v>
      </c>
      <c r="D73" s="50" t="str">
        <f t="shared" si="7"/>
        <v>토</v>
      </c>
      <c r="E73" s="31" t="s">
        <v>250</v>
      </c>
      <c r="F73" s="32">
        <v>300000</v>
      </c>
      <c r="G73" s="32">
        <v>19644900</v>
      </c>
      <c r="H73" s="32">
        <f t="shared" si="4"/>
        <v>1964490</v>
      </c>
      <c r="I73" s="32">
        <f t="shared" si="5"/>
        <v>21609390</v>
      </c>
    </row>
    <row r="74" spans="2:9">
      <c r="B74" s="30">
        <v>43485</v>
      </c>
      <c r="C74" s="50">
        <f t="shared" si="6"/>
        <v>1</v>
      </c>
      <c r="D74" s="50" t="str">
        <f t="shared" si="7"/>
        <v>일</v>
      </c>
      <c r="E74" s="31" t="s">
        <v>252</v>
      </c>
      <c r="F74" s="32">
        <v>100000</v>
      </c>
      <c r="G74" s="32">
        <v>15239680</v>
      </c>
      <c r="H74" s="32">
        <f t="shared" si="4"/>
        <v>1523968</v>
      </c>
      <c r="I74" s="32">
        <f t="shared" si="5"/>
        <v>16763648</v>
      </c>
    </row>
    <row r="75" spans="2:9">
      <c r="B75" s="30">
        <v>43486</v>
      </c>
      <c r="C75" s="50">
        <f t="shared" si="6"/>
        <v>2</v>
      </c>
      <c r="D75" s="50" t="str">
        <f t="shared" si="7"/>
        <v>월</v>
      </c>
      <c r="E75" s="31" t="s">
        <v>252</v>
      </c>
      <c r="F75" s="32">
        <v>60000</v>
      </c>
      <c r="G75" s="32">
        <v>6262782</v>
      </c>
      <c r="H75" s="32">
        <f t="shared" si="4"/>
        <v>626278.20000000007</v>
      </c>
      <c r="I75" s="32">
        <f t="shared" si="5"/>
        <v>6889060.2000000002</v>
      </c>
    </row>
    <row r="76" spans="2:9">
      <c r="B76" s="30">
        <v>43487</v>
      </c>
      <c r="C76" s="50">
        <f t="shared" si="6"/>
        <v>3</v>
      </c>
      <c r="D76" s="50" t="str">
        <f t="shared" si="7"/>
        <v>화</v>
      </c>
      <c r="E76" s="31" t="s">
        <v>252</v>
      </c>
      <c r="F76" s="32">
        <v>10000</v>
      </c>
      <c r="G76" s="32">
        <v>1044234</v>
      </c>
      <c r="H76" s="32">
        <f t="shared" si="4"/>
        <v>104423.40000000001</v>
      </c>
      <c r="I76" s="32">
        <f t="shared" si="5"/>
        <v>1148657.3999999999</v>
      </c>
    </row>
    <row r="77" spans="2:9">
      <c r="B77" s="30">
        <v>43488</v>
      </c>
      <c r="C77" s="50">
        <f t="shared" si="6"/>
        <v>4</v>
      </c>
      <c r="D77" s="50" t="str">
        <f t="shared" si="7"/>
        <v>수</v>
      </c>
      <c r="E77" s="31" t="s">
        <v>252</v>
      </c>
      <c r="F77" s="32">
        <v>335000</v>
      </c>
      <c r="G77" s="32">
        <v>34981842</v>
      </c>
      <c r="H77" s="32">
        <f t="shared" si="4"/>
        <v>3498184.2</v>
      </c>
      <c r="I77" s="32">
        <f t="shared" si="5"/>
        <v>38480026.200000003</v>
      </c>
    </row>
    <row r="78" spans="2:9">
      <c r="B78" s="30">
        <v>43489</v>
      </c>
      <c r="C78" s="50">
        <f t="shared" si="6"/>
        <v>5</v>
      </c>
      <c r="D78" s="50" t="str">
        <f t="shared" si="7"/>
        <v>목</v>
      </c>
      <c r="E78" s="31" t="s">
        <v>252</v>
      </c>
      <c r="F78" s="32">
        <v>225000</v>
      </c>
      <c r="G78" s="32">
        <v>23495267</v>
      </c>
      <c r="H78" s="32">
        <f t="shared" si="4"/>
        <v>2349526.7000000002</v>
      </c>
      <c r="I78" s="32">
        <f t="shared" si="5"/>
        <v>25844793.699999999</v>
      </c>
    </row>
    <row r="79" spans="2:9">
      <c r="B79" s="30">
        <v>43490</v>
      </c>
      <c r="C79" s="50">
        <f t="shared" si="6"/>
        <v>6</v>
      </c>
      <c r="D79" s="50" t="str">
        <f t="shared" si="7"/>
        <v>금</v>
      </c>
      <c r="E79" s="31" t="s">
        <v>251</v>
      </c>
      <c r="F79" s="32">
        <v>4500</v>
      </c>
      <c r="G79" s="32">
        <v>1411139</v>
      </c>
      <c r="H79" s="32">
        <f t="shared" si="4"/>
        <v>141113.9</v>
      </c>
      <c r="I79" s="32">
        <f t="shared" si="5"/>
        <v>1552252.9</v>
      </c>
    </row>
    <row r="80" spans="2:9">
      <c r="B80" s="30">
        <v>43491</v>
      </c>
      <c r="C80" s="50">
        <f t="shared" si="6"/>
        <v>7</v>
      </c>
      <c r="D80" s="50" t="str">
        <f t="shared" si="7"/>
        <v>토</v>
      </c>
      <c r="E80" s="31" t="s">
        <v>254</v>
      </c>
      <c r="F80" s="32">
        <v>27000</v>
      </c>
      <c r="G80" s="32">
        <v>13981558</v>
      </c>
      <c r="H80" s="32">
        <f t="shared" si="4"/>
        <v>1398155.8</v>
      </c>
      <c r="I80" s="32">
        <f t="shared" si="5"/>
        <v>15379713.800000001</v>
      </c>
    </row>
    <row r="81" spans="2:9">
      <c r="B81" s="30">
        <v>43492</v>
      </c>
      <c r="C81" s="50">
        <f t="shared" si="6"/>
        <v>1</v>
      </c>
      <c r="D81" s="50" t="str">
        <f t="shared" si="7"/>
        <v>일</v>
      </c>
      <c r="E81" s="31" t="s">
        <v>242</v>
      </c>
      <c r="F81" s="32">
        <v>300000</v>
      </c>
      <c r="G81" s="32">
        <v>110964750</v>
      </c>
      <c r="H81" s="32">
        <f t="shared" si="4"/>
        <v>11096475</v>
      </c>
      <c r="I81" s="32">
        <f t="shared" si="5"/>
        <v>122061225</v>
      </c>
    </row>
    <row r="82" spans="2:9">
      <c r="B82" s="30">
        <v>43493</v>
      </c>
      <c r="C82" s="50">
        <f t="shared" si="6"/>
        <v>2</v>
      </c>
      <c r="D82" s="50" t="str">
        <f t="shared" si="7"/>
        <v>월</v>
      </c>
      <c r="E82" s="31" t="s">
        <v>254</v>
      </c>
      <c r="F82" s="32">
        <v>24000</v>
      </c>
      <c r="G82" s="32">
        <v>12596219</v>
      </c>
      <c r="H82" s="32">
        <f t="shared" si="4"/>
        <v>1259621.9000000001</v>
      </c>
      <c r="I82" s="32">
        <f t="shared" si="5"/>
        <v>13855840.9</v>
      </c>
    </row>
    <row r="83" spans="2:9">
      <c r="B83" s="30">
        <v>43494</v>
      </c>
      <c r="C83" s="50">
        <f t="shared" si="6"/>
        <v>3</v>
      </c>
      <c r="D83" s="50" t="str">
        <f t="shared" si="7"/>
        <v>화</v>
      </c>
      <c r="E83" s="31" t="s">
        <v>242</v>
      </c>
      <c r="F83" s="32">
        <v>15000</v>
      </c>
      <c r="G83" s="32">
        <v>5723250</v>
      </c>
      <c r="H83" s="32">
        <f t="shared" si="4"/>
        <v>572325</v>
      </c>
      <c r="I83" s="32">
        <f t="shared" si="5"/>
        <v>6295575</v>
      </c>
    </row>
    <row r="84" spans="2:9">
      <c r="B84" s="30">
        <v>43495</v>
      </c>
      <c r="C84" s="50">
        <f t="shared" si="6"/>
        <v>4</v>
      </c>
      <c r="D84" s="50" t="str">
        <f t="shared" si="7"/>
        <v>수</v>
      </c>
      <c r="E84" s="31" t="s">
        <v>255</v>
      </c>
      <c r="F84" s="32">
        <v>3000</v>
      </c>
      <c r="G84" s="32">
        <v>3143070</v>
      </c>
      <c r="H84" s="32">
        <f t="shared" si="4"/>
        <v>314307</v>
      </c>
      <c r="I84" s="32">
        <f t="shared" si="5"/>
        <v>3457377</v>
      </c>
    </row>
    <row r="85" spans="2:9">
      <c r="B85" s="30">
        <v>43496</v>
      </c>
      <c r="C85" s="50">
        <f t="shared" si="6"/>
        <v>5</v>
      </c>
      <c r="D85" s="50" t="str">
        <f t="shared" si="7"/>
        <v>목</v>
      </c>
      <c r="E85" s="31" t="s">
        <v>242</v>
      </c>
      <c r="F85" s="32">
        <v>150000</v>
      </c>
      <c r="G85" s="32">
        <v>56233125</v>
      </c>
      <c r="H85" s="32">
        <f t="shared" si="4"/>
        <v>5623312.5</v>
      </c>
      <c r="I85" s="32">
        <f t="shared" si="5"/>
        <v>61856437.5</v>
      </c>
    </row>
    <row r="86" spans="2:9">
      <c r="B86" s="30">
        <v>43497</v>
      </c>
      <c r="C86" s="50">
        <f t="shared" si="6"/>
        <v>6</v>
      </c>
      <c r="D86" s="50" t="str">
        <f t="shared" si="7"/>
        <v>금</v>
      </c>
      <c r="E86" s="31" t="s">
        <v>254</v>
      </c>
      <c r="F86" s="32">
        <v>30000</v>
      </c>
      <c r="G86" s="32">
        <v>15962310</v>
      </c>
      <c r="H86" s="32">
        <f t="shared" si="4"/>
        <v>1596231</v>
      </c>
      <c r="I86" s="32">
        <f t="shared" si="5"/>
        <v>17558541</v>
      </c>
    </row>
    <row r="87" spans="2:9">
      <c r="B87" s="30">
        <v>43498</v>
      </c>
      <c r="C87" s="50">
        <f t="shared" si="6"/>
        <v>7</v>
      </c>
      <c r="D87" s="50" t="str">
        <f t="shared" si="7"/>
        <v>토</v>
      </c>
      <c r="E87" s="31" t="s">
        <v>254</v>
      </c>
      <c r="F87" s="32">
        <v>3000</v>
      </c>
      <c r="G87" s="32">
        <v>1596231</v>
      </c>
      <c r="H87" s="32">
        <f t="shared" si="4"/>
        <v>159623.1</v>
      </c>
      <c r="I87" s="32">
        <f t="shared" si="5"/>
        <v>1755854.1</v>
      </c>
    </row>
    <row r="88" spans="2:9">
      <c r="B88" s="30">
        <v>43499</v>
      </c>
      <c r="C88" s="50">
        <f t="shared" si="6"/>
        <v>1</v>
      </c>
      <c r="D88" s="50" t="str">
        <f t="shared" si="7"/>
        <v>일</v>
      </c>
      <c r="E88" s="31" t="s">
        <v>255</v>
      </c>
      <c r="F88" s="32">
        <v>3000</v>
      </c>
      <c r="G88" s="32">
        <v>2639925</v>
      </c>
      <c r="H88" s="32">
        <f t="shared" si="4"/>
        <v>263992.5</v>
      </c>
      <c r="I88" s="32">
        <f t="shared" si="5"/>
        <v>2903917.5</v>
      </c>
    </row>
    <row r="89" spans="2:9">
      <c r="B89" s="30">
        <v>43500</v>
      </c>
      <c r="C89" s="50">
        <f t="shared" si="6"/>
        <v>2</v>
      </c>
      <c r="D89" s="50" t="str">
        <f t="shared" si="7"/>
        <v>월</v>
      </c>
      <c r="E89" s="31" t="s">
        <v>242</v>
      </c>
      <c r="F89" s="32">
        <v>15000</v>
      </c>
      <c r="G89" s="32">
        <v>5756887</v>
      </c>
      <c r="H89" s="32">
        <f t="shared" si="4"/>
        <v>575688.70000000007</v>
      </c>
      <c r="I89" s="32">
        <f t="shared" si="5"/>
        <v>6332575.7000000002</v>
      </c>
    </row>
    <row r="90" spans="2:9">
      <c r="B90" s="30">
        <v>43501</v>
      </c>
      <c r="C90" s="50">
        <f t="shared" si="6"/>
        <v>3</v>
      </c>
      <c r="D90" s="50" t="str">
        <f t="shared" si="7"/>
        <v>화</v>
      </c>
      <c r="E90" s="31" t="s">
        <v>242</v>
      </c>
      <c r="F90" s="32">
        <v>540000</v>
      </c>
      <c r="G90" s="32">
        <v>206939854</v>
      </c>
      <c r="H90" s="32">
        <f t="shared" si="4"/>
        <v>20693985.400000002</v>
      </c>
      <c r="I90" s="32">
        <f t="shared" si="5"/>
        <v>227633839.40000001</v>
      </c>
    </row>
    <row r="91" spans="2:9">
      <c r="B91" s="30">
        <v>43502</v>
      </c>
      <c r="C91" s="50">
        <f t="shared" si="6"/>
        <v>4</v>
      </c>
      <c r="D91" s="50" t="str">
        <f t="shared" si="7"/>
        <v>수</v>
      </c>
      <c r="E91" s="31" t="s">
        <v>254</v>
      </c>
      <c r="F91" s="32">
        <v>51000</v>
      </c>
      <c r="G91" s="32">
        <v>27576822</v>
      </c>
      <c r="H91" s="32">
        <f t="shared" si="4"/>
        <v>2757682.2</v>
      </c>
      <c r="I91" s="32">
        <f t="shared" si="5"/>
        <v>30334504.199999999</v>
      </c>
    </row>
    <row r="92" spans="2:9">
      <c r="B92" s="30">
        <v>43503</v>
      </c>
      <c r="C92" s="50">
        <f t="shared" si="6"/>
        <v>5</v>
      </c>
      <c r="D92" s="50" t="str">
        <f t="shared" si="7"/>
        <v>목</v>
      </c>
      <c r="E92" s="31" t="s">
        <v>254</v>
      </c>
      <c r="F92" s="32">
        <v>3000</v>
      </c>
      <c r="G92" s="32">
        <v>1614931</v>
      </c>
      <c r="H92" s="32">
        <f t="shared" si="4"/>
        <v>161493.1</v>
      </c>
      <c r="I92" s="32">
        <f t="shared" si="5"/>
        <v>1776424.1</v>
      </c>
    </row>
    <row r="93" spans="2:9">
      <c r="B93" s="30">
        <v>43504</v>
      </c>
      <c r="C93" s="50">
        <f t="shared" si="6"/>
        <v>6</v>
      </c>
      <c r="D93" s="50" t="str">
        <f t="shared" si="7"/>
        <v>금</v>
      </c>
      <c r="E93" s="31" t="s">
        <v>254</v>
      </c>
      <c r="F93" s="32">
        <v>36000</v>
      </c>
      <c r="G93" s="32">
        <v>19316933</v>
      </c>
      <c r="H93" s="32">
        <f t="shared" si="4"/>
        <v>1931693.3</v>
      </c>
      <c r="I93" s="32">
        <f t="shared" si="5"/>
        <v>21248626.300000001</v>
      </c>
    </row>
    <row r="94" spans="2:9">
      <c r="B94" s="30">
        <v>43505</v>
      </c>
      <c r="C94" s="50">
        <f t="shared" si="6"/>
        <v>7</v>
      </c>
      <c r="D94" s="50" t="str">
        <f t="shared" si="7"/>
        <v>토</v>
      </c>
      <c r="E94" s="31" t="s">
        <v>254</v>
      </c>
      <c r="F94" s="32">
        <v>3000</v>
      </c>
      <c r="G94" s="32">
        <v>2521821</v>
      </c>
      <c r="H94" s="32">
        <f t="shared" si="4"/>
        <v>252182.1</v>
      </c>
      <c r="I94" s="32">
        <f t="shared" si="5"/>
        <v>2774003.1</v>
      </c>
    </row>
    <row r="95" spans="2:9">
      <c r="B95" s="30">
        <v>43506</v>
      </c>
      <c r="C95" s="50">
        <f t="shared" si="6"/>
        <v>1</v>
      </c>
      <c r="D95" s="50" t="str">
        <f t="shared" si="7"/>
        <v>일</v>
      </c>
      <c r="E95" s="31" t="s">
        <v>242</v>
      </c>
      <c r="F95" s="32">
        <v>51000</v>
      </c>
      <c r="G95" s="32">
        <v>18077998</v>
      </c>
      <c r="H95" s="32">
        <f t="shared" si="4"/>
        <v>1807799.8</v>
      </c>
      <c r="I95" s="32">
        <f t="shared" si="5"/>
        <v>19885797.800000001</v>
      </c>
    </row>
    <row r="96" spans="2:9">
      <c r="B96" s="30">
        <v>43507</v>
      </c>
      <c r="C96" s="50">
        <f t="shared" si="6"/>
        <v>2</v>
      </c>
      <c r="D96" s="50" t="str">
        <f t="shared" si="7"/>
        <v>월</v>
      </c>
      <c r="E96" s="31" t="s">
        <v>242</v>
      </c>
      <c r="F96" s="32">
        <v>2000</v>
      </c>
      <c r="G96" s="32">
        <v>802464</v>
      </c>
      <c r="H96" s="32">
        <f t="shared" si="4"/>
        <v>80246.400000000009</v>
      </c>
      <c r="I96" s="32">
        <f t="shared" si="5"/>
        <v>882710.4</v>
      </c>
    </row>
    <row r="97" spans="2:9">
      <c r="B97" s="30">
        <v>43508</v>
      </c>
      <c r="C97" s="50">
        <f t="shared" si="6"/>
        <v>3</v>
      </c>
      <c r="D97" s="50" t="str">
        <f t="shared" si="7"/>
        <v>화</v>
      </c>
      <c r="E97" s="31" t="s">
        <v>254</v>
      </c>
      <c r="F97" s="32">
        <v>3000</v>
      </c>
      <c r="G97" s="32">
        <v>2478621</v>
      </c>
      <c r="H97" s="32">
        <f t="shared" si="4"/>
        <v>247862.1</v>
      </c>
      <c r="I97" s="32">
        <f t="shared" si="5"/>
        <v>2726483.1</v>
      </c>
    </row>
    <row r="98" spans="2:9">
      <c r="B98" s="30">
        <v>43509</v>
      </c>
      <c r="C98" s="50">
        <f t="shared" si="6"/>
        <v>4</v>
      </c>
      <c r="D98" s="50" t="str">
        <f t="shared" si="7"/>
        <v>수</v>
      </c>
      <c r="E98" s="31" t="s">
        <v>255</v>
      </c>
      <c r="F98" s="32">
        <v>48000</v>
      </c>
      <c r="G98" s="32">
        <v>40971602</v>
      </c>
      <c r="H98" s="32">
        <f t="shared" si="4"/>
        <v>4097160.2</v>
      </c>
      <c r="I98" s="32">
        <f t="shared" si="5"/>
        <v>45068762.200000003</v>
      </c>
    </row>
    <row r="99" spans="2:9">
      <c r="B99" s="30">
        <v>43510</v>
      </c>
      <c r="C99" s="50">
        <f t="shared" si="6"/>
        <v>5</v>
      </c>
      <c r="D99" s="50" t="str">
        <f t="shared" si="7"/>
        <v>목</v>
      </c>
      <c r="E99" s="31" t="s">
        <v>256</v>
      </c>
      <c r="F99" s="32">
        <v>48000</v>
      </c>
      <c r="G99" s="32">
        <v>19649088</v>
      </c>
      <c r="H99" s="32">
        <f t="shared" si="4"/>
        <v>1964908.8</v>
      </c>
      <c r="I99" s="32">
        <f t="shared" si="5"/>
        <v>21613996.800000001</v>
      </c>
    </row>
    <row r="100" spans="2:9">
      <c r="B100" s="30">
        <v>43511</v>
      </c>
      <c r="C100" s="50">
        <f t="shared" si="6"/>
        <v>6</v>
      </c>
      <c r="D100" s="50" t="str">
        <f t="shared" si="7"/>
        <v>금</v>
      </c>
      <c r="E100" s="31" t="s">
        <v>255</v>
      </c>
      <c r="F100" s="32">
        <v>39000</v>
      </c>
      <c r="G100" s="32">
        <v>33739876</v>
      </c>
      <c r="H100" s="32">
        <f t="shared" si="4"/>
        <v>3373987.6</v>
      </c>
      <c r="I100" s="32">
        <f t="shared" si="5"/>
        <v>37113863.600000001</v>
      </c>
    </row>
    <row r="101" spans="2:9">
      <c r="B101" s="30">
        <v>43512</v>
      </c>
      <c r="C101" s="50">
        <f t="shared" si="6"/>
        <v>7</v>
      </c>
      <c r="D101" s="50" t="str">
        <f t="shared" si="7"/>
        <v>토</v>
      </c>
      <c r="E101" s="31" t="s">
        <v>255</v>
      </c>
      <c r="F101" s="32">
        <v>3000</v>
      </c>
      <c r="G101" s="32">
        <v>2595375</v>
      </c>
      <c r="H101" s="32">
        <f t="shared" si="4"/>
        <v>259537.5</v>
      </c>
      <c r="I101" s="32">
        <f t="shared" si="5"/>
        <v>2854912.5</v>
      </c>
    </row>
    <row r="102" spans="2:9">
      <c r="B102" s="30">
        <v>43513</v>
      </c>
      <c r="C102" s="50">
        <f t="shared" si="6"/>
        <v>1</v>
      </c>
      <c r="D102" s="50" t="str">
        <f t="shared" si="7"/>
        <v>일</v>
      </c>
      <c r="E102" s="31" t="s">
        <v>256</v>
      </c>
      <c r="F102" s="32">
        <v>80000</v>
      </c>
      <c r="G102" s="32">
        <v>33220800</v>
      </c>
      <c r="H102" s="32">
        <f t="shared" si="4"/>
        <v>3322080</v>
      </c>
      <c r="I102" s="32">
        <f t="shared" si="5"/>
        <v>36542880</v>
      </c>
    </row>
    <row r="103" spans="2:9">
      <c r="B103" s="30">
        <v>43514</v>
      </c>
      <c r="C103" s="50">
        <f t="shared" si="6"/>
        <v>2</v>
      </c>
      <c r="D103" s="50" t="str">
        <f t="shared" si="7"/>
        <v>월</v>
      </c>
      <c r="E103" s="31" t="s">
        <v>255</v>
      </c>
      <c r="F103" s="32">
        <v>12000</v>
      </c>
      <c r="G103" s="32">
        <v>10381500</v>
      </c>
      <c r="H103" s="32">
        <f t="shared" si="4"/>
        <v>1038150</v>
      </c>
      <c r="I103" s="32">
        <f t="shared" si="5"/>
        <v>11419650</v>
      </c>
    </row>
    <row r="104" spans="2:9">
      <c r="B104" s="30">
        <v>43515</v>
      </c>
      <c r="C104" s="50">
        <f t="shared" si="6"/>
        <v>3</v>
      </c>
      <c r="D104" s="50" t="str">
        <f t="shared" si="7"/>
        <v>화</v>
      </c>
      <c r="E104" s="31" t="s">
        <v>255</v>
      </c>
      <c r="F104" s="32">
        <v>57000</v>
      </c>
      <c r="G104" s="32">
        <v>49991850</v>
      </c>
      <c r="H104" s="32">
        <f t="shared" si="4"/>
        <v>4999185</v>
      </c>
      <c r="I104" s="32">
        <f t="shared" si="5"/>
        <v>54991035</v>
      </c>
    </row>
    <row r="105" spans="2:9">
      <c r="B105" s="30">
        <v>43516</v>
      </c>
      <c r="C105" s="50">
        <f t="shared" si="6"/>
        <v>4</v>
      </c>
      <c r="D105" s="50" t="str">
        <f t="shared" si="7"/>
        <v>수</v>
      </c>
      <c r="E105" s="31" t="s">
        <v>256</v>
      </c>
      <c r="F105" s="32">
        <v>52000</v>
      </c>
      <c r="G105" s="32">
        <v>21891168</v>
      </c>
      <c r="H105" s="32">
        <f t="shared" si="4"/>
        <v>2189116.8000000003</v>
      </c>
      <c r="I105" s="32">
        <f t="shared" si="5"/>
        <v>24080284.800000001</v>
      </c>
    </row>
    <row r="106" spans="2:9">
      <c r="B106" s="30">
        <v>43517</v>
      </c>
      <c r="C106" s="50">
        <f t="shared" si="6"/>
        <v>5</v>
      </c>
      <c r="D106" s="50" t="str">
        <f t="shared" si="7"/>
        <v>목</v>
      </c>
      <c r="E106" s="31" t="s">
        <v>255</v>
      </c>
      <c r="F106" s="32">
        <v>54000</v>
      </c>
      <c r="G106" s="32">
        <v>48130200</v>
      </c>
      <c r="H106" s="32">
        <f t="shared" si="4"/>
        <v>4813020</v>
      </c>
      <c r="I106" s="32">
        <f t="shared" si="5"/>
        <v>52943220</v>
      </c>
    </row>
    <row r="107" spans="2:9">
      <c r="B107" s="30">
        <v>43518</v>
      </c>
      <c r="C107" s="50">
        <f t="shared" si="6"/>
        <v>6</v>
      </c>
      <c r="D107" s="50" t="str">
        <f t="shared" si="7"/>
        <v>금</v>
      </c>
      <c r="E107" s="31" t="s">
        <v>255</v>
      </c>
      <c r="F107" s="32">
        <v>3000</v>
      </c>
      <c r="G107" s="32">
        <v>2661977</v>
      </c>
      <c r="H107" s="32">
        <f t="shared" si="4"/>
        <v>266197.7</v>
      </c>
      <c r="I107" s="32">
        <f t="shared" si="5"/>
        <v>2928174.7</v>
      </c>
    </row>
    <row r="108" spans="2:9">
      <c r="B108" s="30">
        <v>43519</v>
      </c>
      <c r="C108" s="50">
        <f t="shared" si="6"/>
        <v>7</v>
      </c>
      <c r="D108" s="50" t="str">
        <f t="shared" si="7"/>
        <v>토</v>
      </c>
      <c r="E108" s="31" t="s">
        <v>255</v>
      </c>
      <c r="F108" s="32">
        <v>12000</v>
      </c>
      <c r="G108" s="32">
        <v>10689750</v>
      </c>
      <c r="H108" s="32">
        <f t="shared" si="4"/>
        <v>1068975</v>
      </c>
      <c r="I108" s="32">
        <f t="shared" si="5"/>
        <v>11758725</v>
      </c>
    </row>
    <row r="109" spans="2:9">
      <c r="B109" s="30">
        <v>43520</v>
      </c>
      <c r="C109" s="50">
        <f t="shared" si="6"/>
        <v>1</v>
      </c>
      <c r="D109" s="50" t="str">
        <f t="shared" si="7"/>
        <v>일</v>
      </c>
      <c r="E109" s="31" t="s">
        <v>255</v>
      </c>
      <c r="F109" s="32">
        <v>3000</v>
      </c>
      <c r="G109" s="32">
        <v>2661975</v>
      </c>
      <c r="H109" s="32">
        <f t="shared" si="4"/>
        <v>266197.5</v>
      </c>
      <c r="I109" s="32">
        <f t="shared" si="5"/>
        <v>2928172.5</v>
      </c>
    </row>
    <row r="110" spans="2:9">
      <c r="B110" s="30">
        <v>43521</v>
      </c>
      <c r="C110" s="50">
        <f t="shared" si="6"/>
        <v>2</v>
      </c>
      <c r="D110" s="50" t="str">
        <f t="shared" si="7"/>
        <v>월</v>
      </c>
      <c r="E110" s="31" t="s">
        <v>257</v>
      </c>
      <c r="F110" s="32">
        <v>300</v>
      </c>
      <c r="G110" s="32">
        <v>338515</v>
      </c>
      <c r="H110" s="32">
        <f t="shared" si="4"/>
        <v>33851.5</v>
      </c>
      <c r="I110" s="32">
        <f t="shared" si="5"/>
        <v>372366.5</v>
      </c>
    </row>
    <row r="111" spans="2:9">
      <c r="B111" s="30">
        <v>43522</v>
      </c>
      <c r="C111" s="50">
        <f t="shared" si="6"/>
        <v>3</v>
      </c>
      <c r="D111" s="50" t="str">
        <f t="shared" si="7"/>
        <v>화</v>
      </c>
      <c r="E111" s="31" t="s">
        <v>256</v>
      </c>
      <c r="F111" s="32">
        <v>68000</v>
      </c>
      <c r="G111" s="32">
        <v>26702410</v>
      </c>
      <c r="H111" s="32">
        <f t="shared" si="4"/>
        <v>2670241</v>
      </c>
      <c r="I111" s="32">
        <f t="shared" si="5"/>
        <v>29372651</v>
      </c>
    </row>
    <row r="112" spans="2:9">
      <c r="B112" s="30">
        <v>43523</v>
      </c>
      <c r="C112" s="50">
        <f t="shared" si="6"/>
        <v>4</v>
      </c>
      <c r="D112" s="50" t="str">
        <f t="shared" si="7"/>
        <v>수</v>
      </c>
      <c r="E112" s="31" t="s">
        <v>255</v>
      </c>
      <c r="F112" s="32">
        <v>21000</v>
      </c>
      <c r="G112" s="32">
        <v>18573977</v>
      </c>
      <c r="H112" s="32">
        <f t="shared" si="4"/>
        <v>1857397.7000000002</v>
      </c>
      <c r="I112" s="32">
        <f t="shared" si="5"/>
        <v>20431374.699999999</v>
      </c>
    </row>
    <row r="113" spans="2:9">
      <c r="B113" s="30">
        <v>43524</v>
      </c>
      <c r="C113" s="50">
        <f t="shared" si="6"/>
        <v>5</v>
      </c>
      <c r="D113" s="50" t="str">
        <f t="shared" si="7"/>
        <v>목</v>
      </c>
      <c r="E113" s="31" t="s">
        <v>256</v>
      </c>
      <c r="F113" s="32">
        <v>24000</v>
      </c>
      <c r="G113" s="32">
        <v>10189152</v>
      </c>
      <c r="H113" s="32">
        <f t="shared" si="4"/>
        <v>1018915.2000000001</v>
      </c>
      <c r="I113" s="32">
        <f t="shared" si="5"/>
        <v>11208067.199999999</v>
      </c>
    </row>
  </sheetData>
  <mergeCells count="1">
    <mergeCell ref="K3:L3"/>
  </mergeCells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D28"/>
  <sheetViews>
    <sheetView tabSelected="1" workbookViewId="0">
      <selection activeCell="D8" sqref="D8:D9"/>
    </sheetView>
  </sheetViews>
  <sheetFormatPr defaultColWidth="8" defaultRowHeight="16.5"/>
  <cols>
    <col min="1" max="1" width="14" style="11" customWidth="1"/>
    <col min="2" max="2" width="20.25" style="11" bestFit="1" customWidth="1"/>
    <col min="3" max="3" width="28.625" style="12" bestFit="1" customWidth="1"/>
    <col min="4" max="4" width="10.375" style="12" customWidth="1"/>
    <col min="5" max="16384" width="8" style="8"/>
  </cols>
  <sheetData>
    <row r="1" spans="1:4" ht="35.25" customHeight="1">
      <c r="A1" s="6"/>
      <c r="B1" s="6"/>
      <c r="C1" s="7"/>
      <c r="D1" s="7"/>
    </row>
    <row r="3" spans="1:4">
      <c r="A3" s="9" t="s">
        <v>220</v>
      </c>
      <c r="B3" s="9" t="s">
        <v>221</v>
      </c>
      <c r="C3" s="10" t="s">
        <v>60</v>
      </c>
      <c r="D3" s="10" t="s">
        <v>209</v>
      </c>
    </row>
    <row r="4" spans="1:4">
      <c r="A4" s="13">
        <v>43405</v>
      </c>
      <c r="B4" s="14">
        <v>43405</v>
      </c>
      <c r="C4" s="12" t="s">
        <v>61</v>
      </c>
      <c r="D4" s="12" t="str">
        <f>RIGHT(C4,LEN(C4)-FIND(" ",C4,1))</f>
        <v>서산점</v>
      </c>
    </row>
    <row r="5" spans="1:4">
      <c r="A5" s="13">
        <v>43406</v>
      </c>
      <c r="B5" s="14" t="str">
        <f>TEXT(A5,"yy년 mm월 d일")</f>
        <v>18년 11월 2일</v>
      </c>
      <c r="C5" s="12" t="s">
        <v>210</v>
      </c>
      <c r="D5" s="12" t="str">
        <f t="shared" ref="D5:D28" si="0">RIGHT(C5,LEN(C5)-FIND(" ",C5,1))</f>
        <v>영등포점</v>
      </c>
    </row>
    <row r="6" spans="1:4">
      <c r="A6" s="13">
        <v>43407</v>
      </c>
      <c r="B6" s="14" t="str">
        <f t="shared" ref="B6:B28" si="1">TEXT(A6,"yy년 mm월 d일")</f>
        <v>18년 11월 3일</v>
      </c>
      <c r="C6" s="12" t="s">
        <v>211</v>
      </c>
      <c r="D6" s="12" t="str">
        <f t="shared" si="0"/>
        <v>서울역점</v>
      </c>
    </row>
    <row r="7" spans="1:4">
      <c r="A7" s="13">
        <v>43408</v>
      </c>
      <c r="B7" s="14" t="str">
        <f t="shared" si="1"/>
        <v>18년 11월 4일</v>
      </c>
      <c r="C7" s="12" t="s">
        <v>62</v>
      </c>
      <c r="D7" s="12" t="str">
        <f t="shared" si="0"/>
        <v>금천점</v>
      </c>
    </row>
    <row r="8" spans="1:4">
      <c r="A8" s="13">
        <v>43409</v>
      </c>
      <c r="B8" s="14" t="str">
        <f t="shared" si="1"/>
        <v>18년 11월 5일</v>
      </c>
      <c r="C8" s="12" t="s">
        <v>63</v>
      </c>
      <c r="D8" s="12" t="str">
        <f t="shared" si="0"/>
        <v>도봉점</v>
      </c>
    </row>
    <row r="9" spans="1:4">
      <c r="A9" s="13">
        <v>43410</v>
      </c>
      <c r="B9" s="14" t="str">
        <f t="shared" si="1"/>
        <v>18년 11월 6일</v>
      </c>
      <c r="C9" s="12" t="s">
        <v>64</v>
      </c>
      <c r="D9" s="12" t="str">
        <f t="shared" si="0"/>
        <v>연수점</v>
      </c>
    </row>
    <row r="10" spans="1:4">
      <c r="A10" s="13">
        <v>43411</v>
      </c>
      <c r="B10" s="14" t="str">
        <f t="shared" si="1"/>
        <v>18년 11월 7일</v>
      </c>
      <c r="C10" s="12" t="s">
        <v>65</v>
      </c>
      <c r="D10" s="12" t="str">
        <f t="shared" si="0"/>
        <v>주엽점</v>
      </c>
    </row>
    <row r="11" spans="1:4">
      <c r="A11" s="13">
        <v>43412</v>
      </c>
      <c r="B11" s="14" t="str">
        <f t="shared" si="1"/>
        <v>18년 11월 8일</v>
      </c>
      <c r="C11" s="12" t="s">
        <v>66</v>
      </c>
      <c r="D11" s="12" t="str">
        <f t="shared" si="0"/>
        <v>오산점</v>
      </c>
    </row>
    <row r="12" spans="1:4">
      <c r="A12" s="13">
        <v>43413</v>
      </c>
      <c r="B12" s="14" t="str">
        <f t="shared" si="1"/>
        <v>18년 11월 9일</v>
      </c>
      <c r="C12" s="12" t="s">
        <v>67</v>
      </c>
      <c r="D12" s="12" t="str">
        <f t="shared" si="0"/>
        <v>부평점</v>
      </c>
    </row>
    <row r="13" spans="1:4">
      <c r="A13" s="13">
        <v>43414</v>
      </c>
      <c r="B13" s="14" t="str">
        <f t="shared" si="1"/>
        <v>18년 11월 10일</v>
      </c>
      <c r="C13" s="12" t="s">
        <v>68</v>
      </c>
      <c r="D13" s="12" t="str">
        <f t="shared" si="0"/>
        <v>구리점</v>
      </c>
    </row>
    <row r="14" spans="1:4">
      <c r="A14" s="13">
        <v>43415</v>
      </c>
      <c r="B14" s="14" t="str">
        <f t="shared" si="1"/>
        <v>18년 11월 11일</v>
      </c>
      <c r="C14" s="12" t="s">
        <v>69</v>
      </c>
      <c r="D14" s="12" t="str">
        <f t="shared" si="0"/>
        <v>의왕점</v>
      </c>
    </row>
    <row r="15" spans="1:4">
      <c r="A15" s="13">
        <v>43416</v>
      </c>
      <c r="B15" s="14" t="str">
        <f t="shared" si="1"/>
        <v>18년 11월 12일</v>
      </c>
      <c r="C15" s="12" t="s">
        <v>212</v>
      </c>
      <c r="D15" s="12" t="str">
        <f t="shared" si="0"/>
        <v>의정부점</v>
      </c>
    </row>
    <row r="16" spans="1:4">
      <c r="A16" s="13">
        <v>43417</v>
      </c>
      <c r="B16" s="14" t="str">
        <f t="shared" si="1"/>
        <v>18년 11월 13일</v>
      </c>
      <c r="C16" s="12" t="s">
        <v>70</v>
      </c>
      <c r="D16" s="12" t="str">
        <f t="shared" si="0"/>
        <v>청주점</v>
      </c>
    </row>
    <row r="17" spans="1:4">
      <c r="A17" s="13">
        <v>43418</v>
      </c>
      <c r="B17" s="14" t="str">
        <f t="shared" si="1"/>
        <v>18년 11월 14일</v>
      </c>
      <c r="C17" s="12" t="s">
        <v>71</v>
      </c>
      <c r="D17" s="12" t="str">
        <f t="shared" si="0"/>
        <v>서산점</v>
      </c>
    </row>
    <row r="18" spans="1:4">
      <c r="A18" s="13">
        <v>43419</v>
      </c>
      <c r="B18" s="14" t="str">
        <f t="shared" si="1"/>
        <v>18년 11월 15일</v>
      </c>
      <c r="C18" s="12" t="s">
        <v>213</v>
      </c>
      <c r="D18" s="12" t="str">
        <f t="shared" si="0"/>
        <v>천안점</v>
      </c>
    </row>
    <row r="19" spans="1:4">
      <c r="A19" s="13">
        <v>43420</v>
      </c>
      <c r="B19" s="14" t="str">
        <f t="shared" si="1"/>
        <v>18년 11월 16일</v>
      </c>
      <c r="C19" s="12" t="s">
        <v>72</v>
      </c>
      <c r="D19" s="12" t="str">
        <f t="shared" si="0"/>
        <v>울산점</v>
      </c>
    </row>
    <row r="20" spans="1:4">
      <c r="A20" s="13">
        <v>43421</v>
      </c>
      <c r="B20" s="14" t="str">
        <f t="shared" si="1"/>
        <v>18년 11월 17일</v>
      </c>
      <c r="C20" s="12" t="s">
        <v>73</v>
      </c>
      <c r="D20" s="12" t="str">
        <f t="shared" si="0"/>
        <v>사하점</v>
      </c>
    </row>
    <row r="21" spans="1:4">
      <c r="A21" s="13">
        <v>43422</v>
      </c>
      <c r="B21" s="14" t="str">
        <f t="shared" si="1"/>
        <v>18년 11월 18일</v>
      </c>
      <c r="C21" s="12" t="s">
        <v>214</v>
      </c>
      <c r="D21" s="12" t="str">
        <f t="shared" si="0"/>
        <v>마사점</v>
      </c>
    </row>
    <row r="22" spans="1:4">
      <c r="A22" s="13">
        <v>43423</v>
      </c>
      <c r="B22" s="14" t="str">
        <f t="shared" si="1"/>
        <v>18년 11월 19일</v>
      </c>
      <c r="C22" s="12" t="s">
        <v>215</v>
      </c>
      <c r="D22" s="12" t="str">
        <f t="shared" si="0"/>
        <v>목포점</v>
      </c>
    </row>
    <row r="23" spans="1:4">
      <c r="A23" s="13">
        <v>43424</v>
      </c>
      <c r="B23" s="14" t="str">
        <f t="shared" si="1"/>
        <v>18년 11월 20일</v>
      </c>
      <c r="C23" s="12" t="s">
        <v>74</v>
      </c>
      <c r="D23" s="12" t="str">
        <f t="shared" si="0"/>
        <v>익산점</v>
      </c>
    </row>
    <row r="24" spans="1:4">
      <c r="A24" s="13">
        <v>43425</v>
      </c>
      <c r="B24" s="14" t="str">
        <f t="shared" si="1"/>
        <v>18년 11월 21일</v>
      </c>
      <c r="C24" s="12" t="s">
        <v>75</v>
      </c>
      <c r="D24" s="12" t="str">
        <f t="shared" si="0"/>
        <v>강변점</v>
      </c>
    </row>
    <row r="25" spans="1:4">
      <c r="A25" s="13">
        <v>43426</v>
      </c>
      <c r="B25" s="14" t="str">
        <f t="shared" si="1"/>
        <v>18년 11월 22일</v>
      </c>
      <c r="C25" s="12" t="s">
        <v>216</v>
      </c>
      <c r="D25" s="12" t="str">
        <f t="shared" si="0"/>
        <v>동수원점</v>
      </c>
    </row>
    <row r="26" spans="1:4">
      <c r="A26" s="13">
        <v>43427</v>
      </c>
      <c r="B26" s="14" t="str">
        <f t="shared" si="1"/>
        <v>18년 11월 23일</v>
      </c>
      <c r="C26" s="12" t="s">
        <v>217</v>
      </c>
      <c r="D26" s="12" t="str">
        <f t="shared" si="0"/>
        <v>상주점</v>
      </c>
    </row>
    <row r="27" spans="1:4">
      <c r="A27" s="13">
        <v>43428</v>
      </c>
      <c r="B27" s="14" t="str">
        <f t="shared" si="1"/>
        <v>18년 11월 24일</v>
      </c>
      <c r="C27" s="12" t="s">
        <v>218</v>
      </c>
      <c r="D27" s="12" t="str">
        <f t="shared" si="0"/>
        <v>동해점</v>
      </c>
    </row>
    <row r="28" spans="1:4">
      <c r="A28" s="13">
        <v>43429</v>
      </c>
      <c r="B28" s="14" t="str">
        <f t="shared" si="1"/>
        <v>18년 11월 25일</v>
      </c>
      <c r="C28" s="12" t="s">
        <v>219</v>
      </c>
      <c r="D28" s="12" t="str">
        <f t="shared" si="0"/>
        <v>제주점</v>
      </c>
    </row>
  </sheetData>
  <phoneticPr fontId="2" type="noConversion"/>
  <printOptions gridLines="1"/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>
    <oddHeader>&amp;C사업장 현황</oddHeader>
    <oddFooter>&amp;C&amp;P /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p251</vt:lpstr>
      <vt:lpstr>p255</vt:lpstr>
      <vt:lpstr>p348</vt:lpstr>
      <vt:lpstr>p285</vt:lpstr>
      <vt:lpstr>실습1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bk-com</dc:creator>
  <cp:lastModifiedBy>Windows 사용자</cp:lastModifiedBy>
  <dcterms:created xsi:type="dcterms:W3CDTF">2018-11-03T23:44:33Z</dcterms:created>
  <dcterms:modified xsi:type="dcterms:W3CDTF">2018-11-12T07:25:14Z</dcterms:modified>
</cp:coreProperties>
</file>