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왜가리\"/>
    </mc:Choice>
  </mc:AlternateContent>
  <bookViews>
    <workbookView xWindow="0" yWindow="0" windowWidth="28800" windowHeight="12285" activeTab="5"/>
  </bookViews>
  <sheets>
    <sheet name="실습1" sheetId="17" r:id="rId1"/>
    <sheet name="p275" sheetId="28" r:id="rId2"/>
    <sheet name="급여내역" sheetId="29" r:id="rId3"/>
    <sheet name="제품등급" sheetId="34" r:id="rId4"/>
    <sheet name="p280" sheetId="36" r:id="rId5"/>
    <sheet name="실습" sheetId="30" r:id="rId6"/>
  </sheets>
  <externalReferences>
    <externalReference r:id="rId7"/>
    <externalReference r:id="rId8"/>
  </externalReferences>
  <definedNames>
    <definedName name="_xlnm._FilterDatabase" localSheetId="2" hidden="1">급여내역!$C$3:$C$13</definedName>
    <definedName name="anscount" hidden="1">1</definedName>
    <definedName name="b" localSheetId="4" hidden="1">OFFSET([1]제품정보!#REF!,1,0,COUNTA([1]제품정보!#REF!)-3,1)</definedName>
    <definedName name="b" localSheetId="3" hidden="1">OFFSET([1]제품정보!#REF!,1,0,COUNTA([1]제품정보!#REF!)-3,1)</definedName>
    <definedName name="b" hidden="1">OFFSET([1]제품정보!#REF!,1,0,COUNTA([1]제품정보!#REF!)-3,1)</definedName>
    <definedName name="d" localSheetId="4" hidden="1">OFFSET([1]제품정보!#REF!,1,0,COUNTA([1]제품정보!#REF!)-3,1)</definedName>
    <definedName name="d" localSheetId="3" hidden="1">OFFSET([1]제품정보!#REF!,1,0,COUNTA([1]제품정보!#REF!)-3,1)</definedName>
    <definedName name="d" hidden="1">OFFSET([1]제품정보!#REF!,1,0,COUNTA([1]제품정보!#REF!)-3,1)</definedName>
    <definedName name="_xlnm.Extract" localSheetId="2">급여내역!$H$33</definedName>
    <definedName name="PM_Emission목록" hidden="1">OFFSET([2]관리인자!$B$29,1,0,COUNTA([2]관리인자!$B$29:'[2]관리인자'!$B$95),8)</definedName>
    <definedName name="PM_누적재활용가능율" localSheetId="4" hidden="1">OFFSET([1]제품정보!#REF!,1,0,COUNTA([1]제품정보!#REF!)-3,1)</definedName>
    <definedName name="PM_누적재활용가능율" localSheetId="3" hidden="1">OFFSET([1]제품정보!#REF!,1,0,COUNTA([1]제품정보!#REF!)-3,1)</definedName>
    <definedName name="PM_누적재활용가능율" hidden="1">OFFSET([1]제품정보!#REF!,1,0,COUNTA([1]제품정보!#REF!)-3,1)</definedName>
    <definedName name="PM_분해효율" localSheetId="4" hidden="1">OFFSET([1]제품정보!#REF!,1,0,COUNTA([1]제품정보!#REF!)-3,1)</definedName>
    <definedName name="PM_분해효율" localSheetId="3" hidden="1">OFFSET([1]제품정보!#REF!,1,0,COUNTA([1]제품정보!#REF!)-3,1)</definedName>
    <definedName name="PM_분해효율" hidden="1">OFFSET([1]제품정보!#REF!,1,0,COUNTA([1]제품정보!#REF!)-3,1)</definedName>
    <definedName name="PM_에너지목록" hidden="1">OFFSET([2]관리인자!$O$29,1,0,COUNTA([2]관리인자!$O$29:'[2]관리인자'!$O$98),8)</definedName>
    <definedName name="PM_작성자" hidden="1">[2]개요!$H$3</definedName>
    <definedName name="PM_첨부1" localSheetId="4" hidden="1">#REF!</definedName>
    <definedName name="PM_첨부1" localSheetId="3" hidden="1">#REF!</definedName>
    <definedName name="PM_첨부1" hidden="1">#REF!</definedName>
    <definedName name="PM_첨부1_End" localSheetId="4" hidden="1">#REF!</definedName>
    <definedName name="PM_첨부1_End" localSheetId="3" hidden="1">#REF!</definedName>
    <definedName name="PM_첨부1_End" hidden="1">#REF!</definedName>
    <definedName name="PM_해체" localSheetId="4" hidden="1">[1]제품정보!#REF!</definedName>
    <definedName name="PM_해체" localSheetId="3" hidden="1">[1]제품정보!#REF!</definedName>
    <definedName name="PM_해체" hidden="1">[1]제품정보!#REF!</definedName>
    <definedName name="_xlnm.Print_Area" localSheetId="1">'p275'!$B$2:$H$15</definedName>
    <definedName name="_xlnm.Print_Area" localSheetId="2">급여내역!$A$3:$G$13</definedName>
    <definedName name="ㅁㅁ" localSheetId="4" hidden="1">OFFSET([1]제품정보!#REF!,1,0,COUNTA([1]제품정보!#REF!)-3,1)</definedName>
    <definedName name="ㅁㅁ" localSheetId="3" hidden="1">OFFSET([1]제품정보!#REF!,1,0,COUNTA([1]제품정보!#REF!)-3,1)</definedName>
    <definedName name="ㅁㅁ" hidden="1">OFFSET([1]제품정보!#REF!,1,0,COUNTA([1]제품정보!#REF!)-3,1)</definedName>
    <definedName name="ㅁㅁㅁ" localSheetId="4" hidden="1">OFFSET([1]제품정보!#REF!,1,0,COUNTA([1]제품정보!#REF!)-3,1)</definedName>
    <definedName name="ㅁㅁㅁ" localSheetId="3" hidden="1">OFFSET([1]제품정보!#REF!,1,0,COUNTA([1]제품정보!#REF!)-3,1)</definedName>
    <definedName name="ㅁㅁㅁ" hidden="1">OFFSET([1]제품정보!#REF!,1,0,COUNTA([1]제품정보!#REF!)-3,1)</definedName>
    <definedName name="발송지역" localSheetId="4">#REF!</definedName>
    <definedName name="발송지역" localSheetId="3">#REF!</definedName>
    <definedName name="발송지역">#REF!</definedName>
    <definedName name="사원_신상_명세서" localSheetId="4">#REF!</definedName>
    <definedName name="사원_신상_명세서" localSheetId="3">#REF!</definedName>
    <definedName name="사원_신상_명세서">#REF!</definedName>
    <definedName name="소계" localSheetId="4">#REF!</definedName>
    <definedName name="소계" localSheetId="3">#REF!</definedName>
    <definedName name="소계">#REF!</definedName>
    <definedName name="시험관리" localSheetId="4">#REF!</definedName>
    <definedName name="시험관리" localSheetId="3">#REF!</definedName>
    <definedName name="시험관리">#REF!</definedName>
    <definedName name="지역별요금" localSheetId="4">#REF!</definedName>
    <definedName name="지역별요금" localSheetId="3">#REF!</definedName>
    <definedName name="지역별요금">#REF!</definedName>
    <definedName name="판매구분" localSheetId="4">#REF!</definedName>
    <definedName name="판매구분" localSheetId="3">#REF!</definedName>
    <definedName name="판매구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4" l="1"/>
  <c r="G9" i="34"/>
  <c r="G10" i="34"/>
  <c r="G11" i="34"/>
  <c r="G7" i="34"/>
  <c r="G13" i="29"/>
  <c r="G12" i="29"/>
  <c r="G11" i="29"/>
  <c r="G10" i="29"/>
  <c r="G9" i="29"/>
  <c r="G8" i="29"/>
  <c r="G7" i="29"/>
  <c r="G6" i="29"/>
  <c r="G5" i="29"/>
  <c r="G4" i="29"/>
  <c r="F5" i="29"/>
  <c r="F6" i="29"/>
  <c r="F7" i="29"/>
  <c r="F8" i="29"/>
  <c r="F9" i="29"/>
  <c r="F10" i="29"/>
  <c r="F11" i="29"/>
  <c r="F12" i="29"/>
  <c r="F13" i="29"/>
  <c r="F4" i="29"/>
  <c r="G12" i="28"/>
  <c r="G6" i="28"/>
  <c r="G7" i="28"/>
  <c r="G8" i="28"/>
  <c r="G9" i="28"/>
  <c r="G15" i="28" s="1"/>
  <c r="G10" i="28"/>
  <c r="G11" i="28"/>
  <c r="G5" i="28"/>
  <c r="F14" i="28"/>
  <c r="G14" i="28" s="1"/>
  <c r="F6" i="28"/>
  <c r="F7" i="28"/>
  <c r="F8" i="28"/>
  <c r="F9" i="28"/>
  <c r="F10" i="28"/>
  <c r="F11" i="28"/>
  <c r="F12" i="28"/>
  <c r="F13" i="28"/>
  <c r="G13" i="28" s="1"/>
  <c r="F5" i="28"/>
  <c r="E6" i="28"/>
  <c r="E7" i="28"/>
  <c r="E8" i="28"/>
  <c r="E9" i="28"/>
  <c r="E10" i="28"/>
  <c r="E11" i="28"/>
  <c r="E12" i="28"/>
  <c r="E13" i="28"/>
  <c r="E14" i="28"/>
  <c r="E5" i="2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4" i="17"/>
</calcChain>
</file>

<file path=xl/sharedStrings.xml><?xml version="1.0" encoding="utf-8"?>
<sst xmlns="http://schemas.openxmlformats.org/spreadsheetml/2006/main" count="290" uniqueCount="233">
  <si>
    <t>상호</t>
  </si>
  <si>
    <t>필드터프승목 서산점</t>
    <phoneticPr fontId="2" type="noConversion"/>
  </si>
  <si>
    <t>씨버드 금천점</t>
  </si>
  <si>
    <t>대운교역 도봉점</t>
  </si>
  <si>
    <t>협신 연수점</t>
  </si>
  <si>
    <t>대강수산 주엽점</t>
  </si>
  <si>
    <t>한솔물산 오산점</t>
  </si>
  <si>
    <t>삼호에프엠 부평점</t>
  </si>
  <si>
    <t>강서인더스트리 구리점</t>
  </si>
  <si>
    <t>동우인터내쇼날 의왕점</t>
  </si>
  <si>
    <t>동원물산 청주점</t>
  </si>
  <si>
    <t>반석종합석재 서산점</t>
  </si>
  <si>
    <t>아트인터내셔날 울산점</t>
  </si>
  <si>
    <t>만어수산 사하점</t>
  </si>
  <si>
    <t>이오푸드 익산점</t>
  </si>
  <si>
    <t>천일인더스트리 강변점</t>
  </si>
  <si>
    <t>주소</t>
    <phoneticPr fontId="6" type="noConversion"/>
  </si>
  <si>
    <t>지점</t>
    <phoneticPr fontId="2" type="noConversion"/>
  </si>
  <si>
    <t>제이비씨코퍼레이숀 영등포점</t>
  </si>
  <si>
    <t>에이팩토리 서울역점</t>
  </si>
  <si>
    <t>명성종합서비스 의정부점</t>
  </si>
  <si>
    <t>삼진티씨 천안점</t>
    <phoneticPr fontId="6" type="noConversion"/>
  </si>
  <si>
    <t>우드뱅크 마사점</t>
  </si>
  <si>
    <t>유한회사경진목재 목포점</t>
    <phoneticPr fontId="2" type="noConversion"/>
  </si>
  <si>
    <t>티케이공구 동수원점</t>
    <phoneticPr fontId="2" type="noConversion"/>
  </si>
  <si>
    <t>스피드 상주점</t>
    <phoneticPr fontId="2" type="noConversion"/>
  </si>
  <si>
    <t>베스트마린씨푸드 동해점</t>
    <phoneticPr fontId="2" type="noConversion"/>
  </si>
  <si>
    <t>은성트레이딩 제주점</t>
    <phoneticPr fontId="2" type="noConversion"/>
  </si>
  <si>
    <t>날짜</t>
    <phoneticPr fontId="2" type="noConversion"/>
  </si>
  <si>
    <t>변경된 날짜</t>
    <phoneticPr fontId="2" type="noConversion"/>
  </si>
  <si>
    <t>수량</t>
  </si>
  <si>
    <t>합계</t>
  </si>
  <si>
    <t>전산소모품 구매 발주서</t>
  </si>
  <si>
    <t>품명별 단가와 단위</t>
  </si>
  <si>
    <t>번호</t>
  </si>
  <si>
    <t>품명</t>
    <phoneticPr fontId="2" type="noConversion"/>
  </si>
  <si>
    <t>단위</t>
  </si>
  <si>
    <t>단가</t>
  </si>
  <si>
    <t>금액</t>
  </si>
  <si>
    <t>비고</t>
  </si>
  <si>
    <t>품명</t>
  </si>
  <si>
    <t>복사용지</t>
  </si>
  <si>
    <t>BOX</t>
  </si>
  <si>
    <t>프린터토너</t>
  </si>
  <si>
    <t>개</t>
  </si>
  <si>
    <t>USB메모리</t>
  </si>
  <si>
    <t>공DVD(낱장)</t>
    <phoneticPr fontId="2" type="noConversion"/>
  </si>
  <si>
    <t>공DVD(묶음)</t>
  </si>
  <si>
    <t>묶음</t>
  </si>
  <si>
    <t>공DVD(700장)</t>
  </si>
  <si>
    <t>먼지제거기</t>
  </si>
  <si>
    <t>DVD케이스</t>
  </si>
  <si>
    <t>RW DVD(낱장)</t>
  </si>
  <si>
    <t>RW DVD(묶음)</t>
  </si>
  <si>
    <t>스피커(2채널)</t>
  </si>
  <si>
    <t>대</t>
  </si>
  <si>
    <t>급여지급 내역서</t>
    <phoneticPr fontId="2" type="noConversion"/>
  </si>
  <si>
    <t>성명</t>
    <phoneticPr fontId="6" type="noConversion"/>
  </si>
  <si>
    <t>소속</t>
    <phoneticPr fontId="6" type="noConversion"/>
  </si>
  <si>
    <t>직책</t>
    <phoneticPr fontId="6" type="noConversion"/>
  </si>
  <si>
    <t>성별</t>
    <phoneticPr fontId="2" type="noConversion"/>
  </si>
  <si>
    <t>기본급</t>
    <phoneticPr fontId="6" type="noConversion"/>
  </si>
  <si>
    <t>직책수당</t>
    <phoneticPr fontId="6" type="noConversion"/>
  </si>
  <si>
    <t>홍민숙</t>
    <phoneticPr fontId="6" type="noConversion"/>
  </si>
  <si>
    <t>영업팀</t>
  </si>
  <si>
    <t>과장</t>
    <phoneticPr fontId="2" type="noConversion"/>
  </si>
  <si>
    <t>여자</t>
    <phoneticPr fontId="2" type="noConversion"/>
  </si>
  <si>
    <t>서민호</t>
    <phoneticPr fontId="6" type="noConversion"/>
  </si>
  <si>
    <t>대리</t>
    <phoneticPr fontId="2" type="noConversion"/>
  </si>
  <si>
    <t>남자</t>
    <phoneticPr fontId="2" type="noConversion"/>
  </si>
  <si>
    <t>한국호</t>
    <phoneticPr fontId="6" type="noConversion"/>
  </si>
  <si>
    <t>마케팅팀</t>
  </si>
  <si>
    <t>사원</t>
  </si>
  <si>
    <t>박미라</t>
    <phoneticPr fontId="6" type="noConversion"/>
  </si>
  <si>
    <t>부장</t>
    <phoneticPr fontId="2" type="noConversion"/>
  </si>
  <si>
    <t>이동건</t>
    <phoneticPr fontId="6" type="noConversion"/>
  </si>
  <si>
    <t>김민지</t>
    <phoneticPr fontId="6" type="noConversion"/>
  </si>
  <si>
    <t>디자인실</t>
  </si>
  <si>
    <t>박진만</t>
    <phoneticPr fontId="6" type="noConversion"/>
  </si>
  <si>
    <t>이임수</t>
    <phoneticPr fontId="6" type="noConversion"/>
  </si>
  <si>
    <t>이명숙</t>
    <phoneticPr fontId="6" type="noConversion"/>
  </si>
  <si>
    <t>대리</t>
  </si>
  <si>
    <t>신수진</t>
    <phoneticPr fontId="6" type="noConversion"/>
  </si>
  <si>
    <t>직책별 기본급과 직책수당 지급 기준</t>
    <phoneticPr fontId="2" type="noConversion"/>
  </si>
  <si>
    <t>직  책</t>
  </si>
  <si>
    <t>차장</t>
  </si>
  <si>
    <t>과장</t>
  </si>
  <si>
    <t>기본급</t>
    <phoneticPr fontId="2" type="noConversion"/>
  </si>
  <si>
    <t>직책수당</t>
    <phoneticPr fontId="2" type="noConversion"/>
  </si>
  <si>
    <t>계약자성명</t>
    <phoneticPr fontId="6" type="noConversion"/>
  </si>
  <si>
    <t>상품명</t>
    <phoneticPr fontId="6" type="noConversion"/>
  </si>
  <si>
    <t>계약금액</t>
    <phoneticPr fontId="6" type="noConversion"/>
  </si>
  <si>
    <t>전화번호</t>
    <phoneticPr fontId="6" type="noConversion"/>
  </si>
  <si>
    <t>[ 관리 고객 명단 ]</t>
    <phoneticPr fontId="6" type="noConversion"/>
  </si>
  <si>
    <t>계약자</t>
    <phoneticPr fontId="6" type="noConversion"/>
  </si>
  <si>
    <t>증서번호</t>
    <phoneticPr fontId="6" type="noConversion"/>
  </si>
  <si>
    <t>보험료</t>
    <phoneticPr fontId="6" type="noConversion"/>
  </si>
  <si>
    <t>계약자주민번호</t>
    <phoneticPr fontId="6" type="noConversion"/>
  </si>
  <si>
    <t>피보험자</t>
    <phoneticPr fontId="6" type="noConversion"/>
  </si>
  <si>
    <t>피보험자주민등록번호</t>
    <phoneticPr fontId="6" type="noConversion"/>
  </si>
  <si>
    <t>전화번호</t>
    <phoneticPr fontId="6" type="noConversion"/>
  </si>
  <si>
    <t>김범석</t>
    <phoneticPr fontId="6" type="noConversion"/>
  </si>
  <si>
    <t>AAA12345613</t>
  </si>
  <si>
    <t>올커버건강보험</t>
    <phoneticPr fontId="6" type="noConversion"/>
  </si>
  <si>
    <t>나민호</t>
    <phoneticPr fontId="6" type="noConversion"/>
  </si>
  <si>
    <t>032-362-9632</t>
    <phoneticPr fontId="6" type="noConversion"/>
  </si>
  <si>
    <t>인천 연수구 송도동 42-30</t>
    <phoneticPr fontId="6" type="noConversion"/>
  </si>
  <si>
    <t>강현수</t>
    <phoneticPr fontId="6" type="noConversion"/>
  </si>
  <si>
    <t>AAA12345612</t>
  </si>
  <si>
    <t>강태봉</t>
    <phoneticPr fontId="6" type="noConversion"/>
  </si>
  <si>
    <t>032-258-4562</t>
    <phoneticPr fontId="6" type="noConversion"/>
  </si>
  <si>
    <t>인천 연수구 동춘동 45-78</t>
    <phoneticPr fontId="6" type="noConversion"/>
  </si>
  <si>
    <t>김인숙</t>
    <phoneticPr fontId="6" type="noConversion"/>
  </si>
  <si>
    <t>AAA12345611</t>
    <phoneticPr fontId="6" type="noConversion"/>
  </si>
  <si>
    <t>가족다사랑적금</t>
    <phoneticPr fontId="6" type="noConversion"/>
  </si>
  <si>
    <t>박순아</t>
    <phoneticPr fontId="6" type="noConversion"/>
  </si>
  <si>
    <t>011-124-1245</t>
    <phoneticPr fontId="6" type="noConversion"/>
  </si>
  <si>
    <t>충남 천안시 유량동 11-2</t>
    <phoneticPr fontId="6" type="noConversion"/>
  </si>
  <si>
    <t>김동형</t>
    <phoneticPr fontId="6" type="noConversion"/>
  </si>
  <si>
    <t>AAA12345616</t>
  </si>
  <si>
    <t>올커버건강보험</t>
    <phoneticPr fontId="6" type="noConversion"/>
  </si>
  <si>
    <t>민동철</t>
    <phoneticPr fontId="6" type="noConversion"/>
  </si>
  <si>
    <t>016-254-3216</t>
    <phoneticPr fontId="6" type="noConversion"/>
  </si>
  <si>
    <t>대전 동구 가양동 26-3</t>
    <phoneticPr fontId="6" type="noConversion"/>
  </si>
  <si>
    <t>박소현</t>
    <phoneticPr fontId="6" type="noConversion"/>
  </si>
  <si>
    <t>AAA12345619</t>
  </si>
  <si>
    <t>하이로정기보험</t>
    <phoneticPr fontId="6" type="noConversion"/>
  </si>
  <si>
    <t>박현정</t>
    <phoneticPr fontId="6" type="noConversion"/>
  </si>
  <si>
    <t>010-365-9635</t>
    <phoneticPr fontId="6" type="noConversion"/>
  </si>
  <si>
    <t>강원 동해시 괴란동 11-2</t>
    <phoneticPr fontId="6" type="noConversion"/>
  </si>
  <si>
    <t>유난희</t>
    <phoneticPr fontId="6" type="noConversion"/>
  </si>
  <si>
    <t>AAA12345614</t>
  </si>
  <si>
    <t>오지현</t>
    <phoneticPr fontId="6" type="noConversion"/>
  </si>
  <si>
    <t>011-326-5986</t>
    <phoneticPr fontId="6" type="noConversion"/>
  </si>
  <si>
    <t>경기 수원시 권선구 고색동 41-20</t>
    <phoneticPr fontId="6" type="noConversion"/>
  </si>
  <si>
    <t>나장수</t>
    <phoneticPr fontId="6" type="noConversion"/>
  </si>
  <si>
    <t>AAA12345621</t>
  </si>
  <si>
    <t>나연지</t>
    <phoneticPr fontId="6" type="noConversion"/>
  </si>
  <si>
    <t>053-265-3210</t>
    <phoneticPr fontId="6" type="noConversion"/>
  </si>
  <si>
    <t>서울 강남구 개포동 18-1</t>
    <phoneticPr fontId="6" type="noConversion"/>
  </si>
  <si>
    <t>김호영</t>
    <phoneticPr fontId="6" type="noConversion"/>
  </si>
  <si>
    <t>AAA12345620</t>
  </si>
  <si>
    <t>하이로정기보험</t>
    <phoneticPr fontId="6" type="noConversion"/>
  </si>
  <si>
    <t>김소연</t>
    <phoneticPr fontId="6" type="noConversion"/>
  </si>
  <si>
    <t>054-215-2548</t>
    <phoneticPr fontId="6" type="noConversion"/>
  </si>
  <si>
    <t>서울 강남구 논현1동 5-2</t>
    <phoneticPr fontId="6" type="noConversion"/>
  </si>
  <si>
    <t>양소영</t>
    <phoneticPr fontId="6" type="noConversion"/>
  </si>
  <si>
    <t>AAA12345622</t>
  </si>
  <si>
    <t>구태민</t>
    <phoneticPr fontId="6" type="noConversion"/>
  </si>
  <si>
    <t>010-625-2354</t>
    <phoneticPr fontId="6" type="noConversion"/>
  </si>
  <si>
    <t>서울시 영등포구 신길6동 1-2</t>
    <phoneticPr fontId="6" type="noConversion"/>
  </si>
  <si>
    <t>강나라</t>
    <phoneticPr fontId="6" type="noConversion"/>
  </si>
  <si>
    <t>AAA12345618</t>
  </si>
  <si>
    <t>강지석</t>
    <phoneticPr fontId="6" type="noConversion"/>
  </si>
  <si>
    <t>031-252-3212</t>
    <phoneticPr fontId="6" type="noConversion"/>
  </si>
  <si>
    <t>인천 동구 만석동 25-48</t>
    <phoneticPr fontId="6" type="noConversion"/>
  </si>
  <si>
    <t>강현철</t>
    <phoneticPr fontId="6" type="noConversion"/>
  </si>
  <si>
    <t>AAA12345615</t>
  </si>
  <si>
    <t>나민수</t>
    <phoneticPr fontId="6" type="noConversion"/>
  </si>
  <si>
    <t>017-241-1024</t>
    <phoneticPr fontId="6" type="noConversion"/>
  </si>
  <si>
    <t>서울 강동구 고덕동 25-5</t>
    <phoneticPr fontId="6" type="noConversion"/>
  </si>
  <si>
    <t>정구철</t>
    <phoneticPr fontId="6" type="noConversion"/>
  </si>
  <si>
    <t>AAA12345623</t>
  </si>
  <si>
    <t>정석구</t>
    <phoneticPr fontId="6" type="noConversion"/>
  </si>
  <si>
    <t>02-585-4596</t>
    <phoneticPr fontId="6" type="noConversion"/>
  </si>
  <si>
    <t>서울시 강남구 강남1동 23-1</t>
    <phoneticPr fontId="6" type="noConversion"/>
  </si>
  <si>
    <t>유민철</t>
    <phoneticPr fontId="6" type="noConversion"/>
  </si>
  <si>
    <t>AAA12345617</t>
  </si>
  <si>
    <t>유정현</t>
    <phoneticPr fontId="6" type="noConversion"/>
  </si>
  <si>
    <t>02-359-6548</t>
    <phoneticPr fontId="6" type="noConversion"/>
  </si>
  <si>
    <t>서울 노원구 공릉동 38-5</t>
    <phoneticPr fontId="6" type="noConversion"/>
  </si>
  <si>
    <t>검사결과표</t>
    <phoneticPr fontId="2" type="noConversion"/>
  </si>
  <si>
    <t>등급기준</t>
    <phoneticPr fontId="2" type="noConversion"/>
  </si>
  <si>
    <t>제품코드</t>
    <phoneticPr fontId="2" type="noConversion"/>
  </si>
  <si>
    <t>검사결과</t>
    <phoneticPr fontId="2" type="noConversion"/>
  </si>
  <si>
    <t>제품등급</t>
    <phoneticPr fontId="2" type="noConversion"/>
  </si>
  <si>
    <t>결과값</t>
    <phoneticPr fontId="2" type="noConversion"/>
  </si>
  <si>
    <t>등급</t>
    <phoneticPr fontId="2" type="noConversion"/>
  </si>
  <si>
    <t>A-4843</t>
  </si>
  <si>
    <t>0~59</t>
    <phoneticPr fontId="2" type="noConversion"/>
  </si>
  <si>
    <t>5등급</t>
    <phoneticPr fontId="2" type="noConversion"/>
  </si>
  <si>
    <t>C-2019</t>
  </si>
  <si>
    <t>60~69</t>
    <phoneticPr fontId="2" type="noConversion"/>
  </si>
  <si>
    <t>4등급</t>
    <phoneticPr fontId="2" type="noConversion"/>
  </si>
  <si>
    <t>M-1156</t>
  </si>
  <si>
    <t>70~79</t>
    <phoneticPr fontId="2" type="noConversion"/>
  </si>
  <si>
    <t>3등급</t>
  </si>
  <si>
    <t>J-2957</t>
  </si>
  <si>
    <t>80~89</t>
    <phoneticPr fontId="2" type="noConversion"/>
  </si>
  <si>
    <t>2등급</t>
  </si>
  <si>
    <t>S-3750</t>
  </si>
  <si>
    <t>90이상</t>
    <phoneticPr fontId="2" type="noConversion"/>
  </si>
  <si>
    <t>1등급</t>
  </si>
  <si>
    <t>고과점수</t>
    <phoneticPr fontId="6" type="noConversion"/>
  </si>
  <si>
    <t>해외 출장비 지급 기준</t>
    <phoneticPr fontId="20" type="noConversion"/>
  </si>
  <si>
    <t>해외 출장비 계산</t>
    <phoneticPr fontId="20" type="noConversion"/>
  </si>
  <si>
    <t>(단위:$)</t>
    <phoneticPr fontId="2" type="noConversion"/>
  </si>
  <si>
    <t xml:space="preserve">         출장지
직급</t>
    <phoneticPr fontId="20" type="noConversion"/>
  </si>
  <si>
    <t>인도</t>
    <phoneticPr fontId="20" type="noConversion"/>
  </si>
  <si>
    <t>싱가폴</t>
    <phoneticPr fontId="20" type="noConversion"/>
  </si>
  <si>
    <t>중국</t>
    <phoneticPr fontId="20" type="noConversion"/>
  </si>
  <si>
    <t>기타</t>
    <phoneticPr fontId="20" type="noConversion"/>
  </si>
  <si>
    <t>이름</t>
    <phoneticPr fontId="20" type="noConversion"/>
  </si>
  <si>
    <t>직급</t>
    <phoneticPr fontId="20" type="noConversion"/>
  </si>
  <si>
    <t>출장지</t>
    <phoneticPr fontId="20" type="noConversion"/>
  </si>
  <si>
    <t>직급행번호</t>
    <phoneticPr fontId="2" type="noConversion"/>
  </si>
  <si>
    <t>출장지열번호</t>
  </si>
  <si>
    <t>1일 출장경비
(INDEX)</t>
  </si>
  <si>
    <t>1일 출장경비
(MATCH,INDEX)</t>
  </si>
  <si>
    <t>사장</t>
    <phoneticPr fontId="20" type="noConversion"/>
  </si>
  <si>
    <t>이준원</t>
    <phoneticPr fontId="20" type="noConversion"/>
  </si>
  <si>
    <t>전무</t>
    <phoneticPr fontId="20" type="noConversion"/>
  </si>
  <si>
    <t>전무</t>
    <phoneticPr fontId="20" type="noConversion"/>
  </si>
  <si>
    <t>주지영</t>
    <phoneticPr fontId="20" type="noConversion"/>
  </si>
  <si>
    <t>대리</t>
    <phoneticPr fontId="20" type="noConversion"/>
  </si>
  <si>
    <t>중국</t>
    <phoneticPr fontId="20" type="noConversion"/>
  </si>
  <si>
    <t>부장</t>
    <phoneticPr fontId="20" type="noConversion"/>
  </si>
  <si>
    <t>양만금</t>
    <phoneticPr fontId="20" type="noConversion"/>
  </si>
  <si>
    <t>중국</t>
    <phoneticPr fontId="20" type="noConversion"/>
  </si>
  <si>
    <t>차장</t>
    <phoneticPr fontId="20" type="noConversion"/>
  </si>
  <si>
    <t>이승진</t>
    <phoneticPr fontId="20" type="noConversion"/>
  </si>
  <si>
    <t>차장</t>
    <phoneticPr fontId="20" type="noConversion"/>
  </si>
  <si>
    <t>인도</t>
    <phoneticPr fontId="20" type="noConversion"/>
  </si>
  <si>
    <t>과장</t>
    <phoneticPr fontId="20" type="noConversion"/>
  </si>
  <si>
    <t>이민진</t>
    <phoneticPr fontId="20" type="noConversion"/>
  </si>
  <si>
    <t>기타</t>
    <phoneticPr fontId="20" type="noConversion"/>
  </si>
  <si>
    <t>최현정</t>
    <phoneticPr fontId="20" type="noConversion"/>
  </si>
  <si>
    <t>사원</t>
    <phoneticPr fontId="20" type="noConversion"/>
  </si>
  <si>
    <t>이신영</t>
    <phoneticPr fontId="20" type="noConversion"/>
  </si>
  <si>
    <t xml:space="preserve">우수지점 포상 실적
</t>
    <phoneticPr fontId="2" type="noConversion"/>
  </si>
  <si>
    <t>복사용지</t>
    <phoneticPr fontId="2" type="noConversion"/>
  </si>
  <si>
    <t>공DVD(낱장)</t>
  </si>
  <si>
    <t>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</si>
</sst>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8" formatCode="000000\-0000000"/>
    <numFmt numFmtId="184" formatCode="[Red]#,###;[Blue]\-#;[Black]0;[Magenta]@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20"/>
      <color theme="0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theme="3" tint="-0.24994659260841701"/>
      <name val="맑은 고딕"/>
      <family val="2"/>
      <charset val="129"/>
    </font>
    <font>
      <sz val="8"/>
      <name val="맑은 고딕"/>
      <family val="2"/>
      <charset val="129"/>
    </font>
    <font>
      <b/>
      <sz val="16"/>
      <color theme="3" tint="-0.24994659260841701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rgb="FF555555"/>
      <name val="Arial Unicode MS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rgb="FF000000"/>
      </patternFill>
    </fill>
  </fills>
  <borders count="4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thin">
        <color theme="4" tint="0.39997558519241921"/>
      </top>
      <bottom/>
      <diagonal/>
    </border>
    <border>
      <left/>
      <right style="thick">
        <color theme="3"/>
      </right>
      <top style="thin">
        <color theme="4" tint="0.39997558519241921"/>
      </top>
      <bottom/>
      <diagonal/>
    </border>
    <border>
      <left style="thick">
        <color theme="3"/>
      </left>
      <right/>
      <top style="thin">
        <color theme="4" tint="0.39997558519241921"/>
      </top>
      <bottom style="thick">
        <color theme="3"/>
      </bottom>
      <diagonal/>
    </border>
    <border>
      <left/>
      <right style="thick">
        <color theme="3"/>
      </right>
      <top style="thin">
        <color theme="4" tint="0.39997558519241921"/>
      </top>
      <bottom style="thick">
        <color theme="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3" tint="-0.24994659260841701"/>
      </bottom>
      <diagonal/>
    </border>
    <border diagonalDown="1">
      <left style="thin">
        <color rgb="FF819BAB"/>
      </left>
      <right style="thin">
        <color rgb="FF819BAB"/>
      </right>
      <top style="thin">
        <color rgb="FF819BAB"/>
      </top>
      <bottom style="thin">
        <color rgb="FF819BAB"/>
      </bottom>
      <diagonal style="thin">
        <color rgb="FF819BAB"/>
      </diagonal>
    </border>
    <border>
      <left style="thin">
        <color rgb="FF819BAB"/>
      </left>
      <right style="thin">
        <color rgb="FF819BAB"/>
      </right>
      <top style="thin">
        <color rgb="FF819BAB"/>
      </top>
      <bottom style="thin">
        <color rgb="FF819BAB"/>
      </bottom>
      <diagonal/>
    </border>
  </borders>
  <cellStyleXfs count="1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7" fillId="0" borderId="0"/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03">
    <xf numFmtId="0" fontId="0" fillId="0" borderId="0" xfId="0">
      <alignment vertical="center"/>
    </xf>
    <xf numFmtId="0" fontId="3" fillId="0" borderId="0" xfId="8" applyFont="1" applyFill="1" applyBorder="1" applyAlignment="1" applyProtection="1">
      <alignment vertical="center"/>
    </xf>
    <xf numFmtId="0" fontId="5" fillId="0" borderId="0" xfId="3" applyNumberFormat="1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3" fillId="0" borderId="0" xfId="3" applyNumberFormat="1" applyFont="1" applyFill="1" applyBorder="1" applyAlignment="1" applyProtection="1">
      <alignment horizontal="center" vertical="center"/>
    </xf>
    <xf numFmtId="0" fontId="3" fillId="0" borderId="0" xfId="3" applyNumberFormat="1" applyFont="1" applyFill="1" applyBorder="1" applyAlignment="1" applyProtection="1">
      <alignment horizontal="left" vertical="center"/>
    </xf>
    <xf numFmtId="14" fontId="3" fillId="0" borderId="0" xfId="3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9" applyFont="1" applyAlignment="1">
      <alignment horizontal="centerContinuous" vertical="center"/>
    </xf>
    <xf numFmtId="0" fontId="8" fillId="0" borderId="0" xfId="9">
      <alignment vertical="center"/>
    </xf>
    <xf numFmtId="0" fontId="8" fillId="6" borderId="0" xfId="9" applyFill="1">
      <alignment vertical="center"/>
    </xf>
    <xf numFmtId="0" fontId="3" fillId="0" borderId="0" xfId="9" applyFont="1">
      <alignment vertical="center"/>
    </xf>
    <xf numFmtId="0" fontId="15" fillId="2" borderId="6" xfId="9" applyFont="1" applyFill="1" applyBorder="1" applyAlignment="1">
      <alignment horizontal="center" vertical="center"/>
    </xf>
    <xf numFmtId="0" fontId="15" fillId="2" borderId="7" xfId="9" applyFont="1" applyFill="1" applyBorder="1" applyAlignment="1">
      <alignment horizontal="center" vertical="center"/>
    </xf>
    <xf numFmtId="0" fontId="5" fillId="2" borderId="7" xfId="9" applyFont="1" applyFill="1" applyBorder="1" applyAlignment="1">
      <alignment horizontal="center" vertical="center"/>
    </xf>
    <xf numFmtId="0" fontId="15" fillId="2" borderId="8" xfId="9" applyFont="1" applyFill="1" applyBorder="1" applyAlignment="1">
      <alignment horizontal="center" vertical="center"/>
    </xf>
    <xf numFmtId="0" fontId="5" fillId="8" borderId="9" xfId="9" applyFont="1" applyFill="1" applyBorder="1" applyAlignment="1">
      <alignment horizontal="center" vertical="center"/>
    </xf>
    <xf numFmtId="0" fontId="3" fillId="0" borderId="10" xfId="9" applyFont="1" applyBorder="1" applyAlignment="1">
      <alignment horizontal="center" vertical="center"/>
    </xf>
    <xf numFmtId="0" fontId="3" fillId="0" borderId="11" xfId="9" applyFont="1" applyBorder="1" applyAlignment="1">
      <alignment horizontal="center" vertical="center"/>
    </xf>
    <xf numFmtId="41" fontId="3" fillId="0" borderId="11" xfId="10" applyFont="1" applyBorder="1" applyAlignment="1">
      <alignment horizontal="left" vertical="center"/>
    </xf>
    <xf numFmtId="41" fontId="3" fillId="0" borderId="11" xfId="9" applyNumberFormat="1" applyFont="1" applyBorder="1" applyAlignment="1">
      <alignment horizontal="left" vertical="center"/>
    </xf>
    <xf numFmtId="0" fontId="3" fillId="0" borderId="12" xfId="9" applyFont="1" applyBorder="1" applyAlignment="1">
      <alignment horizontal="center" vertical="center"/>
    </xf>
    <xf numFmtId="0" fontId="3" fillId="0" borderId="9" xfId="9" applyFont="1" applyBorder="1" applyAlignment="1">
      <alignment horizontal="center" vertical="center"/>
    </xf>
    <xf numFmtId="41" fontId="3" fillId="0" borderId="9" xfId="10" applyFont="1" applyBorder="1" applyAlignment="1">
      <alignment horizontal="center" vertical="center"/>
    </xf>
    <xf numFmtId="0" fontId="3" fillId="0" borderId="13" xfId="9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0" fontId="3" fillId="0" borderId="14" xfId="9" applyFont="1" applyBorder="1" applyAlignment="1">
      <alignment horizontal="center" vertical="center"/>
    </xf>
    <xf numFmtId="0" fontId="3" fillId="0" borderId="15" xfId="9" applyFont="1" applyBorder="1" applyAlignment="1">
      <alignment horizontal="center" vertical="center"/>
    </xf>
    <xf numFmtId="0" fontId="3" fillId="0" borderId="16" xfId="9" applyFont="1" applyBorder="1" applyAlignment="1">
      <alignment horizontal="center" vertical="center"/>
    </xf>
    <xf numFmtId="0" fontId="3" fillId="0" borderId="17" xfId="9" applyFont="1" applyBorder="1" applyAlignment="1">
      <alignment horizontal="center" vertical="center"/>
    </xf>
    <xf numFmtId="0" fontId="5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0" xfId="14" applyFont="1">
      <alignment vertical="center"/>
    </xf>
    <xf numFmtId="0" fontId="3" fillId="9" borderId="22" xfId="14" applyFont="1" applyFill="1" applyBorder="1" applyAlignment="1">
      <alignment horizontal="center" vertical="center"/>
    </xf>
    <xf numFmtId="0" fontId="3" fillId="9" borderId="23" xfId="14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3" fillId="0" borderId="0" xfId="9" applyFont="1" applyAlignment="1">
      <alignment horizontal="left" vertical="center"/>
    </xf>
    <xf numFmtId="0" fontId="17" fillId="11" borderId="30" xfId="9" applyFont="1" applyFill="1" applyBorder="1" applyAlignment="1">
      <alignment horizontal="center" vertical="center"/>
    </xf>
    <xf numFmtId="0" fontId="4" fillId="0" borderId="31" xfId="9" applyFont="1" applyBorder="1" applyAlignment="1">
      <alignment horizontal="center" vertical="center"/>
    </xf>
    <xf numFmtId="0" fontId="17" fillId="11" borderId="32" xfId="9" applyFont="1" applyFill="1" applyBorder="1" applyAlignment="1">
      <alignment horizontal="center" vertical="center"/>
    </xf>
    <xf numFmtId="0" fontId="4" fillId="0" borderId="33" xfId="9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0" fontId="17" fillId="11" borderId="34" xfId="9" applyFont="1" applyFill="1" applyBorder="1" applyAlignment="1">
      <alignment horizontal="center" vertical="center"/>
    </xf>
    <xf numFmtId="0" fontId="4" fillId="0" borderId="35" xfId="9" applyFont="1" applyBorder="1" applyAlignment="1">
      <alignment horizontal="center" vertical="center"/>
    </xf>
    <xf numFmtId="0" fontId="18" fillId="0" borderId="0" xfId="9" applyFont="1">
      <alignment vertical="center"/>
    </xf>
    <xf numFmtId="0" fontId="5" fillId="12" borderId="3" xfId="9" applyFont="1" applyFill="1" applyBorder="1" applyAlignment="1">
      <alignment horizontal="center" vertical="center"/>
    </xf>
    <xf numFmtId="0" fontId="5" fillId="0" borderId="0" xfId="9" applyFont="1" applyAlignment="1">
      <alignment horizontal="center" vertical="center"/>
    </xf>
    <xf numFmtId="0" fontId="3" fillId="0" borderId="3" xfId="9" applyFont="1" applyBorder="1" applyAlignment="1">
      <alignment horizontal="center" vertical="center"/>
    </xf>
    <xf numFmtId="41" fontId="3" fillId="0" borderId="3" xfId="10" applyFont="1" applyBorder="1" applyAlignment="1">
      <alignment horizontal="center" vertical="center"/>
    </xf>
    <xf numFmtId="178" fontId="3" fillId="0" borderId="3" xfId="9" applyNumberFormat="1" applyFont="1" applyBorder="1" applyAlignment="1">
      <alignment horizontal="center" vertical="center"/>
    </xf>
    <xf numFmtId="0" fontId="3" fillId="0" borderId="3" xfId="9" applyFont="1" applyBorder="1" applyAlignment="1">
      <alignment horizontal="left" vertical="center"/>
    </xf>
    <xf numFmtId="0" fontId="3" fillId="0" borderId="0" xfId="9" applyFont="1" applyAlignment="1">
      <alignment horizontal="center" vertical="center"/>
    </xf>
    <xf numFmtId="0" fontId="0" fillId="5" borderId="3" xfId="13" applyFont="1" applyBorder="1" applyAlignment="1">
      <alignment horizontal="center" vertical="center"/>
    </xf>
    <xf numFmtId="0" fontId="1" fillId="5" borderId="3" xfId="13" applyBorder="1" applyAlignment="1">
      <alignment horizontal="center" vertical="center"/>
    </xf>
    <xf numFmtId="0" fontId="1" fillId="5" borderId="2" xfId="13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9" fillId="0" borderId="37" xfId="11" applyFont="1" applyFill="1" applyBorder="1" applyAlignment="1">
      <alignment horizontal="centerContinuous" vertical="center"/>
    </xf>
    <xf numFmtId="0" fontId="21" fillId="0" borderId="37" xfId="11" applyFont="1" applyFill="1" applyBorder="1" applyAlignment="1">
      <alignment horizontal="centerContinuous" vertical="center"/>
    </xf>
    <xf numFmtId="0" fontId="22" fillId="0" borderId="0" xfId="0" applyFont="1" applyBorder="1">
      <alignment vertical="center"/>
    </xf>
    <xf numFmtId="0" fontId="22" fillId="13" borderId="0" xfId="0" applyFont="1" applyFill="1" applyBorder="1">
      <alignment vertical="center"/>
    </xf>
    <xf numFmtId="0" fontId="11" fillId="0" borderId="4" xfId="11" applyFill="1" applyAlignment="1">
      <alignment horizontal="centerContinuous" vertical="center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horizontal="right" vertical="center"/>
    </xf>
    <xf numFmtId="0" fontId="23" fillId="13" borderId="0" xfId="0" applyFont="1" applyFill="1" applyBorder="1">
      <alignment vertical="center"/>
    </xf>
    <xf numFmtId="0" fontId="24" fillId="0" borderId="38" xfId="0" applyFont="1" applyFill="1" applyBorder="1" applyAlignment="1">
      <alignment horizontal="left" vertical="center" wrapText="1"/>
    </xf>
    <xf numFmtId="0" fontId="24" fillId="0" borderId="39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 wrapText="1"/>
    </xf>
    <xf numFmtId="41" fontId="26" fillId="0" borderId="39" xfId="1" applyFont="1" applyFill="1" applyBorder="1" applyAlignment="1">
      <alignment horizontal="right" vertical="center"/>
    </xf>
    <xf numFmtId="0" fontId="23" fillId="0" borderId="3" xfId="0" applyFont="1" applyBorder="1" applyAlignment="1">
      <alignment horizontal="center" vertical="center"/>
    </xf>
    <xf numFmtId="41" fontId="26" fillId="0" borderId="3" xfId="1" applyFont="1" applyBorder="1">
      <alignment vertical="center"/>
    </xf>
    <xf numFmtId="9" fontId="23" fillId="0" borderId="0" xfId="0" applyNumberFormat="1" applyFont="1" applyBorder="1">
      <alignment vertical="center"/>
    </xf>
    <xf numFmtId="0" fontId="27" fillId="0" borderId="0" xfId="0" applyFont="1">
      <alignment vertical="center"/>
    </xf>
    <xf numFmtId="0" fontId="14" fillId="7" borderId="0" xfId="9" applyFont="1" applyFill="1" applyAlignment="1">
      <alignment horizontal="center" vertical="center"/>
    </xf>
    <xf numFmtId="0" fontId="5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center" vertical="center"/>
    </xf>
    <xf numFmtId="0" fontId="13" fillId="0" borderId="0" xfId="14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9" fillId="0" borderId="0" xfId="5" applyAlignment="1">
      <alignment horizontal="center" vertical="center"/>
    </xf>
    <xf numFmtId="0" fontId="12" fillId="0" borderId="5" xfId="12" applyAlignment="1">
      <alignment horizontal="center" vertical="center"/>
    </xf>
    <xf numFmtId="0" fontId="1" fillId="5" borderId="18" xfId="13" applyBorder="1" applyAlignment="1">
      <alignment horizontal="center" vertical="center"/>
    </xf>
    <xf numFmtId="0" fontId="1" fillId="5" borderId="36" xfId="13" applyBorder="1" applyAlignment="1">
      <alignment horizontal="center" vertical="center"/>
    </xf>
    <xf numFmtId="0" fontId="10" fillId="3" borderId="0" xfId="3" applyNumberFormat="1" applyFont="1" applyFill="1" applyBorder="1" applyAlignment="1" applyProtection="1">
      <alignment horizontal="center" vertical="top" wrapText="1"/>
    </xf>
    <xf numFmtId="41" fontId="5" fillId="2" borderId="20" xfId="9" applyNumberFormat="1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3" fillId="0" borderId="0" xfId="10" applyFont="1" applyBorder="1" applyAlignment="1">
      <alignment horizontal="left" vertical="center"/>
    </xf>
    <xf numFmtId="184" fontId="3" fillId="0" borderId="25" xfId="14" applyNumberFormat="1" applyFont="1" applyBorder="1" applyAlignment="1">
      <alignment horizontal="center" vertical="center"/>
    </xf>
    <xf numFmtId="184" fontId="3" fillId="0" borderId="3" xfId="14" applyNumberFormat="1" applyFont="1" applyBorder="1" applyAlignment="1">
      <alignment horizontal="center" vertical="center" shrinkToFit="1"/>
    </xf>
    <xf numFmtId="184" fontId="3" fillId="0" borderId="3" xfId="14" applyNumberFormat="1" applyFont="1" applyBorder="1" applyAlignment="1">
      <alignment horizontal="center" vertical="center"/>
    </xf>
    <xf numFmtId="184" fontId="3" fillId="0" borderId="3" xfId="10" applyNumberFormat="1" applyFont="1" applyBorder="1" applyAlignment="1">
      <alignment horizontal="left" vertical="center"/>
    </xf>
    <xf numFmtId="184" fontId="3" fillId="0" borderId="27" xfId="14" applyNumberFormat="1" applyFont="1" applyBorder="1" applyAlignment="1">
      <alignment horizontal="center" vertical="center"/>
    </xf>
    <xf numFmtId="184" fontId="3" fillId="0" borderId="28" xfId="14" applyNumberFormat="1" applyFont="1" applyBorder="1" applyAlignment="1">
      <alignment horizontal="center" vertical="center" shrinkToFit="1"/>
    </xf>
    <xf numFmtId="184" fontId="3" fillId="0" borderId="28" xfId="14" applyNumberFormat="1" applyFont="1" applyBorder="1" applyAlignment="1">
      <alignment horizontal="center" vertical="center"/>
    </xf>
    <xf numFmtId="184" fontId="3" fillId="0" borderId="28" xfId="10" applyNumberFormat="1" applyFont="1" applyBorder="1" applyAlignment="1">
      <alignment horizontal="left" vertical="center"/>
    </xf>
  </cellXfs>
  <cellStyles count="15">
    <cellStyle name="40% - 강조색6" xfId="13" builtinId="51"/>
    <cellStyle name="쉼표 [0]" xfId="1" builtinId="6"/>
    <cellStyle name="쉼표 [0] 2" xfId="7"/>
    <cellStyle name="쉼표 [0] 2 2" xfId="10"/>
    <cellStyle name="제목 1" xfId="11" builtinId="16"/>
    <cellStyle name="제목 2" xfId="12" builtinId="17"/>
    <cellStyle name="제목 5" xfId="5"/>
    <cellStyle name="통화 [0] 2" xfId="6"/>
    <cellStyle name="표준" xfId="0" builtinId="0"/>
    <cellStyle name="표준 2" xfId="2"/>
    <cellStyle name="표준 2 2" xfId="9"/>
    <cellStyle name="표준 3" xfId="4"/>
    <cellStyle name="표준_외부데이터가공" xfId="3"/>
    <cellStyle name="표준_표준교재실습파일" xfId="14"/>
    <cellStyle name="표준_함수활용데이터관리-실습완료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31050</xdr:colOff>
      <xdr:row>1</xdr:row>
      <xdr:rowOff>0</xdr:rowOff>
    </xdr:from>
    <xdr:ext cx="3309752" cy="419100"/>
    <xdr:sp macro="" textlink="">
      <xdr:nvSpPr>
        <xdr:cNvPr id="2" name="직사각형 1"/>
        <xdr:cNvSpPr/>
      </xdr:nvSpPr>
      <xdr:spPr>
        <a:xfrm>
          <a:off x="1097850" y="0"/>
          <a:ext cx="3309752" cy="419100"/>
        </a:xfrm>
        <a:prstGeom prst="rect">
          <a:avLst/>
        </a:prstGeom>
        <a:noFill/>
      </xdr:spPr>
      <xdr:txBody>
        <a:bodyPr wrap="none" lIns="91440" tIns="0" rIns="91440" bIns="45720">
          <a:noAutofit/>
        </a:bodyPr>
        <a:lstStyle/>
        <a:p>
          <a:pPr algn="ctr"/>
          <a:endParaRPr lang="en-US" altLang="ko-KR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+mn-ea"/>
            <a:ea typeface="+mn-ea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3</xdr:col>
      <xdr:colOff>0</xdr:colOff>
      <xdr:row>1</xdr:row>
      <xdr:rowOff>228600</xdr:rowOff>
    </xdr:to>
    <xdr:sp macro="" textlink="">
      <xdr:nvSpPr>
        <xdr:cNvPr id="2" name="양쪽 모서리가 둥근 사각형 1"/>
        <xdr:cNvSpPr/>
      </xdr:nvSpPr>
      <xdr:spPr>
        <a:xfrm>
          <a:off x="590550" y="142875"/>
          <a:ext cx="2266950" cy="417195"/>
        </a:xfrm>
        <a:prstGeom prst="round2Same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1"/>
            <a:t>계약자 정보조회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8"/>
  <sheetViews>
    <sheetView workbookViewId="0">
      <selection sqref="A1:D27"/>
    </sheetView>
  </sheetViews>
  <sheetFormatPr defaultColWidth="8" defaultRowHeight="16.5"/>
  <cols>
    <col min="1" max="1" width="14" style="4" customWidth="1"/>
    <col min="2" max="2" width="20.25" style="4" bestFit="1" customWidth="1"/>
    <col min="3" max="3" width="28.625" style="5" bestFit="1" customWidth="1"/>
    <col min="4" max="4" width="10.375" style="5" customWidth="1"/>
    <col min="5" max="16384" width="8" style="1"/>
  </cols>
  <sheetData>
    <row r="1" spans="1:4" ht="35.25" customHeight="1">
      <c r="A1" s="90" t="s">
        <v>229</v>
      </c>
      <c r="B1" s="90"/>
      <c r="C1" s="90"/>
      <c r="D1" s="90"/>
    </row>
    <row r="3" spans="1:4">
      <c r="A3" s="2" t="s">
        <v>28</v>
      </c>
      <c r="B3" s="2" t="s">
        <v>29</v>
      </c>
      <c r="C3" s="3" t="s">
        <v>0</v>
      </c>
      <c r="D3" s="3" t="s">
        <v>17</v>
      </c>
    </row>
    <row r="4" spans="1:4">
      <c r="A4" s="6">
        <v>43405</v>
      </c>
      <c r="B4" s="4" t="str">
        <f>TEXT(A4,"yy년 mm월 d일 aaaa")</f>
        <v>18년 11월 1일 목요일</v>
      </c>
      <c r="C4" s="5" t="s">
        <v>1</v>
      </c>
      <c r="D4" s="5" t="str">
        <f>RIGHT(C4,LEN(C4) - FIND(" ",C4))</f>
        <v>서산점</v>
      </c>
    </row>
    <row r="5" spans="1:4">
      <c r="A5" s="6">
        <v>43406</v>
      </c>
      <c r="B5" s="4" t="str">
        <f t="shared" ref="B5:B28" si="0">TEXT(A5,"yy년 mm월 d일 aaaa")</f>
        <v>18년 11월 2일 금요일</v>
      </c>
      <c r="C5" s="5" t="s">
        <v>18</v>
      </c>
      <c r="D5" s="5" t="str">
        <f t="shared" ref="D5:D28" si="1">RIGHT(C5,LEN(C5) - FIND(" ",C5))</f>
        <v>영등포점</v>
      </c>
    </row>
    <row r="6" spans="1:4">
      <c r="A6" s="6">
        <v>43407</v>
      </c>
      <c r="B6" s="4" t="str">
        <f t="shared" si="0"/>
        <v>18년 11월 3일 토요일</v>
      </c>
      <c r="C6" s="5" t="s">
        <v>19</v>
      </c>
      <c r="D6" s="5" t="str">
        <f t="shared" si="1"/>
        <v>서울역점</v>
      </c>
    </row>
    <row r="7" spans="1:4">
      <c r="A7" s="6">
        <v>43408</v>
      </c>
      <c r="B7" s="4" t="str">
        <f t="shared" si="0"/>
        <v>18년 11월 4일 일요일</v>
      </c>
      <c r="C7" s="5" t="s">
        <v>2</v>
      </c>
      <c r="D7" s="5" t="str">
        <f t="shared" si="1"/>
        <v>금천점</v>
      </c>
    </row>
    <row r="8" spans="1:4">
      <c r="A8" s="6">
        <v>43409</v>
      </c>
      <c r="B8" s="4" t="str">
        <f t="shared" si="0"/>
        <v>18년 11월 5일 월요일</v>
      </c>
      <c r="C8" s="5" t="s">
        <v>3</v>
      </c>
      <c r="D8" s="5" t="str">
        <f t="shared" si="1"/>
        <v>도봉점</v>
      </c>
    </row>
    <row r="9" spans="1:4">
      <c r="A9" s="6">
        <v>43410</v>
      </c>
      <c r="B9" s="4" t="str">
        <f t="shared" si="0"/>
        <v>18년 11월 6일 화요일</v>
      </c>
      <c r="C9" s="5" t="s">
        <v>4</v>
      </c>
      <c r="D9" s="5" t="str">
        <f t="shared" si="1"/>
        <v>연수점</v>
      </c>
    </row>
    <row r="10" spans="1:4">
      <c r="A10" s="6">
        <v>43411</v>
      </c>
      <c r="B10" s="4" t="str">
        <f t="shared" si="0"/>
        <v>18년 11월 7일 수요일</v>
      </c>
      <c r="C10" s="5" t="s">
        <v>5</v>
      </c>
      <c r="D10" s="5" t="str">
        <f t="shared" si="1"/>
        <v>주엽점</v>
      </c>
    </row>
    <row r="11" spans="1:4">
      <c r="A11" s="6">
        <v>43412</v>
      </c>
      <c r="B11" s="4" t="str">
        <f t="shared" si="0"/>
        <v>18년 11월 8일 목요일</v>
      </c>
      <c r="C11" s="5" t="s">
        <v>6</v>
      </c>
      <c r="D11" s="5" t="str">
        <f t="shared" si="1"/>
        <v>오산점</v>
      </c>
    </row>
    <row r="12" spans="1:4">
      <c r="A12" s="6">
        <v>43413</v>
      </c>
      <c r="B12" s="4" t="str">
        <f t="shared" si="0"/>
        <v>18년 11월 9일 금요일</v>
      </c>
      <c r="C12" s="5" t="s">
        <v>7</v>
      </c>
      <c r="D12" s="5" t="str">
        <f t="shared" si="1"/>
        <v>부평점</v>
      </c>
    </row>
    <row r="13" spans="1:4">
      <c r="A13" s="6">
        <v>43414</v>
      </c>
      <c r="B13" s="4" t="str">
        <f t="shared" si="0"/>
        <v>18년 11월 10일 토요일</v>
      </c>
      <c r="C13" s="5" t="s">
        <v>8</v>
      </c>
      <c r="D13" s="5" t="str">
        <f t="shared" si="1"/>
        <v>구리점</v>
      </c>
    </row>
    <row r="14" spans="1:4">
      <c r="A14" s="6">
        <v>43415</v>
      </c>
      <c r="B14" s="4" t="str">
        <f t="shared" si="0"/>
        <v>18년 11월 11일 일요일</v>
      </c>
      <c r="C14" s="5" t="s">
        <v>9</v>
      </c>
      <c r="D14" s="5" t="str">
        <f t="shared" si="1"/>
        <v>의왕점</v>
      </c>
    </row>
    <row r="15" spans="1:4">
      <c r="A15" s="6">
        <v>43416</v>
      </c>
      <c r="B15" s="4" t="str">
        <f t="shared" si="0"/>
        <v>18년 11월 12일 월요일</v>
      </c>
      <c r="C15" s="5" t="s">
        <v>20</v>
      </c>
      <c r="D15" s="5" t="str">
        <f t="shared" si="1"/>
        <v>의정부점</v>
      </c>
    </row>
    <row r="16" spans="1:4">
      <c r="A16" s="6">
        <v>43417</v>
      </c>
      <c r="B16" s="4" t="str">
        <f t="shared" si="0"/>
        <v>18년 11월 13일 화요일</v>
      </c>
      <c r="C16" s="5" t="s">
        <v>10</v>
      </c>
      <c r="D16" s="5" t="str">
        <f t="shared" si="1"/>
        <v>청주점</v>
      </c>
    </row>
    <row r="17" spans="1:4">
      <c r="A17" s="6">
        <v>43418</v>
      </c>
      <c r="B17" s="4" t="str">
        <f t="shared" si="0"/>
        <v>18년 11월 14일 수요일</v>
      </c>
      <c r="C17" s="5" t="s">
        <v>11</v>
      </c>
      <c r="D17" s="5" t="str">
        <f t="shared" si="1"/>
        <v>서산점</v>
      </c>
    </row>
    <row r="18" spans="1:4">
      <c r="A18" s="6">
        <v>43419</v>
      </c>
      <c r="B18" s="4" t="str">
        <f t="shared" si="0"/>
        <v>18년 11월 15일 목요일</v>
      </c>
      <c r="C18" s="5" t="s">
        <v>21</v>
      </c>
      <c r="D18" s="5" t="str">
        <f t="shared" si="1"/>
        <v>천안점</v>
      </c>
    </row>
    <row r="19" spans="1:4">
      <c r="A19" s="6">
        <v>43420</v>
      </c>
      <c r="B19" s="4" t="str">
        <f t="shared" si="0"/>
        <v>18년 11월 16일 금요일</v>
      </c>
      <c r="C19" s="5" t="s">
        <v>12</v>
      </c>
      <c r="D19" s="5" t="str">
        <f t="shared" si="1"/>
        <v>울산점</v>
      </c>
    </row>
    <row r="20" spans="1:4">
      <c r="A20" s="6">
        <v>43421</v>
      </c>
      <c r="B20" s="4" t="str">
        <f t="shared" si="0"/>
        <v>18년 11월 17일 토요일</v>
      </c>
      <c r="C20" s="5" t="s">
        <v>13</v>
      </c>
      <c r="D20" s="5" t="str">
        <f t="shared" si="1"/>
        <v>사하점</v>
      </c>
    </row>
    <row r="21" spans="1:4">
      <c r="A21" s="6">
        <v>43422</v>
      </c>
      <c r="B21" s="4" t="str">
        <f t="shared" si="0"/>
        <v>18년 11월 18일 일요일</v>
      </c>
      <c r="C21" s="5" t="s">
        <v>22</v>
      </c>
      <c r="D21" s="5" t="str">
        <f t="shared" si="1"/>
        <v>마사점</v>
      </c>
    </row>
    <row r="22" spans="1:4">
      <c r="A22" s="6">
        <v>43423</v>
      </c>
      <c r="B22" s="4" t="str">
        <f t="shared" si="0"/>
        <v>18년 11월 19일 월요일</v>
      </c>
      <c r="C22" s="5" t="s">
        <v>23</v>
      </c>
      <c r="D22" s="5" t="str">
        <f t="shared" si="1"/>
        <v>목포점</v>
      </c>
    </row>
    <row r="23" spans="1:4">
      <c r="A23" s="6">
        <v>43424</v>
      </c>
      <c r="B23" s="4" t="str">
        <f t="shared" si="0"/>
        <v>18년 11월 20일 화요일</v>
      </c>
      <c r="C23" s="5" t="s">
        <v>14</v>
      </c>
      <c r="D23" s="5" t="str">
        <f t="shared" si="1"/>
        <v>익산점</v>
      </c>
    </row>
    <row r="24" spans="1:4">
      <c r="A24" s="6">
        <v>43425</v>
      </c>
      <c r="B24" s="4" t="str">
        <f t="shared" si="0"/>
        <v>18년 11월 21일 수요일</v>
      </c>
      <c r="C24" s="5" t="s">
        <v>15</v>
      </c>
      <c r="D24" s="5" t="str">
        <f t="shared" si="1"/>
        <v>강변점</v>
      </c>
    </row>
    <row r="25" spans="1:4">
      <c r="A25" s="6">
        <v>43426</v>
      </c>
      <c r="B25" s="4" t="str">
        <f t="shared" si="0"/>
        <v>18년 11월 22일 목요일</v>
      </c>
      <c r="C25" s="5" t="s">
        <v>24</v>
      </c>
      <c r="D25" s="5" t="str">
        <f t="shared" si="1"/>
        <v>동수원점</v>
      </c>
    </row>
    <row r="26" spans="1:4">
      <c r="A26" s="6">
        <v>43427</v>
      </c>
      <c r="B26" s="4" t="str">
        <f t="shared" si="0"/>
        <v>18년 11월 23일 금요일</v>
      </c>
      <c r="C26" s="5" t="s">
        <v>25</v>
      </c>
      <c r="D26" s="5" t="str">
        <f t="shared" si="1"/>
        <v>상주점</v>
      </c>
    </row>
    <row r="27" spans="1:4">
      <c r="A27" s="6">
        <v>43428</v>
      </c>
      <c r="B27" s="4" t="str">
        <f t="shared" si="0"/>
        <v>18년 11월 24일 토요일</v>
      </c>
      <c r="C27" s="5" t="s">
        <v>26</v>
      </c>
      <c r="D27" s="5" t="str">
        <f t="shared" si="1"/>
        <v>동해점</v>
      </c>
    </row>
    <row r="28" spans="1:4">
      <c r="A28" s="6">
        <v>43429</v>
      </c>
      <c r="B28" s="4" t="str">
        <f t="shared" si="0"/>
        <v>18년 11월 25일 일요일</v>
      </c>
      <c r="C28" s="5" t="s">
        <v>27</v>
      </c>
      <c r="D28" s="5" t="str">
        <f t="shared" si="1"/>
        <v>제주점</v>
      </c>
    </row>
  </sheetData>
  <mergeCells count="1">
    <mergeCell ref="A1:D1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&amp;C사업장 현황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showGridLines="0" topLeftCell="B1" workbookViewId="0">
      <selection activeCell="B4" sqref="B4:H15"/>
    </sheetView>
  </sheetViews>
  <sheetFormatPr defaultRowHeight="16.5"/>
  <cols>
    <col min="1" max="1" width="2.625" customWidth="1"/>
    <col min="2" max="2" width="6" customWidth="1"/>
    <col min="3" max="3" width="26.75" customWidth="1"/>
    <col min="6" max="6" width="12" customWidth="1"/>
    <col min="7" max="7" width="12.375" bestFit="1" customWidth="1"/>
    <col min="10" max="10" width="0.375" style="32" customWidth="1"/>
    <col min="12" max="12" width="16" customWidth="1"/>
    <col min="14" max="14" width="11.375" customWidth="1"/>
  </cols>
  <sheetData>
    <row r="2" spans="2:14" ht="31.5">
      <c r="B2" s="8" t="s">
        <v>32</v>
      </c>
      <c r="C2" s="8"/>
      <c r="D2" s="8"/>
      <c r="E2" s="8"/>
      <c r="F2" s="8"/>
      <c r="G2" s="8"/>
      <c r="H2" s="8"/>
      <c r="I2" s="9"/>
      <c r="J2" s="10"/>
      <c r="K2" s="9"/>
      <c r="L2" s="81" t="s">
        <v>33</v>
      </c>
      <c r="M2" s="81"/>
      <c r="N2" s="81"/>
    </row>
    <row r="3" spans="2:14">
      <c r="B3" s="9"/>
      <c r="C3" s="9"/>
      <c r="D3" s="9"/>
      <c r="E3" s="9"/>
      <c r="F3" s="9"/>
      <c r="G3" s="9"/>
      <c r="H3" s="9"/>
      <c r="I3" s="9"/>
      <c r="J3" s="10"/>
      <c r="K3" s="9"/>
      <c r="L3" s="11"/>
      <c r="M3" s="11"/>
      <c r="N3" s="11"/>
    </row>
    <row r="4" spans="2:14" ht="23.25" customHeight="1">
      <c r="B4" s="12" t="s">
        <v>34</v>
      </c>
      <c r="C4" s="13" t="s">
        <v>35</v>
      </c>
      <c r="D4" s="13" t="s">
        <v>30</v>
      </c>
      <c r="E4" s="13" t="s">
        <v>36</v>
      </c>
      <c r="F4" s="13" t="s">
        <v>37</v>
      </c>
      <c r="G4" s="14" t="s">
        <v>38</v>
      </c>
      <c r="H4" s="15" t="s">
        <v>39</v>
      </c>
      <c r="I4" s="9"/>
      <c r="J4" s="10"/>
      <c r="K4" s="9"/>
      <c r="L4" s="16" t="s">
        <v>40</v>
      </c>
      <c r="M4" s="16" t="s">
        <v>36</v>
      </c>
      <c r="N4" s="16" t="s">
        <v>37</v>
      </c>
    </row>
    <row r="5" spans="2:14" ht="23.25" customHeight="1">
      <c r="B5" s="17">
        <v>1</v>
      </c>
      <c r="C5" s="18" t="s">
        <v>41</v>
      </c>
      <c r="D5" s="18">
        <v>10</v>
      </c>
      <c r="E5" s="18" t="str">
        <f>IFERROR(VLOOKUP(C5,$L$5:$M$15,2,FALSE),"")</f>
        <v>BOX</v>
      </c>
      <c r="F5" s="19">
        <f>IFERROR(VLOOKUP(C5,$L$5:$N$15,3,FALSE),"")</f>
        <v>17000</v>
      </c>
      <c r="G5" s="20">
        <f>IFERROR(F5*D5,"")</f>
        <v>170000</v>
      </c>
      <c r="H5" s="21"/>
      <c r="I5" s="9"/>
      <c r="J5" s="10"/>
      <c r="K5" s="9"/>
      <c r="L5" s="22" t="s">
        <v>230</v>
      </c>
      <c r="M5" s="22" t="s">
        <v>42</v>
      </c>
      <c r="N5" s="23">
        <v>17000</v>
      </c>
    </row>
    <row r="6" spans="2:14" ht="23.25" customHeight="1">
      <c r="B6" s="24">
        <v>2</v>
      </c>
      <c r="C6" s="25" t="s">
        <v>231</v>
      </c>
      <c r="D6" s="18">
        <v>10</v>
      </c>
      <c r="E6" s="18" t="str">
        <f t="shared" ref="E6:E14" si="0">IFERROR(VLOOKUP(C6,$L$5:$M$15,2,FALSE),"")</f>
        <v>개</v>
      </c>
      <c r="F6" s="19">
        <f t="shared" ref="F6:F15" si="1">IFERROR(VLOOKUP(C6,$L$5:$N$15,3,FALSE),"")</f>
        <v>900</v>
      </c>
      <c r="G6" s="20">
        <f t="shared" ref="G6:G14" si="2">IFERROR(F6*D6,"")</f>
        <v>9000</v>
      </c>
      <c r="H6" s="26"/>
      <c r="I6" s="9"/>
      <c r="J6" s="10"/>
      <c r="K6" s="9"/>
      <c r="L6" s="22" t="s">
        <v>43</v>
      </c>
      <c r="M6" s="22" t="s">
        <v>44</v>
      </c>
      <c r="N6" s="23">
        <v>46500</v>
      </c>
    </row>
    <row r="7" spans="2:14" ht="23.25" customHeight="1">
      <c r="B7" s="24">
        <v>3</v>
      </c>
      <c r="C7" s="25" t="s">
        <v>47</v>
      </c>
      <c r="D7" s="18">
        <v>10</v>
      </c>
      <c r="E7" s="18" t="str">
        <f t="shared" si="0"/>
        <v>묶음</v>
      </c>
      <c r="F7" s="19">
        <f t="shared" si="1"/>
        <v>6900</v>
      </c>
      <c r="G7" s="20">
        <f t="shared" si="2"/>
        <v>69000</v>
      </c>
      <c r="H7" s="26"/>
      <c r="I7" s="9"/>
      <c r="J7" s="10"/>
      <c r="K7" s="9"/>
      <c r="L7" s="22" t="s">
        <v>45</v>
      </c>
      <c r="M7" s="22" t="s">
        <v>44</v>
      </c>
      <c r="N7" s="23">
        <v>52500</v>
      </c>
    </row>
    <row r="8" spans="2:14" ht="23.25" customHeight="1">
      <c r="B8" s="24">
        <v>4</v>
      </c>
      <c r="C8" s="25" t="s">
        <v>47</v>
      </c>
      <c r="D8" s="18">
        <v>10</v>
      </c>
      <c r="E8" s="18" t="str">
        <f t="shared" si="0"/>
        <v>묶음</v>
      </c>
      <c r="F8" s="19">
        <f t="shared" si="1"/>
        <v>6900</v>
      </c>
      <c r="G8" s="20">
        <f t="shared" si="2"/>
        <v>69000</v>
      </c>
      <c r="H8" s="26"/>
      <c r="I8" s="9"/>
      <c r="J8" s="10"/>
      <c r="K8" s="9"/>
      <c r="L8" s="22" t="s">
        <v>46</v>
      </c>
      <c r="M8" s="22" t="s">
        <v>44</v>
      </c>
      <c r="N8" s="23">
        <v>900</v>
      </c>
    </row>
    <row r="9" spans="2:14" ht="23.25" customHeight="1">
      <c r="B9" s="24">
        <v>5</v>
      </c>
      <c r="C9" s="25" t="s">
        <v>50</v>
      </c>
      <c r="D9" s="18">
        <v>1000</v>
      </c>
      <c r="E9" s="18" t="str">
        <f t="shared" si="0"/>
        <v>개</v>
      </c>
      <c r="F9" s="19">
        <f t="shared" si="1"/>
        <v>4000</v>
      </c>
      <c r="G9" s="20">
        <f t="shared" si="2"/>
        <v>4000000</v>
      </c>
      <c r="H9" s="26"/>
      <c r="I9" s="9"/>
      <c r="J9" s="10"/>
      <c r="K9" s="9"/>
      <c r="L9" s="22" t="s">
        <v>47</v>
      </c>
      <c r="M9" s="22" t="s">
        <v>48</v>
      </c>
      <c r="N9" s="23">
        <v>6900</v>
      </c>
    </row>
    <row r="10" spans="2:14" ht="23.25" customHeight="1">
      <c r="B10" s="24">
        <v>6</v>
      </c>
      <c r="C10" s="25" t="s">
        <v>51</v>
      </c>
      <c r="D10" s="18">
        <v>10</v>
      </c>
      <c r="E10" s="18" t="str">
        <f t="shared" si="0"/>
        <v>개</v>
      </c>
      <c r="F10" s="19">
        <f t="shared" si="1"/>
        <v>290</v>
      </c>
      <c r="G10" s="20">
        <f t="shared" si="2"/>
        <v>2900</v>
      </c>
      <c r="H10" s="26"/>
      <c r="I10" s="9"/>
      <c r="J10" s="10"/>
      <c r="K10" s="9"/>
      <c r="L10" s="22" t="s">
        <v>49</v>
      </c>
      <c r="M10" s="22" t="s">
        <v>42</v>
      </c>
      <c r="N10" s="23">
        <v>75000</v>
      </c>
    </row>
    <row r="11" spans="2:14" ht="23.25" customHeight="1">
      <c r="B11" s="24">
        <v>7</v>
      </c>
      <c r="C11" s="25" t="s">
        <v>53</v>
      </c>
      <c r="D11" s="18">
        <v>10</v>
      </c>
      <c r="E11" s="18" t="str">
        <f t="shared" si="0"/>
        <v>묶음</v>
      </c>
      <c r="F11" s="19">
        <f t="shared" si="1"/>
        <v>4000</v>
      </c>
      <c r="G11" s="20">
        <f t="shared" si="2"/>
        <v>40000</v>
      </c>
      <c r="H11" s="26"/>
      <c r="I11" s="9"/>
      <c r="J11" s="10"/>
      <c r="K11" s="9"/>
      <c r="L11" s="22" t="s">
        <v>50</v>
      </c>
      <c r="M11" s="22" t="s">
        <v>44</v>
      </c>
      <c r="N11" s="23">
        <v>4000</v>
      </c>
    </row>
    <row r="12" spans="2:14" ht="23.25" customHeight="1">
      <c r="B12" s="24">
        <v>8</v>
      </c>
      <c r="C12" s="25" t="s">
        <v>231</v>
      </c>
      <c r="D12" s="18">
        <v>10</v>
      </c>
      <c r="E12" s="18" t="str">
        <f t="shared" si="0"/>
        <v>개</v>
      </c>
      <c r="F12" s="19">
        <f t="shared" si="1"/>
        <v>900</v>
      </c>
      <c r="G12" s="20">
        <f>IFERROR(F12*D12,"")</f>
        <v>9000</v>
      </c>
      <c r="H12" s="26"/>
      <c r="I12" s="9"/>
      <c r="J12" s="10"/>
      <c r="K12" s="9"/>
      <c r="L12" s="22" t="s">
        <v>51</v>
      </c>
      <c r="M12" s="22" t="s">
        <v>44</v>
      </c>
      <c r="N12" s="23">
        <v>290</v>
      </c>
    </row>
    <row r="13" spans="2:14" ht="23.25" customHeight="1">
      <c r="B13" s="24">
        <v>9</v>
      </c>
      <c r="C13" s="25" t="s">
        <v>45</v>
      </c>
      <c r="D13" s="18">
        <v>10</v>
      </c>
      <c r="E13" s="18" t="str">
        <f t="shared" si="0"/>
        <v>개</v>
      </c>
      <c r="F13" s="19">
        <f t="shared" si="1"/>
        <v>52500</v>
      </c>
      <c r="G13" s="20">
        <f t="shared" si="2"/>
        <v>525000</v>
      </c>
      <c r="H13" s="26"/>
      <c r="I13" s="9"/>
      <c r="J13" s="10"/>
      <c r="K13" s="9"/>
      <c r="L13" s="22" t="s">
        <v>52</v>
      </c>
      <c r="M13" s="22" t="s">
        <v>44</v>
      </c>
      <c r="N13" s="23">
        <v>1500</v>
      </c>
    </row>
    <row r="14" spans="2:14" ht="23.25" customHeight="1">
      <c r="B14" s="27">
        <v>10</v>
      </c>
      <c r="C14" s="28" t="s">
        <v>51</v>
      </c>
      <c r="D14" s="18">
        <v>10</v>
      </c>
      <c r="E14" s="18" t="str">
        <f t="shared" si="0"/>
        <v>개</v>
      </c>
      <c r="F14" s="19">
        <f>IFERROR(VLOOKUP(C14,$L$5:$N$15,3,FALSE),"")</f>
        <v>290</v>
      </c>
      <c r="G14" s="20">
        <f t="shared" si="2"/>
        <v>2900</v>
      </c>
      <c r="H14" s="29"/>
      <c r="I14" s="9"/>
      <c r="J14" s="10"/>
      <c r="K14" s="9"/>
      <c r="L14" s="22" t="s">
        <v>53</v>
      </c>
      <c r="M14" s="22" t="s">
        <v>48</v>
      </c>
      <c r="N14" s="23">
        <v>4000</v>
      </c>
    </row>
    <row r="15" spans="2:14" ht="23.25" customHeight="1">
      <c r="B15" s="82" t="s">
        <v>31</v>
      </c>
      <c r="C15" s="83"/>
      <c r="D15" s="30"/>
      <c r="E15" s="30"/>
      <c r="F15" s="30"/>
      <c r="G15" s="91">
        <f>SUM(G5:G14)</f>
        <v>4896800</v>
      </c>
      <c r="H15" s="31"/>
      <c r="I15" s="9"/>
      <c r="J15" s="10"/>
      <c r="K15" s="9"/>
      <c r="L15" s="22" t="s">
        <v>54</v>
      </c>
      <c r="M15" s="22" t="s">
        <v>55</v>
      </c>
      <c r="N15" s="23">
        <v>10500</v>
      </c>
    </row>
  </sheetData>
  <mergeCells count="2">
    <mergeCell ref="L2:N2"/>
    <mergeCell ref="B15:C15"/>
  </mergeCells>
  <phoneticPr fontId="2" type="noConversion"/>
  <dataValidations count="1">
    <dataValidation type="list" allowBlank="1" showInputMessage="1" showErrorMessage="1" sqref="C5:C14">
      <formula1>$L$5:$L$15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M6" sqref="M6"/>
    </sheetView>
  </sheetViews>
  <sheetFormatPr defaultColWidth="9" defaultRowHeight="16.5"/>
  <cols>
    <col min="1" max="1" width="13.5" style="33" customWidth="1"/>
    <col min="2" max="2" width="11.25" style="33" customWidth="1"/>
    <col min="3" max="3" width="12.625" style="33" customWidth="1"/>
    <col min="4" max="4" width="10.625" style="33" customWidth="1"/>
    <col min="5" max="5" width="10" style="33" customWidth="1"/>
    <col min="6" max="6" width="13.125" style="33" bestFit="1" customWidth="1"/>
    <col min="7" max="7" width="11.625" style="33" customWidth="1"/>
    <col min="8" max="8" width="10.125" style="33" customWidth="1"/>
    <col min="9" max="16384" width="9" style="33"/>
  </cols>
  <sheetData>
    <row r="1" spans="1:7" ht="31.5">
      <c r="A1" s="84" t="s">
        <v>56</v>
      </c>
      <c r="B1" s="84"/>
      <c r="C1" s="84"/>
      <c r="D1" s="84"/>
      <c r="E1" s="84"/>
      <c r="F1" s="84"/>
      <c r="G1" s="84"/>
    </row>
    <row r="2" spans="1:7" ht="11.25" customHeight="1" thickBot="1"/>
    <row r="3" spans="1:7" ht="21.75" customHeight="1">
      <c r="A3" s="34" t="s">
        <v>57</v>
      </c>
      <c r="B3" s="35" t="s">
        <v>58</v>
      </c>
      <c r="C3" s="35" t="s">
        <v>59</v>
      </c>
      <c r="D3" s="35" t="s">
        <v>60</v>
      </c>
      <c r="E3" s="35" t="s">
        <v>193</v>
      </c>
      <c r="F3" s="35" t="s">
        <v>61</v>
      </c>
      <c r="G3" s="35" t="s">
        <v>62</v>
      </c>
    </row>
    <row r="4" spans="1:7" ht="18" customHeight="1">
      <c r="A4" s="95" t="s">
        <v>63</v>
      </c>
      <c r="B4" s="96" t="s">
        <v>64</v>
      </c>
      <c r="C4" s="96" t="s">
        <v>65</v>
      </c>
      <c r="D4" s="97" t="s">
        <v>66</v>
      </c>
      <c r="E4" s="97">
        <v>10</v>
      </c>
      <c r="F4" s="98">
        <f>HLOOKUP(C4,$A$17:$F$19,2,FALSE)</f>
        <v>1646960</v>
      </c>
      <c r="G4" s="98">
        <f>HLOOKUP(C4,$B$17:$F$19,3,FALSE)</f>
        <v>200000</v>
      </c>
    </row>
    <row r="5" spans="1:7" ht="18" customHeight="1">
      <c r="A5" s="95" t="s">
        <v>67</v>
      </c>
      <c r="B5" s="96" t="s">
        <v>64</v>
      </c>
      <c r="C5" s="96" t="s">
        <v>68</v>
      </c>
      <c r="D5" s="97" t="s">
        <v>69</v>
      </c>
      <c r="E5" s="97">
        <v>-5</v>
      </c>
      <c r="F5" s="98">
        <f t="shared" ref="F5:F13" si="0">HLOOKUP(C5,$A$17:$F$19,2,FALSE)</f>
        <v>1493580</v>
      </c>
      <c r="G5" s="98">
        <f t="shared" ref="G5:G13" si="1">HLOOKUP(C5,$B$17:$F$19,3,FALSE)</f>
        <v>100000</v>
      </c>
    </row>
    <row r="6" spans="1:7" ht="18" customHeight="1">
      <c r="A6" s="95" t="s">
        <v>70</v>
      </c>
      <c r="B6" s="96" t="s">
        <v>71</v>
      </c>
      <c r="C6" s="96" t="s">
        <v>72</v>
      </c>
      <c r="D6" s="97" t="s">
        <v>69</v>
      </c>
      <c r="E6" s="97">
        <v>0</v>
      </c>
      <c r="F6" s="98">
        <f t="shared" si="0"/>
        <v>1358480</v>
      </c>
      <c r="G6" s="98">
        <f t="shared" si="1"/>
        <v>0</v>
      </c>
    </row>
    <row r="7" spans="1:7" ht="18" customHeight="1">
      <c r="A7" s="95" t="s">
        <v>73</v>
      </c>
      <c r="B7" s="96" t="s">
        <v>71</v>
      </c>
      <c r="C7" s="96" t="s">
        <v>74</v>
      </c>
      <c r="D7" s="97" t="s">
        <v>66</v>
      </c>
      <c r="E7" s="97">
        <v>10</v>
      </c>
      <c r="F7" s="98">
        <f t="shared" si="0"/>
        <v>2003390</v>
      </c>
      <c r="G7" s="98">
        <f t="shared" si="1"/>
        <v>400000</v>
      </c>
    </row>
    <row r="8" spans="1:7" ht="18" customHeight="1">
      <c r="A8" s="95" t="s">
        <v>75</v>
      </c>
      <c r="B8" s="96" t="s">
        <v>64</v>
      </c>
      <c r="C8" s="96" t="s">
        <v>65</v>
      </c>
      <c r="D8" s="97" t="s">
        <v>69</v>
      </c>
      <c r="E8" s="97">
        <v>3</v>
      </c>
      <c r="F8" s="98">
        <f t="shared" si="0"/>
        <v>1646960</v>
      </c>
      <c r="G8" s="98">
        <f t="shared" si="1"/>
        <v>200000</v>
      </c>
    </row>
    <row r="9" spans="1:7" ht="18" customHeight="1">
      <c r="A9" s="95" t="s">
        <v>76</v>
      </c>
      <c r="B9" s="96" t="s">
        <v>77</v>
      </c>
      <c r="C9" s="96" t="s">
        <v>72</v>
      </c>
      <c r="D9" s="97" t="s">
        <v>66</v>
      </c>
      <c r="E9" s="97">
        <v>-1</v>
      </c>
      <c r="F9" s="98">
        <f t="shared" si="0"/>
        <v>1358480</v>
      </c>
      <c r="G9" s="98">
        <f t="shared" si="1"/>
        <v>0</v>
      </c>
    </row>
    <row r="10" spans="1:7" ht="18" customHeight="1">
      <c r="A10" s="95" t="s">
        <v>78</v>
      </c>
      <c r="B10" s="96" t="s">
        <v>64</v>
      </c>
      <c r="C10" s="96" t="s">
        <v>72</v>
      </c>
      <c r="D10" s="97" t="s">
        <v>69</v>
      </c>
      <c r="E10" s="97">
        <v>0</v>
      </c>
      <c r="F10" s="98">
        <f t="shared" si="0"/>
        <v>1358480</v>
      </c>
      <c r="G10" s="98">
        <f t="shared" si="1"/>
        <v>0</v>
      </c>
    </row>
    <row r="11" spans="1:7" ht="18" customHeight="1">
      <c r="A11" s="95" t="s">
        <v>79</v>
      </c>
      <c r="B11" s="96" t="s">
        <v>64</v>
      </c>
      <c r="C11" s="96" t="s">
        <v>74</v>
      </c>
      <c r="D11" s="97" t="s">
        <v>69</v>
      </c>
      <c r="E11" s="97">
        <v>10</v>
      </c>
      <c r="F11" s="98">
        <f t="shared" si="0"/>
        <v>2003390</v>
      </c>
      <c r="G11" s="98">
        <f t="shared" si="1"/>
        <v>400000</v>
      </c>
    </row>
    <row r="12" spans="1:7" ht="18" customHeight="1">
      <c r="A12" s="95" t="s">
        <v>80</v>
      </c>
      <c r="B12" s="96" t="s">
        <v>71</v>
      </c>
      <c r="C12" s="96" t="s">
        <v>81</v>
      </c>
      <c r="D12" s="97" t="s">
        <v>66</v>
      </c>
      <c r="E12" s="97">
        <v>5</v>
      </c>
      <c r="F12" s="98">
        <f t="shared" si="0"/>
        <v>1493580</v>
      </c>
      <c r="G12" s="98">
        <f t="shared" si="1"/>
        <v>100000</v>
      </c>
    </row>
    <row r="13" spans="1:7" ht="18" customHeight="1" thickBot="1">
      <c r="A13" s="99" t="s">
        <v>82</v>
      </c>
      <c r="B13" s="100" t="s">
        <v>71</v>
      </c>
      <c r="C13" s="100" t="s">
        <v>72</v>
      </c>
      <c r="D13" s="101" t="s">
        <v>66</v>
      </c>
      <c r="E13" s="101">
        <v>0</v>
      </c>
      <c r="F13" s="102">
        <f t="shared" si="0"/>
        <v>1358480</v>
      </c>
      <c r="G13" s="98">
        <f t="shared" si="1"/>
        <v>0</v>
      </c>
    </row>
    <row r="14" spans="1:7" ht="18" customHeight="1">
      <c r="G14" s="94"/>
    </row>
    <row r="15" spans="1:7" ht="20.25">
      <c r="A15" s="85" t="s">
        <v>83</v>
      </c>
      <c r="B15" s="85"/>
      <c r="C15" s="85"/>
      <c r="D15" s="85"/>
      <c r="E15" s="85"/>
      <c r="F15" s="85"/>
      <c r="G15" s="94"/>
    </row>
    <row r="16" spans="1:7">
      <c r="A16"/>
      <c r="B16"/>
      <c r="C16"/>
      <c r="D16"/>
      <c r="E16"/>
      <c r="F16"/>
      <c r="G16" s="94"/>
    </row>
    <row r="17" spans="1:7">
      <c r="A17" s="36" t="s">
        <v>84</v>
      </c>
      <c r="B17" s="36" t="s">
        <v>232</v>
      </c>
      <c r="C17" s="36" t="s">
        <v>85</v>
      </c>
      <c r="D17" s="36" t="s">
        <v>86</v>
      </c>
      <c r="E17" s="36" t="s">
        <v>81</v>
      </c>
      <c r="F17" s="92" t="s">
        <v>72</v>
      </c>
      <c r="G17" s="94"/>
    </row>
    <row r="18" spans="1:7">
      <c r="A18" s="36" t="s">
        <v>87</v>
      </c>
      <c r="B18" s="37">
        <v>2003390</v>
      </c>
      <c r="C18" s="37">
        <v>1809920</v>
      </c>
      <c r="D18" s="37">
        <v>1646960</v>
      </c>
      <c r="E18" s="37">
        <v>1493580</v>
      </c>
      <c r="F18" s="93">
        <v>1358480</v>
      </c>
      <c r="G18" s="94"/>
    </row>
    <row r="19" spans="1:7">
      <c r="A19" s="36" t="s">
        <v>88</v>
      </c>
      <c r="B19" s="37">
        <v>400000</v>
      </c>
      <c r="C19" s="37">
        <v>300000</v>
      </c>
      <c r="D19" s="37">
        <v>200000</v>
      </c>
      <c r="E19" s="37">
        <v>100000</v>
      </c>
      <c r="F19" s="93">
        <v>0</v>
      </c>
      <c r="G19" s="94"/>
    </row>
    <row r="20" spans="1:7">
      <c r="G20" s="94"/>
    </row>
    <row r="21" spans="1:7">
      <c r="G21" s="94"/>
    </row>
    <row r="22" spans="1:7">
      <c r="G22" s="94"/>
    </row>
    <row r="23" spans="1:7">
      <c r="G23" s="94"/>
    </row>
    <row r="24" spans="1:7">
      <c r="G24" s="94"/>
    </row>
    <row r="25" spans="1:7">
      <c r="G25" s="94"/>
    </row>
    <row r="26" spans="1:7">
      <c r="G26" s="94"/>
    </row>
    <row r="27" spans="1:7">
      <c r="G27" s="94"/>
    </row>
    <row r="28" spans="1:7">
      <c r="G28" s="94"/>
    </row>
    <row r="29" spans="1:7">
      <c r="G29" s="94"/>
    </row>
    <row r="30" spans="1:7">
      <c r="G30" s="94"/>
    </row>
  </sheetData>
  <mergeCells count="2">
    <mergeCell ref="A1:G1"/>
    <mergeCell ref="A15:F1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1"/>
  <sheetViews>
    <sheetView showGridLines="0" workbookViewId="0">
      <selection activeCell="M10" sqref="M10"/>
    </sheetView>
  </sheetViews>
  <sheetFormatPr defaultRowHeight="16.5"/>
  <cols>
    <col min="5" max="5" width="9" customWidth="1"/>
    <col min="6" max="6" width="7.125" bestFit="1" customWidth="1"/>
  </cols>
  <sheetData>
    <row r="4" spans="5:11" ht="27" thickBot="1">
      <c r="E4" s="86" t="s">
        <v>171</v>
      </c>
      <c r="F4" s="86"/>
      <c r="G4" s="86"/>
      <c r="I4" s="87" t="s">
        <v>172</v>
      </c>
      <c r="J4" s="87"/>
      <c r="K4" s="87"/>
    </row>
    <row r="5" spans="5:11" ht="17.25" thickTop="1"/>
    <row r="6" spans="5:11" ht="17.25" thickBot="1">
      <c r="E6" s="54" t="s">
        <v>173</v>
      </c>
      <c r="F6" s="54" t="s">
        <v>174</v>
      </c>
      <c r="G6" s="55" t="s">
        <v>175</v>
      </c>
      <c r="I6" s="88" t="s">
        <v>176</v>
      </c>
      <c r="J6" s="89"/>
      <c r="K6" s="56" t="s">
        <v>177</v>
      </c>
    </row>
    <row r="7" spans="5:11">
      <c r="E7" s="7" t="s">
        <v>178</v>
      </c>
      <c r="F7" s="7">
        <v>57</v>
      </c>
      <c r="G7" s="7" t="str">
        <f>VLOOKUP(F7,$J$7:$K$11,2,TRUE)</f>
        <v>5등급</v>
      </c>
      <c r="I7" s="57" t="s">
        <v>179</v>
      </c>
      <c r="J7" s="58">
        <v>0</v>
      </c>
      <c r="K7" s="59" t="s">
        <v>180</v>
      </c>
    </row>
    <row r="8" spans="5:11">
      <c r="E8" s="7" t="s">
        <v>181</v>
      </c>
      <c r="F8" s="7">
        <v>71</v>
      </c>
      <c r="G8" s="7" t="str">
        <f>VLOOKUP(F8,$J$7:$K$11,2,TRUE)</f>
        <v>3등급</v>
      </c>
      <c r="I8" s="57" t="s">
        <v>182</v>
      </c>
      <c r="J8" s="60">
        <v>60</v>
      </c>
      <c r="K8" s="61" t="s">
        <v>183</v>
      </c>
    </row>
    <row r="9" spans="5:11">
      <c r="E9" s="7" t="s">
        <v>184</v>
      </c>
      <c r="F9" s="7">
        <v>66</v>
      </c>
      <c r="G9" s="7" t="str">
        <f>VLOOKUP(F9,$J$7:$K$11,2,TRUE)</f>
        <v>4등급</v>
      </c>
      <c r="I9" s="57" t="s">
        <v>185</v>
      </c>
      <c r="J9" s="60">
        <v>70</v>
      </c>
      <c r="K9" s="61" t="s">
        <v>186</v>
      </c>
    </row>
    <row r="10" spans="5:11">
      <c r="E10" s="7" t="s">
        <v>187</v>
      </c>
      <c r="F10" s="7">
        <v>85</v>
      </c>
      <c r="G10" s="7" t="str">
        <f>VLOOKUP(F10,$J$7:$K$11,2,TRUE)</f>
        <v>2등급</v>
      </c>
      <c r="I10" s="57" t="s">
        <v>188</v>
      </c>
      <c r="J10" s="60">
        <v>80</v>
      </c>
      <c r="K10" s="61" t="s">
        <v>189</v>
      </c>
    </row>
    <row r="11" spans="5:11" ht="17.25" thickBot="1">
      <c r="E11" s="7" t="s">
        <v>190</v>
      </c>
      <c r="F11" s="7">
        <v>26</v>
      </c>
      <c r="G11" s="7" t="str">
        <f>VLOOKUP(F11,$J$7:$K$11,2,TRUE)</f>
        <v>5등급</v>
      </c>
      <c r="I11" s="57" t="s">
        <v>191</v>
      </c>
      <c r="J11" s="62">
        <v>90</v>
      </c>
      <c r="K11" s="63" t="s">
        <v>192</v>
      </c>
    </row>
  </sheetData>
  <mergeCells count="3">
    <mergeCell ref="E4:G4"/>
    <mergeCell ref="I4:K4"/>
    <mergeCell ref="I6:J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workbookViewId="0">
      <selection activeCell="I26" sqref="I26"/>
    </sheetView>
  </sheetViews>
  <sheetFormatPr defaultColWidth="9" defaultRowHeight="16.5"/>
  <cols>
    <col min="1" max="1" width="2.125" style="69" customWidth="1"/>
    <col min="2" max="2" width="12.625" style="69" customWidth="1"/>
    <col min="3" max="6" width="9" style="69"/>
    <col min="7" max="7" width="3" style="69" customWidth="1"/>
    <col min="8" max="8" width="0.125" style="71" customWidth="1"/>
    <col min="9" max="9" width="2.625" style="69" customWidth="1"/>
    <col min="10" max="12" width="9" style="69"/>
    <col min="13" max="13" width="11.25" style="69" bestFit="1" customWidth="1"/>
    <col min="14" max="14" width="13.25" style="69" bestFit="1" customWidth="1"/>
    <col min="15" max="15" width="13.75" style="69" customWidth="1"/>
    <col min="16" max="16" width="16.875" style="69" bestFit="1" customWidth="1"/>
    <col min="17" max="16384" width="9" style="69"/>
  </cols>
  <sheetData>
    <row r="2" spans="2:16" s="66" customFormat="1" ht="20.25" customHeight="1" thickBot="1">
      <c r="B2" s="64" t="s">
        <v>194</v>
      </c>
      <c r="C2" s="65"/>
      <c r="D2" s="65"/>
      <c r="E2" s="65"/>
      <c r="F2" s="65"/>
      <c r="H2" s="67"/>
      <c r="J2" s="68" t="s">
        <v>195</v>
      </c>
      <c r="K2" s="68"/>
      <c r="L2" s="68"/>
      <c r="M2" s="68"/>
      <c r="N2" s="68"/>
      <c r="O2" s="68"/>
      <c r="P2" s="68"/>
    </row>
    <row r="3" spans="2:16" ht="16.5" customHeight="1" thickTop="1">
      <c r="F3" s="70" t="s">
        <v>196</v>
      </c>
    </row>
    <row r="4" spans="2:16" ht="33" customHeight="1">
      <c r="B4" s="72" t="s">
        <v>197</v>
      </c>
      <c r="C4" s="73" t="s">
        <v>198</v>
      </c>
      <c r="D4" s="73" t="s">
        <v>199</v>
      </c>
      <c r="E4" s="73" t="s">
        <v>200</v>
      </c>
      <c r="F4" s="73" t="s">
        <v>201</v>
      </c>
      <c r="J4" s="74" t="s">
        <v>202</v>
      </c>
      <c r="K4" s="74" t="s">
        <v>203</v>
      </c>
      <c r="L4" s="74" t="s">
        <v>204</v>
      </c>
      <c r="M4" s="74" t="s">
        <v>205</v>
      </c>
      <c r="N4" s="74" t="s">
        <v>206</v>
      </c>
      <c r="O4" s="75" t="s">
        <v>207</v>
      </c>
      <c r="P4" s="75" t="s">
        <v>208</v>
      </c>
    </row>
    <row r="5" spans="2:16" ht="21.75" customHeight="1">
      <c r="B5" s="73" t="s">
        <v>209</v>
      </c>
      <c r="C5" s="76">
        <v>370</v>
      </c>
      <c r="D5" s="76">
        <v>370</v>
      </c>
      <c r="E5" s="76">
        <v>300.625</v>
      </c>
      <c r="F5" s="76">
        <v>277.5</v>
      </c>
      <c r="J5" s="77" t="s">
        <v>210</v>
      </c>
      <c r="K5" s="77" t="s">
        <v>211</v>
      </c>
      <c r="L5" s="77" t="s">
        <v>200</v>
      </c>
      <c r="M5" s="77"/>
      <c r="N5" s="77"/>
      <c r="O5" s="78"/>
      <c r="P5" s="78"/>
    </row>
    <row r="6" spans="2:16" ht="21.75" customHeight="1">
      <c r="B6" s="73" t="s">
        <v>212</v>
      </c>
      <c r="C6" s="76">
        <v>346.875</v>
      </c>
      <c r="D6" s="76">
        <v>346.875</v>
      </c>
      <c r="E6" s="76">
        <v>277.5</v>
      </c>
      <c r="F6" s="76">
        <v>254.375</v>
      </c>
      <c r="J6" s="77" t="s">
        <v>213</v>
      </c>
      <c r="K6" s="77" t="s">
        <v>214</v>
      </c>
      <c r="L6" s="77" t="s">
        <v>215</v>
      </c>
      <c r="M6" s="77"/>
      <c r="N6" s="77"/>
      <c r="O6" s="78"/>
      <c r="P6" s="78"/>
    </row>
    <row r="7" spans="2:16" ht="21.75" customHeight="1">
      <c r="B7" s="73" t="s">
        <v>216</v>
      </c>
      <c r="C7" s="76">
        <v>323.75</v>
      </c>
      <c r="D7" s="76">
        <v>300.625</v>
      </c>
      <c r="E7" s="76">
        <v>254.375</v>
      </c>
      <c r="F7" s="76">
        <v>231.25</v>
      </c>
      <c r="J7" s="77" t="s">
        <v>217</v>
      </c>
      <c r="K7" s="77" t="s">
        <v>209</v>
      </c>
      <c r="L7" s="77" t="s">
        <v>218</v>
      </c>
      <c r="M7" s="77"/>
      <c r="N7" s="77"/>
      <c r="O7" s="78"/>
      <c r="P7" s="78"/>
    </row>
    <row r="8" spans="2:16" ht="21.75" customHeight="1">
      <c r="B8" s="73" t="s">
        <v>219</v>
      </c>
      <c r="C8" s="76">
        <v>300.625</v>
      </c>
      <c r="D8" s="76">
        <v>277.5</v>
      </c>
      <c r="E8" s="76">
        <v>231.25</v>
      </c>
      <c r="F8" s="76">
        <v>208.125</v>
      </c>
      <c r="J8" s="77" t="s">
        <v>220</v>
      </c>
      <c r="K8" s="77" t="s">
        <v>221</v>
      </c>
      <c r="L8" s="77" t="s">
        <v>222</v>
      </c>
      <c r="M8" s="77"/>
      <c r="N8" s="77"/>
      <c r="O8" s="78"/>
      <c r="P8" s="78"/>
    </row>
    <row r="9" spans="2:16" ht="21.75" customHeight="1">
      <c r="B9" s="73" t="s">
        <v>223</v>
      </c>
      <c r="C9" s="76">
        <v>277.5</v>
      </c>
      <c r="D9" s="76">
        <v>254.375</v>
      </c>
      <c r="E9" s="76">
        <v>208.125</v>
      </c>
      <c r="F9" s="76">
        <v>185</v>
      </c>
      <c r="J9" s="77" t="s">
        <v>224</v>
      </c>
      <c r="K9" s="77" t="s">
        <v>216</v>
      </c>
      <c r="L9" s="77" t="s">
        <v>225</v>
      </c>
      <c r="M9" s="77"/>
      <c r="N9" s="77"/>
      <c r="O9" s="78"/>
      <c r="P9" s="78"/>
    </row>
    <row r="10" spans="2:16" ht="21.75" customHeight="1">
      <c r="B10" s="73" t="s">
        <v>214</v>
      </c>
      <c r="C10" s="76">
        <v>254.375</v>
      </c>
      <c r="D10" s="76">
        <v>231.25</v>
      </c>
      <c r="E10" s="76">
        <v>185</v>
      </c>
      <c r="F10" s="76">
        <v>161.875</v>
      </c>
      <c r="J10" s="77" t="s">
        <v>226</v>
      </c>
      <c r="K10" s="77" t="s">
        <v>227</v>
      </c>
      <c r="L10" s="77" t="s">
        <v>199</v>
      </c>
      <c r="M10" s="77"/>
      <c r="N10" s="77"/>
      <c r="O10" s="78"/>
      <c r="P10" s="78"/>
    </row>
    <row r="11" spans="2:16" ht="21.75" customHeight="1">
      <c r="B11" s="73" t="s">
        <v>227</v>
      </c>
      <c r="C11" s="76">
        <v>231.25</v>
      </c>
      <c r="D11" s="76">
        <v>208.125</v>
      </c>
      <c r="E11" s="76">
        <v>175.75</v>
      </c>
      <c r="F11" s="76">
        <v>161.875</v>
      </c>
      <c r="J11" s="77" t="s">
        <v>228</v>
      </c>
      <c r="K11" s="77" t="s">
        <v>223</v>
      </c>
      <c r="L11" s="77" t="s">
        <v>222</v>
      </c>
      <c r="M11" s="77"/>
      <c r="N11" s="77"/>
      <c r="O11" s="78"/>
      <c r="P11" s="78"/>
    </row>
    <row r="12" spans="2:16" ht="16.5" customHeight="1"/>
    <row r="14" spans="2:16">
      <c r="D14" s="79"/>
    </row>
    <row r="17" spans="2:2">
      <c r="B17" s="8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5" sqref="E5"/>
    </sheetView>
  </sheetViews>
  <sheetFormatPr defaultColWidth="9" defaultRowHeight="16.5"/>
  <cols>
    <col min="1" max="1" width="7.75" style="11" bestFit="1" customWidth="1"/>
    <col min="2" max="2" width="14.5" style="11" customWidth="1"/>
    <col min="3" max="3" width="15.25" style="11" bestFit="1" customWidth="1"/>
    <col min="4" max="4" width="11.125" style="11" bestFit="1" customWidth="1"/>
    <col min="5" max="5" width="10" style="11" bestFit="1" customWidth="1"/>
    <col min="6" max="6" width="18" style="11" bestFit="1" customWidth="1"/>
    <col min="7" max="7" width="9.75" style="11" bestFit="1" customWidth="1"/>
    <col min="8" max="8" width="22.75" style="11" bestFit="1" customWidth="1"/>
    <col min="9" max="9" width="15.375" style="11" bestFit="1" customWidth="1"/>
    <col min="10" max="10" width="32.25" style="38" bestFit="1" customWidth="1"/>
    <col min="11" max="16384" width="9" style="11"/>
  </cols>
  <sheetData>
    <row r="1" spans="1:10" ht="26.25" customHeight="1"/>
    <row r="2" spans="1:10" ht="26.25" customHeight="1" thickBot="1"/>
    <row r="3" spans="1:10" ht="29.25" customHeight="1" thickTop="1">
      <c r="B3" s="39" t="s">
        <v>89</v>
      </c>
      <c r="C3" s="40"/>
    </row>
    <row r="4" spans="1:10" ht="29.25" customHeight="1">
      <c r="B4" s="41" t="s">
        <v>90</v>
      </c>
      <c r="C4" s="42"/>
    </row>
    <row r="5" spans="1:10" ht="29.25" customHeight="1">
      <c r="B5" s="41" t="s">
        <v>91</v>
      </c>
      <c r="C5" s="43"/>
    </row>
    <row r="6" spans="1:10" ht="29.25" customHeight="1" thickBot="1">
      <c r="B6" s="44" t="s">
        <v>92</v>
      </c>
      <c r="C6" s="45"/>
    </row>
    <row r="7" spans="1:10" ht="17.25" thickTop="1"/>
    <row r="8" spans="1:10" ht="26.25">
      <c r="A8" s="46" t="s">
        <v>93</v>
      </c>
    </row>
    <row r="9" spans="1:10" s="48" customFormat="1" ht="20.25" customHeight="1">
      <c r="A9" s="47" t="s">
        <v>94</v>
      </c>
      <c r="B9" s="47" t="s">
        <v>95</v>
      </c>
      <c r="C9" s="47" t="s">
        <v>90</v>
      </c>
      <c r="D9" s="47" t="s">
        <v>91</v>
      </c>
      <c r="E9" s="47" t="s">
        <v>96</v>
      </c>
      <c r="F9" s="47" t="s">
        <v>97</v>
      </c>
      <c r="G9" s="47" t="s">
        <v>98</v>
      </c>
      <c r="H9" s="47" t="s">
        <v>99</v>
      </c>
      <c r="I9" s="47" t="s">
        <v>100</v>
      </c>
      <c r="J9" s="47" t="s">
        <v>16</v>
      </c>
    </row>
    <row r="10" spans="1:10" s="53" customFormat="1" ht="20.25" customHeight="1">
      <c r="A10" s="49" t="s">
        <v>101</v>
      </c>
      <c r="B10" s="49" t="s">
        <v>102</v>
      </c>
      <c r="C10" s="49" t="s">
        <v>103</v>
      </c>
      <c r="D10" s="50">
        <v>350000</v>
      </c>
      <c r="E10" s="50">
        <v>26500</v>
      </c>
      <c r="F10" s="51">
        <v>5212061547854</v>
      </c>
      <c r="G10" s="49" t="s">
        <v>104</v>
      </c>
      <c r="H10" s="51">
        <v>504102415214</v>
      </c>
      <c r="I10" s="49" t="s">
        <v>105</v>
      </c>
      <c r="J10" s="52" t="s">
        <v>106</v>
      </c>
    </row>
    <row r="11" spans="1:10" s="53" customFormat="1" ht="20.25" customHeight="1">
      <c r="A11" s="49" t="s">
        <v>107</v>
      </c>
      <c r="B11" s="49" t="s">
        <v>108</v>
      </c>
      <c r="C11" s="49" t="s">
        <v>103</v>
      </c>
      <c r="D11" s="50">
        <v>500000</v>
      </c>
      <c r="E11" s="50">
        <v>32500</v>
      </c>
      <c r="F11" s="51">
        <v>8502011524789</v>
      </c>
      <c r="G11" s="49" t="s">
        <v>109</v>
      </c>
      <c r="H11" s="51">
        <v>4705011045051</v>
      </c>
      <c r="I11" s="49" t="s">
        <v>110</v>
      </c>
      <c r="J11" s="52" t="s">
        <v>111</v>
      </c>
    </row>
    <row r="12" spans="1:10" s="53" customFormat="1" ht="20.25" customHeight="1">
      <c r="A12" s="49" t="s">
        <v>112</v>
      </c>
      <c r="B12" s="49" t="s">
        <v>113</v>
      </c>
      <c r="C12" s="49" t="s">
        <v>114</v>
      </c>
      <c r="D12" s="50">
        <v>850000</v>
      </c>
      <c r="E12" s="50">
        <v>15800</v>
      </c>
      <c r="F12" s="51">
        <v>5701241245789</v>
      </c>
      <c r="G12" s="49" t="s">
        <v>115</v>
      </c>
      <c r="H12" s="51">
        <v>5305241245789</v>
      </c>
      <c r="I12" s="49" t="s">
        <v>116</v>
      </c>
      <c r="J12" s="52" t="s">
        <v>117</v>
      </c>
    </row>
    <row r="13" spans="1:10" s="53" customFormat="1" ht="20.25" customHeight="1">
      <c r="A13" s="49" t="s">
        <v>118</v>
      </c>
      <c r="B13" s="49" t="s">
        <v>119</v>
      </c>
      <c r="C13" s="49" t="s">
        <v>120</v>
      </c>
      <c r="D13" s="50">
        <v>500000</v>
      </c>
      <c r="E13" s="50">
        <v>36500</v>
      </c>
      <c r="F13" s="51">
        <v>9012151245201</v>
      </c>
      <c r="G13" s="49" t="s">
        <v>121</v>
      </c>
      <c r="H13" s="51">
        <v>5409281346795</v>
      </c>
      <c r="I13" s="49" t="s">
        <v>122</v>
      </c>
      <c r="J13" s="52" t="s">
        <v>123</v>
      </c>
    </row>
    <row r="14" spans="1:10" s="53" customFormat="1" ht="20.25" customHeight="1">
      <c r="A14" s="49" t="s">
        <v>124</v>
      </c>
      <c r="B14" s="49" t="s">
        <v>125</v>
      </c>
      <c r="C14" s="49" t="s">
        <v>126</v>
      </c>
      <c r="D14" s="50">
        <v>350000</v>
      </c>
      <c r="E14" s="50">
        <v>32500</v>
      </c>
      <c r="F14" s="51">
        <v>9506032514258</v>
      </c>
      <c r="G14" s="49" t="s">
        <v>127</v>
      </c>
      <c r="H14" s="51">
        <v>6902031619187</v>
      </c>
      <c r="I14" s="49" t="s">
        <v>128</v>
      </c>
      <c r="J14" s="52" t="s">
        <v>129</v>
      </c>
    </row>
    <row r="15" spans="1:10" s="53" customFormat="1" ht="20.25" customHeight="1">
      <c r="A15" s="49" t="s">
        <v>130</v>
      </c>
      <c r="B15" s="49" t="s">
        <v>131</v>
      </c>
      <c r="C15" s="49" t="s">
        <v>103</v>
      </c>
      <c r="D15" s="50">
        <v>800000</v>
      </c>
      <c r="E15" s="50">
        <v>36500</v>
      </c>
      <c r="F15" s="51">
        <v>5310122789654</v>
      </c>
      <c r="G15" s="49" t="s">
        <v>132</v>
      </c>
      <c r="H15" s="51">
        <v>6910291245215</v>
      </c>
      <c r="I15" s="49" t="s">
        <v>133</v>
      </c>
      <c r="J15" s="52" t="s">
        <v>134</v>
      </c>
    </row>
    <row r="16" spans="1:10" s="53" customFormat="1" ht="20.25" customHeight="1">
      <c r="A16" s="49" t="s">
        <v>135</v>
      </c>
      <c r="B16" s="49" t="s">
        <v>136</v>
      </c>
      <c r="C16" s="49" t="s">
        <v>126</v>
      </c>
      <c r="D16" s="50">
        <v>350000</v>
      </c>
      <c r="E16" s="50">
        <v>28400</v>
      </c>
      <c r="F16" s="51">
        <v>7410302632015</v>
      </c>
      <c r="G16" s="49" t="s">
        <v>137</v>
      </c>
      <c r="H16" s="51">
        <v>7107012528456</v>
      </c>
      <c r="I16" s="49" t="s">
        <v>138</v>
      </c>
      <c r="J16" s="52" t="s">
        <v>139</v>
      </c>
    </row>
    <row r="17" spans="1:10" s="53" customFormat="1" ht="20.25" customHeight="1">
      <c r="A17" s="49" t="s">
        <v>140</v>
      </c>
      <c r="B17" s="49" t="s">
        <v>141</v>
      </c>
      <c r="C17" s="49" t="s">
        <v>142</v>
      </c>
      <c r="D17" s="50">
        <v>500000</v>
      </c>
      <c r="E17" s="50">
        <v>26500</v>
      </c>
      <c r="F17" s="51">
        <v>9702123695651</v>
      </c>
      <c r="G17" s="49" t="s">
        <v>143</v>
      </c>
      <c r="H17" s="51">
        <v>7506072757874</v>
      </c>
      <c r="I17" s="49" t="s">
        <v>144</v>
      </c>
      <c r="J17" s="52" t="s">
        <v>145</v>
      </c>
    </row>
    <row r="18" spans="1:10" s="53" customFormat="1" ht="20.25" customHeight="1">
      <c r="A18" s="49" t="s">
        <v>146</v>
      </c>
      <c r="B18" s="49" t="s">
        <v>147</v>
      </c>
      <c r="C18" s="49" t="s">
        <v>142</v>
      </c>
      <c r="D18" s="50">
        <v>850000</v>
      </c>
      <c r="E18" s="50">
        <v>32500</v>
      </c>
      <c r="F18" s="51">
        <v>4510241254524</v>
      </c>
      <c r="G18" s="49" t="s">
        <v>148</v>
      </c>
      <c r="H18" s="51">
        <v>7509042132520</v>
      </c>
      <c r="I18" s="49" t="s">
        <v>149</v>
      </c>
      <c r="J18" s="52" t="s">
        <v>150</v>
      </c>
    </row>
    <row r="19" spans="1:10" s="53" customFormat="1" ht="20.25" customHeight="1">
      <c r="A19" s="49" t="s">
        <v>151</v>
      </c>
      <c r="B19" s="49" t="s">
        <v>152</v>
      </c>
      <c r="C19" s="49" t="s">
        <v>103</v>
      </c>
      <c r="D19" s="50">
        <v>500000</v>
      </c>
      <c r="E19" s="50">
        <v>15800</v>
      </c>
      <c r="F19" s="51">
        <v>7904082145789</v>
      </c>
      <c r="G19" s="49" t="s">
        <v>153</v>
      </c>
      <c r="H19" s="51">
        <v>7512241245879</v>
      </c>
      <c r="I19" s="49" t="s">
        <v>154</v>
      </c>
      <c r="J19" s="52" t="s">
        <v>155</v>
      </c>
    </row>
    <row r="20" spans="1:10" s="53" customFormat="1" ht="20.25" customHeight="1">
      <c r="A20" s="49" t="s">
        <v>156</v>
      </c>
      <c r="B20" s="49" t="s">
        <v>157</v>
      </c>
      <c r="C20" s="49" t="s">
        <v>103</v>
      </c>
      <c r="D20" s="50">
        <v>500000</v>
      </c>
      <c r="E20" s="50">
        <v>28400</v>
      </c>
      <c r="F20" s="51">
        <v>6711161326352</v>
      </c>
      <c r="G20" s="49" t="s">
        <v>158</v>
      </c>
      <c r="H20" s="51">
        <v>7810241245887</v>
      </c>
      <c r="I20" s="49" t="s">
        <v>159</v>
      </c>
      <c r="J20" s="52" t="s">
        <v>160</v>
      </c>
    </row>
    <row r="21" spans="1:10" s="53" customFormat="1" ht="20.25" customHeight="1">
      <c r="A21" s="49" t="s">
        <v>161</v>
      </c>
      <c r="B21" s="49" t="s">
        <v>162</v>
      </c>
      <c r="C21" s="49" t="s">
        <v>142</v>
      </c>
      <c r="D21" s="50">
        <v>500000</v>
      </c>
      <c r="E21" s="50">
        <v>26500</v>
      </c>
      <c r="F21" s="51">
        <v>6403051625329</v>
      </c>
      <c r="G21" s="49" t="s">
        <v>163</v>
      </c>
      <c r="H21" s="51">
        <v>8205151119308</v>
      </c>
      <c r="I21" s="49" t="s">
        <v>164</v>
      </c>
      <c r="J21" s="52" t="s">
        <v>165</v>
      </c>
    </row>
    <row r="22" spans="1:10" s="53" customFormat="1" ht="20.25" customHeight="1">
      <c r="A22" s="49" t="s">
        <v>166</v>
      </c>
      <c r="B22" s="49" t="s">
        <v>167</v>
      </c>
      <c r="C22" s="49" t="s">
        <v>103</v>
      </c>
      <c r="D22" s="50">
        <v>350000</v>
      </c>
      <c r="E22" s="50">
        <v>26500</v>
      </c>
      <c r="F22" s="51">
        <v>8003251524225</v>
      </c>
      <c r="G22" s="49" t="s">
        <v>168</v>
      </c>
      <c r="H22" s="51">
        <v>9510062453129</v>
      </c>
      <c r="I22" s="49" t="s">
        <v>169</v>
      </c>
      <c r="J22" s="52" t="s">
        <v>170</v>
      </c>
    </row>
  </sheetData>
  <phoneticPr fontId="2" type="noConversion"/>
  <pageMargins left="0.2" right="0.2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실습1</vt:lpstr>
      <vt:lpstr>p275</vt:lpstr>
      <vt:lpstr>급여내역</vt:lpstr>
      <vt:lpstr>제품등급</vt:lpstr>
      <vt:lpstr>p280</vt:lpstr>
      <vt:lpstr>실습</vt:lpstr>
      <vt:lpstr>급여내역!Extract</vt:lpstr>
      <vt:lpstr>'p275'!Print_Area</vt:lpstr>
      <vt:lpstr>급여내역!Print_Area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cp:lastPrinted>2018-11-19T07:32:39Z</cp:lastPrinted>
  <dcterms:created xsi:type="dcterms:W3CDTF">2018-11-03T23:44:33Z</dcterms:created>
  <dcterms:modified xsi:type="dcterms:W3CDTF">2018-11-19T07:43:41Z</dcterms:modified>
</cp:coreProperties>
</file>